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Dim_Data" sheetId="1" state="visible" r:id="rId2"/>
    <sheet name="Patovus kastai" sheetId="2" state="visible" r:id="rId3"/>
    <sheet name="Dim_1 km savikaina" sheetId="3" state="visible" r:id="rId4"/>
    <sheet name="Dim_savikaina E" sheetId="4" state="visible" r:id="rId5"/>
    <sheet name="Dim_kuro kiekis" sheetId="5" state="visible" r:id="rId6"/>
    <sheet name="Dim_kuro kaina" sheetId="6" state="visible" r:id="rId7"/>
    <sheet name="Dim_Atsumas per miestus" sheetId="7" state="visible" r:id="rId8"/>
    <sheet name="Dim_savikainos skirtumai" sheetId="8" state="visible" r:id="rId9"/>
    <sheet name="Dim_Koreguota kaina" sheetId="9" state="visible" r:id="rId10"/>
    <sheet name="Dim_Koordinates" sheetId="10" state="visible" r:id="rId11"/>
    <sheet name="Dim_Atstumas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<sst xmlns="http://schemas.openxmlformats.org/spreadsheetml/2006/main" count="178" uniqueCount="87">
  <si>
    <t xml:space="preserve">Data_ID</t>
  </si>
  <si>
    <t xml:space="preserve">Data</t>
  </si>
  <si>
    <t xml:space="preserve">2018 m. I ktv.</t>
  </si>
  <si>
    <t xml:space="preserve">2018 m. II ktv.</t>
  </si>
  <si>
    <t xml:space="preserve">2018 m. III ktv.</t>
  </si>
  <si>
    <t xml:space="preserve">2018 m. IV ktv.</t>
  </si>
  <si>
    <t xml:space="preserve">2019 m I ktv.</t>
  </si>
  <si>
    <t xml:space="preserve">2019 m. II ktv.</t>
  </si>
  <si>
    <t xml:space="preserve">2019 m. III ktv.</t>
  </si>
  <si>
    <t xml:space="preserve">2019 m. IV ktv.</t>
  </si>
  <si>
    <t xml:space="preserve">2020 m I ktv.</t>
  </si>
  <si>
    <t xml:space="preserve">2020 m II ktv.</t>
  </si>
  <si>
    <t xml:space="preserve">2020 m IV ktv.</t>
  </si>
  <si>
    <t xml:space="preserve">vilkiko nusidėvėjimo bendra suma </t>
  </si>
  <si>
    <t xml:space="preserve">Vairiotojo atlyginimas</t>
  </si>
  <si>
    <t xml:space="preserve">Dienpinigiai</t>
  </si>
  <si>
    <t xml:space="preserve">Mobilaus ryšio paslaugos</t>
  </si>
  <si>
    <t xml:space="preserve">Draudimo išlaidos </t>
  </si>
  <si>
    <t xml:space="preserve">Kelių mokestis</t>
  </si>
  <si>
    <t xml:space="preserve">Is viso</t>
  </si>
  <si>
    <t xml:space="preserve">Savikaina_ID</t>
  </si>
  <si>
    <t xml:space="preserve">FH 13. 460</t>
  </si>
  <si>
    <t xml:space="preserve">FH 12.420</t>
  </si>
  <si>
    <t xml:space="preserve">FH 13.461</t>
  </si>
  <si>
    <t xml:space="preserve">FL 6.19 220 R</t>
  </si>
  <si>
    <t xml:space="preserve">FL 6.12</t>
  </si>
  <si>
    <t xml:space="preserve">eu1</t>
  </si>
  <si>
    <t xml:space="preserve">eu2</t>
  </si>
  <si>
    <t xml:space="preserve">eu3</t>
  </si>
  <si>
    <t xml:space="preserve">eu4</t>
  </si>
  <si>
    <t xml:space="preserve">eu5</t>
  </si>
  <si>
    <t xml:space="preserve">eu6</t>
  </si>
  <si>
    <t xml:space="preserve">eu7</t>
  </si>
  <si>
    <t xml:space="preserve">eu8</t>
  </si>
  <si>
    <t xml:space="preserve">eu9</t>
  </si>
  <si>
    <t xml:space="preserve">eu10</t>
  </si>
  <si>
    <t xml:space="preserve">eu11</t>
  </si>
  <si>
    <t xml:space="preserve">eu12</t>
  </si>
  <si>
    <t xml:space="preserve">Kuro kaina </t>
  </si>
  <si>
    <t xml:space="preserve">Pastovus kastai</t>
  </si>
  <si>
    <t xml:space="preserve">Kuro kaina</t>
  </si>
  <si>
    <t xml:space="preserve">Kuro kaina 2</t>
  </si>
  <si>
    <t xml:space="preserve">Kuro kaina 3</t>
  </si>
  <si>
    <t xml:space="preserve">Kuro kaina 4</t>
  </si>
  <si>
    <t xml:space="preserve">Kuro kaina 5</t>
  </si>
  <si>
    <t xml:space="preserve">Is viso 1</t>
  </si>
  <si>
    <t xml:space="preserve">is viso 2</t>
  </si>
  <si>
    <t xml:space="preserve">is viso 3</t>
  </si>
  <si>
    <t xml:space="preserve">Is viso 4</t>
  </si>
  <si>
    <t xml:space="preserve">Is viso 5</t>
  </si>
  <si>
    <t xml:space="preserve">Kuro_ID</t>
  </si>
  <si>
    <t xml:space="preserve"> FH 13.460</t>
  </si>
  <si>
    <t xml:space="preserve">D95</t>
  </si>
  <si>
    <t xml:space="preserve">ID</t>
  </si>
  <si>
    <t xml:space="preserve">LT- Klaipeda</t>
  </si>
  <si>
    <t xml:space="preserve">LT-Lazdijai Pasienis</t>
  </si>
  <si>
    <t xml:space="preserve">PL-Warsaw</t>
  </si>
  <si>
    <t xml:space="preserve">PL-Czestochovas</t>
  </si>
  <si>
    <t xml:space="preserve">PL-Gliwice</t>
  </si>
  <si>
    <t xml:space="preserve">CZ-Brno</t>
  </si>
  <si>
    <t xml:space="preserve">CZ-Mikulov</t>
  </si>
  <si>
    <t xml:space="preserve">AT-Wien</t>
  </si>
  <si>
    <t xml:space="preserve">At-Graz</t>
  </si>
  <si>
    <t xml:space="preserve">AT-Villach</t>
  </si>
  <si>
    <t xml:space="preserve">IT-Padua</t>
  </si>
  <si>
    <t xml:space="preserve">IT-Bologna</t>
  </si>
  <si>
    <t xml:space="preserve">Iš viso</t>
  </si>
  <si>
    <t xml:space="preserve">Skirtumas1</t>
  </si>
  <si>
    <t xml:space="preserve">Skirtumas 2</t>
  </si>
  <si>
    <t xml:space="preserve">Skirtumas 3</t>
  </si>
  <si>
    <t xml:space="preserve">Skirtumas 4</t>
  </si>
  <si>
    <t xml:space="preserve">skirtumas5</t>
  </si>
  <si>
    <t xml:space="preserve">Lokacija</t>
  </si>
  <si>
    <t xml:space="preserve">Latitude</t>
  </si>
  <si>
    <t xml:space="preserve">Longitude</t>
  </si>
  <si>
    <t xml:space="preserve">LT-Klaipeda</t>
  </si>
  <si>
    <t xml:space="preserve">LT-Kalvarija</t>
  </si>
  <si>
    <t xml:space="preserve">PL-Warsawa</t>
  </si>
  <si>
    <t xml:space="preserve">PL-Czestochova</t>
  </si>
  <si>
    <t xml:space="preserve">Pl-Gliwice</t>
  </si>
  <si>
    <t xml:space="preserve">AT-Vienna</t>
  </si>
  <si>
    <t xml:space="preserve">AT-Graz</t>
  </si>
  <si>
    <t xml:space="preserve">Lietuva</t>
  </si>
  <si>
    <t xml:space="preserve">Lenkija</t>
  </si>
  <si>
    <t xml:space="preserve">Čekija</t>
  </si>
  <si>
    <t xml:space="preserve">Austrija</t>
  </si>
  <si>
    <t xml:space="preserve">Italija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</si>
</sst>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 * #,##0.00&quot;     &quot;;\-* #,##0.00&quot;     &quot;;\ * \-#&quot;     &quot;;\ @\ "/>
    <numFmt numFmtId="166" formatCode="#,##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3" xfId="15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0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0.1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</row>
    <row r="2" customFormat="false" ht="13.8" hidden="false" customHeight="false" outlineLevel="0" collapsed="false">
      <c r="A2" s="0" t="n">
        <v>1</v>
      </c>
      <c r="B2" s="2" t="s">
        <v>2</v>
      </c>
    </row>
    <row r="3" customFormat="false" ht="13.8" hidden="false" customHeight="false" outlineLevel="0" collapsed="false">
      <c r="A3" s="0" t="n">
        <v>2</v>
      </c>
      <c r="B3" s="2" t="s">
        <v>3</v>
      </c>
    </row>
    <row r="4" customFormat="false" ht="13.8" hidden="false" customHeight="false" outlineLevel="0" collapsed="false">
      <c r="A4" s="0" t="n">
        <v>3</v>
      </c>
      <c r="B4" s="2" t="s">
        <v>4</v>
      </c>
    </row>
    <row r="5" customFormat="false" ht="13.8" hidden="false" customHeight="false" outlineLevel="0" collapsed="false">
      <c r="A5" s="0" t="n">
        <v>4</v>
      </c>
      <c r="B5" s="3" t="s">
        <v>5</v>
      </c>
    </row>
    <row r="6" customFormat="false" ht="13.8" hidden="false" customHeight="false" outlineLevel="0" collapsed="false">
      <c r="A6" s="0" t="n">
        <v>5</v>
      </c>
      <c r="B6" s="2" t="s">
        <v>6</v>
      </c>
    </row>
    <row r="7" customFormat="false" ht="13.8" hidden="false" customHeight="false" outlineLevel="0" collapsed="false">
      <c r="A7" s="0" t="n">
        <v>6</v>
      </c>
      <c r="B7" s="2" t="s">
        <v>7</v>
      </c>
    </row>
    <row r="8" customFormat="false" ht="13.8" hidden="false" customHeight="false" outlineLevel="0" collapsed="false">
      <c r="A8" s="0" t="n">
        <v>7</v>
      </c>
      <c r="B8" s="2" t="s">
        <v>8</v>
      </c>
    </row>
    <row r="9" customFormat="false" ht="13.8" hidden="false" customHeight="false" outlineLevel="0" collapsed="false">
      <c r="A9" s="0" t="n">
        <v>8</v>
      </c>
      <c r="B9" s="2" t="s">
        <v>9</v>
      </c>
    </row>
    <row r="10" customFormat="false" ht="13.8" hidden="false" customHeight="false" outlineLevel="0" collapsed="false">
      <c r="A10" s="0" t="n">
        <v>9</v>
      </c>
      <c r="B10" s="2" t="s">
        <v>10</v>
      </c>
    </row>
    <row r="11" customFormat="false" ht="13.8" hidden="false" customHeight="false" outlineLevel="0" collapsed="false">
      <c r="A11" s="0" t="n">
        <v>10</v>
      </c>
      <c r="B11" s="2" t="s">
        <v>11</v>
      </c>
    </row>
    <row r="12" customFormat="false" ht="13.8" hidden="false" customHeight="false" outlineLevel="0" collapsed="false">
      <c r="A12" s="0" t="n">
        <v>11</v>
      </c>
      <c r="B12" s="2" t="s">
        <v>11</v>
      </c>
    </row>
    <row r="13" customFormat="false" ht="13.8" hidden="false" customHeight="false" outlineLevel="0" collapsed="false">
      <c r="A13" s="0" t="n">
        <v>12</v>
      </c>
      <c r="B13" s="2" t="s">
        <v>12</v>
      </c>
    </row>
    <row r="14" customFormat="false" ht="12.8" hidden="false" customHeight="false" outlineLevel="0" collapsed="false">
      <c r="B14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72</v>
      </c>
      <c r="C1" s="0" t="s">
        <v>73</v>
      </c>
      <c r="D1" s="0" t="s">
        <v>74</v>
      </c>
    </row>
    <row r="2" customFormat="false" ht="12.8" hidden="false" customHeight="false" outlineLevel="0" collapsed="false">
      <c r="A2" s="0" t="n">
        <v>1</v>
      </c>
      <c r="B2" s="0" t="s">
        <v>75</v>
      </c>
      <c r="C2" s="0" t="n">
        <v>55.703297</v>
      </c>
      <c r="D2" s="0" t="n">
        <v>21.144279</v>
      </c>
    </row>
    <row r="3" customFormat="false" ht="12.8" hidden="false" customHeight="false" outlineLevel="0" collapsed="false">
      <c r="A3" s="0" t="n">
        <v>2</v>
      </c>
      <c r="B3" s="0" t="s">
        <v>76</v>
      </c>
      <c r="C3" s="23" t="n">
        <v>54.415649</v>
      </c>
      <c r="D3" s="23" t="n">
        <v>23.223696</v>
      </c>
    </row>
    <row r="4" customFormat="false" ht="12.8" hidden="false" customHeight="false" outlineLevel="0" collapsed="false">
      <c r="A4" s="0" t="n">
        <v>3</v>
      </c>
      <c r="B4" s="0" t="s">
        <v>77</v>
      </c>
      <c r="C4" s="0" t="n">
        <v>52.2298</v>
      </c>
      <c r="D4" s="0" t="n">
        <v>21.0118</v>
      </c>
    </row>
    <row r="5" customFormat="false" ht="12.8" hidden="false" customHeight="false" outlineLevel="0" collapsed="false">
      <c r="A5" s="0" t="n">
        <v>4</v>
      </c>
      <c r="B5" s="0" t="s">
        <v>78</v>
      </c>
      <c r="C5" s="0" t="n">
        <v>50.79646</v>
      </c>
      <c r="D5" s="0" t="n">
        <v>19.12409</v>
      </c>
    </row>
    <row r="6" customFormat="false" ht="12.8" hidden="false" customHeight="false" outlineLevel="0" collapsed="false">
      <c r="A6" s="0" t="n">
        <v>5</v>
      </c>
      <c r="B6" s="0" t="s">
        <v>79</v>
      </c>
      <c r="C6" s="0" t="n">
        <v>50.29761</v>
      </c>
      <c r="D6" s="0" t="n">
        <v>18.67658</v>
      </c>
    </row>
    <row r="7" customFormat="false" ht="12.8" hidden="false" customHeight="false" outlineLevel="0" collapsed="false">
      <c r="A7" s="0" t="n">
        <v>6</v>
      </c>
      <c r="B7" s="0" t="s">
        <v>59</v>
      </c>
      <c r="C7" s="0" t="n">
        <v>49.195061</v>
      </c>
      <c r="D7" s="0" t="n">
        <v>16.606836</v>
      </c>
    </row>
    <row r="8" customFormat="false" ht="12.8" hidden="false" customHeight="false" outlineLevel="0" collapsed="false">
      <c r="A8" s="0" t="n">
        <v>7</v>
      </c>
      <c r="B8" s="0" t="s">
        <v>60</v>
      </c>
      <c r="C8" s="0" t="n">
        <v>48.80556</v>
      </c>
      <c r="D8" s="0" t="n">
        <v>16.6378</v>
      </c>
    </row>
    <row r="9" customFormat="false" ht="12.8" hidden="false" customHeight="false" outlineLevel="0" collapsed="false">
      <c r="A9" s="0" t="n">
        <v>8</v>
      </c>
      <c r="B9" s="0" t="s">
        <v>80</v>
      </c>
      <c r="C9" s="0" t="n">
        <v>48.2081743</v>
      </c>
      <c r="D9" s="0" t="n">
        <v>16.3738189</v>
      </c>
    </row>
    <row r="10" customFormat="false" ht="12.8" hidden="false" customHeight="false" outlineLevel="0" collapsed="false">
      <c r="A10" s="0" t="n">
        <v>9</v>
      </c>
      <c r="B10" s="0" t="s">
        <v>81</v>
      </c>
      <c r="C10" s="0" t="n">
        <v>47.0667</v>
      </c>
      <c r="D10" s="0" t="n">
        <v>15.45</v>
      </c>
    </row>
    <row r="11" customFormat="false" ht="12.8" hidden="false" customHeight="false" outlineLevel="0" collapsed="false">
      <c r="A11" s="0" t="n">
        <v>10</v>
      </c>
      <c r="B11" s="0" t="s">
        <v>63</v>
      </c>
      <c r="C11" s="0" t="n">
        <v>46.61028</v>
      </c>
      <c r="D11" s="0" t="n">
        <v>13.85583</v>
      </c>
    </row>
    <row r="12" customFormat="false" ht="12.8" hidden="false" customHeight="false" outlineLevel="0" collapsed="false">
      <c r="A12" s="0" t="n">
        <v>11</v>
      </c>
      <c r="B12" s="0" t="s">
        <v>64</v>
      </c>
      <c r="C12" s="0" t="n">
        <v>45.40797</v>
      </c>
      <c r="D12" s="0" t="n">
        <v>11.8734</v>
      </c>
    </row>
    <row r="13" customFormat="false" ht="12.8" hidden="false" customHeight="false" outlineLevel="0" collapsed="false">
      <c r="A13" s="0" t="n">
        <v>12</v>
      </c>
      <c r="B13" s="0" t="s">
        <v>65</v>
      </c>
      <c r="C13" s="0" t="n">
        <v>44.494887</v>
      </c>
      <c r="D13" s="0" t="n">
        <v>11.33875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82</v>
      </c>
      <c r="C1" s="0" t="s">
        <v>83</v>
      </c>
      <c r="D1" s="0" t="s">
        <v>84</v>
      </c>
      <c r="E1" s="0" t="s">
        <v>85</v>
      </c>
      <c r="F1" s="0" t="s">
        <v>86</v>
      </c>
      <c r="G1" s="0" t="s">
        <v>19</v>
      </c>
    </row>
    <row r="2" customFormat="false" ht="12.8" hidden="false" customHeight="false" outlineLevel="0" collapsed="false">
      <c r="A2" s="0" t="n">
        <v>1</v>
      </c>
      <c r="B2" s="21" t="n">
        <f aca="false">'Dim_Atsumas per miestus'!C2</f>
        <v>252.105</v>
      </c>
      <c r="C2" s="21" t="n">
        <f aca="false">'Dim_Atsumas per miestus'!D2+'Dim_Atsumas per miestus'!F2+'Dim_Atsumas per miestus'!E2</f>
        <v>661.355</v>
      </c>
      <c r="D2" s="21" t="n">
        <f aca="false">'Dim_Atsumas per miestus'!G2+'Dim_Atsumas per miestus'!H2</f>
        <v>303.345</v>
      </c>
      <c r="E2" s="21" t="n">
        <f aca="false">'Dim_Atsumas per miestus'!I2+'Dim_Atsumas per miestus'!J2+'Dim_Atsumas per miestus'!K2</f>
        <v>485.94</v>
      </c>
      <c r="F2" s="21" t="n">
        <f aca="false">'Dim_Atsumas per miestus'!L2+'Dim_Atsumas per miestus'!M2</f>
        <v>447.515</v>
      </c>
      <c r="G2" s="21" t="n">
        <f aca="false">'Dim_Atsumas per miestus'!N2</f>
        <v>2150.26</v>
      </c>
    </row>
    <row r="3" customFormat="false" ht="12.8" hidden="false" customHeight="false" outlineLevel="0" collapsed="false">
      <c r="C3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5.08"/>
    <col collapsed="false" customWidth="true" hidden="false" outlineLevel="0" max="3" min="3" style="0" width="22.96"/>
    <col collapsed="false" customWidth="true" hidden="false" outlineLevel="0" max="4" min="4" style="0" width="16.46"/>
    <col collapsed="false" customWidth="true" hidden="false" outlineLevel="0" max="5" min="5" style="0" width="24.9"/>
    <col collapsed="false" customWidth="true" hidden="false" outlineLevel="0" max="6" min="6" style="0" width="19.49"/>
    <col collapsed="false" customWidth="true" hidden="false" outlineLevel="0" max="7" min="7" style="0" width="15.8"/>
    <col collapsed="false" customWidth="false" hidden="false" outlineLevel="0" max="1025" min="8" style="0" width="11.52"/>
  </cols>
  <sheetData>
    <row r="1" customFormat="false" ht="15" hidden="false" customHeight="false" outlineLevel="0" collapsed="false">
      <c r="A1" s="0" t="s">
        <v>0</v>
      </c>
      <c r="B1" s="5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7" t="s">
        <v>18</v>
      </c>
      <c r="H1" s="8" t="s">
        <v>19</v>
      </c>
    </row>
    <row r="2" customFormat="false" ht="13.8" hidden="false" customHeight="false" outlineLevel="0" collapsed="false">
      <c r="A2" s="0" t="n">
        <v>1</v>
      </c>
      <c r="B2" s="9" t="n">
        <f aca="false">136.36*5.5*3</f>
        <v>2249.94</v>
      </c>
      <c r="C2" s="10" t="n">
        <f aca="false">2116.17*0.12*2*3</f>
        <v>1523.6424</v>
      </c>
      <c r="D2" s="10" t="n">
        <f aca="false">(65 + 54 + 50 + 72)*3</f>
        <v>723</v>
      </c>
      <c r="E2" s="11" t="n">
        <f aca="false">25*3</f>
        <v>75</v>
      </c>
      <c r="F2" s="12" t="n">
        <f aca="false">255.36*3</f>
        <v>766.08</v>
      </c>
      <c r="G2" s="12" t="n">
        <f aca="false">476.36*3</f>
        <v>1429.08</v>
      </c>
      <c r="H2" s="12" t="n">
        <f aca="false">B2+C2+D2+E2+F2+G2</f>
        <v>6766.7424</v>
      </c>
    </row>
    <row r="3" customFormat="false" ht="13.8" hidden="false" customHeight="false" outlineLevel="0" collapsed="false">
      <c r="A3" s="0" t="n">
        <v>2</v>
      </c>
      <c r="B3" s="9" t="n">
        <f aca="false">136.36*5.5*3</f>
        <v>2249.94</v>
      </c>
      <c r="C3" s="10" t="n">
        <f aca="false">2116.17*0.15*2*3</f>
        <v>1904.553</v>
      </c>
      <c r="D3" s="10" t="n">
        <f aca="false">(65 + 55 + 50 + 72)*3</f>
        <v>726</v>
      </c>
      <c r="E3" s="11" t="n">
        <f aca="false">27*3</f>
        <v>81</v>
      </c>
      <c r="F3" s="13" t="n">
        <f aca="false">258.36*3</f>
        <v>775.08</v>
      </c>
      <c r="G3" s="12" t="n">
        <f aca="false">476.36*3</f>
        <v>1429.08</v>
      </c>
      <c r="H3" s="12" t="n">
        <f aca="false">B3+C3+D3+E3+F3+G3</f>
        <v>7165.653</v>
      </c>
    </row>
    <row r="4" customFormat="false" ht="13.8" hidden="false" customHeight="false" outlineLevel="0" collapsed="false">
      <c r="A4" s="0" t="n">
        <v>3</v>
      </c>
      <c r="B4" s="9" t="n">
        <f aca="false">136.36*5.5*3</f>
        <v>2249.94</v>
      </c>
      <c r="C4" s="10" t="n">
        <f aca="false">2116.17*0.13*2*3</f>
        <v>1650.6126</v>
      </c>
      <c r="D4" s="10" t="n">
        <f aca="false">(65 + 54 + 52 + 72)*3</f>
        <v>729</v>
      </c>
      <c r="E4" s="11" t="n">
        <f aca="false">28*3</f>
        <v>84</v>
      </c>
      <c r="F4" s="12" t="n">
        <f aca="false">255.79*3</f>
        <v>767.37</v>
      </c>
      <c r="G4" s="12" t="n">
        <f aca="false">476.36*3</f>
        <v>1429.08</v>
      </c>
      <c r="H4" s="12" t="n">
        <f aca="false">B4+C4+D4+E4+F4+G4</f>
        <v>6910.0026</v>
      </c>
    </row>
    <row r="5" customFormat="false" ht="13.8" hidden="false" customHeight="false" outlineLevel="0" collapsed="false">
      <c r="A5" s="0" t="n">
        <v>4</v>
      </c>
      <c r="B5" s="9" t="n">
        <f aca="false">136.36*5.5*3</f>
        <v>2249.94</v>
      </c>
      <c r="C5" s="10" t="n">
        <f aca="false">2116.17*0.12*2*3</f>
        <v>1523.6424</v>
      </c>
      <c r="D5" s="10" t="n">
        <f aca="false">(64+ 54 + 50 + 72)*3</f>
        <v>720</v>
      </c>
      <c r="E5" s="11" t="n">
        <f aca="false">26*3</f>
        <v>78</v>
      </c>
      <c r="F5" s="12" t="n">
        <f aca="false">265.36*3</f>
        <v>796.08</v>
      </c>
      <c r="G5" s="12" t="n">
        <f aca="false">476.36*3</f>
        <v>1429.08</v>
      </c>
      <c r="H5" s="12" t="n">
        <f aca="false">B5+C5+D5+E5+F5+G5</f>
        <v>6796.7424</v>
      </c>
    </row>
    <row r="6" customFormat="false" ht="13.8" hidden="false" customHeight="false" outlineLevel="0" collapsed="false">
      <c r="A6" s="0" t="n">
        <v>5</v>
      </c>
      <c r="B6" s="9" t="n">
        <f aca="false">136.36*5.5*3</f>
        <v>2249.94</v>
      </c>
      <c r="C6" s="10" t="n">
        <f aca="false">2116.17*0.16*2*3</f>
        <v>2031.5232</v>
      </c>
      <c r="D6" s="10" t="n">
        <f aca="false">(65 + 57 + 50 + 72)*3</f>
        <v>732</v>
      </c>
      <c r="E6" s="11" t="n">
        <f aca="false">25*3</f>
        <v>75</v>
      </c>
      <c r="F6" s="12" t="n">
        <f aca="false">245.36*3</f>
        <v>736.08</v>
      </c>
      <c r="G6" s="12" t="n">
        <f aca="false">476.36*3</f>
        <v>1429.08</v>
      </c>
      <c r="H6" s="12" t="n">
        <f aca="false">B6+C6+D6+E6+F6+G6</f>
        <v>7253.6232</v>
      </c>
    </row>
    <row r="7" customFormat="false" ht="13.8" hidden="false" customHeight="false" outlineLevel="0" collapsed="false">
      <c r="A7" s="0" t="n">
        <v>6</v>
      </c>
      <c r="B7" s="9" t="n">
        <f aca="false">136.36*5.5*3</f>
        <v>2249.94</v>
      </c>
      <c r="C7" s="10" t="n">
        <f aca="false">2116.17*0.11*2*3</f>
        <v>1396.6722</v>
      </c>
      <c r="D7" s="10" t="n">
        <f aca="false">(65 + 54 + 50 + 73)*3</f>
        <v>726</v>
      </c>
      <c r="E7" s="11" t="n">
        <f aca="false">25*3</f>
        <v>75</v>
      </c>
      <c r="F7" s="12" t="n">
        <f aca="false">255.48*3</f>
        <v>766.44</v>
      </c>
      <c r="G7" s="12" t="n">
        <f aca="false">476.36*3</f>
        <v>1429.08</v>
      </c>
      <c r="H7" s="12" t="n">
        <f aca="false">B7+C7+D7+E7+F7+G7</f>
        <v>6643.1322</v>
      </c>
    </row>
    <row r="8" customFormat="false" ht="13.8" hidden="false" customHeight="false" outlineLevel="0" collapsed="false">
      <c r="A8" s="0" t="n">
        <v>7</v>
      </c>
      <c r="B8" s="9" t="n">
        <f aca="false">136.36*5.5*3</f>
        <v>2249.94</v>
      </c>
      <c r="C8" s="10" t="n">
        <f aca="false">2116.17*0.12*2*3</f>
        <v>1523.6424</v>
      </c>
      <c r="D8" s="10" t="n">
        <f aca="false">(65 + 54 + 56 + 72)*3</f>
        <v>741</v>
      </c>
      <c r="E8" s="11" t="n">
        <f aca="false">25*3</f>
        <v>75</v>
      </c>
      <c r="F8" s="12" t="n">
        <f aca="false">259.36*3</f>
        <v>778.08</v>
      </c>
      <c r="G8" s="12" t="n">
        <f aca="false">476.36*3</f>
        <v>1429.08</v>
      </c>
      <c r="H8" s="12" t="n">
        <f aca="false">B8+C8+D8+E8+F8+G8</f>
        <v>6796.7424</v>
      </c>
    </row>
    <row r="9" customFormat="false" ht="13.8" hidden="false" customHeight="false" outlineLevel="0" collapsed="false">
      <c r="A9" s="0" t="n">
        <v>8</v>
      </c>
      <c r="B9" s="9" t="n">
        <f aca="false">136.36*5.5*3</f>
        <v>2249.94</v>
      </c>
      <c r="C9" s="10" t="n">
        <f aca="false">2116.17*0.17*2*3</f>
        <v>2158.4934</v>
      </c>
      <c r="D9" s="10" t="n">
        <f aca="false">(69 + 54 + 55 + 72)*3</f>
        <v>750</v>
      </c>
      <c r="E9" s="11" t="n">
        <f aca="false">25*3</f>
        <v>75</v>
      </c>
      <c r="F9" s="12" t="n">
        <f aca="false">256.36*3</f>
        <v>769.08</v>
      </c>
      <c r="G9" s="12" t="n">
        <f aca="false">476.36*3</f>
        <v>1429.08</v>
      </c>
      <c r="H9" s="12" t="n">
        <f aca="false">B9+C9+D9+E9+F9+G9</f>
        <v>7431.5934</v>
      </c>
    </row>
    <row r="10" customFormat="false" ht="13.8" hidden="false" customHeight="false" outlineLevel="0" collapsed="false">
      <c r="A10" s="0" t="n">
        <v>9</v>
      </c>
      <c r="B10" s="9" t="n">
        <f aca="false">136.36*5.5*3</f>
        <v>2249.94</v>
      </c>
      <c r="C10" s="10" t="n">
        <f aca="false">2116.17*0.2*2*3</f>
        <v>2539.404</v>
      </c>
      <c r="D10" s="10" t="n">
        <f aca="false">(69 + 54 + 50 + 79)*3</f>
        <v>756</v>
      </c>
      <c r="E10" s="11" t="n">
        <f aca="false">25*3</f>
        <v>75</v>
      </c>
      <c r="F10" s="12" t="n">
        <f aca="false">254.36*3</f>
        <v>763.08</v>
      </c>
      <c r="G10" s="12" t="n">
        <f aca="false">476.36*3</f>
        <v>1429.08</v>
      </c>
      <c r="H10" s="12" t="n">
        <f aca="false">B10+C10+D10+E10+F10+G10</f>
        <v>7812.504</v>
      </c>
    </row>
    <row r="11" customFormat="false" ht="13.8" hidden="false" customHeight="false" outlineLevel="0" collapsed="false">
      <c r="A11" s="0" t="n">
        <v>10</v>
      </c>
      <c r="B11" s="9" t="n">
        <f aca="false">136.36*5.5*3</f>
        <v>2249.94</v>
      </c>
      <c r="C11" s="10" t="n">
        <f aca="false">2116.17*0.19*2*3</f>
        <v>2412.4338</v>
      </c>
      <c r="D11" s="10" t="n">
        <f aca="false">(69 + 54 + 56 + 72)*3</f>
        <v>753</v>
      </c>
      <c r="E11" s="11" t="n">
        <f aca="false">25*3</f>
        <v>75</v>
      </c>
      <c r="F11" s="12" t="n">
        <f aca="false">266.36*3</f>
        <v>799.08</v>
      </c>
      <c r="G11" s="12" t="n">
        <f aca="false">476.36*3</f>
        <v>1429.08</v>
      </c>
      <c r="H11" s="12" t="n">
        <f aca="false">B11+C11+D11+E11+F11+G11</f>
        <v>7718.5338</v>
      </c>
    </row>
    <row r="12" customFormat="false" ht="13.8" hidden="false" customHeight="false" outlineLevel="0" collapsed="false">
      <c r="A12" s="0" t="n">
        <v>11</v>
      </c>
      <c r="B12" s="9" t="n">
        <f aca="false">136.36*5.5*3</f>
        <v>2249.94</v>
      </c>
      <c r="C12" s="10" t="n">
        <f aca="false">2116.17*0.16*2*3</f>
        <v>2031.5232</v>
      </c>
      <c r="D12" s="10" t="n">
        <f aca="false">(69 + 58 + 50 + 72)*3</f>
        <v>747</v>
      </c>
      <c r="E12" s="11" t="n">
        <f aca="false">25*3</f>
        <v>75</v>
      </c>
      <c r="F12" s="12" t="n">
        <f aca="false">257.36*3</f>
        <v>772.08</v>
      </c>
      <c r="G12" s="12" t="n">
        <f aca="false">476.36*3</f>
        <v>1429.08</v>
      </c>
      <c r="H12" s="12" t="n">
        <f aca="false">B12+C12+D12+E12+F12+G12</f>
        <v>7304.6232</v>
      </c>
    </row>
    <row r="13" customFormat="false" ht="13.8" hidden="false" customHeight="false" outlineLevel="0" collapsed="false">
      <c r="A13" s="0" t="n">
        <v>12</v>
      </c>
      <c r="B13" s="9" t="n">
        <f aca="false">136.36*5.5*3</f>
        <v>2249.94</v>
      </c>
      <c r="C13" s="10" t="n">
        <f aca="false">2116.17*0.25*2*3</f>
        <v>3174.255</v>
      </c>
      <c r="D13" s="10" t="n">
        <f aca="false">(69 + 51+ 50 + 72)*3</f>
        <v>726</v>
      </c>
      <c r="E13" s="11" t="n">
        <f aca="false">25*3</f>
        <v>75</v>
      </c>
      <c r="F13" s="12" t="n">
        <f aca="false">246.36*3</f>
        <v>739.08</v>
      </c>
      <c r="G13" s="12" t="n">
        <f aca="false">476.36*3</f>
        <v>1429.08</v>
      </c>
      <c r="H13" s="12" t="n">
        <f aca="false">B13+C13+D13+E13+F13+G13</f>
        <v>8393.355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true" hidden="false" outlineLevel="0" max="1" min="1" style="0" width="13.1"/>
    <col collapsed="false" customWidth="false" hidden="false" outlineLevel="0" max="2" min="2" style="0" width="11.52"/>
    <col collapsed="false" customWidth="true" hidden="false" outlineLevel="0" max="3" min="3" style="0" width="8.79"/>
    <col collapsed="false" customWidth="true" hidden="false" outlineLevel="0" max="4" min="4" style="0" width="9.32"/>
    <col collapsed="false" customWidth="true" hidden="false" outlineLevel="0" max="5" min="5" style="0" width="9.09"/>
    <col collapsed="false" customWidth="true" hidden="false" outlineLevel="0" max="6" min="6" style="0" width="11.91"/>
    <col collapsed="false" customWidth="true" hidden="false" outlineLevel="0" max="7" min="7" style="0" width="7.47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" t="s">
        <v>1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0" t="s">
        <v>25</v>
      </c>
    </row>
    <row r="2" customFormat="false" ht="13.8" hidden="false" customHeight="false" outlineLevel="0" collapsed="false">
      <c r="A2" s="2" t="s">
        <v>2</v>
      </c>
      <c r="B2" s="0" t="s">
        <v>26</v>
      </c>
      <c r="C2" s="12" t="n">
        <f aca="false">'Dim_savikaina E'!J2/2150.26</f>
        <v>6.93369037000177</v>
      </c>
      <c r="D2" s="12" t="n">
        <f aca="false">'Dim_savikaina E'!K2/2150.26</f>
        <v>6.37269037000177</v>
      </c>
      <c r="E2" s="12" t="n">
        <f aca="false">'Dim_savikaina E'!L2/2150.26</f>
        <v>6.65319037000177</v>
      </c>
      <c r="F2" s="12" t="n">
        <f aca="false">'Dim_savikaina E'!M2/2150.26</f>
        <v>7.21419037000177</v>
      </c>
      <c r="G2" s="12" t="n">
        <f aca="false">'Dim_savikaina E'!N2/2150.26</f>
        <v>6.23244037000177</v>
      </c>
    </row>
    <row r="3" customFormat="false" ht="13.8" hidden="false" customHeight="false" outlineLevel="0" collapsed="false">
      <c r="A3" s="2" t="s">
        <v>3</v>
      </c>
      <c r="B3" s="0" t="s">
        <v>27</v>
      </c>
      <c r="C3" s="12" t="n">
        <f aca="false">'Dim_savikaina E'!J3/2150.26</f>
        <v>6.85190747025941</v>
      </c>
      <c r="D3" s="12" t="n">
        <f aca="false">'Dim_savikaina E'!K3/2150.26</f>
        <v>6.33050747025941</v>
      </c>
      <c r="E3" s="12" t="n">
        <f aca="false">'Dim_savikaina E'!L3/2150.26</f>
        <v>6.59120747025941</v>
      </c>
      <c r="F3" s="12" t="n">
        <f aca="false">'Dim_savikaina E'!M3/2150.26</f>
        <v>7.11260747025941</v>
      </c>
      <c r="G3" s="12" t="n">
        <f aca="false">'Dim_savikaina E'!N3/2150.26</f>
        <v>6.20015747025941</v>
      </c>
    </row>
    <row r="4" customFormat="false" ht="13.8" hidden="false" customHeight="false" outlineLevel="0" collapsed="false">
      <c r="A4" s="2" t="s">
        <v>4</v>
      </c>
      <c r="B4" s="0" t="s">
        <v>28</v>
      </c>
      <c r="C4" s="12" t="n">
        <f aca="false">'Dim_savikaina E'!J4/2150.26</f>
        <v>7.62401487122488</v>
      </c>
      <c r="D4" s="12" t="n">
        <f aca="false">'Dim_savikaina E'!K4/2150.26</f>
        <v>6.97061487122488</v>
      </c>
      <c r="E4" s="12" t="n">
        <f aca="false">'Dim_savikaina E'!L4/2150.26</f>
        <v>7.29731487122487</v>
      </c>
      <c r="F4" s="12" t="n">
        <f aca="false">'Dim_savikaina E'!M4/2150.26</f>
        <v>7.95071487122488</v>
      </c>
      <c r="G4" s="12" t="n">
        <f aca="false">'Dim_savikaina E'!N4/2150.26</f>
        <v>6.80726487122488</v>
      </c>
    </row>
    <row r="5" customFormat="false" ht="25.3" hidden="false" customHeight="false" outlineLevel="0" collapsed="false">
      <c r="A5" s="3" t="s">
        <v>5</v>
      </c>
      <c r="B5" s="0" t="s">
        <v>29</v>
      </c>
      <c r="C5" s="12" t="n">
        <f aca="false">'Dim_savikaina E'!J5/2150.26</f>
        <v>7.3931421711793</v>
      </c>
      <c r="D5" s="12" t="n">
        <f aca="false">'Dim_savikaina E'!K5/2150.26</f>
        <v>6.7661421711793</v>
      </c>
      <c r="E5" s="12" t="n">
        <f aca="false">'Dim_savikaina E'!L5/2150.26</f>
        <v>7.0796421711793</v>
      </c>
      <c r="F5" s="12" t="n">
        <f aca="false">'Dim_savikaina E'!M5/2150.26</f>
        <v>7.7066421711793</v>
      </c>
      <c r="G5" s="12" t="n">
        <f aca="false">'Dim_savikaina E'!N5/2150.26</f>
        <v>6.6093921711793</v>
      </c>
    </row>
    <row r="6" customFormat="false" ht="13.8" hidden="false" customHeight="false" outlineLevel="0" collapsed="false">
      <c r="A6" s="2" t="s">
        <v>6</v>
      </c>
      <c r="B6" s="0" t="s">
        <v>30</v>
      </c>
      <c r="C6" s="12" t="n">
        <f aca="false">'Dim_savikaina E'!J6/2150.26</f>
        <v>7.82836880191233</v>
      </c>
      <c r="D6" s="12" t="n">
        <f aca="false">'Dim_savikaina E'!K6/2150.26</f>
        <v>7.16836880191233</v>
      </c>
      <c r="E6" s="12" t="n">
        <f aca="false">'Dim_savikaina E'!L6/2150.26</f>
        <v>7.49836880191233</v>
      </c>
      <c r="F6" s="12" t="n">
        <f aca="false">'Dim_savikaina E'!M6/2150.26</f>
        <v>8.15836880191233</v>
      </c>
      <c r="G6" s="12" t="n">
        <f aca="false">'Dim_savikaina E'!N6/2150.26</f>
        <v>7.00336880191233</v>
      </c>
    </row>
    <row r="7" customFormat="false" ht="13.8" hidden="false" customHeight="false" outlineLevel="0" collapsed="false">
      <c r="A7" s="2" t="s">
        <v>7</v>
      </c>
      <c r="B7" s="0" t="s">
        <v>31</v>
      </c>
      <c r="C7" s="12" t="n">
        <f aca="false">'Dim_savikaina E'!J7/2150.26</f>
        <v>7.18805429854994</v>
      </c>
      <c r="D7" s="12" t="n">
        <f aca="false">'Dim_savikaina E'!K7/2150.26</f>
        <v>6.58085429854994</v>
      </c>
      <c r="E7" s="12" t="n">
        <f aca="false">'Dim_savikaina E'!L7/2150.26</f>
        <v>6.88445429854994</v>
      </c>
      <c r="F7" s="12" t="n">
        <f aca="false">'Dim_savikaina E'!M7/2150.26</f>
        <v>7.49165429854994</v>
      </c>
      <c r="G7" s="12" t="n">
        <f aca="false">'Dim_savikaina E'!N7/2150.26</f>
        <v>6.42905429854994</v>
      </c>
    </row>
    <row r="8" customFormat="false" ht="13.8" hidden="false" customHeight="false" outlineLevel="0" collapsed="false">
      <c r="A8" s="2" t="s">
        <v>8</v>
      </c>
      <c r="B8" s="0" t="s">
        <v>32</v>
      </c>
      <c r="C8" s="12" t="n">
        <f aca="false">'Dim_savikaina E'!J8/2150.26</f>
        <v>8.0613921711793</v>
      </c>
      <c r="D8" s="12" t="n">
        <f aca="false">'Dim_savikaina E'!K8/2150.26</f>
        <v>7.3353921711793</v>
      </c>
      <c r="E8" s="12" t="n">
        <f aca="false">'Dim_savikaina E'!L8/2150.26</f>
        <v>7.6983921711793</v>
      </c>
      <c r="F8" s="12" t="n">
        <f aca="false">'Dim_savikaina E'!M8/2150.26</f>
        <v>8.4243921711793</v>
      </c>
      <c r="G8" s="12" t="n">
        <f aca="false">'Dim_savikaina E'!N8/2150.26</f>
        <v>7.1538921711793</v>
      </c>
    </row>
    <row r="9" customFormat="false" ht="13.8" hidden="false" customHeight="false" outlineLevel="0" collapsed="false">
      <c r="A9" s="2" t="s">
        <v>9</v>
      </c>
      <c r="B9" s="0" t="s">
        <v>33</v>
      </c>
      <c r="C9" s="12" t="n">
        <f aca="false">'Dim_savikaina E'!J9/2150.26</f>
        <v>8.57938553709784</v>
      </c>
      <c r="D9" s="12" t="n">
        <f aca="false">'Dim_savikaina E'!K9/2150.26</f>
        <v>7.82038553709784</v>
      </c>
      <c r="E9" s="12" t="n">
        <f aca="false">'Dim_savikaina E'!L9/2150.26</f>
        <v>8.19988553709784</v>
      </c>
      <c r="F9" s="12" t="n">
        <f aca="false">'Dim_savikaina E'!M9/2150.26</f>
        <v>8.95888553709784</v>
      </c>
      <c r="G9" s="12" t="n">
        <f aca="false">'Dim_savikaina E'!N9/2150.26</f>
        <v>7.63063553709784</v>
      </c>
    </row>
    <row r="10" customFormat="false" ht="13.8" hidden="false" customHeight="false" outlineLevel="0" collapsed="false">
      <c r="A10" s="2" t="s">
        <v>10</v>
      </c>
      <c r="B10" s="0" t="s">
        <v>34</v>
      </c>
      <c r="C10" s="12" t="n">
        <f aca="false">'Dim_savikaina E'!J10/2150.26</f>
        <v>8.57833155664896</v>
      </c>
      <c r="D10" s="12" t="n">
        <f aca="false">'Dim_savikaina E'!K10/2150.26</f>
        <v>7.84573155664896</v>
      </c>
      <c r="E10" s="12" t="n">
        <f aca="false">'Dim_savikaina E'!L10/2150.26</f>
        <v>8.21203155664897</v>
      </c>
      <c r="F10" s="12" t="n">
        <f aca="false">'Dim_savikaina E'!M10/2150.26</f>
        <v>8.94463155664896</v>
      </c>
      <c r="G10" s="12" t="n">
        <f aca="false">'Dim_savikaina E'!N10/2150.26</f>
        <v>7.66258155664896</v>
      </c>
    </row>
    <row r="11" customFormat="false" ht="13.8" hidden="false" customHeight="false" outlineLevel="0" collapsed="false">
      <c r="A11" s="2" t="s">
        <v>11</v>
      </c>
      <c r="B11" s="0" t="s">
        <v>35</v>
      </c>
      <c r="C11" s="12" t="n">
        <f aca="false">'Dim_savikaina E'!J11/2150.26</f>
        <v>9.06922986476054</v>
      </c>
      <c r="D11" s="12" t="n">
        <f aca="false">'Dim_savikaina E'!K11/2150.26</f>
        <v>8.25742986476054</v>
      </c>
      <c r="E11" s="12" t="n">
        <f aca="false">'Dim_savikaina E'!L11/2150.26</f>
        <v>8.66332986476054</v>
      </c>
      <c r="F11" s="12" t="n">
        <f aca="false">'Dim_savikaina E'!M11/2150.26</f>
        <v>9.47512986476054</v>
      </c>
      <c r="G11" s="12" t="n">
        <f aca="false">'Dim_savikaina E'!N11/2150.26</f>
        <v>8.05447986476054</v>
      </c>
    </row>
    <row r="12" customFormat="false" ht="13.8" hidden="false" customHeight="false" outlineLevel="0" collapsed="false">
      <c r="A12" s="2" t="s">
        <v>11</v>
      </c>
      <c r="B12" s="0" t="s">
        <v>36</v>
      </c>
      <c r="C12" s="12" t="n">
        <f aca="false">'Dim_savikaina E'!J12/2150.26</f>
        <v>8.47578686391413</v>
      </c>
      <c r="D12" s="12" t="n">
        <f aca="false">'Dim_savikaina E'!K12/2150.26</f>
        <v>7.72338686391413</v>
      </c>
      <c r="E12" s="12" t="n">
        <f aca="false">'Dim_savikaina E'!L12/2150.26</f>
        <v>8.09958686391413</v>
      </c>
      <c r="F12" s="12" t="n">
        <f aca="false">'Dim_savikaina E'!M12/2150.26</f>
        <v>8.85198686391413</v>
      </c>
      <c r="G12" s="12" t="n">
        <f aca="false">'Dim_savikaina E'!N12/2150.26</f>
        <v>7.53528686391413</v>
      </c>
    </row>
    <row r="13" customFormat="false" ht="13.8" hidden="false" customHeight="false" outlineLevel="0" collapsed="false">
      <c r="A13" s="2" t="s">
        <v>12</v>
      </c>
      <c r="B13" s="0" t="s">
        <v>37</v>
      </c>
      <c r="C13" s="12" t="n">
        <f aca="false">'Dim_savikaina E'!J13/2150.26</f>
        <v>9.20486633104834</v>
      </c>
      <c r="D13" s="12" t="n">
        <f aca="false">'Dim_savikaina E'!K13/2150.26</f>
        <v>8.41946633104834</v>
      </c>
      <c r="E13" s="12" t="n">
        <f aca="false">'Dim_savikaina E'!L13/2150.26</f>
        <v>8.81216633104834</v>
      </c>
      <c r="F13" s="12" t="n">
        <f aca="false">'Dim_savikaina E'!M13/2150.26</f>
        <v>9.59756633104834</v>
      </c>
      <c r="G13" s="12" t="n">
        <f aca="false">'Dim_savikaina E'!N13/2150.26</f>
        <v>8.22311633104834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2.8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2.34"/>
    <col collapsed="false" customWidth="false" hidden="false" outlineLevel="0" max="3" min="3" style="0" width="11.52"/>
    <col collapsed="false" customWidth="true" hidden="false" outlineLevel="0" max="4" min="4" style="0" width="14.29"/>
    <col collapsed="false" customWidth="true" hidden="false" outlineLevel="0" max="5" min="5" style="0" width="9.85"/>
    <col collapsed="false" customWidth="true" hidden="false" outlineLevel="0" max="6" min="6" style="0" width="10.72"/>
    <col collapsed="false" customWidth="true" hidden="false" outlineLevel="0" max="7" min="7" style="0" width="10.84"/>
    <col collapsed="false" customWidth="true" hidden="false" outlineLevel="0" max="9" min="8" style="0" width="11.15"/>
    <col collapsed="false" customWidth="false" hidden="false" outlineLevel="0" max="1025" min="10" style="0" width="11.52"/>
  </cols>
  <sheetData>
    <row r="1" customFormat="false" ht="14.45" hidden="false" customHeight="true" outlineLevel="0" collapsed="false">
      <c r="A1" s="1" t="s">
        <v>1</v>
      </c>
      <c r="B1" s="14" t="s">
        <v>38</v>
      </c>
      <c r="C1" s="0" t="s">
        <v>20</v>
      </c>
      <c r="D1" s="0" t="s">
        <v>39</v>
      </c>
      <c r="E1" s="0" t="s">
        <v>40</v>
      </c>
      <c r="F1" s="0" t="s">
        <v>41</v>
      </c>
      <c r="G1" s="0" t="s">
        <v>42</v>
      </c>
      <c r="H1" s="0" t="s">
        <v>43</v>
      </c>
      <c r="I1" s="0" t="s">
        <v>44</v>
      </c>
      <c r="J1" s="15" t="s">
        <v>45</v>
      </c>
      <c r="K1" s="0" t="s">
        <v>46</v>
      </c>
      <c r="L1" s="0" t="s">
        <v>47</v>
      </c>
      <c r="M1" s="0" t="s">
        <v>48</v>
      </c>
      <c r="N1" s="0" t="s">
        <v>49</v>
      </c>
    </row>
    <row r="2" customFormat="false" ht="13.8" hidden="false" customHeight="false" outlineLevel="0" collapsed="false">
      <c r="A2" s="2" t="s">
        <v>2</v>
      </c>
      <c r="B2" s="12" t="n">
        <v>0.85</v>
      </c>
      <c r="C2" s="0" t="s">
        <v>26</v>
      </c>
      <c r="D2" s="12" t="n">
        <v>6766.74</v>
      </c>
      <c r="E2" s="12" t="n">
        <f aca="false">2150.26 *27 /100*5.5*3*B2</f>
        <v>8142.497055</v>
      </c>
      <c r="F2" s="15" t="n">
        <f aca="false">2150.26 *23 /100*5.5*3*B2</f>
        <v>6936.201195</v>
      </c>
      <c r="G2" s="15" t="n">
        <f aca="false">2150.26*25 /100*5.5*3*B2</f>
        <v>7539.349125</v>
      </c>
      <c r="H2" s="16" t="n">
        <f aca="false">2150.26*29/100*5.5*3*B2</f>
        <v>8745.644985</v>
      </c>
      <c r="I2" s="16" t="n">
        <f aca="false">2150.26 *22 /100*5.5*3*B2</f>
        <v>6634.62723</v>
      </c>
      <c r="J2" s="15" t="n">
        <f aca="false">D2+E2</f>
        <v>14909.237055</v>
      </c>
      <c r="K2" s="15" t="n">
        <f aca="false">D2+F2</f>
        <v>13702.941195</v>
      </c>
      <c r="L2" s="15" t="n">
        <f aca="false">D2+G2</f>
        <v>14306.089125</v>
      </c>
      <c r="M2" s="15" t="n">
        <f aca="false">D2+H2</f>
        <v>15512.384985</v>
      </c>
      <c r="N2" s="15" t="n">
        <f aca="false">D2+I2</f>
        <v>13401.36723</v>
      </c>
    </row>
    <row r="3" customFormat="false" ht="13.8" hidden="false" customHeight="false" outlineLevel="0" collapsed="false">
      <c r="A3" s="2" t="s">
        <v>3</v>
      </c>
      <c r="B3" s="12" t="n">
        <v>0.79</v>
      </c>
      <c r="C3" s="0" t="s">
        <v>27</v>
      </c>
      <c r="D3" s="15" t="n">
        <v>7165.65</v>
      </c>
      <c r="E3" s="12" t="n">
        <f aca="false">2150.26 *27 /100*5.5*3*B3</f>
        <v>7567.732557</v>
      </c>
      <c r="F3" s="15" t="n">
        <f aca="false">2150.26 *23 /100*5.5*3*B3</f>
        <v>6446.586993</v>
      </c>
      <c r="G3" s="15" t="n">
        <f aca="false">2150.26*25 /100*5.5*3*B3</f>
        <v>7007.159775</v>
      </c>
      <c r="H3" s="16" t="n">
        <f aca="false">2150.26*29/100*5.5*3*B3</f>
        <v>8128.305339</v>
      </c>
      <c r="I3" s="16" t="n">
        <f aca="false">2150.26 *22 /100*5.5*3*B3</f>
        <v>6166.300602</v>
      </c>
      <c r="J3" s="15" t="n">
        <f aca="false">D3+E3</f>
        <v>14733.382557</v>
      </c>
      <c r="K3" s="15" t="n">
        <f aca="false">D3+F3</f>
        <v>13612.236993</v>
      </c>
      <c r="L3" s="15" t="n">
        <f aca="false">D3+G3</f>
        <v>14172.809775</v>
      </c>
      <c r="M3" s="15" t="n">
        <f aca="false">D3+H3</f>
        <v>15293.955339</v>
      </c>
      <c r="N3" s="15" t="n">
        <f aca="false">D3+I3</f>
        <v>13331.950602</v>
      </c>
    </row>
    <row r="4" customFormat="false" ht="13.8" hidden="false" customHeight="false" outlineLevel="0" collapsed="false">
      <c r="A4" s="2" t="s">
        <v>4</v>
      </c>
      <c r="B4" s="12" t="n">
        <v>0.99</v>
      </c>
      <c r="C4" s="0" t="s">
        <v>28</v>
      </c>
      <c r="D4" s="15" t="n">
        <v>6910</v>
      </c>
      <c r="E4" s="12" t="n">
        <f aca="false">2150.26 *27 /100*5.5*3*B4</f>
        <v>9483.614217</v>
      </c>
      <c r="F4" s="15" t="n">
        <f aca="false">2150.26 *23 /100*5.5*3*B4</f>
        <v>8078.634333</v>
      </c>
      <c r="G4" s="15" t="n">
        <f aca="false">2150.26*25 /100*5.5*3*B4</f>
        <v>8781.124275</v>
      </c>
      <c r="H4" s="16" t="n">
        <f aca="false">2150.26*29/100*5.5*3*B4</f>
        <v>10186.104159</v>
      </c>
      <c r="I4" s="16" t="n">
        <f aca="false">2150.26 *22 /100*5.5*3*B4</f>
        <v>7727.389362</v>
      </c>
      <c r="J4" s="15" t="n">
        <f aca="false">D4+E4</f>
        <v>16393.614217</v>
      </c>
      <c r="K4" s="15" t="n">
        <f aca="false">D4+F4</f>
        <v>14988.634333</v>
      </c>
      <c r="L4" s="15" t="n">
        <f aca="false">D4+G4</f>
        <v>15691.124275</v>
      </c>
      <c r="M4" s="15" t="n">
        <f aca="false">D4+H4</f>
        <v>17096.104159</v>
      </c>
      <c r="N4" s="15" t="n">
        <f aca="false">D4+I4</f>
        <v>14637.389362</v>
      </c>
    </row>
    <row r="5" customFormat="false" ht="13.8" hidden="false" customHeight="false" outlineLevel="0" collapsed="false">
      <c r="A5" s="3" t="s">
        <v>5</v>
      </c>
      <c r="B5" s="12" t="n">
        <v>0.95</v>
      </c>
      <c r="C5" s="0" t="s">
        <v>29</v>
      </c>
      <c r="D5" s="15" t="n">
        <v>6796.74</v>
      </c>
      <c r="E5" s="12" t="n">
        <f aca="false">2150.26 *27 /100*5.5*3*B5</f>
        <v>9100.437885</v>
      </c>
      <c r="F5" s="15" t="n">
        <f aca="false">2150.26 *23 /100*5.5*3*B5</f>
        <v>7752.224865</v>
      </c>
      <c r="G5" s="15" t="n">
        <f aca="false">2150.26*25 /100*5.5*3*B5</f>
        <v>8426.331375</v>
      </c>
      <c r="H5" s="16" t="n">
        <f aca="false">2150.26*29/100*5.5*3*B5</f>
        <v>9774.544395</v>
      </c>
      <c r="I5" s="16" t="n">
        <f aca="false">2150.26 *22 /100*5.5*3*B5</f>
        <v>7415.17161</v>
      </c>
      <c r="J5" s="15" t="n">
        <f aca="false">D5+E5</f>
        <v>15897.177885</v>
      </c>
      <c r="K5" s="15" t="n">
        <f aca="false">D5+F5</f>
        <v>14548.964865</v>
      </c>
      <c r="L5" s="15" t="n">
        <f aca="false">D5+G5</f>
        <v>15223.071375</v>
      </c>
      <c r="M5" s="15" t="n">
        <f aca="false">D5+H5</f>
        <v>16571.284395</v>
      </c>
      <c r="N5" s="15" t="n">
        <f aca="false">D5+I5</f>
        <v>14211.91161</v>
      </c>
    </row>
    <row r="6" customFormat="false" ht="13.8" hidden="false" customHeight="false" outlineLevel="0" collapsed="false">
      <c r="A6" s="2" t="s">
        <v>6</v>
      </c>
      <c r="B6" s="12" t="n">
        <v>1</v>
      </c>
      <c r="C6" s="0" t="s">
        <v>30</v>
      </c>
      <c r="D6" s="15" t="n">
        <f aca="false">2249.94+2031.52+732+75+736.08+1429.08</f>
        <v>7253.62</v>
      </c>
      <c r="E6" s="12" t="n">
        <f aca="false">2150.26 *27 /100*5.5*3*B6</f>
        <v>9579.4083</v>
      </c>
      <c r="F6" s="15" t="n">
        <f aca="false">2150.26 *23 /100*5.5*3*B6</f>
        <v>8160.2367</v>
      </c>
      <c r="G6" s="15" t="n">
        <f aca="false">2150.26*25 /100*5.5*3*B6</f>
        <v>8869.8225</v>
      </c>
      <c r="H6" s="16" t="n">
        <f aca="false">2150.26*29/100*5.5*3*B6</f>
        <v>10288.9941</v>
      </c>
      <c r="I6" s="16" t="n">
        <f aca="false">2150.26 *22 /100*5.5*3*B6</f>
        <v>7805.4438</v>
      </c>
      <c r="J6" s="15" t="n">
        <f aca="false">D6+E6</f>
        <v>16833.0283</v>
      </c>
      <c r="K6" s="15" t="n">
        <f aca="false">D6+F6</f>
        <v>15413.8567</v>
      </c>
      <c r="L6" s="15" t="n">
        <f aca="false">D6+G6</f>
        <v>16123.4425</v>
      </c>
      <c r="M6" s="15" t="n">
        <f aca="false">D6+H6</f>
        <v>17542.6141</v>
      </c>
      <c r="N6" s="15" t="n">
        <f aca="false">D6+I6</f>
        <v>15059.0638</v>
      </c>
    </row>
    <row r="7" customFormat="false" ht="13.8" hidden="false" customHeight="false" outlineLevel="0" collapsed="false">
      <c r="A7" s="2" t="s">
        <v>7</v>
      </c>
      <c r="B7" s="12" t="n">
        <v>0.92</v>
      </c>
      <c r="C7" s="0" t="s">
        <v>31</v>
      </c>
      <c r="D7" s="15" t="n">
        <f aca="false">2249.94+1396.67+726 +75+ 766.44+ 1429.08</f>
        <v>6643.13</v>
      </c>
      <c r="E7" s="12" t="n">
        <f aca="false">2150.26 *27 /100*5.5*3*B7</f>
        <v>8813.055636</v>
      </c>
      <c r="F7" s="15" t="n">
        <f aca="false">2150.26 *23 /100*5.5*3*B7</f>
        <v>7507.417764</v>
      </c>
      <c r="G7" s="15" t="n">
        <f aca="false">2150.26*25 /100*5.5*3*B7</f>
        <v>8160.2367</v>
      </c>
      <c r="H7" s="16" t="n">
        <f aca="false">2150.26*29/100*5.5*3*B7</f>
        <v>9465.874572</v>
      </c>
      <c r="I7" s="16" t="n">
        <f aca="false">2150.26 *22 /100*5.5*3*B7</f>
        <v>7181.008296</v>
      </c>
      <c r="J7" s="15" t="n">
        <f aca="false">D7+E7</f>
        <v>15456.185636</v>
      </c>
      <c r="K7" s="15" t="n">
        <f aca="false">D7+F7</f>
        <v>14150.547764</v>
      </c>
      <c r="L7" s="15" t="n">
        <f aca="false">D7+G7</f>
        <v>14803.3667</v>
      </c>
      <c r="M7" s="15" t="n">
        <f aca="false">D7+H7</f>
        <v>16109.004572</v>
      </c>
      <c r="N7" s="15" t="n">
        <f aca="false">D7+I7</f>
        <v>13824.138296</v>
      </c>
    </row>
    <row r="8" customFormat="false" ht="13.8" hidden="false" customHeight="false" outlineLevel="0" collapsed="false">
      <c r="A8" s="2" t="s">
        <v>8</v>
      </c>
      <c r="B8" s="12" t="n">
        <v>1.1</v>
      </c>
      <c r="C8" s="0" t="s">
        <v>32</v>
      </c>
      <c r="D8" s="15" t="n">
        <f aca="false">2249.94+1523.64+741 +75+778.08+1429.08</f>
        <v>6796.74</v>
      </c>
      <c r="E8" s="12" t="n">
        <f aca="false">2150.26 *27 /100*5.5*3*B8</f>
        <v>10537.34913</v>
      </c>
      <c r="F8" s="15" t="n">
        <f aca="false">2150.26 *23 /100*5.5*3*B8</f>
        <v>8976.26037</v>
      </c>
      <c r="G8" s="15" t="n">
        <f aca="false">2150.26*25 /100*5.5*3*B8</f>
        <v>9756.80475</v>
      </c>
      <c r="H8" s="16" t="n">
        <f aca="false">2150.26*29/100*5.5*3*B8</f>
        <v>11317.89351</v>
      </c>
      <c r="I8" s="16" t="n">
        <f aca="false">2150.26 *22 /100*5.5*3*B8</f>
        <v>8585.98818</v>
      </c>
      <c r="J8" s="15" t="n">
        <f aca="false">D8+E8</f>
        <v>17334.08913</v>
      </c>
      <c r="K8" s="15" t="n">
        <f aca="false">D8+F8</f>
        <v>15773.00037</v>
      </c>
      <c r="L8" s="15" t="n">
        <f aca="false">D8+G8</f>
        <v>16553.54475</v>
      </c>
      <c r="M8" s="15" t="n">
        <f aca="false">D8+H8</f>
        <v>18114.63351</v>
      </c>
      <c r="N8" s="15" t="n">
        <f aca="false">D8+I8</f>
        <v>15382.72818</v>
      </c>
    </row>
    <row r="9" customFormat="false" ht="13.8" hidden="false" customHeight="false" outlineLevel="0" collapsed="false">
      <c r="A9" s="2" t="s">
        <v>9</v>
      </c>
      <c r="B9" s="12" t="n">
        <v>1.15</v>
      </c>
      <c r="C9" s="0" t="s">
        <v>33</v>
      </c>
      <c r="D9" s="15" t="n">
        <f aca="false">7431.59</f>
        <v>7431.59</v>
      </c>
      <c r="E9" s="12" t="n">
        <f aca="false">2150.26 *27 /100*5.5*3*B9</f>
        <v>11016.319545</v>
      </c>
      <c r="F9" s="15" t="n">
        <f aca="false">2150.26 *23 /100*5.5*3*B9</f>
        <v>9384.272205</v>
      </c>
      <c r="G9" s="15" t="n">
        <f aca="false">2150.26*25 /100*5.5*3*B9</f>
        <v>10200.295875</v>
      </c>
      <c r="H9" s="16" t="n">
        <f aca="false">2150.26*29/100*5.5*3*B9</f>
        <v>11832.343215</v>
      </c>
      <c r="I9" s="16" t="n">
        <f aca="false">2150.26 *22 /100*5.5*3*B9</f>
        <v>8976.26037</v>
      </c>
      <c r="J9" s="15" t="n">
        <f aca="false">D9+E9</f>
        <v>18447.909545</v>
      </c>
      <c r="K9" s="15" t="n">
        <f aca="false">D9+F9</f>
        <v>16815.862205</v>
      </c>
      <c r="L9" s="15" t="n">
        <f aca="false">D9+G9</f>
        <v>17631.885875</v>
      </c>
      <c r="M9" s="15" t="n">
        <f aca="false">D9+H9</f>
        <v>19263.933215</v>
      </c>
      <c r="N9" s="15" t="n">
        <f aca="false">D9+I9</f>
        <v>16407.85037</v>
      </c>
    </row>
    <row r="10" customFormat="false" ht="13.8" hidden="false" customHeight="false" outlineLevel="0" collapsed="false">
      <c r="A10" s="2" t="s">
        <v>10</v>
      </c>
      <c r="B10" s="12" t="n">
        <v>1.11</v>
      </c>
      <c r="C10" s="0" t="s">
        <v>34</v>
      </c>
      <c r="D10" s="17" t="n">
        <f aca="false">2249.94+2539.4+756+75+ 763.08+1429.08</f>
        <v>7812.5</v>
      </c>
      <c r="E10" s="12" t="n">
        <f aca="false">2150.26 *27 /100*5.5*3*B10</f>
        <v>10633.143213</v>
      </c>
      <c r="F10" s="15" t="n">
        <f aca="false">2150.26 *23 /100*5.5*3*B10</f>
        <v>9057.862737</v>
      </c>
      <c r="G10" s="15" t="n">
        <f aca="false">2150.26*25 /100*5.5*3*B10</f>
        <v>9845.502975</v>
      </c>
      <c r="H10" s="16" t="n">
        <f aca="false">2150.26*29/100*5.5*3*B10</f>
        <v>11420.783451</v>
      </c>
      <c r="I10" s="16" t="n">
        <f aca="false">2150.26 *22 /100*5.5*3*B10</f>
        <v>8664.042618</v>
      </c>
      <c r="J10" s="15" t="n">
        <f aca="false">D10+E10</f>
        <v>18445.643213</v>
      </c>
      <c r="K10" s="15" t="n">
        <f aca="false">D10+F10</f>
        <v>16870.362737</v>
      </c>
      <c r="L10" s="15" t="n">
        <f aca="false">D10+G10</f>
        <v>17658.002975</v>
      </c>
      <c r="M10" s="15" t="n">
        <f aca="false">D10+H10</f>
        <v>19233.283451</v>
      </c>
      <c r="N10" s="15" t="n">
        <f aca="false">D10+I10</f>
        <v>16476.542618</v>
      </c>
    </row>
    <row r="11" customFormat="false" ht="13.8" hidden="false" customHeight="false" outlineLevel="0" collapsed="false">
      <c r="A11" s="2" t="s">
        <v>11</v>
      </c>
      <c r="B11" s="12" t="n">
        <v>1.23</v>
      </c>
      <c r="C11" s="0" t="s">
        <v>35</v>
      </c>
      <c r="D11" s="15" t="n">
        <f aca="false">2249.94+2412.43+753 +75+799.08+1429.08</f>
        <v>7718.53</v>
      </c>
      <c r="E11" s="12" t="n">
        <f aca="false">2150.26 *27 /100*5.5*3*B11</f>
        <v>11782.672209</v>
      </c>
      <c r="F11" s="15" t="n">
        <f aca="false">2150.26 *23 /100*5.5*3*B11</f>
        <v>10037.091141</v>
      </c>
      <c r="G11" s="15" t="n">
        <f aca="false">2150.26*25 /100*5.5*3*B11</f>
        <v>10909.881675</v>
      </c>
      <c r="H11" s="16" t="n">
        <f aca="false">2150.26*29/100*5.5*3*B11</f>
        <v>12655.462743</v>
      </c>
      <c r="I11" s="16" t="n">
        <f aca="false">2150.26 *22 /100*5.5*3*B11</f>
        <v>9600.695874</v>
      </c>
      <c r="J11" s="15" t="n">
        <f aca="false">D11+E11</f>
        <v>19501.202209</v>
      </c>
      <c r="K11" s="15" t="n">
        <f aca="false">D11+F11</f>
        <v>17755.621141</v>
      </c>
      <c r="L11" s="15" t="n">
        <f aca="false">D11+G11</f>
        <v>18628.411675</v>
      </c>
      <c r="M11" s="15" t="n">
        <f aca="false">D11+H11</f>
        <v>20373.992743</v>
      </c>
      <c r="N11" s="15" t="n">
        <f aca="false">D11+I11</f>
        <v>17319.225874</v>
      </c>
    </row>
    <row r="12" customFormat="false" ht="13.8" hidden="false" customHeight="false" outlineLevel="0" collapsed="false">
      <c r="A12" s="2" t="s">
        <v>11</v>
      </c>
      <c r="B12" s="12" t="n">
        <v>1.14</v>
      </c>
      <c r="C12" s="0" t="s">
        <v>36</v>
      </c>
      <c r="D12" s="15" t="n">
        <f aca="false">2249.94+2031.52+747+75+772.08+1429.08</f>
        <v>7304.62</v>
      </c>
      <c r="E12" s="12" t="n">
        <f aca="false">2150.26 *27 /100*5.5*3*B12</f>
        <v>10920.525462</v>
      </c>
      <c r="F12" s="15" t="n">
        <f aca="false">2150.26 *23 /100*5.5*3*B12</f>
        <v>9302.669838</v>
      </c>
      <c r="G12" s="15" t="n">
        <f aca="false">2150.26*25 /100*5.5*3*B12</f>
        <v>10111.59765</v>
      </c>
      <c r="H12" s="16" t="n">
        <f aca="false">2150.26*29/100*5.5*3*B12</f>
        <v>11729.453274</v>
      </c>
      <c r="I12" s="16" t="n">
        <f aca="false">2150.26 *22 /100*5.5*3*B12</f>
        <v>8898.205932</v>
      </c>
      <c r="J12" s="15" t="n">
        <f aca="false">D12+E12</f>
        <v>18225.145462</v>
      </c>
      <c r="K12" s="15" t="n">
        <f aca="false">D12+F12</f>
        <v>16607.289838</v>
      </c>
      <c r="L12" s="15" t="n">
        <f aca="false">D12+G12</f>
        <v>17416.21765</v>
      </c>
      <c r="M12" s="15" t="n">
        <f aca="false">D12+H12</f>
        <v>19034.073274</v>
      </c>
      <c r="N12" s="15" t="n">
        <f aca="false">D12+I12</f>
        <v>16202.825932</v>
      </c>
    </row>
    <row r="13" customFormat="false" ht="13.8" hidden="false" customHeight="false" outlineLevel="0" collapsed="false">
      <c r="A13" s="2" t="s">
        <v>12</v>
      </c>
      <c r="B13" s="12" t="n">
        <v>1.19</v>
      </c>
      <c r="C13" s="0" t="s">
        <v>37</v>
      </c>
      <c r="D13" s="15" t="n">
        <f aca="false">2249.94+3174.26+726+75+739.08+1429.08</f>
        <v>8393.36</v>
      </c>
      <c r="E13" s="12" t="n">
        <f aca="false">2150.26 *27 /100*5.5*3*B13</f>
        <v>11399.495877</v>
      </c>
      <c r="F13" s="15" t="n">
        <f aca="false">2150.26 *23 /100*5.5*3*B13</f>
        <v>9710.681673</v>
      </c>
      <c r="G13" s="15" t="n">
        <f aca="false">2150.26*25 /100*5.5*3*B13</f>
        <v>10555.088775</v>
      </c>
      <c r="H13" s="16" t="n">
        <f aca="false">2150.26*29/100*5.5*3*B13</f>
        <v>12243.902979</v>
      </c>
      <c r="I13" s="16" t="n">
        <f aca="false">2150.26 *22 /100*5.5*3*B13</f>
        <v>9288.478122</v>
      </c>
      <c r="J13" s="15" t="n">
        <f aca="false">D13+E13</f>
        <v>19792.855877</v>
      </c>
      <c r="K13" s="15" t="n">
        <f aca="false">D13+F13</f>
        <v>18104.041673</v>
      </c>
      <c r="L13" s="15" t="n">
        <f aca="false">D13+G13</f>
        <v>18948.448775</v>
      </c>
      <c r="M13" s="15" t="n">
        <f aca="false">D13+H13</f>
        <v>20637.262979</v>
      </c>
      <c r="N13" s="15" t="n">
        <f aca="false">D13+I13</f>
        <v>17681.838122</v>
      </c>
    </row>
    <row r="14" customFormat="false" ht="12.8" hidden="false" customHeight="false" outlineLevel="0" collapsed="false">
      <c r="D14" s="15"/>
      <c r="E14" s="15"/>
      <c r="F14" s="15"/>
      <c r="G14" s="15"/>
      <c r="H14" s="15"/>
      <c r="I14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2.12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50</v>
      </c>
      <c r="B1" s="0" t="s">
        <v>51</v>
      </c>
      <c r="C1" s="0" t="s">
        <v>22</v>
      </c>
      <c r="D1" s="0" t="s">
        <v>23</v>
      </c>
      <c r="E1" s="0" t="s">
        <v>24</v>
      </c>
      <c r="F1" s="0" t="s">
        <v>25</v>
      </c>
    </row>
    <row r="2" customFormat="false" ht="13.8" hidden="false" customHeight="false" outlineLevel="0" collapsed="false">
      <c r="A2" s="0" t="s">
        <v>52</v>
      </c>
      <c r="B2" s="15" t="n">
        <f aca="false">2150.26 *27 /100*5.5*3</f>
        <v>9579.4083</v>
      </c>
      <c r="C2" s="16" t="n">
        <f aca="false">2150.26 *23 /100*5.5*3</f>
        <v>8160.2367</v>
      </c>
      <c r="D2" s="16" t="n">
        <f aca="false">2150.26 *25 /100*5.5*3</f>
        <v>8869.8225</v>
      </c>
      <c r="E2" s="16" t="n">
        <f aca="false">2150.26 *29 /100*5.5*3</f>
        <v>10288.9941</v>
      </c>
      <c r="F2" s="16" t="n">
        <f aca="false">2150.26 *22 /100*5.5*3</f>
        <v>7805.4438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.04"/>
    <col collapsed="false" customWidth="true" hidden="false" outlineLevel="0" max="2" min="2" style="0" width="14.4"/>
    <col collapsed="false" customWidth="true" hidden="false" outlineLevel="0" max="3" min="3" style="0" width="10.84"/>
    <col collapsed="false" customWidth="false" hidden="false" outlineLevel="0" max="1025" min="4" style="0" width="11.52"/>
  </cols>
  <sheetData>
    <row r="1" customFormat="false" ht="15" hidden="false" customHeight="false" outlineLevel="0" collapsed="false">
      <c r="A1" s="0" t="s">
        <v>0</v>
      </c>
      <c r="B1" s="14" t="s">
        <v>38</v>
      </c>
      <c r="C1" s="18" t="s">
        <v>51</v>
      </c>
      <c r="D1" s="0" t="s">
        <v>22</v>
      </c>
      <c r="E1" s="0" t="s">
        <v>23</v>
      </c>
      <c r="F1" s="0" t="s">
        <v>24</v>
      </c>
      <c r="G1" s="0" t="s">
        <v>25</v>
      </c>
    </row>
    <row r="2" customFormat="false" ht="13.8" hidden="false" customHeight="false" outlineLevel="0" collapsed="false">
      <c r="A2" s="0" t="n">
        <v>1</v>
      </c>
      <c r="B2" s="12" t="n">
        <v>0.85</v>
      </c>
      <c r="C2" s="12" t="n">
        <f aca="false">2116.17*27 /100*5.5*3*B2</f>
        <v>8013.4067475</v>
      </c>
      <c r="D2" s="15" t="n">
        <f aca="false">2116.17*23 /100*5.5*3*B2</f>
        <v>6826.2353775</v>
      </c>
      <c r="E2" s="15" t="n">
        <f aca="false">2116.17*25 /100*5.5*3*B2</f>
        <v>7419.8210625</v>
      </c>
      <c r="F2" s="16" t="n">
        <f aca="false">2116.17*29/100*5.5*3*B2</f>
        <v>8606.9924325</v>
      </c>
      <c r="G2" s="16" t="n">
        <f aca="false">2116.17*22 /100*5.5*3*B2</f>
        <v>6529.442535</v>
      </c>
    </row>
    <row r="3" customFormat="false" ht="13.8" hidden="false" customHeight="false" outlineLevel="0" collapsed="false">
      <c r="A3" s="0" t="n">
        <v>2</v>
      </c>
      <c r="B3" s="12" t="n">
        <v>0.79</v>
      </c>
      <c r="C3" s="12" t="n">
        <f aca="false">2116.17*27 /100*5.5*3*B3</f>
        <v>7447.7545065</v>
      </c>
      <c r="D3" s="15" t="n">
        <f aca="false">2116.17*23 /100*5.5*3*B3</f>
        <v>6344.3834685</v>
      </c>
      <c r="E3" s="15" t="n">
        <f aca="false">2116.17*25 /100*5.5*3*B3</f>
        <v>6896.0689875</v>
      </c>
      <c r="F3" s="16" t="n">
        <f aca="false">2116.17*29/100*5.5*3*B3</f>
        <v>7999.4400255</v>
      </c>
      <c r="G3" s="16" t="n">
        <f aca="false">2116.17*22 /100*5.5*3*B3</f>
        <v>6068.540709</v>
      </c>
    </row>
    <row r="4" customFormat="false" ht="13.8" hidden="false" customHeight="false" outlineLevel="0" collapsed="false">
      <c r="A4" s="0" t="n">
        <v>3</v>
      </c>
      <c r="B4" s="12" t="n">
        <v>0.99</v>
      </c>
      <c r="C4" s="12" t="n">
        <f aca="false">2116.17*27 /100*5.5*3*B4</f>
        <v>9333.2619765</v>
      </c>
      <c r="D4" s="15" t="n">
        <f aca="false">2116.17*23 /100*5.5*3*B4</f>
        <v>7950.5564985</v>
      </c>
      <c r="E4" s="15" t="n">
        <f aca="false">2116.17*25 /100*5.5*3*B4</f>
        <v>8641.9092375</v>
      </c>
      <c r="F4" s="16" t="n">
        <f aca="false">2116.17*29/100*5.5*3*B4</f>
        <v>10024.6147155</v>
      </c>
      <c r="G4" s="16" t="n">
        <f aca="false">2116.17*22 /100*5.5*3*B4</f>
        <v>7604.880129</v>
      </c>
    </row>
    <row r="5" customFormat="false" ht="13.8" hidden="false" customHeight="false" outlineLevel="0" collapsed="false">
      <c r="A5" s="0" t="n">
        <v>4</v>
      </c>
      <c r="B5" s="12" t="n">
        <v>0.95</v>
      </c>
      <c r="C5" s="12" t="n">
        <f aca="false">2116.17*27 /100*5.5*3*B5</f>
        <v>8956.1604825</v>
      </c>
      <c r="D5" s="15" t="n">
        <f aca="false">2116.17*23 /100*5.5*3*B5</f>
        <v>7629.3218925</v>
      </c>
      <c r="E5" s="15" t="n">
        <f aca="false">2116.17*25 /100*5.5*3*B5</f>
        <v>8292.7411875</v>
      </c>
      <c r="F5" s="16" t="n">
        <f aca="false">2116.17*29/100*5.5*3*B5</f>
        <v>9619.5797775</v>
      </c>
      <c r="G5" s="16" t="n">
        <f aca="false">2116.17*22 /100*5.5*3*B5</f>
        <v>7297.612245</v>
      </c>
    </row>
    <row r="6" customFormat="false" ht="13.8" hidden="false" customHeight="false" outlineLevel="0" collapsed="false">
      <c r="A6" s="0" t="n">
        <v>5</v>
      </c>
      <c r="B6" s="12" t="n">
        <v>1</v>
      </c>
      <c r="C6" s="12" t="n">
        <f aca="false">2116.17*27 /100*5.5*3*B6</f>
        <v>9427.53735</v>
      </c>
      <c r="D6" s="15" t="n">
        <f aca="false">2116.17*23 /100*5.5*3*B6</f>
        <v>8030.86515</v>
      </c>
      <c r="E6" s="15" t="n">
        <f aca="false">2116.17*25 /100*5.5*3*B6</f>
        <v>8729.20125</v>
      </c>
      <c r="F6" s="16" t="n">
        <f aca="false">2116.17*29/100*5.5*3*B6</f>
        <v>10125.87345</v>
      </c>
      <c r="G6" s="16" t="n">
        <f aca="false">2116.17*22 /100*5.5*3*B6</f>
        <v>7681.6971</v>
      </c>
    </row>
    <row r="7" customFormat="false" ht="13.8" hidden="false" customHeight="false" outlineLevel="0" collapsed="false">
      <c r="A7" s="0" t="n">
        <v>6</v>
      </c>
      <c r="B7" s="12" t="n">
        <v>0.92</v>
      </c>
      <c r="C7" s="12" t="n">
        <f aca="false">2116.17*27 /100*5.5*3*B7</f>
        <v>8673.334362</v>
      </c>
      <c r="D7" s="15" t="n">
        <f aca="false">2116.17*23 /100*5.5*3*B7</f>
        <v>7388.395938</v>
      </c>
      <c r="E7" s="15" t="n">
        <f aca="false">2116.17*25 /100*5.5*3*B7</f>
        <v>8030.86515</v>
      </c>
      <c r="F7" s="16" t="n">
        <f aca="false">2116.17*29/100*5.5*3*B7</f>
        <v>9315.803574</v>
      </c>
      <c r="G7" s="16" t="n">
        <f aca="false">2116.17*22 /100*5.5*3*B7</f>
        <v>7067.161332</v>
      </c>
    </row>
    <row r="8" customFormat="false" ht="13.8" hidden="false" customHeight="false" outlineLevel="0" collapsed="false">
      <c r="A8" s="0" t="n">
        <v>7</v>
      </c>
      <c r="B8" s="12" t="n">
        <v>1.1</v>
      </c>
      <c r="C8" s="12" t="n">
        <f aca="false">2116.17*27 /100*5.5*3*B8</f>
        <v>10370.291085</v>
      </c>
      <c r="D8" s="15" t="n">
        <f aca="false">2116.17*23 /100*5.5*3*B8</f>
        <v>8833.951665</v>
      </c>
      <c r="E8" s="15" t="n">
        <f aca="false">2116.17*25 /100*5.5*3*B8</f>
        <v>9602.121375</v>
      </c>
      <c r="F8" s="16" t="n">
        <f aca="false">2116.17*29/100*5.5*3*B8</f>
        <v>11138.460795</v>
      </c>
      <c r="G8" s="16" t="n">
        <f aca="false">2116.17*22 /100*5.5*3*B8</f>
        <v>8449.86681</v>
      </c>
    </row>
    <row r="9" customFormat="false" ht="13.8" hidden="false" customHeight="false" outlineLevel="0" collapsed="false">
      <c r="A9" s="0" t="n">
        <v>8</v>
      </c>
      <c r="B9" s="12" t="n">
        <v>1.15</v>
      </c>
      <c r="C9" s="12" t="n">
        <f aca="false">2116.17*27 /100*5.5*3*B9</f>
        <v>10841.6679525</v>
      </c>
      <c r="D9" s="15" t="n">
        <f aca="false">2116.17*23 /100*5.5*3*B9</f>
        <v>9235.4949225</v>
      </c>
      <c r="E9" s="15" t="n">
        <f aca="false">2116.17*25 /100*5.5*3*B9</f>
        <v>10038.5814375</v>
      </c>
      <c r="F9" s="16" t="n">
        <f aca="false">2116.17*29/100*5.5*3*B9</f>
        <v>11644.7544675</v>
      </c>
      <c r="G9" s="16" t="n">
        <f aca="false">2116.17*22 /100*5.5*3*B9</f>
        <v>8833.951665</v>
      </c>
    </row>
    <row r="10" customFormat="false" ht="13.8" hidden="false" customHeight="false" outlineLevel="0" collapsed="false">
      <c r="A10" s="0" t="n">
        <v>9</v>
      </c>
      <c r="B10" s="12" t="n">
        <v>1.11</v>
      </c>
      <c r="C10" s="12" t="n">
        <f aca="false">2116.17*27 /100*5.5*3*B10</f>
        <v>10464.5664585</v>
      </c>
      <c r="D10" s="15" t="n">
        <f aca="false">2116.17*23 /100*5.5*3*B10</f>
        <v>8914.2603165</v>
      </c>
      <c r="E10" s="15" t="n">
        <f aca="false">2116.17*25 /100*5.5*3*B10</f>
        <v>9689.4133875</v>
      </c>
      <c r="F10" s="16" t="n">
        <f aca="false">2116.17*29/100*5.5*3*B10</f>
        <v>11239.7195295</v>
      </c>
      <c r="G10" s="16" t="n">
        <f aca="false">2116.17*22 /100*5.5*3*B10</f>
        <v>8526.683781</v>
      </c>
    </row>
    <row r="11" customFormat="false" ht="13.8" hidden="false" customHeight="false" outlineLevel="0" collapsed="false">
      <c r="A11" s="0" t="n">
        <v>10</v>
      </c>
      <c r="B11" s="12" t="n">
        <v>1.23</v>
      </c>
      <c r="C11" s="12" t="n">
        <f aca="false">2116.17*27 /100*5.5*3*B11</f>
        <v>11595.8709405</v>
      </c>
      <c r="D11" s="15" t="n">
        <f aca="false">2116.17*23 /100*5.5*3*B11</f>
        <v>9877.9641345</v>
      </c>
      <c r="E11" s="15" t="n">
        <f aca="false">2116.17*25 /100*5.5*3*B11</f>
        <v>10736.9175375</v>
      </c>
      <c r="F11" s="16" t="n">
        <f aca="false">2116.17*29/100*5.5*3*B11</f>
        <v>12454.8243435</v>
      </c>
      <c r="G11" s="16" t="n">
        <f aca="false">2116.17*22 /100*5.5*3*B11</f>
        <v>9448.487433</v>
      </c>
    </row>
    <row r="12" customFormat="false" ht="13.8" hidden="false" customHeight="false" outlineLevel="0" collapsed="false">
      <c r="A12" s="0" t="n">
        <v>11</v>
      </c>
      <c r="B12" s="12" t="n">
        <v>1.14</v>
      </c>
      <c r="C12" s="12" t="n">
        <f aca="false">2116.17*27 /100*5.5*3*B12</f>
        <v>10747.392579</v>
      </c>
      <c r="D12" s="15" t="n">
        <f aca="false">2116.17*23 /100*5.5*3*B12</f>
        <v>9155.186271</v>
      </c>
      <c r="E12" s="15" t="n">
        <f aca="false">2116.17*25 /100*5.5*3*B12</f>
        <v>9951.289425</v>
      </c>
      <c r="F12" s="16" t="n">
        <f aca="false">2116.17*29/100*5.5*3*B12</f>
        <v>11543.495733</v>
      </c>
      <c r="G12" s="16" t="n">
        <f aca="false">2116.17*22 /100*5.5*3*B12</f>
        <v>8757.134694</v>
      </c>
    </row>
    <row r="13" customFormat="false" ht="13.8" hidden="false" customHeight="false" outlineLevel="0" collapsed="false">
      <c r="A13" s="0" t="n">
        <v>12</v>
      </c>
      <c r="B13" s="12" t="n">
        <v>1.19</v>
      </c>
      <c r="C13" s="12" t="n">
        <f aca="false">2116.17*27 /100*5.5*3*B13</f>
        <v>11218.7694465</v>
      </c>
      <c r="D13" s="15" t="n">
        <f aca="false">2116.17*23 /100*5.5*3*B13</f>
        <v>9556.7295285</v>
      </c>
      <c r="E13" s="15" t="n">
        <f aca="false">2116.17*25 /100*5.5*3*B13</f>
        <v>10387.7494875</v>
      </c>
      <c r="F13" s="16" t="n">
        <f aca="false">2116.17*29/100*5.5*3*B13</f>
        <v>12049.7894055</v>
      </c>
      <c r="G13" s="16" t="n">
        <f aca="false">2116.17*22 /100*5.5*3*B13</f>
        <v>9141.219549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6.79"/>
    <col collapsed="false" customWidth="false" hidden="false" outlineLevel="0" max="4" min="4" style="0" width="11.52"/>
    <col collapsed="false" customWidth="true" hidden="false" outlineLevel="0" max="5" min="5" style="0" width="14.94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9" t="s">
        <v>53</v>
      </c>
      <c r="B1" s="19" t="s">
        <v>54</v>
      </c>
      <c r="C1" s="19" t="s">
        <v>55</v>
      </c>
      <c r="D1" s="19" t="s">
        <v>56</v>
      </c>
      <c r="E1" s="19" t="s">
        <v>57</v>
      </c>
      <c r="F1" s="19" t="s">
        <v>58</v>
      </c>
      <c r="G1" s="19" t="s">
        <v>59</v>
      </c>
      <c r="H1" s="19" t="s">
        <v>60</v>
      </c>
      <c r="I1" s="19" t="s">
        <v>61</v>
      </c>
      <c r="J1" s="19" t="s">
        <v>62</v>
      </c>
      <c r="K1" s="19" t="s">
        <v>63</v>
      </c>
      <c r="L1" s="19" t="s">
        <v>64</v>
      </c>
      <c r="M1" s="19" t="s">
        <v>65</v>
      </c>
      <c r="N1" s="19" t="s">
        <v>66</v>
      </c>
    </row>
    <row r="2" customFormat="false" ht="12.8" hidden="false" customHeight="false" outlineLevel="0" collapsed="false">
      <c r="A2" s="0" t="n">
        <v>1</v>
      </c>
      <c r="B2" s="0" t="n">
        <v>0</v>
      </c>
      <c r="C2" s="20" t="n">
        <f aca="false">240.1*1.05</f>
        <v>252.105</v>
      </c>
      <c r="D2" s="20" t="n">
        <f aca="false">326.5*1.05</f>
        <v>342.825</v>
      </c>
      <c r="E2" s="20" t="n">
        <f aca="false">217.6*1.05</f>
        <v>228.48</v>
      </c>
      <c r="F2" s="21" t="n">
        <f aca="false">89+1.05</f>
        <v>90.05</v>
      </c>
      <c r="G2" s="20" t="n">
        <f aca="false">239*1.05</f>
        <v>250.95</v>
      </c>
      <c r="H2" s="21" t="n">
        <f aca="false">49.9 *1.05</f>
        <v>52.395</v>
      </c>
      <c r="I2" s="21" t="n">
        <f aca="false">88.7*1.05</f>
        <v>93.135</v>
      </c>
      <c r="J2" s="21" t="n">
        <f aca="false">196.6*1.05</f>
        <v>206.43</v>
      </c>
      <c r="K2" s="21" t="n">
        <f aca="false">177.5*1.05</f>
        <v>186.375</v>
      </c>
      <c r="L2" s="21" t="n">
        <v>302.93</v>
      </c>
      <c r="M2" s="20" t="n">
        <f aca="false">137.7*1.05</f>
        <v>144.585</v>
      </c>
      <c r="N2" s="21" t="n">
        <f aca="false">C2+D2+E2+F2+G2+H2+I2+J2+K2+L2+M2</f>
        <v>2150.26</v>
      </c>
    </row>
    <row r="4" customFormat="false" ht="12.8" hidden="false" customHeight="false" outlineLevel="0" collapsed="false">
      <c r="A4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20</v>
      </c>
      <c r="B1" s="0" t="s">
        <v>67</v>
      </c>
      <c r="C1" s="0" t="s">
        <v>68</v>
      </c>
      <c r="D1" s="0" t="s">
        <v>69</v>
      </c>
      <c r="E1" s="0" t="s">
        <v>70</v>
      </c>
      <c r="F1" s="0" t="s">
        <v>71</v>
      </c>
    </row>
    <row r="2" customFormat="false" ht="12.8" hidden="false" customHeight="false" outlineLevel="0" collapsed="false">
      <c r="A2" s="0" t="s">
        <v>26</v>
      </c>
      <c r="B2" s="21" t="n">
        <f aca="false">'Dim_savikaina E'!J2-'Dim_savikaina E'!K2</f>
        <v>1206.29586</v>
      </c>
      <c r="C2" s="21" t="n">
        <f aca="false">'Dim_savikaina E'!L2-'Dim_savikaina E'!K2</f>
        <v>603.147929999999</v>
      </c>
      <c r="D2" s="21" t="n">
        <f aca="false">'Dim_savikaina E'!M2-'Dim_savikaina E'!L2</f>
        <v>1206.29586</v>
      </c>
      <c r="E2" s="21" t="n">
        <f aca="false">'Dim_savikaina E'!M2-'Dim_savikaina E'!N2</f>
        <v>2111.017755</v>
      </c>
      <c r="F2" s="21" t="n">
        <f aca="false">'Dim_savikaina E'!J2-'Dim_savikaina E'!N2</f>
        <v>1507.869825</v>
      </c>
    </row>
    <row r="3" customFormat="false" ht="12.8" hidden="false" customHeight="false" outlineLevel="0" collapsed="false">
      <c r="A3" s="0" t="s">
        <v>27</v>
      </c>
      <c r="B3" s="21" t="n">
        <f aca="false">'Dim_savikaina E'!J3-'Dim_savikaina E'!K3</f>
        <v>1121.145564</v>
      </c>
      <c r="C3" s="21" t="n">
        <f aca="false">'Dim_savikaina E'!L3-'Dim_savikaina E'!K3</f>
        <v>560.572781999997</v>
      </c>
      <c r="D3" s="21" t="n">
        <f aca="false">'Dim_savikaina E'!M3-'Dim_savikaina E'!L3</f>
        <v>1121.145564</v>
      </c>
      <c r="E3" s="21" t="n">
        <f aca="false">'Dim_savikaina E'!M3-'Dim_savikaina E'!N3</f>
        <v>1962.004737</v>
      </c>
      <c r="F3" s="21" t="n">
        <f aca="false">'Dim_savikaina E'!J3-'Dim_savikaina E'!N3</f>
        <v>1401.431955</v>
      </c>
    </row>
    <row r="4" customFormat="false" ht="12.8" hidden="false" customHeight="false" outlineLevel="0" collapsed="false">
      <c r="A4" s="0" t="s">
        <v>28</v>
      </c>
      <c r="B4" s="21" t="n">
        <f aca="false">'Dim_savikaina E'!J4-'Dim_savikaina E'!K4</f>
        <v>1404.979884</v>
      </c>
      <c r="C4" s="21" t="n">
        <f aca="false">'Dim_savikaina E'!L4-'Dim_savikaina E'!K4</f>
        <v>702.489941999998</v>
      </c>
      <c r="D4" s="21" t="n">
        <f aca="false">'Dim_savikaina E'!M4-'Dim_savikaina E'!L4</f>
        <v>1404.979884</v>
      </c>
      <c r="E4" s="21" t="n">
        <f aca="false">'Dim_savikaina E'!M4-'Dim_savikaina E'!N4</f>
        <v>2458.714797</v>
      </c>
      <c r="F4" s="21" t="n">
        <f aca="false">'Dim_savikaina E'!J4-'Dim_savikaina E'!N4</f>
        <v>1756.224855</v>
      </c>
    </row>
    <row r="5" customFormat="false" ht="12.8" hidden="false" customHeight="false" outlineLevel="0" collapsed="false">
      <c r="A5" s="0" t="s">
        <v>29</v>
      </c>
      <c r="B5" s="21" t="n">
        <f aca="false">'Dim_savikaina E'!J5-'Dim_savikaina E'!K5</f>
        <v>1348.21302</v>
      </c>
      <c r="C5" s="21" t="n">
        <f aca="false">'Dim_savikaina E'!L5-'Dim_savikaina E'!K5</f>
        <v>674.10651</v>
      </c>
      <c r="D5" s="21" t="n">
        <f aca="false">'Dim_savikaina E'!M5-'Dim_savikaina E'!L5</f>
        <v>1348.21302</v>
      </c>
      <c r="E5" s="21" t="n">
        <f aca="false">'Dim_savikaina E'!M5-'Dim_savikaina E'!N5</f>
        <v>2359.372785</v>
      </c>
      <c r="F5" s="21" t="n">
        <f aca="false">'Dim_savikaina E'!J5-'Dim_savikaina E'!N5</f>
        <v>1685.266275</v>
      </c>
    </row>
    <row r="6" customFormat="false" ht="12.8" hidden="false" customHeight="false" outlineLevel="0" collapsed="false">
      <c r="A6" s="0" t="s">
        <v>30</v>
      </c>
      <c r="B6" s="21" t="n">
        <f aca="false">'Dim_savikaina E'!J6-'Dim_savikaina E'!K6</f>
        <v>1419.1716</v>
      </c>
      <c r="C6" s="21" t="n">
        <f aca="false">'Dim_savikaina E'!L6-'Dim_savikaina E'!K6</f>
        <v>709.585800000001</v>
      </c>
      <c r="D6" s="21" t="n">
        <f aca="false">'Dim_savikaina E'!M6-'Dim_savikaina E'!L6</f>
        <v>1419.1716</v>
      </c>
      <c r="E6" s="21" t="n">
        <f aca="false">'Dim_savikaina E'!M6-'Dim_savikaina E'!N6</f>
        <v>2483.5503</v>
      </c>
      <c r="F6" s="21" t="n">
        <f aca="false">'Dim_savikaina E'!J6-'Dim_savikaina E'!N6</f>
        <v>1773.9645</v>
      </c>
    </row>
    <row r="7" customFormat="false" ht="12.8" hidden="false" customHeight="false" outlineLevel="0" collapsed="false">
      <c r="A7" s="0" t="s">
        <v>31</v>
      </c>
      <c r="B7" s="21" t="n">
        <f aca="false">'Dim_savikaina E'!J7-'Dim_savikaina E'!K7</f>
        <v>1305.637872</v>
      </c>
      <c r="C7" s="21" t="n">
        <f aca="false">'Dim_savikaina E'!L7-'Dim_savikaina E'!K7</f>
        <v>652.818936</v>
      </c>
      <c r="D7" s="21" t="n">
        <f aca="false">'Dim_savikaina E'!M7-'Dim_savikaina E'!L7</f>
        <v>1305.637872</v>
      </c>
      <c r="E7" s="21" t="n">
        <f aca="false">'Dim_savikaina E'!M7-'Dim_savikaina E'!N7</f>
        <v>2284.866276</v>
      </c>
      <c r="F7" s="21" t="n">
        <f aca="false">'Dim_savikaina E'!J7-'Dim_savikaina E'!N7</f>
        <v>1632.04734</v>
      </c>
    </row>
    <row r="8" customFormat="false" ht="12.8" hidden="false" customHeight="false" outlineLevel="0" collapsed="false">
      <c r="A8" s="0" t="s">
        <v>32</v>
      </c>
      <c r="B8" s="21" t="n">
        <f aca="false">'Dim_savikaina E'!J8-'Dim_savikaina E'!K8</f>
        <v>1561.08876</v>
      </c>
      <c r="C8" s="21" t="n">
        <f aca="false">'Dim_savikaina E'!L8-'Dim_savikaina E'!K8</f>
        <v>780.544379999999</v>
      </c>
      <c r="D8" s="21" t="n">
        <f aca="false">'Dim_savikaina E'!M8-'Dim_savikaina E'!L8</f>
        <v>1561.08876</v>
      </c>
      <c r="E8" s="21" t="n">
        <f aca="false">'Dim_savikaina E'!M8-'Dim_savikaina E'!N8</f>
        <v>2731.90533</v>
      </c>
      <c r="F8" s="21" t="n">
        <f aca="false">'Dim_savikaina E'!J8-'Dim_savikaina E'!N8</f>
        <v>1951.36095</v>
      </c>
    </row>
    <row r="9" customFormat="false" ht="12.8" hidden="false" customHeight="false" outlineLevel="0" collapsed="false">
      <c r="A9" s="0" t="s">
        <v>33</v>
      </c>
      <c r="B9" s="21" t="n">
        <f aca="false">'Dim_savikaina E'!J9-'Dim_savikaina E'!K9</f>
        <v>1632.04734</v>
      </c>
      <c r="C9" s="21" t="n">
        <f aca="false">'Dim_savikaina E'!L9-'Dim_savikaina E'!K9</f>
        <v>816.023669999999</v>
      </c>
      <c r="D9" s="21" t="n">
        <f aca="false">'Dim_savikaina E'!M9-'Dim_savikaina E'!L9</f>
        <v>1632.04734</v>
      </c>
      <c r="E9" s="21" t="n">
        <f aca="false">'Dim_savikaina E'!M9-'Dim_savikaina E'!N9</f>
        <v>2856.082845</v>
      </c>
      <c r="F9" s="21" t="n">
        <f aca="false">'Dim_savikaina E'!J9-'Dim_savikaina E'!N9</f>
        <v>2040.059175</v>
      </c>
    </row>
    <row r="10" customFormat="false" ht="12.8" hidden="false" customHeight="false" outlineLevel="0" collapsed="false">
      <c r="A10" s="0" t="s">
        <v>34</v>
      </c>
      <c r="B10" s="21" t="n">
        <f aca="false">'Dim_savikaina E'!J10-'Dim_savikaina E'!K10</f>
        <v>1575.280476</v>
      </c>
      <c r="C10" s="21" t="n">
        <f aca="false">'Dim_savikaina E'!L10-'Dim_savikaina E'!K10</f>
        <v>787.640238</v>
      </c>
      <c r="D10" s="21" t="n">
        <f aca="false">'Dim_savikaina E'!M10-'Dim_savikaina E'!L10</f>
        <v>1575.280476</v>
      </c>
      <c r="E10" s="21" t="n">
        <f aca="false">'Dim_savikaina E'!M10-'Dim_savikaina E'!N10</f>
        <v>2756.740833</v>
      </c>
      <c r="F10" s="21" t="n">
        <f aca="false">'Dim_savikaina E'!J10-'Dim_savikaina E'!N10</f>
        <v>1969.100595</v>
      </c>
    </row>
    <row r="11" customFormat="false" ht="12.8" hidden="false" customHeight="false" outlineLevel="0" collapsed="false">
      <c r="A11" s="0" t="s">
        <v>35</v>
      </c>
      <c r="B11" s="21" t="n">
        <f aca="false">'Dim_savikaina E'!J11-'Dim_savikaina E'!K11</f>
        <v>1745.581068</v>
      </c>
      <c r="C11" s="21" t="n">
        <f aca="false">'Dim_savikaina E'!L11-'Dim_savikaina E'!K11</f>
        <v>872.790534</v>
      </c>
      <c r="D11" s="21" t="n">
        <f aca="false">'Dim_savikaina E'!M11-'Dim_savikaina E'!L11</f>
        <v>1745.581068</v>
      </c>
      <c r="E11" s="21" t="n">
        <f aca="false">'Dim_savikaina E'!M11-'Dim_savikaina E'!N11</f>
        <v>3054.766869</v>
      </c>
      <c r="F11" s="21" t="n">
        <f aca="false">'Dim_savikaina E'!J11-'Dim_savikaina E'!N11</f>
        <v>2181.976335</v>
      </c>
    </row>
    <row r="12" customFormat="false" ht="12.8" hidden="false" customHeight="false" outlineLevel="0" collapsed="false">
      <c r="A12" s="0" t="s">
        <v>36</v>
      </c>
      <c r="B12" s="21" t="n">
        <f aca="false">'Dim_savikaina E'!J12-'Dim_savikaina E'!K12</f>
        <v>1617.855624</v>
      </c>
      <c r="C12" s="21" t="n">
        <f aca="false">'Dim_savikaina E'!L12-'Dim_savikaina E'!K12</f>
        <v>808.927812000002</v>
      </c>
      <c r="D12" s="21" t="n">
        <f aca="false">'Dim_savikaina E'!M12-'Dim_savikaina E'!L12</f>
        <v>1617.855624</v>
      </c>
      <c r="E12" s="21" t="n">
        <f aca="false">'Dim_savikaina E'!M12-'Dim_savikaina E'!N12</f>
        <v>2831.247342</v>
      </c>
      <c r="F12" s="21" t="n">
        <f aca="false">'Dim_savikaina E'!J12-'Dim_savikaina E'!N12</f>
        <v>2022.31953</v>
      </c>
    </row>
    <row r="13" customFormat="false" ht="12.8" hidden="false" customHeight="false" outlineLevel="0" collapsed="false">
      <c r="A13" s="0" t="s">
        <v>37</v>
      </c>
      <c r="B13" s="21" t="n">
        <f aca="false">'Dim_savikaina E'!J13-'Dim_savikaina E'!K13</f>
        <v>1688.814204</v>
      </c>
      <c r="C13" s="21" t="n">
        <f aca="false">'Dim_savikaina E'!L13-'Dim_savikaina E'!K13</f>
        <v>844.407102000001</v>
      </c>
      <c r="D13" s="21" t="n">
        <f aca="false">'Dim_savikaina E'!M13-'Dim_savikaina E'!L13</f>
        <v>1688.814204</v>
      </c>
      <c r="E13" s="21" t="n">
        <f aca="false">'Dim_savikaina E'!M13-'Dim_savikaina E'!N13</f>
        <v>2955.424857</v>
      </c>
      <c r="F13" s="21" t="n">
        <f aca="false">'Dim_savikaina E'!J13-'Dim_savikaina E'!N13</f>
        <v>2111.017755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true" hidden="false" outlineLevel="0" max="1" min="1" style="0" width="14.4"/>
    <col collapsed="false" customWidth="false" hidden="false" outlineLevel="0" max="4" min="2" style="0" width="11.52"/>
    <col collapsed="false" customWidth="true" hidden="false" outlineLevel="0" max="5" min="5" style="0" width="12.34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1</v>
      </c>
      <c r="B1" s="0" t="s">
        <v>21</v>
      </c>
      <c r="C1" s="0" t="s">
        <v>22</v>
      </c>
      <c r="D1" s="0" t="s">
        <v>23</v>
      </c>
      <c r="E1" s="0" t="s">
        <v>24</v>
      </c>
      <c r="F1" s="0" t="s">
        <v>25</v>
      </c>
    </row>
    <row r="2" customFormat="false" ht="13.8" hidden="false" customHeight="false" outlineLevel="0" collapsed="false">
      <c r="A2" s="2" t="s">
        <v>2</v>
      </c>
      <c r="B2" s="21" t="n">
        <f aca="false">'Dim_savikaina E'!J2+365</f>
        <v>15274.237055</v>
      </c>
      <c r="C2" s="21" t="n">
        <f aca="false">'Dim_savikaina E'!K2+365</f>
        <v>14067.941195</v>
      </c>
      <c r="D2" s="21" t="n">
        <f aca="false">'Dim_savikaina E'!L2+365</f>
        <v>14671.089125</v>
      </c>
      <c r="E2" s="21" t="n">
        <f aca="false">'Dim_savikaina E'!M2+365</f>
        <v>15877.384985</v>
      </c>
      <c r="F2" s="21" t="n">
        <f aca="false">'Dim_savikaina E'!N2+365</f>
        <v>13766.36723</v>
      </c>
    </row>
    <row r="3" customFormat="false" ht="13.8" hidden="false" customHeight="false" outlineLevel="0" collapsed="false">
      <c r="A3" s="2" t="s">
        <v>3</v>
      </c>
      <c r="B3" s="21" t="n">
        <f aca="false">'Dim_savikaina E'!J3+365</f>
        <v>15098.382557</v>
      </c>
      <c r="C3" s="21" t="n">
        <f aca="false">'Dim_savikaina E'!K3+365</f>
        <v>13977.236993</v>
      </c>
      <c r="D3" s="21" t="n">
        <f aca="false">'Dim_savikaina E'!L3+365</f>
        <v>14537.809775</v>
      </c>
      <c r="E3" s="21" t="n">
        <f aca="false">'Dim_savikaina E'!M3+365</f>
        <v>15658.955339</v>
      </c>
      <c r="F3" s="21" t="n">
        <f aca="false">'Dim_savikaina E'!N3+365</f>
        <v>13696.950602</v>
      </c>
    </row>
    <row r="4" customFormat="false" ht="13.8" hidden="false" customHeight="false" outlineLevel="0" collapsed="false">
      <c r="A4" s="2" t="s">
        <v>4</v>
      </c>
      <c r="B4" s="21" t="n">
        <f aca="false">'Dim_savikaina E'!J4+365</f>
        <v>16758.614217</v>
      </c>
      <c r="C4" s="21" t="n">
        <f aca="false">'Dim_savikaina E'!K4+365</f>
        <v>15353.634333</v>
      </c>
      <c r="D4" s="21" t="n">
        <f aca="false">'Dim_savikaina E'!L4+365</f>
        <v>16056.124275</v>
      </c>
      <c r="E4" s="21" t="n">
        <f aca="false">'Dim_savikaina E'!M4+365</f>
        <v>17461.104159</v>
      </c>
      <c r="F4" s="21" t="n">
        <f aca="false">'Dim_savikaina E'!N4+365</f>
        <v>15002.389362</v>
      </c>
    </row>
    <row r="5" customFormat="false" ht="12.65" hidden="false" customHeight="true" outlineLevel="0" collapsed="false">
      <c r="A5" s="3" t="s">
        <v>5</v>
      </c>
      <c r="B5" s="21" t="n">
        <f aca="false">'Dim_savikaina E'!J5+365</f>
        <v>16262.177885</v>
      </c>
      <c r="C5" s="21" t="n">
        <f aca="false">'Dim_savikaina E'!K5+365</f>
        <v>14913.964865</v>
      </c>
      <c r="D5" s="21" t="n">
        <f aca="false">'Dim_savikaina E'!L5+365</f>
        <v>15588.071375</v>
      </c>
      <c r="E5" s="21" t="n">
        <f aca="false">'Dim_savikaina E'!M5+365</f>
        <v>16936.284395</v>
      </c>
      <c r="F5" s="21" t="n">
        <f aca="false">'Dim_savikaina E'!N5+365</f>
        <v>14576.91161</v>
      </c>
    </row>
    <row r="6" customFormat="false" ht="13.8" hidden="false" customHeight="false" outlineLevel="0" collapsed="false">
      <c r="A6" s="2" t="s">
        <v>6</v>
      </c>
      <c r="B6" s="21" t="n">
        <f aca="false">'Dim_savikaina E'!J6+365</f>
        <v>17198.0283</v>
      </c>
      <c r="C6" s="21" t="n">
        <f aca="false">'Dim_savikaina E'!K6+365</f>
        <v>15778.8567</v>
      </c>
      <c r="D6" s="21" t="n">
        <f aca="false">'Dim_savikaina E'!L6+365</f>
        <v>16488.4425</v>
      </c>
      <c r="E6" s="21" t="n">
        <f aca="false">'Dim_savikaina E'!M6+365</f>
        <v>17907.6141</v>
      </c>
      <c r="F6" s="21" t="n">
        <f aca="false">'Dim_savikaina E'!N6+365</f>
        <v>15424.0638</v>
      </c>
    </row>
    <row r="7" customFormat="false" ht="13.8" hidden="false" customHeight="false" outlineLevel="0" collapsed="false">
      <c r="A7" s="2" t="s">
        <v>7</v>
      </c>
      <c r="B7" s="21" t="n">
        <f aca="false">'Dim_savikaina E'!J7+365</f>
        <v>15821.185636</v>
      </c>
      <c r="C7" s="21" t="n">
        <f aca="false">'Dim_savikaina E'!K7+365</f>
        <v>14515.547764</v>
      </c>
      <c r="D7" s="21" t="n">
        <f aca="false">'Dim_savikaina E'!L7+365</f>
        <v>15168.3667</v>
      </c>
      <c r="E7" s="21" t="n">
        <f aca="false">'Dim_savikaina E'!M7+365</f>
        <v>16474.004572</v>
      </c>
      <c r="F7" s="21" t="n">
        <f aca="false">'Dim_savikaina E'!N7+365</f>
        <v>14189.138296</v>
      </c>
    </row>
    <row r="8" customFormat="false" ht="13.8" hidden="false" customHeight="false" outlineLevel="0" collapsed="false">
      <c r="A8" s="2" t="s">
        <v>8</v>
      </c>
      <c r="B8" s="21" t="n">
        <f aca="false">'Dim_savikaina E'!J8+365</f>
        <v>17699.08913</v>
      </c>
      <c r="C8" s="21" t="n">
        <f aca="false">'Dim_savikaina E'!K8+365</f>
        <v>16138.00037</v>
      </c>
      <c r="D8" s="21" t="n">
        <f aca="false">'Dim_savikaina E'!L8+365</f>
        <v>16918.54475</v>
      </c>
      <c r="E8" s="21" t="n">
        <f aca="false">'Dim_savikaina E'!M8+365</f>
        <v>18479.63351</v>
      </c>
      <c r="F8" s="21" t="n">
        <f aca="false">'Dim_savikaina E'!N8+365</f>
        <v>15747.72818</v>
      </c>
    </row>
    <row r="9" customFormat="false" ht="13.8" hidden="false" customHeight="false" outlineLevel="0" collapsed="false">
      <c r="A9" s="2" t="s">
        <v>9</v>
      </c>
      <c r="B9" s="21" t="n">
        <f aca="false">'Dim_savikaina E'!J9+365</f>
        <v>18812.909545</v>
      </c>
      <c r="C9" s="21" t="n">
        <f aca="false">'Dim_savikaina E'!K9+365</f>
        <v>17180.862205</v>
      </c>
      <c r="D9" s="21" t="n">
        <f aca="false">'Dim_savikaina E'!L9+365</f>
        <v>17996.885875</v>
      </c>
      <c r="E9" s="21" t="n">
        <f aca="false">'Dim_savikaina E'!M9+365</f>
        <v>19628.933215</v>
      </c>
      <c r="F9" s="21" t="n">
        <f aca="false">'Dim_savikaina E'!N9+365</f>
        <v>16772.85037</v>
      </c>
    </row>
    <row r="10" customFormat="false" ht="13.8" hidden="false" customHeight="false" outlineLevel="0" collapsed="false">
      <c r="A10" s="2" t="s">
        <v>10</v>
      </c>
      <c r="B10" s="21" t="n">
        <f aca="false">'Dim_savikaina E'!J10+365</f>
        <v>18810.643213</v>
      </c>
      <c r="C10" s="21" t="n">
        <f aca="false">'Dim_savikaina E'!K10+365</f>
        <v>17235.362737</v>
      </c>
      <c r="D10" s="21" t="n">
        <f aca="false">'Dim_savikaina E'!L10+365</f>
        <v>18023.002975</v>
      </c>
      <c r="E10" s="21" t="n">
        <f aca="false">'Dim_savikaina E'!M10+365</f>
        <v>19598.283451</v>
      </c>
      <c r="F10" s="21" t="n">
        <f aca="false">'Dim_savikaina E'!N10+365</f>
        <v>16841.542618</v>
      </c>
    </row>
    <row r="11" customFormat="false" ht="13.8" hidden="false" customHeight="false" outlineLevel="0" collapsed="false">
      <c r="A11" s="2" t="s">
        <v>11</v>
      </c>
      <c r="B11" s="21" t="n">
        <f aca="false">'Dim_savikaina E'!J11+365</f>
        <v>19866.202209</v>
      </c>
      <c r="C11" s="21" t="n">
        <f aca="false">'Dim_savikaina E'!K11+365</f>
        <v>18120.621141</v>
      </c>
      <c r="D11" s="21" t="n">
        <f aca="false">'Dim_savikaina E'!L11+365</f>
        <v>18993.411675</v>
      </c>
      <c r="E11" s="21" t="n">
        <f aca="false">'Dim_savikaina E'!M11+365</f>
        <v>20738.992743</v>
      </c>
      <c r="F11" s="21" t="n">
        <f aca="false">'Dim_savikaina E'!N11+365</f>
        <v>17684.225874</v>
      </c>
    </row>
    <row r="12" customFormat="false" ht="13.8" hidden="false" customHeight="false" outlineLevel="0" collapsed="false">
      <c r="A12" s="2" t="s">
        <v>11</v>
      </c>
      <c r="B12" s="21" t="n">
        <f aca="false">'Dim_savikaina E'!J12+365</f>
        <v>18590.145462</v>
      </c>
      <c r="C12" s="21" t="n">
        <f aca="false">'Dim_savikaina E'!K12+365</f>
        <v>16972.289838</v>
      </c>
      <c r="D12" s="21" t="n">
        <f aca="false">'Dim_savikaina E'!L12+365</f>
        <v>17781.21765</v>
      </c>
      <c r="E12" s="21" t="n">
        <f aca="false">'Dim_savikaina E'!M12+365</f>
        <v>19399.073274</v>
      </c>
      <c r="F12" s="21" t="n">
        <f aca="false">'Dim_savikaina E'!N12+365</f>
        <v>16567.825932</v>
      </c>
    </row>
    <row r="13" customFormat="false" ht="13.8" hidden="false" customHeight="false" outlineLevel="0" collapsed="false">
      <c r="A13" s="2" t="s">
        <v>12</v>
      </c>
      <c r="B13" s="21" t="n">
        <f aca="false">'Dim_savikaina E'!J13+365</f>
        <v>20157.855877</v>
      </c>
      <c r="C13" s="21" t="n">
        <f aca="false">'Dim_savikaina E'!K13+365</f>
        <v>18469.041673</v>
      </c>
      <c r="D13" s="21" t="n">
        <f aca="false">'Dim_savikaina E'!L13+365</f>
        <v>19313.448775</v>
      </c>
      <c r="E13" s="21" t="n">
        <f aca="false">'Dim_savikaina E'!M13+365</f>
        <v>21002.262979</v>
      </c>
      <c r="F13" s="21" t="n">
        <f aca="false">'Dim_savikaina E'!N13+365</f>
        <v>18046.838122</v>
      </c>
    </row>
    <row r="14" customFormat="false" ht="12.8" hidden="false" customHeight="false" outlineLevel="0" collapsed="false">
      <c r="B14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2024-05-14T09:06:14Z</dcterms:created>
  <dc:creator/>
  <dc:description/>
  <dc:language>en-US</dc:language>
  <cp:lastModifiedBy/>
  <dcterms:modified xsi:type="dcterms:W3CDTF">2024-05-30T20:45:51Z</dcterms:modified>
  <cp:revision>10</cp:revision>
  <dc:subject/>
  <dc:title/>
</cp:coreProperties>
</file>