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3CFD9837-B5FE-4CE0-90A1-58863786B6BA}" xr6:coauthVersionLast="38" xr6:coauthVersionMax="38" xr10:uidLastSave="{00000000-0000-0000-0000-000000000000}"/>
  <bookViews>
    <workbookView xWindow="0" yWindow="0" windowWidth="22260" windowHeight="12648" activeTab="6" xr2:uid="{00000000-000D-0000-FFFF-FFFF00000000}"/>
  </bookViews>
  <sheets>
    <sheet name="Задание 1" sheetId="1" r:id="rId1"/>
    <sheet name="Задание 2" sheetId="2" r:id="rId2"/>
    <sheet name="Задание 3" sheetId="4" r:id="rId3"/>
    <sheet name="Задание 4" sheetId="5" r:id="rId4"/>
    <sheet name="Задание 5.1" sheetId="6" r:id="rId5"/>
    <sheet name="Задание 5.2" sheetId="7" r:id="rId6"/>
    <sheet name="Задание 5.3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8" l="1"/>
  <c r="B8" i="8"/>
  <c r="E12" i="8"/>
  <c r="E13" i="8"/>
  <c r="E11" i="8"/>
  <c r="F4" i="8"/>
  <c r="F3" i="8"/>
  <c r="F2" i="8"/>
  <c r="E3" i="8"/>
  <c r="E4" i="8"/>
  <c r="E2" i="8"/>
  <c r="B4" i="8"/>
  <c r="B3" i="8"/>
  <c r="B2" i="8"/>
  <c r="I18" i="7"/>
  <c r="I19" i="7"/>
  <c r="I17" i="7"/>
  <c r="B23" i="7"/>
  <c r="G18" i="7"/>
  <c r="G19" i="7"/>
  <c r="G17" i="7"/>
  <c r="F18" i="7"/>
  <c r="F19" i="7"/>
  <c r="F17" i="7"/>
  <c r="G4" i="7"/>
  <c r="F4" i="7"/>
  <c r="F3" i="7"/>
  <c r="F2" i="7"/>
  <c r="G2" i="7" s="1"/>
  <c r="B8" i="7" s="1"/>
  <c r="F3" i="6"/>
  <c r="F4" i="6"/>
  <c r="F2" i="6"/>
  <c r="E6" i="5"/>
  <c r="E5" i="5"/>
  <c r="E4" i="5"/>
  <c r="E3" i="5"/>
  <c r="E2" i="5"/>
  <c r="C6" i="5"/>
  <c r="D6" i="5" s="1"/>
  <c r="C5" i="5"/>
  <c r="D5" i="5" s="1"/>
  <c r="C4" i="5"/>
  <c r="D4" i="5" s="1"/>
  <c r="C3" i="5"/>
  <c r="C2" i="5"/>
  <c r="D2" i="5" s="1"/>
  <c r="D3" i="5"/>
  <c r="I3" i="7" l="1"/>
  <c r="I4" i="7"/>
  <c r="I2" i="7"/>
  <c r="G3" i="7"/>
  <c r="E3" i="4"/>
  <c r="E4" i="4"/>
  <c r="E2" i="4"/>
  <c r="E3" i="2"/>
  <c r="E4" i="2"/>
  <c r="E5" i="2"/>
  <c r="E6" i="2"/>
  <c r="E2" i="2"/>
  <c r="C3" i="2"/>
  <c r="C4" i="2"/>
  <c r="C5" i="2"/>
  <c r="C6" i="2"/>
  <c r="D6" i="2" s="1"/>
  <c r="C2" i="2"/>
  <c r="D2" i="2" s="1"/>
  <c r="D5" i="2"/>
  <c r="D4" i="2"/>
  <c r="D3" i="2"/>
  <c r="I3" i="1"/>
  <c r="I4" i="1"/>
  <c r="I5" i="1"/>
  <c r="I6" i="1"/>
  <c r="I2" i="1"/>
  <c r="B10" i="1"/>
  <c r="G3" i="1"/>
  <c r="G4" i="1"/>
  <c r="G5" i="1"/>
  <c r="G6" i="1"/>
  <c r="G2" i="1"/>
  <c r="F3" i="1"/>
  <c r="F4" i="1"/>
  <c r="F5" i="1"/>
  <c r="F6" i="1"/>
  <c r="F2" i="1"/>
  <c r="E3" i="1"/>
  <c r="E4" i="1"/>
  <c r="E5" i="1"/>
  <c r="E6" i="1"/>
  <c r="E2" i="1"/>
  <c r="G4" i="8" l="1"/>
  <c r="G2" i="8"/>
  <c r="G3" i="8"/>
  <c r="G4" i="6"/>
  <c r="G2" i="6"/>
  <c r="B8" i="6" s="1"/>
  <c r="G3" i="6"/>
  <c r="F5" i="5"/>
  <c r="F3" i="5"/>
  <c r="F6" i="5"/>
  <c r="F4" i="5"/>
  <c r="F2" i="5"/>
  <c r="D3" i="1"/>
  <c r="D4" i="1"/>
  <c r="D5" i="1"/>
  <c r="D6" i="1"/>
  <c r="D2" i="1"/>
  <c r="C3" i="1"/>
  <c r="C4" i="1"/>
  <c r="C5" i="1"/>
  <c r="C6" i="1"/>
  <c r="C2" i="1"/>
  <c r="I2" i="8" l="1"/>
  <c r="I3" i="8"/>
  <c r="I4" i="8"/>
  <c r="I3" i="6"/>
  <c r="I4" i="6"/>
  <c r="I2" i="6"/>
  <c r="G4" i="5"/>
  <c r="G2" i="5"/>
  <c r="B10" i="5" s="1"/>
  <c r="G6" i="5"/>
  <c r="G5" i="5"/>
  <c r="G3" i="5"/>
  <c r="F3" i="4"/>
  <c r="F4" i="4"/>
  <c r="F2" i="4"/>
  <c r="G4" i="4" s="1"/>
  <c r="F5" i="2"/>
  <c r="F3" i="2"/>
  <c r="F6" i="2"/>
  <c r="F4" i="2"/>
  <c r="F2" i="2"/>
  <c r="I6" i="5" l="1"/>
  <c r="I2" i="5"/>
  <c r="I3" i="5"/>
  <c r="I4" i="5"/>
  <c r="I5" i="5"/>
  <c r="G3" i="4"/>
  <c r="G2" i="4"/>
  <c r="B8" i="4" s="1"/>
  <c r="G2" i="2"/>
  <c r="B10" i="2" s="1"/>
  <c r="G6" i="2"/>
  <c r="G4" i="2"/>
  <c r="G5" i="2"/>
  <c r="G3" i="2"/>
  <c r="I2" i="4" l="1"/>
  <c r="I3" i="4"/>
  <c r="I4" i="4"/>
  <c r="I6" i="2"/>
  <c r="I2" i="2"/>
  <c r="I3" i="2"/>
  <c r="I4" i="2"/>
  <c r="I5" i="2"/>
</calcChain>
</file>

<file path=xl/sharedStrings.xml><?xml version="1.0" encoding="utf-8"?>
<sst xmlns="http://schemas.openxmlformats.org/spreadsheetml/2006/main" count="120" uniqueCount="35">
  <si>
    <t>n</t>
  </si>
  <si>
    <t>d, мм</t>
  </si>
  <si>
    <r>
      <t>d</t>
    </r>
    <r>
      <rPr>
        <sz val="10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- d</t>
    </r>
    <r>
      <rPr>
        <sz val="10"/>
        <color theme="1"/>
        <rFont val="Calibri"/>
        <family val="2"/>
        <charset val="204"/>
        <scheme val="minor"/>
      </rPr>
      <t>0</t>
    </r>
  </si>
  <si>
    <r>
      <t>(d</t>
    </r>
    <r>
      <rPr>
        <sz val="10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- d</t>
    </r>
    <r>
      <rPr>
        <sz val="10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2"/>
        <charset val="204"/>
      </rPr>
      <t>²</t>
    </r>
  </si>
  <si>
    <t>Среднее d</t>
  </si>
  <si>
    <t>Средне- квадратичная погрешность</t>
  </si>
  <si>
    <t>Станд. отклонение</t>
  </si>
  <si>
    <t>Абсол. погрешность</t>
  </si>
  <si>
    <t>Относ. погрешность</t>
  </si>
  <si>
    <t>α</t>
  </si>
  <si>
    <t>14,818 +- 0,27650903</t>
  </si>
  <si>
    <t>m, %</t>
  </si>
  <si>
    <r>
      <rPr>
        <sz val="10"/>
        <color theme="1"/>
        <rFont val="Calibri"/>
        <family val="2"/>
        <charset val="204"/>
        <scheme val="minor"/>
      </rPr>
      <t>mi</t>
    </r>
    <r>
      <rPr>
        <sz val="12"/>
        <color theme="1"/>
        <rFont val="Calibri"/>
        <family val="2"/>
        <scheme val="minor"/>
      </rPr>
      <t xml:space="preserve"> - m</t>
    </r>
    <r>
      <rPr>
        <sz val="10"/>
        <color theme="1"/>
        <rFont val="Calibri"/>
        <family val="2"/>
        <charset val="204"/>
        <scheme val="minor"/>
      </rPr>
      <t>0</t>
    </r>
  </si>
  <si>
    <r>
      <t>(m</t>
    </r>
    <r>
      <rPr>
        <sz val="10"/>
        <color theme="1"/>
        <rFont val="Calibri"/>
        <family val="2"/>
        <charset val="204"/>
        <scheme val="minor"/>
      </rPr>
      <t>i</t>
    </r>
    <r>
      <rPr>
        <sz val="12"/>
        <color theme="1"/>
        <rFont val="Calibri"/>
        <family val="2"/>
        <scheme val="minor"/>
      </rPr>
      <t xml:space="preserve"> - m</t>
    </r>
    <r>
      <rPr>
        <sz val="10"/>
        <color theme="1"/>
        <rFont val="Calibri"/>
        <family val="2"/>
        <charset val="204"/>
        <scheme val="minor"/>
      </rPr>
      <t>0</t>
    </r>
    <r>
      <rPr>
        <sz val="12"/>
        <color theme="1"/>
        <rFont val="Calibri"/>
        <family val="2"/>
        <scheme val="minor"/>
      </rPr>
      <t>)</t>
    </r>
    <r>
      <rPr>
        <sz val="12"/>
        <color theme="1"/>
        <rFont val="Calibri"/>
        <family val="2"/>
        <charset val="204"/>
      </rPr>
      <t>²</t>
    </r>
  </si>
  <si>
    <t>Среднее m</t>
  </si>
  <si>
    <t>7,48 +- 0,238364213</t>
  </si>
  <si>
    <t>m, г</t>
  </si>
  <si>
    <t>47,11 +- 0,317634246</t>
  </si>
  <si>
    <t>Истинная масса образца равна 47,11 +- 0,317634246 г</t>
  </si>
  <si>
    <t>mi - m0</t>
  </si>
  <si>
    <r>
      <t>(mi - m0)</t>
    </r>
    <r>
      <rPr>
        <sz val="12"/>
        <color theme="1"/>
        <rFont val="Calibri"/>
        <family val="2"/>
      </rPr>
      <t>²</t>
    </r>
  </si>
  <si>
    <t>В результате определения содержания серебра в сплаве получены следующие значения
(в % масс): 8.43, 8.50, 8.48, 8.44, 8.51. Вычислить погрешность эксперимента средствами
Excel. Результаты оформить в виде таблицы. В качестве m0 выбрать 8,44.</t>
  </si>
  <si>
    <t>8,44 +- 0,324445349</t>
  </si>
  <si>
    <t>a, мм</t>
  </si>
  <si>
    <t>b, мм</t>
  </si>
  <si>
    <t>h, мм</t>
  </si>
  <si>
    <t>Среднее</t>
  </si>
  <si>
    <t>Среднее a</t>
  </si>
  <si>
    <t>12,7 +- 0</t>
  </si>
  <si>
    <t>12,8 +- 0,617522533</t>
  </si>
  <si>
    <t>14,8 +- 0,617522533</t>
  </si>
  <si>
    <t>Среднее h</t>
  </si>
  <si>
    <t>Среднее V</t>
  </si>
  <si>
    <t>V, мм*мм</t>
  </si>
  <si>
    <t>2405,845667 +- 8,20501844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</si>
</sst>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 applyAlignment="1"/>
    <xf numFmtId="0" fontId="1" fillId="5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7</xdr:row>
      <xdr:rowOff>175260</xdr:rowOff>
    </xdr:from>
    <xdr:ext cx="2362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5DD012-D0A2-4352-AFEC-CAEF4F532620}"/>
                </a:ext>
              </a:extLst>
            </xdr:cNvPr>
            <xdr:cNvSpPr txBox="1"/>
          </xdr:nvSpPr>
          <xdr:spPr>
            <a:xfrm>
              <a:off x="53340" y="19812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5DD012-D0A2-4352-AFEC-CAEF4F532620}"/>
                </a:ext>
              </a:extLst>
            </xdr:cNvPr>
            <xdr:cNvSpPr txBox="1"/>
          </xdr:nvSpPr>
          <xdr:spPr>
            <a:xfrm>
              <a:off x="53340" y="19812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9</xdr:row>
      <xdr:rowOff>7620</xdr:rowOff>
    </xdr:from>
    <xdr:ext cx="2485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CE5E3B-016C-4046-A190-58C756F86F9F}"/>
                </a:ext>
              </a:extLst>
            </xdr:cNvPr>
            <xdr:cNvSpPr txBox="1"/>
          </xdr:nvSpPr>
          <xdr:spPr>
            <a:xfrm>
              <a:off x="7620" y="220980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DCE5E3B-016C-4046-A190-58C756F86F9F}"/>
                </a:ext>
              </a:extLst>
            </xdr:cNvPr>
            <xdr:cNvSpPr txBox="1"/>
          </xdr:nvSpPr>
          <xdr:spPr>
            <a:xfrm>
              <a:off x="7620" y="220980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7</xdr:row>
      <xdr:rowOff>175260</xdr:rowOff>
    </xdr:from>
    <xdr:ext cx="2362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7A475C-46C1-41D7-B46E-14AEAE7862A6}"/>
                </a:ext>
              </a:extLst>
            </xdr:cNvPr>
            <xdr:cNvSpPr txBox="1"/>
          </xdr:nvSpPr>
          <xdr:spPr>
            <a:xfrm>
              <a:off x="53340" y="19812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E7A475C-46C1-41D7-B46E-14AEAE7862A6}"/>
                </a:ext>
              </a:extLst>
            </xdr:cNvPr>
            <xdr:cNvSpPr txBox="1"/>
          </xdr:nvSpPr>
          <xdr:spPr>
            <a:xfrm>
              <a:off x="53340" y="19812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9</xdr:row>
      <xdr:rowOff>7620</xdr:rowOff>
    </xdr:from>
    <xdr:ext cx="2485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DB8616-0905-488F-9866-917FAD6BAE14}"/>
                </a:ext>
              </a:extLst>
            </xdr:cNvPr>
            <xdr:cNvSpPr txBox="1"/>
          </xdr:nvSpPr>
          <xdr:spPr>
            <a:xfrm>
              <a:off x="7620" y="220980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6DB8616-0905-488F-9866-917FAD6BAE14}"/>
                </a:ext>
              </a:extLst>
            </xdr:cNvPr>
            <xdr:cNvSpPr txBox="1"/>
          </xdr:nvSpPr>
          <xdr:spPr>
            <a:xfrm>
              <a:off x="7620" y="220980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5</xdr:row>
      <xdr:rowOff>175260</xdr:rowOff>
    </xdr:from>
    <xdr:ext cx="23622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D091DF-9409-49D6-98D2-30D8B75FBB7E}"/>
                </a:ext>
              </a:extLst>
            </xdr:cNvPr>
            <xdr:cNvSpPr txBox="1"/>
          </xdr:nvSpPr>
          <xdr:spPr>
            <a:xfrm>
              <a:off x="53340" y="195834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8D091DF-9409-49D6-98D2-30D8B75FBB7E}"/>
                </a:ext>
              </a:extLst>
            </xdr:cNvPr>
            <xdr:cNvSpPr txBox="1"/>
          </xdr:nvSpPr>
          <xdr:spPr>
            <a:xfrm>
              <a:off x="53340" y="195834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7</xdr:row>
      <xdr:rowOff>7620</xdr:rowOff>
    </xdr:from>
    <xdr:ext cx="24853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34F76BF-0714-4780-B4F8-3A5C56042739}"/>
                </a:ext>
              </a:extLst>
            </xdr:cNvPr>
            <xdr:cNvSpPr txBox="1"/>
          </xdr:nvSpPr>
          <xdr:spPr>
            <a:xfrm>
              <a:off x="7620" y="218694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34F76BF-0714-4780-B4F8-3A5C56042739}"/>
                </a:ext>
              </a:extLst>
            </xdr:cNvPr>
            <xdr:cNvSpPr txBox="1"/>
          </xdr:nvSpPr>
          <xdr:spPr>
            <a:xfrm>
              <a:off x="7620" y="218694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7</xdr:row>
      <xdr:rowOff>175260</xdr:rowOff>
    </xdr:from>
    <xdr:ext cx="2362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1AF5B4-96DB-4F39-B2EC-58C954E8583C}"/>
                </a:ext>
              </a:extLst>
            </xdr:cNvPr>
            <xdr:cNvSpPr txBox="1"/>
          </xdr:nvSpPr>
          <xdr:spPr>
            <a:xfrm>
              <a:off x="53340" y="195834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91AF5B4-96DB-4F39-B2EC-58C954E8583C}"/>
                </a:ext>
              </a:extLst>
            </xdr:cNvPr>
            <xdr:cNvSpPr txBox="1"/>
          </xdr:nvSpPr>
          <xdr:spPr>
            <a:xfrm>
              <a:off x="53340" y="195834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9</xdr:row>
      <xdr:rowOff>7620</xdr:rowOff>
    </xdr:from>
    <xdr:ext cx="2485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73A419-D170-46D6-B15D-A199CD10F778}"/>
                </a:ext>
              </a:extLst>
            </xdr:cNvPr>
            <xdr:cNvSpPr txBox="1"/>
          </xdr:nvSpPr>
          <xdr:spPr>
            <a:xfrm>
              <a:off x="7620" y="218694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673A419-D170-46D6-B15D-A199CD10F778}"/>
                </a:ext>
              </a:extLst>
            </xdr:cNvPr>
            <xdr:cNvSpPr txBox="1"/>
          </xdr:nvSpPr>
          <xdr:spPr>
            <a:xfrm>
              <a:off x="7620" y="218694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5</xdr:row>
      <xdr:rowOff>167640</xdr:rowOff>
    </xdr:from>
    <xdr:ext cx="2362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BD1F32-E1AD-4176-8FDD-D92A9AB9C4F5}"/>
                </a:ext>
              </a:extLst>
            </xdr:cNvPr>
            <xdr:cNvSpPr txBox="1"/>
          </xdr:nvSpPr>
          <xdr:spPr>
            <a:xfrm>
              <a:off x="205740" y="155448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5BD1F32-E1AD-4176-8FDD-D92A9AB9C4F5}"/>
                </a:ext>
              </a:extLst>
            </xdr:cNvPr>
            <xdr:cNvSpPr txBox="1"/>
          </xdr:nvSpPr>
          <xdr:spPr>
            <a:xfrm>
              <a:off x="205740" y="155448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7</xdr:row>
      <xdr:rowOff>0</xdr:rowOff>
    </xdr:from>
    <xdr:ext cx="2485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3CBB32-F511-4ED3-BAE8-5C58BC2CA4EE}"/>
                </a:ext>
              </a:extLst>
            </xdr:cNvPr>
            <xdr:cNvSpPr txBox="1"/>
          </xdr:nvSpPr>
          <xdr:spPr>
            <a:xfrm>
              <a:off x="198120" y="178308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73CBB32-F511-4ED3-BAE8-5C58BC2CA4EE}"/>
                </a:ext>
              </a:extLst>
            </xdr:cNvPr>
            <xdr:cNvSpPr txBox="1"/>
          </xdr:nvSpPr>
          <xdr:spPr>
            <a:xfrm>
              <a:off x="198120" y="178308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198120</xdr:colOff>
      <xdr:row>5</xdr:row>
      <xdr:rowOff>182880</xdr:rowOff>
    </xdr:from>
    <xdr:ext cx="2362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371D340-30D0-407F-ACE4-45387E1EEA28}"/>
                </a:ext>
              </a:extLst>
            </xdr:cNvPr>
            <xdr:cNvSpPr txBox="1"/>
          </xdr:nvSpPr>
          <xdr:spPr>
            <a:xfrm>
              <a:off x="198120" y="196596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371D340-30D0-407F-ACE4-45387E1EEA28}"/>
                </a:ext>
              </a:extLst>
            </xdr:cNvPr>
            <xdr:cNvSpPr txBox="1"/>
          </xdr:nvSpPr>
          <xdr:spPr>
            <a:xfrm>
              <a:off x="198120" y="196596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7</xdr:row>
      <xdr:rowOff>0</xdr:rowOff>
    </xdr:from>
    <xdr:ext cx="2485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939F65-CFB0-43DA-852D-511A5A04F51D}"/>
                </a:ext>
              </a:extLst>
            </xdr:cNvPr>
            <xdr:cNvSpPr txBox="1"/>
          </xdr:nvSpPr>
          <xdr:spPr>
            <a:xfrm>
              <a:off x="182880" y="217932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9939F65-CFB0-43DA-852D-511A5A04F51D}"/>
                </a:ext>
              </a:extLst>
            </xdr:cNvPr>
            <xdr:cNvSpPr txBox="1"/>
          </xdr:nvSpPr>
          <xdr:spPr>
            <a:xfrm>
              <a:off x="182880" y="217932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0</xdr:col>
      <xdr:colOff>205740</xdr:colOff>
      <xdr:row>20</xdr:row>
      <xdr:rowOff>182880</xdr:rowOff>
    </xdr:from>
    <xdr:ext cx="2362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4CC2E5D-42C9-48A9-B92A-88EB5D9E709A}"/>
                </a:ext>
              </a:extLst>
            </xdr:cNvPr>
            <xdr:cNvSpPr txBox="1"/>
          </xdr:nvSpPr>
          <xdr:spPr>
            <a:xfrm>
              <a:off x="205740" y="53340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4CC2E5D-42C9-48A9-B92A-88EB5D9E709A}"/>
                </a:ext>
              </a:extLst>
            </xdr:cNvPr>
            <xdr:cNvSpPr txBox="1"/>
          </xdr:nvSpPr>
          <xdr:spPr>
            <a:xfrm>
              <a:off x="205740" y="533400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22</xdr:row>
      <xdr:rowOff>0</xdr:rowOff>
    </xdr:from>
    <xdr:ext cx="2485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2E6211D-19C0-4416-BF3F-60A7910AA29C}"/>
                </a:ext>
              </a:extLst>
            </xdr:cNvPr>
            <xdr:cNvSpPr txBox="1"/>
          </xdr:nvSpPr>
          <xdr:spPr>
            <a:xfrm>
              <a:off x="182880" y="554736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E2E6211D-19C0-4416-BF3F-60A7910AA29C}"/>
                </a:ext>
              </a:extLst>
            </xdr:cNvPr>
            <xdr:cNvSpPr txBox="1"/>
          </xdr:nvSpPr>
          <xdr:spPr>
            <a:xfrm>
              <a:off x="182880" y="554736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205740</xdr:colOff>
      <xdr:row>5</xdr:row>
      <xdr:rowOff>167640</xdr:rowOff>
    </xdr:from>
    <xdr:ext cx="23622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D534CD-7242-4D41-A650-AA57224CB531}"/>
                </a:ext>
              </a:extLst>
            </xdr:cNvPr>
            <xdr:cNvSpPr txBox="1"/>
          </xdr:nvSpPr>
          <xdr:spPr>
            <a:xfrm>
              <a:off x="205740" y="155448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CD534CD-7242-4D41-A650-AA57224CB531}"/>
                </a:ext>
              </a:extLst>
            </xdr:cNvPr>
            <xdr:cNvSpPr txBox="1"/>
          </xdr:nvSpPr>
          <xdr:spPr>
            <a:xfrm>
              <a:off x="205740" y="1554480"/>
              <a:ext cx="23622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𝑡</a:t>
              </a:r>
              <a:r>
                <a:rPr lang="ru-RU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𝑎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7</xdr:row>
      <xdr:rowOff>0</xdr:rowOff>
    </xdr:from>
    <xdr:ext cx="248530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7687D7-D0DF-4968-8143-1D739FEF4A94}"/>
                </a:ext>
              </a:extLst>
            </xdr:cNvPr>
            <xdr:cNvSpPr txBox="1"/>
          </xdr:nvSpPr>
          <xdr:spPr>
            <a:xfrm>
              <a:off x="198120" y="178308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4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∆</m:t>
                    </m:r>
                    <m:r>
                      <a:rPr lang="en-US" sz="14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n-US" sz="1400" b="0">
                <a:ea typeface="Cambria Math" panose="02040503050406030204" pitchFamily="18" charset="0"/>
              </a:endParaRPr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107687D7-D0DF-4968-8143-1D739FEF4A94}"/>
                </a:ext>
              </a:extLst>
            </xdr:cNvPr>
            <xdr:cNvSpPr txBox="1"/>
          </xdr:nvSpPr>
          <xdr:spPr>
            <a:xfrm>
              <a:off x="198120" y="1783080"/>
              <a:ext cx="24853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∆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𝑥</a:t>
              </a:r>
              <a:endParaRPr lang="en-US" sz="14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workbookViewId="0">
      <selection activeCell="D9" sqref="D9"/>
    </sheetView>
  </sheetViews>
  <sheetFormatPr defaultRowHeight="15.6" x14ac:dyDescent="0.3"/>
  <cols>
    <col min="1" max="1" width="3.88671875" style="1" customWidth="1"/>
    <col min="2" max="2" width="12.5546875" style="1" customWidth="1"/>
    <col min="3" max="3" width="14.44140625" style="1" customWidth="1"/>
    <col min="4" max="4" width="13.5546875" style="1" customWidth="1"/>
    <col min="5" max="5" width="13.44140625" style="1" customWidth="1"/>
    <col min="6" max="6" width="14.88671875" style="1" customWidth="1"/>
    <col min="7" max="7" width="13.33203125" style="1" customWidth="1"/>
    <col min="8" max="8" width="20.33203125" style="1" customWidth="1"/>
    <col min="9" max="9" width="13.109375" style="1" customWidth="1"/>
    <col min="10" max="16384" width="8.88671875" style="1"/>
  </cols>
  <sheetData>
    <row r="1" spans="1:9" ht="48.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14.85</v>
      </c>
      <c r="C2" s="25">
        <f>$B2-14.8</f>
        <v>4.9999999999998934E-2</v>
      </c>
      <c r="D2" s="25">
        <f>$C2*$C2</f>
        <v>2.4999999999998934E-3</v>
      </c>
      <c r="E2" s="25">
        <f>14.8+1/5*SUM($C$2+$C$3,$C$4,$C$5,$C$6)</f>
        <v>14.818</v>
      </c>
      <c r="F2" s="25">
        <f>SQRT((($E$2-$B$2)*($E$2-$B$2)+($E$2-$B$3)*($E$2-$B$3)+($E$2-$B$4)*($E$2-$B$4)+($E$2-$B$5)*($E$2-$B$5)+($E$2-$B$6)*($E$2-$B$6))/(5*4))</f>
        <v>1.1575836902790194E-2</v>
      </c>
      <c r="G2" s="25">
        <f>SQRT($F$2)</f>
        <v>0.10759106330355786</v>
      </c>
      <c r="H2" s="25" t="s">
        <v>10</v>
      </c>
      <c r="I2" s="25">
        <f>$B$10*100/$E$2</f>
        <v>1.866034773182236</v>
      </c>
    </row>
    <row r="3" spans="1:9" x14ac:dyDescent="0.3">
      <c r="A3" s="2">
        <v>2</v>
      </c>
      <c r="B3" s="25">
        <v>14.8</v>
      </c>
      <c r="C3" s="25">
        <f t="shared" ref="C3:C6" si="0">$B3-14.8</f>
        <v>0</v>
      </c>
      <c r="D3" s="25">
        <f t="shared" ref="D3:D6" si="1">$C3*$C3</f>
        <v>0</v>
      </c>
      <c r="E3" s="25">
        <f t="shared" ref="E3:E6" si="2">14.8+1/5*SUM($C$2+$C$3,$C$4,$C$5,$C$6)</f>
        <v>14.818</v>
      </c>
      <c r="F3" s="25">
        <f t="shared" ref="F3:F6" si="3">SQRT((($E$2-$B$2)*($E$2-$B$2)+($E$2-$B$3)*($E$2-$B$3)+($E$2-$B$4)*($E$2-$B$4)+($E$2-$B$5)*($E$2-$B$5)+($E$2-$B$6)*($E$2-$B$6))/(5*4))</f>
        <v>1.1575836902790194E-2</v>
      </c>
      <c r="G3" s="25">
        <f t="shared" ref="G3:G6" si="4">SQRT($F$2)</f>
        <v>0.10759106330355786</v>
      </c>
      <c r="H3" s="25" t="s">
        <v>10</v>
      </c>
      <c r="I3" s="25">
        <f t="shared" ref="I3:I6" si="5">$B$10*100/$E$2</f>
        <v>1.866034773182236</v>
      </c>
    </row>
    <row r="4" spans="1:9" x14ac:dyDescent="0.3">
      <c r="A4" s="2">
        <v>3</v>
      </c>
      <c r="B4" s="25">
        <v>14.79</v>
      </c>
      <c r="C4" s="25">
        <f t="shared" si="0"/>
        <v>-1.0000000000001563E-2</v>
      </c>
      <c r="D4" s="25">
        <f t="shared" si="1"/>
        <v>1.0000000000003127E-4</v>
      </c>
      <c r="E4" s="25">
        <f t="shared" si="2"/>
        <v>14.818</v>
      </c>
      <c r="F4" s="25">
        <f t="shared" si="3"/>
        <v>1.1575836902790194E-2</v>
      </c>
      <c r="G4" s="25">
        <f t="shared" si="4"/>
        <v>0.10759106330355786</v>
      </c>
      <c r="H4" s="25" t="s">
        <v>10</v>
      </c>
      <c r="I4" s="25">
        <f t="shared" si="5"/>
        <v>1.866034773182236</v>
      </c>
    </row>
    <row r="5" spans="1:9" x14ac:dyDescent="0.3">
      <c r="A5" s="2">
        <v>4</v>
      </c>
      <c r="B5" s="25">
        <v>14.84</v>
      </c>
      <c r="C5" s="25">
        <f t="shared" si="0"/>
        <v>3.9999999999999147E-2</v>
      </c>
      <c r="D5" s="25">
        <f t="shared" si="1"/>
        <v>1.5999999999999318E-3</v>
      </c>
      <c r="E5" s="25">
        <f t="shared" si="2"/>
        <v>14.818</v>
      </c>
      <c r="F5" s="25">
        <f t="shared" si="3"/>
        <v>1.1575836902790194E-2</v>
      </c>
      <c r="G5" s="25">
        <f t="shared" si="4"/>
        <v>0.10759106330355786</v>
      </c>
      <c r="H5" s="25" t="s">
        <v>10</v>
      </c>
      <c r="I5" s="25">
        <f t="shared" si="5"/>
        <v>1.866034773182236</v>
      </c>
    </row>
    <row r="6" spans="1:9" x14ac:dyDescent="0.3">
      <c r="A6" s="2">
        <v>5</v>
      </c>
      <c r="B6" s="25">
        <v>14.81</v>
      </c>
      <c r="C6" s="25">
        <f t="shared" si="0"/>
        <v>9.9999999999997868E-3</v>
      </c>
      <c r="D6" s="25">
        <f t="shared" si="1"/>
        <v>9.9999999999995736E-5</v>
      </c>
      <c r="E6" s="25">
        <f t="shared" si="2"/>
        <v>14.818</v>
      </c>
      <c r="F6" s="25">
        <f t="shared" si="3"/>
        <v>1.1575836902790194E-2</v>
      </c>
      <c r="G6" s="25">
        <f t="shared" si="4"/>
        <v>0.10759106330355786</v>
      </c>
      <c r="H6" s="25" t="s">
        <v>10</v>
      </c>
      <c r="I6" s="25">
        <f t="shared" si="5"/>
        <v>1.866034773182236</v>
      </c>
    </row>
    <row r="8" spans="1:9" x14ac:dyDescent="0.3">
      <c r="A8" s="5" t="s">
        <v>9</v>
      </c>
      <c r="B8" s="7">
        <v>0.95</v>
      </c>
    </row>
    <row r="9" spans="1:9" x14ac:dyDescent="0.3">
      <c r="A9" s="6"/>
      <c r="B9" s="7">
        <v>2.57</v>
      </c>
    </row>
    <row r="10" spans="1:9" x14ac:dyDescent="0.3">
      <c r="A10" s="6"/>
      <c r="B10" s="7">
        <f>$B$9*$G$2</f>
        <v>0.27650903269014371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6715-FD79-4FDF-BB08-FCE982094A53}">
  <dimension ref="A1:I10"/>
  <sheetViews>
    <sheetView workbookViewId="0">
      <selection activeCell="E23" sqref="E23"/>
    </sheetView>
  </sheetViews>
  <sheetFormatPr defaultRowHeight="15.6" x14ac:dyDescent="0.3"/>
  <cols>
    <col min="1" max="1" width="4.6640625" style="1" customWidth="1"/>
    <col min="2" max="2" width="14.109375" style="1" customWidth="1"/>
    <col min="3" max="3" width="14.6640625" style="1" customWidth="1"/>
    <col min="4" max="5" width="14.21875" style="1" customWidth="1"/>
    <col min="6" max="6" width="15.109375" style="1" customWidth="1"/>
    <col min="7" max="7" width="14.21875" style="1" customWidth="1"/>
    <col min="8" max="8" width="20.6640625" style="1" customWidth="1"/>
    <col min="9" max="9" width="14.33203125" style="1" customWidth="1"/>
    <col min="10" max="16384" width="8.88671875" style="1"/>
  </cols>
  <sheetData>
    <row r="1" spans="1:9" ht="46.8" x14ac:dyDescent="0.3">
      <c r="A1" s="3" t="s">
        <v>0</v>
      </c>
      <c r="B1" s="3" t="s">
        <v>11</v>
      </c>
      <c r="C1" s="8" t="s">
        <v>12</v>
      </c>
      <c r="D1" s="3" t="s">
        <v>13</v>
      </c>
      <c r="E1" s="3" t="s">
        <v>14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7.48</v>
      </c>
      <c r="C2" s="25">
        <f>$B2-7.48</f>
        <v>0</v>
      </c>
      <c r="D2" s="25">
        <f>$C2*$C2</f>
        <v>0</v>
      </c>
      <c r="E2" s="25">
        <f>7.48+1/5*SUM($C$2+$C$3,$C$4,$C$5,$C$6)</f>
        <v>7.492</v>
      </c>
      <c r="F2" s="25">
        <f>SQRT((($E$2-$B$2)*($E$2-$B$2)+($E$2-$B$3)*($E$2-$B$3)+($E$2-$B$4)*($E$2-$B$4)+($E$2-$B$5)*($E$2-$B$5)+($E$2-$B$6)*($E$2-$B$6))/(5*4))</f>
        <v>8.6023252670425557E-3</v>
      </c>
      <c r="G2" s="25">
        <f>SQRT($F$2)</f>
        <v>9.2748721107315302E-2</v>
      </c>
      <c r="H2" s="25" t="s">
        <v>15</v>
      </c>
      <c r="I2" s="25">
        <f>$B$10*100/$E$2</f>
        <v>3.1815831986892724</v>
      </c>
    </row>
    <row r="3" spans="1:9" x14ac:dyDescent="0.3">
      <c r="A3" s="2">
        <v>2</v>
      </c>
      <c r="B3" s="25">
        <v>7.49</v>
      </c>
      <c r="C3" s="25">
        <f t="shared" ref="C3:C6" si="0">$B3-7.48</f>
        <v>9.9999999999997868E-3</v>
      </c>
      <c r="D3" s="25">
        <f t="shared" ref="D3:D6" si="1">$C3*$C3</f>
        <v>9.9999999999995736E-5</v>
      </c>
      <c r="E3" s="25">
        <f t="shared" ref="E3:E6" si="2">7.48+1/5*SUM($C$2+$C$3,$C$4,$C$5,$C$6)</f>
        <v>7.492</v>
      </c>
      <c r="F3" s="25">
        <f t="shared" ref="F3:F6" si="3">SQRT((($E$2-$B$2)*($E$2-$B$2)+($E$2-$B$3)*($E$2-$B$3)+($E$2-$B$4)*($E$2-$B$4)+($E$2-$B$5)*($E$2-$B$5)+($E$2-$B$6)*($E$2-$B$6))/(5*4))</f>
        <v>8.6023252670425557E-3</v>
      </c>
      <c r="G3" s="25">
        <f t="shared" ref="G3:G6" si="4">SQRT($F$2)</f>
        <v>9.2748721107315302E-2</v>
      </c>
      <c r="H3" s="25" t="s">
        <v>15</v>
      </c>
      <c r="I3" s="25">
        <f t="shared" ref="I3:I6" si="5">$B$10*100/$E$2</f>
        <v>3.1815831986892724</v>
      </c>
    </row>
    <row r="4" spans="1:9" x14ac:dyDescent="0.3">
      <c r="A4" s="2">
        <v>3</v>
      </c>
      <c r="B4" s="25">
        <v>7.52</v>
      </c>
      <c r="C4" s="25">
        <f t="shared" si="0"/>
        <v>3.9999999999999147E-2</v>
      </c>
      <c r="D4" s="25">
        <f t="shared" si="1"/>
        <v>1.5999999999999318E-3</v>
      </c>
      <c r="E4" s="25">
        <f t="shared" si="2"/>
        <v>7.492</v>
      </c>
      <c r="F4" s="25">
        <f t="shared" si="3"/>
        <v>8.6023252670425557E-3</v>
      </c>
      <c r="G4" s="25">
        <f t="shared" si="4"/>
        <v>9.2748721107315302E-2</v>
      </c>
      <c r="H4" s="25" t="s">
        <v>15</v>
      </c>
      <c r="I4" s="25">
        <f t="shared" si="5"/>
        <v>3.1815831986892724</v>
      </c>
    </row>
    <row r="5" spans="1:9" x14ac:dyDescent="0.3">
      <c r="A5" s="2">
        <v>4</v>
      </c>
      <c r="B5" s="25">
        <v>7.47</v>
      </c>
      <c r="C5" s="25">
        <f t="shared" si="0"/>
        <v>-1.0000000000000675E-2</v>
      </c>
      <c r="D5" s="25">
        <f t="shared" si="1"/>
        <v>1.000000000000135E-4</v>
      </c>
      <c r="E5" s="25">
        <f t="shared" si="2"/>
        <v>7.492</v>
      </c>
      <c r="F5" s="25">
        <f t="shared" si="3"/>
        <v>8.6023252670425557E-3</v>
      </c>
      <c r="G5" s="25">
        <f t="shared" si="4"/>
        <v>9.2748721107315302E-2</v>
      </c>
      <c r="H5" s="25" t="s">
        <v>15</v>
      </c>
      <c r="I5" s="25">
        <f t="shared" si="5"/>
        <v>3.1815831986892724</v>
      </c>
    </row>
    <row r="6" spans="1:9" x14ac:dyDescent="0.3">
      <c r="A6" s="2">
        <v>5</v>
      </c>
      <c r="B6" s="25">
        <v>7.5</v>
      </c>
      <c r="C6" s="25">
        <f t="shared" si="0"/>
        <v>1.9999999999999574E-2</v>
      </c>
      <c r="D6" s="25">
        <f t="shared" si="1"/>
        <v>3.9999999999998294E-4</v>
      </c>
      <c r="E6" s="25">
        <f t="shared" si="2"/>
        <v>7.492</v>
      </c>
      <c r="F6" s="25">
        <f t="shared" si="3"/>
        <v>8.6023252670425557E-3</v>
      </c>
      <c r="G6" s="25">
        <f t="shared" si="4"/>
        <v>9.2748721107315302E-2</v>
      </c>
      <c r="H6" s="25" t="s">
        <v>15</v>
      </c>
      <c r="I6" s="25">
        <f t="shared" si="5"/>
        <v>3.1815831986892724</v>
      </c>
    </row>
    <row r="8" spans="1:9" x14ac:dyDescent="0.3">
      <c r="A8" s="5" t="s">
        <v>9</v>
      </c>
      <c r="B8" s="7">
        <v>0.95</v>
      </c>
    </row>
    <row r="9" spans="1:9" x14ac:dyDescent="0.3">
      <c r="A9" s="6"/>
      <c r="B9" s="7">
        <v>2.57</v>
      </c>
    </row>
    <row r="10" spans="1:9" x14ac:dyDescent="0.3">
      <c r="A10" s="6"/>
      <c r="B10" s="7">
        <f>$B$9*$G$2</f>
        <v>0.23836421324580032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99487-77F1-4DDF-9AD6-687971CD9279}">
  <dimension ref="A1:I8"/>
  <sheetViews>
    <sheetView workbookViewId="0">
      <selection activeCell="C25" sqref="C25"/>
    </sheetView>
  </sheetViews>
  <sheetFormatPr defaultRowHeight="15.6" x14ac:dyDescent="0.3"/>
  <cols>
    <col min="1" max="1" width="4.109375" style="1" customWidth="1"/>
    <col min="2" max="3" width="14" style="1" customWidth="1"/>
    <col min="4" max="4" width="13.77734375" style="1" customWidth="1"/>
    <col min="5" max="5" width="14" style="1" customWidth="1"/>
    <col min="6" max="6" width="14.5546875" style="1" customWidth="1"/>
    <col min="7" max="7" width="13.6640625" style="1" customWidth="1"/>
    <col min="8" max="8" width="20.77734375" style="1" customWidth="1"/>
    <col min="9" max="9" width="15.88671875" style="1" customWidth="1"/>
    <col min="10" max="16384" width="8.88671875" style="1"/>
  </cols>
  <sheetData>
    <row r="1" spans="1:9" ht="46.8" x14ac:dyDescent="0.3">
      <c r="A1" s="3" t="s">
        <v>0</v>
      </c>
      <c r="B1" s="3" t="s">
        <v>16</v>
      </c>
      <c r="C1" s="8" t="s">
        <v>12</v>
      </c>
      <c r="D1" s="3" t="s">
        <v>13</v>
      </c>
      <c r="E1" s="3" t="s">
        <v>14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47.12</v>
      </c>
      <c r="C2" s="25"/>
      <c r="D2" s="25"/>
      <c r="E2" s="25">
        <f>SUM($B$2+$B$3,$B$4)/3</f>
        <v>47.109999999999992</v>
      </c>
      <c r="F2" s="25">
        <f>SQRT((($E$2-$B$2)*($E$2-$B$2)+($E$2-$B$3)*($E$2-$B$3)+($E$2-$B$4)*($E$2-$B$4))/(3*2))</f>
        <v>1.5275252316520303E-2</v>
      </c>
      <c r="G2" s="25">
        <f>SQRT($F$2)</f>
        <v>0.12359309170224808</v>
      </c>
      <c r="H2" s="25" t="s">
        <v>17</v>
      </c>
      <c r="I2" s="25">
        <f>$B$8*100/$E$2</f>
        <v>0.67423953656289026</v>
      </c>
    </row>
    <row r="3" spans="1:9" x14ac:dyDescent="0.3">
      <c r="A3" s="2">
        <v>2</v>
      </c>
      <c r="B3" s="25">
        <v>47.08</v>
      </c>
      <c r="C3" s="25"/>
      <c r="D3" s="25"/>
      <c r="E3" s="25">
        <f t="shared" ref="E3:E4" si="0">SUM($B$2+$B$3,$B$4)/3</f>
        <v>47.109999999999992</v>
      </c>
      <c r="F3" s="25">
        <f t="shared" ref="F3:F4" si="1">SQRT((($E$2-$B$2)*($E$2-$B$2)+($E$2-$B$3)*($E$2-$B$3)+($E$2-$B$4)*($E$2-$B$4))/(3*2))</f>
        <v>1.5275252316520303E-2</v>
      </c>
      <c r="G3" s="25">
        <f t="shared" ref="G3:G4" si="2">SQRT($F$2)</f>
        <v>0.12359309170224808</v>
      </c>
      <c r="H3" s="25" t="s">
        <v>17</v>
      </c>
      <c r="I3" s="25">
        <f>$B$8*100/$E$2</f>
        <v>0.67423953656289026</v>
      </c>
    </row>
    <row r="4" spans="1:9" x14ac:dyDescent="0.3">
      <c r="A4" s="2">
        <v>3</v>
      </c>
      <c r="B4" s="25">
        <v>47.13</v>
      </c>
      <c r="C4" s="25"/>
      <c r="D4" s="25"/>
      <c r="E4" s="25">
        <f t="shared" si="0"/>
        <v>47.109999999999992</v>
      </c>
      <c r="F4" s="25">
        <f t="shared" si="1"/>
        <v>1.5275252316520303E-2</v>
      </c>
      <c r="G4" s="25">
        <f t="shared" si="2"/>
        <v>0.12359309170224808</v>
      </c>
      <c r="H4" s="25" t="s">
        <v>17</v>
      </c>
      <c r="I4" s="25">
        <f>$B$8*100/$E$2</f>
        <v>0.67423953656289026</v>
      </c>
    </row>
    <row r="6" spans="1:9" x14ac:dyDescent="0.3">
      <c r="A6" s="5" t="s">
        <v>9</v>
      </c>
      <c r="B6" s="7">
        <v>0.95</v>
      </c>
      <c r="D6" s="9" t="s">
        <v>18</v>
      </c>
      <c r="E6" s="9"/>
      <c r="F6" s="9"/>
      <c r="G6" s="9"/>
    </row>
    <row r="7" spans="1:9" x14ac:dyDescent="0.3">
      <c r="A7" s="6"/>
      <c r="B7" s="7">
        <v>2.57</v>
      </c>
    </row>
    <row r="8" spans="1:9" x14ac:dyDescent="0.3">
      <c r="A8" s="6"/>
      <c r="B8" s="7">
        <f>$B$7*$G$2</f>
        <v>0.31763424567477755</v>
      </c>
    </row>
  </sheetData>
  <mergeCells count="1">
    <mergeCell ref="D6:G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390BC-61E9-4184-8237-C9A2706180DE}">
  <dimension ref="A1:I12"/>
  <sheetViews>
    <sheetView workbookViewId="0">
      <selection activeCell="D20" sqref="D20"/>
    </sheetView>
  </sheetViews>
  <sheetFormatPr defaultRowHeight="15.6" x14ac:dyDescent="0.3"/>
  <cols>
    <col min="1" max="1" width="4.5546875" style="1" customWidth="1"/>
    <col min="2" max="2" width="14" style="1" customWidth="1"/>
    <col min="3" max="3" width="13.44140625" style="1" customWidth="1"/>
    <col min="4" max="4" width="14.21875" style="1" customWidth="1"/>
    <col min="5" max="5" width="15.109375" style="1" customWidth="1"/>
    <col min="6" max="6" width="15.44140625" style="1" customWidth="1"/>
    <col min="7" max="7" width="17" style="1" customWidth="1"/>
    <col min="8" max="8" width="20.44140625" style="1" customWidth="1"/>
    <col min="9" max="9" width="15.6640625" style="1" customWidth="1"/>
    <col min="10" max="16384" width="8.88671875" style="1"/>
  </cols>
  <sheetData>
    <row r="1" spans="1:9" ht="78" x14ac:dyDescent="0.3">
      <c r="A1" s="3" t="s">
        <v>0</v>
      </c>
      <c r="B1" s="3" t="s">
        <v>11</v>
      </c>
      <c r="C1" s="3" t="s">
        <v>19</v>
      </c>
      <c r="D1" s="3" t="s">
        <v>20</v>
      </c>
      <c r="E1" s="3" t="s">
        <v>14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8.43</v>
      </c>
      <c r="C2" s="25">
        <f>$B2-8.44</f>
        <v>-9.9999999999997868E-3</v>
      </c>
      <c r="D2" s="25">
        <f>$C2*$C2</f>
        <v>9.9999999999995736E-5</v>
      </c>
      <c r="E2" s="25">
        <f>8.44+1/5*SUM($C$2+$C$3,$C$4,$C$5,$C$6)</f>
        <v>8.4719999999999995</v>
      </c>
      <c r="F2" s="25">
        <f>SQRT((($E$2-$B$2)*($E$2-$B$2)+($E$2-$B$3)*($E$2-$B$3)+($E$2-$B$4)*($E$2-$B$4)+($E$2-$B$5)*($E$2-$B$5)+($E$2-$B$6)*($E$2-$B$6))/(5*4))</f>
        <v>1.5937377450509299E-2</v>
      </c>
      <c r="G2" s="25">
        <f>SQRT($F$2)</f>
        <v>0.12624332636028449</v>
      </c>
      <c r="H2" s="25" t="s">
        <v>22</v>
      </c>
      <c r="I2" s="25">
        <f>$B$10*100/$E$2</f>
        <v>3.8296193194751078</v>
      </c>
    </row>
    <row r="3" spans="1:9" x14ac:dyDescent="0.3">
      <c r="A3" s="2">
        <v>2</v>
      </c>
      <c r="B3" s="25">
        <v>8.5</v>
      </c>
      <c r="C3" s="25">
        <f>$B3-8.44</f>
        <v>6.0000000000000497E-2</v>
      </c>
      <c r="D3" s="25">
        <f t="shared" ref="D3:D6" si="0">$C3*$C3</f>
        <v>3.6000000000000597E-3</v>
      </c>
      <c r="E3" s="25">
        <f>8.44+1/5*SUM($C$2+$C$3,$C$4,$C$5,$C$6)</f>
        <v>8.4719999999999995</v>
      </c>
      <c r="F3" s="25">
        <f t="shared" ref="F3:F6" si="1">SQRT((($E$2-$B$2)*($E$2-$B$2)+($E$2-$B$3)*($E$2-$B$3)+($E$2-$B$4)*($E$2-$B$4)+($E$2-$B$5)*($E$2-$B$5)+($E$2-$B$6)*($E$2-$B$6))/(5*4))</f>
        <v>1.5937377450509299E-2</v>
      </c>
      <c r="G3" s="25">
        <f t="shared" ref="G3:G6" si="2">SQRT($F$2)</f>
        <v>0.12624332636028449</v>
      </c>
      <c r="H3" s="25" t="s">
        <v>22</v>
      </c>
      <c r="I3" s="25">
        <f t="shared" ref="I3:I6" si="3">$B$10*100/$E$2</f>
        <v>3.8296193194751078</v>
      </c>
    </row>
    <row r="4" spans="1:9" x14ac:dyDescent="0.3">
      <c r="A4" s="2">
        <v>3</v>
      </c>
      <c r="B4" s="25">
        <v>8.48</v>
      </c>
      <c r="C4" s="25">
        <f>$B4-8.44</f>
        <v>4.0000000000000924E-2</v>
      </c>
      <c r="D4" s="25">
        <f t="shared" si="0"/>
        <v>1.6000000000000738E-3</v>
      </c>
      <c r="E4" s="25">
        <f>8.44+1/5*SUM($C$2+$C$3,$C$4,$C$5,$C$6)</f>
        <v>8.4719999999999995</v>
      </c>
      <c r="F4" s="25">
        <f t="shared" si="1"/>
        <v>1.5937377450509299E-2</v>
      </c>
      <c r="G4" s="25">
        <f t="shared" si="2"/>
        <v>0.12624332636028449</v>
      </c>
      <c r="H4" s="25" t="s">
        <v>22</v>
      </c>
      <c r="I4" s="25">
        <f t="shared" si="3"/>
        <v>3.8296193194751078</v>
      </c>
    </row>
    <row r="5" spans="1:9" x14ac:dyDescent="0.3">
      <c r="A5" s="2">
        <v>4</v>
      </c>
      <c r="B5" s="25">
        <v>8.44</v>
      </c>
      <c r="C5" s="25">
        <f>$B5-8.44</f>
        <v>0</v>
      </c>
      <c r="D5" s="25">
        <f t="shared" si="0"/>
        <v>0</v>
      </c>
      <c r="E5" s="25">
        <f>8.44+1/5*SUM($C$2+$C$3,$C$4,$C$5,$C$6)</f>
        <v>8.4719999999999995</v>
      </c>
      <c r="F5" s="25">
        <f t="shared" si="1"/>
        <v>1.5937377450509299E-2</v>
      </c>
      <c r="G5" s="25">
        <f t="shared" si="2"/>
        <v>0.12624332636028449</v>
      </c>
      <c r="H5" s="25" t="s">
        <v>22</v>
      </c>
      <c r="I5" s="25">
        <f t="shared" si="3"/>
        <v>3.8296193194751078</v>
      </c>
    </row>
    <row r="6" spans="1:9" x14ac:dyDescent="0.3">
      <c r="A6" s="2">
        <v>5</v>
      </c>
      <c r="B6" s="25">
        <v>8.51</v>
      </c>
      <c r="C6" s="25">
        <f>$B6-8.44</f>
        <v>7.0000000000000284E-2</v>
      </c>
      <c r="D6" s="25">
        <f t="shared" si="0"/>
        <v>4.9000000000000397E-3</v>
      </c>
      <c r="E6" s="25">
        <f>8.44+1/5*SUM($C$2+$C$3,$C$4,$C$5,$C$6)</f>
        <v>8.4719999999999995</v>
      </c>
      <c r="F6" s="25">
        <f t="shared" si="1"/>
        <v>1.5937377450509299E-2</v>
      </c>
      <c r="G6" s="25">
        <f t="shared" si="2"/>
        <v>0.12624332636028449</v>
      </c>
      <c r="H6" s="25" t="s">
        <v>22</v>
      </c>
      <c r="I6" s="25">
        <f t="shared" si="3"/>
        <v>3.8296193194751078</v>
      </c>
    </row>
    <row r="8" spans="1:9" x14ac:dyDescent="0.3">
      <c r="A8" s="5" t="s">
        <v>9</v>
      </c>
      <c r="B8" s="7">
        <v>0.95</v>
      </c>
      <c r="D8" s="11" t="s">
        <v>21</v>
      </c>
      <c r="E8" s="12"/>
      <c r="F8" s="12"/>
      <c r="G8" s="12"/>
      <c r="H8" s="12"/>
      <c r="I8" s="13"/>
    </row>
    <row r="9" spans="1:9" x14ac:dyDescent="0.3">
      <c r="A9" s="6"/>
      <c r="B9" s="7">
        <v>2.57</v>
      </c>
      <c r="D9" s="14"/>
      <c r="E9" s="15"/>
      <c r="F9" s="15"/>
      <c r="G9" s="15"/>
      <c r="H9" s="15"/>
      <c r="I9" s="16"/>
    </row>
    <row r="10" spans="1:9" x14ac:dyDescent="0.3">
      <c r="A10" s="6"/>
      <c r="B10" s="7">
        <f>$B$9*$G$2</f>
        <v>0.32444534874593112</v>
      </c>
      <c r="D10" s="17"/>
      <c r="E10" s="18"/>
      <c r="F10" s="18"/>
      <c r="G10" s="18"/>
      <c r="H10" s="18"/>
      <c r="I10" s="19"/>
    </row>
    <row r="11" spans="1:9" x14ac:dyDescent="0.3">
      <c r="D11" s="10"/>
      <c r="E11" s="10"/>
      <c r="F11" s="10"/>
      <c r="G11" s="10"/>
      <c r="H11" s="10"/>
      <c r="I11" s="10"/>
    </row>
    <row r="12" spans="1:9" x14ac:dyDescent="0.3">
      <c r="D12" s="10"/>
      <c r="E12" s="10"/>
      <c r="F12" s="10"/>
      <c r="G12" s="10"/>
      <c r="H12" s="10"/>
      <c r="I12" s="10"/>
    </row>
  </sheetData>
  <mergeCells count="1">
    <mergeCell ref="D8:I10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94407-04BC-4C7D-BE02-9B93E8952AAA}">
  <dimension ref="A1:I14"/>
  <sheetViews>
    <sheetView workbookViewId="0">
      <selection activeCell="A6" sqref="A6:B8"/>
    </sheetView>
  </sheetViews>
  <sheetFormatPr defaultRowHeight="15.6" x14ac:dyDescent="0.3"/>
  <cols>
    <col min="1" max="1" width="8.88671875" style="1"/>
    <col min="2" max="2" width="15.44140625" style="1" customWidth="1"/>
    <col min="3" max="3" width="15.109375" style="1" customWidth="1"/>
    <col min="4" max="4" width="14.109375" style="1" customWidth="1"/>
    <col min="5" max="5" width="12.6640625" style="1" customWidth="1"/>
    <col min="6" max="6" width="15.44140625" style="1" customWidth="1"/>
    <col min="7" max="7" width="14.109375" style="1" customWidth="1"/>
    <col min="8" max="8" width="20.6640625" style="1" customWidth="1"/>
    <col min="9" max="9" width="20.33203125" style="1" customWidth="1"/>
    <col min="10" max="16384" width="8.88671875" style="1"/>
  </cols>
  <sheetData>
    <row r="1" spans="1:9" ht="46.8" x14ac:dyDescent="0.3">
      <c r="A1" s="3" t="s">
        <v>0</v>
      </c>
      <c r="B1" s="3" t="s">
        <v>24</v>
      </c>
      <c r="C1" s="3"/>
      <c r="D1" s="3"/>
      <c r="E1" s="3" t="s">
        <v>27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12.7</v>
      </c>
      <c r="C2" s="25"/>
      <c r="D2" s="25"/>
      <c r="E2" s="25">
        <v>12.8</v>
      </c>
      <c r="F2" s="25">
        <f>SQRT((($E$2-$B$2)*($E$2-$B$2)+($E$2-$B$3)*($E$2-$B$3)+($E$2-$B$4)*($E$2-$B$4))/(3*2))</f>
        <v>5.773502691896288E-2</v>
      </c>
      <c r="G2" s="25">
        <f>SQRT($F$2)</f>
        <v>0.24028114141347606</v>
      </c>
      <c r="H2" s="25" t="s">
        <v>29</v>
      </c>
      <c r="I2" s="25">
        <f>$B$8*100/$E$2</f>
        <v>4.8243947924424484</v>
      </c>
    </row>
    <row r="3" spans="1:9" x14ac:dyDescent="0.3">
      <c r="A3" s="2">
        <v>2</v>
      </c>
      <c r="B3" s="25">
        <v>12.8</v>
      </c>
      <c r="C3" s="25"/>
      <c r="D3" s="25"/>
      <c r="E3" s="25">
        <v>12.8</v>
      </c>
      <c r="F3" s="25">
        <f t="shared" ref="F3:F4" si="0">SQRT((($E$2-$B$2)*($E$2-$B$2)+($E$2-$B$3)*($E$2-$B$3)+($E$2-$B$4)*($E$2-$B$4))/(3*2))</f>
        <v>5.773502691896288E-2</v>
      </c>
      <c r="G3" s="25">
        <f t="shared" ref="G3:G4" si="1">SQRT($F$2)</f>
        <v>0.24028114141347606</v>
      </c>
      <c r="H3" s="25" t="s">
        <v>29</v>
      </c>
      <c r="I3" s="25">
        <f>$B$8*100/$E$2</f>
        <v>4.8243947924424484</v>
      </c>
    </row>
    <row r="4" spans="1:9" x14ac:dyDescent="0.3">
      <c r="A4" s="2">
        <v>3</v>
      </c>
      <c r="B4" s="25">
        <v>12.9</v>
      </c>
      <c r="C4" s="25"/>
      <c r="D4" s="25"/>
      <c r="E4" s="25">
        <v>12.8</v>
      </c>
      <c r="F4" s="25">
        <f t="shared" si="0"/>
        <v>5.773502691896288E-2</v>
      </c>
      <c r="G4" s="25">
        <f t="shared" si="1"/>
        <v>0.24028114141347606</v>
      </c>
      <c r="H4" s="25" t="s">
        <v>29</v>
      </c>
      <c r="I4" s="25">
        <f>$B$8*100/$E$2</f>
        <v>4.8243947924424484</v>
      </c>
    </row>
    <row r="6" spans="1:9" x14ac:dyDescent="0.3">
      <c r="A6" s="5" t="s">
        <v>9</v>
      </c>
      <c r="B6" s="7">
        <v>0.95</v>
      </c>
    </row>
    <row r="7" spans="1:9" x14ac:dyDescent="0.3">
      <c r="A7" s="6"/>
      <c r="B7" s="7">
        <v>2.57</v>
      </c>
    </row>
    <row r="8" spans="1:9" x14ac:dyDescent="0.3">
      <c r="A8" s="6"/>
      <c r="B8" s="7">
        <f>$B$7*$G$2</f>
        <v>0.61752253343263341</v>
      </c>
    </row>
    <row r="10" spans="1:9" x14ac:dyDescent="0.3">
      <c r="A10" s="20" t="s">
        <v>0</v>
      </c>
      <c r="B10" s="20" t="s">
        <v>23</v>
      </c>
      <c r="C10" s="20" t="s">
        <v>24</v>
      </c>
      <c r="D10" s="20" t="s">
        <v>25</v>
      </c>
    </row>
    <row r="11" spans="1:9" x14ac:dyDescent="0.3">
      <c r="A11" s="21">
        <v>1</v>
      </c>
      <c r="B11" s="22">
        <v>12.7</v>
      </c>
      <c r="C11" s="22">
        <v>12.7</v>
      </c>
      <c r="D11" s="22">
        <v>14.8</v>
      </c>
    </row>
    <row r="12" spans="1:9" x14ac:dyDescent="0.3">
      <c r="A12" s="21">
        <v>2</v>
      </c>
      <c r="B12" s="22">
        <v>12.7</v>
      </c>
      <c r="C12" s="22">
        <v>12.8</v>
      </c>
      <c r="D12" s="22">
        <v>14.9</v>
      </c>
    </row>
    <row r="13" spans="1:9" x14ac:dyDescent="0.3">
      <c r="A13" s="21">
        <v>3</v>
      </c>
      <c r="B13" s="22">
        <v>12.7</v>
      </c>
      <c r="C13" s="22">
        <v>12.9</v>
      </c>
      <c r="D13" s="22">
        <v>14.7</v>
      </c>
    </row>
    <row r="14" spans="1:9" x14ac:dyDescent="0.3">
      <c r="A14" s="21" t="s">
        <v>26</v>
      </c>
      <c r="B14" s="22">
        <v>12.7</v>
      </c>
      <c r="C14" s="22">
        <v>12.8</v>
      </c>
      <c r="D14" s="22">
        <v>14.8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F425-2C79-4C7B-8F49-11F3F22B8E94}">
  <dimension ref="A1:I23"/>
  <sheetViews>
    <sheetView workbookViewId="0">
      <selection activeCell="G13" sqref="G13"/>
    </sheetView>
  </sheetViews>
  <sheetFormatPr defaultRowHeight="15.6" x14ac:dyDescent="0.3"/>
  <cols>
    <col min="1" max="1" width="8.88671875" style="1"/>
    <col min="2" max="2" width="13.21875" style="1" customWidth="1"/>
    <col min="3" max="3" width="14" style="1" customWidth="1"/>
    <col min="4" max="4" width="13.88671875" style="1" customWidth="1"/>
    <col min="5" max="5" width="15.21875" style="1" customWidth="1"/>
    <col min="6" max="6" width="14.44140625" style="1" customWidth="1"/>
    <col min="7" max="7" width="16.109375" style="1" customWidth="1"/>
    <col min="8" max="8" width="19.88671875" style="1" customWidth="1"/>
    <col min="9" max="9" width="16" style="1" customWidth="1"/>
    <col min="10" max="16384" width="8.88671875" style="1"/>
  </cols>
  <sheetData>
    <row r="1" spans="1:9" ht="78" x14ac:dyDescent="0.3">
      <c r="A1" s="3" t="s">
        <v>0</v>
      </c>
      <c r="B1" s="3" t="s">
        <v>23</v>
      </c>
      <c r="C1" s="3"/>
      <c r="D1" s="3"/>
      <c r="E1" s="3" t="s">
        <v>27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v>12.7</v>
      </c>
      <c r="C2" s="25"/>
      <c r="D2" s="25"/>
      <c r="E2" s="25">
        <v>12.7</v>
      </c>
      <c r="F2" s="25">
        <f>SQRT((($E$2-$B$2)*($E$2-$B$2)+($E$2-$B$3)*($E$2-$B$3)+($E$2-$B$4)*($E$2-$B$4))/(3*2))</f>
        <v>0</v>
      </c>
      <c r="G2" s="25">
        <f>SQRT($F$2)</f>
        <v>0</v>
      </c>
      <c r="H2" s="25" t="s">
        <v>28</v>
      </c>
      <c r="I2" s="25">
        <f>$B$8*100/$E$2</f>
        <v>0</v>
      </c>
    </row>
    <row r="3" spans="1:9" x14ac:dyDescent="0.3">
      <c r="A3" s="2">
        <v>2</v>
      </c>
      <c r="B3" s="25">
        <v>12.7</v>
      </c>
      <c r="C3" s="25"/>
      <c r="D3" s="25"/>
      <c r="E3" s="25">
        <v>12.7</v>
      </c>
      <c r="F3" s="25">
        <f t="shared" ref="F3:F4" si="0">SQRT((($E$2-$B$2)*($E$2-$B$2)+($E$2-$B$3)*($E$2-$B$3)+($E$2-$B$4)*($E$2-$B$4))/(3*2))</f>
        <v>0</v>
      </c>
      <c r="G3" s="25">
        <f t="shared" ref="G3:G4" si="1">SQRT($F$2)</f>
        <v>0</v>
      </c>
      <c r="H3" s="25" t="s">
        <v>28</v>
      </c>
      <c r="I3" s="25">
        <f>$B$8*100/$E$2</f>
        <v>0</v>
      </c>
    </row>
    <row r="4" spans="1:9" x14ac:dyDescent="0.3">
      <c r="A4" s="2">
        <v>3</v>
      </c>
      <c r="B4" s="25">
        <v>12.7</v>
      </c>
      <c r="C4" s="25"/>
      <c r="D4" s="25"/>
      <c r="E4" s="25">
        <v>12.7</v>
      </c>
      <c r="F4" s="25">
        <f t="shared" si="0"/>
        <v>0</v>
      </c>
      <c r="G4" s="25">
        <f t="shared" si="1"/>
        <v>0</v>
      </c>
      <c r="H4" s="25" t="s">
        <v>28</v>
      </c>
      <c r="I4" s="25">
        <f>$B$8*100/$E$2</f>
        <v>0</v>
      </c>
    </row>
    <row r="6" spans="1:9" x14ac:dyDescent="0.3">
      <c r="A6" s="23" t="s">
        <v>9</v>
      </c>
      <c r="B6" s="7">
        <v>0.95</v>
      </c>
    </row>
    <row r="7" spans="1:9" x14ac:dyDescent="0.3">
      <c r="A7" s="6"/>
      <c r="B7" s="7">
        <v>2.57</v>
      </c>
    </row>
    <row r="8" spans="1:9" x14ac:dyDescent="0.3">
      <c r="A8" s="6"/>
      <c r="B8" s="7">
        <f>$B$7*$G$2</f>
        <v>0</v>
      </c>
    </row>
    <row r="10" spans="1:9" x14ac:dyDescent="0.3">
      <c r="A10" s="24" t="s">
        <v>0</v>
      </c>
      <c r="B10" s="24" t="s">
        <v>23</v>
      </c>
      <c r="C10" s="24" t="s">
        <v>24</v>
      </c>
      <c r="D10" s="24" t="s">
        <v>25</v>
      </c>
    </row>
    <row r="11" spans="1:9" x14ac:dyDescent="0.3">
      <c r="A11" s="21">
        <v>1</v>
      </c>
      <c r="B11" s="22">
        <v>12.7</v>
      </c>
      <c r="C11" s="22">
        <v>12.7</v>
      </c>
      <c r="D11" s="22">
        <v>14.8</v>
      </c>
    </row>
    <row r="12" spans="1:9" x14ac:dyDescent="0.3">
      <c r="A12" s="21">
        <v>2</v>
      </c>
      <c r="B12" s="22">
        <v>12.7</v>
      </c>
      <c r="C12" s="22">
        <v>12.8</v>
      </c>
      <c r="D12" s="22">
        <v>14.9</v>
      </c>
    </row>
    <row r="13" spans="1:9" x14ac:dyDescent="0.3">
      <c r="A13" s="21">
        <v>3</v>
      </c>
      <c r="B13" s="22">
        <v>12.7</v>
      </c>
      <c r="C13" s="22">
        <v>12.9</v>
      </c>
      <c r="D13" s="22">
        <v>14.7</v>
      </c>
    </row>
    <row r="14" spans="1:9" x14ac:dyDescent="0.3">
      <c r="A14" s="21" t="s">
        <v>26</v>
      </c>
      <c r="B14" s="22">
        <v>12.7</v>
      </c>
      <c r="C14" s="22">
        <v>12.8</v>
      </c>
      <c r="D14" s="22">
        <v>14.8</v>
      </c>
    </row>
    <row r="16" spans="1:9" ht="46.8" x14ac:dyDescent="0.3">
      <c r="A16" s="3" t="s">
        <v>0</v>
      </c>
      <c r="B16" s="3" t="s">
        <v>25</v>
      </c>
      <c r="C16" s="3"/>
      <c r="D16" s="3"/>
      <c r="E16" s="3" t="s">
        <v>31</v>
      </c>
      <c r="F16" s="4" t="s">
        <v>5</v>
      </c>
      <c r="G16" s="4" t="s">
        <v>6</v>
      </c>
      <c r="H16" s="4" t="s">
        <v>7</v>
      </c>
      <c r="I16" s="4" t="s">
        <v>8</v>
      </c>
    </row>
    <row r="17" spans="1:9" x14ac:dyDescent="0.3">
      <c r="A17" s="2">
        <v>1</v>
      </c>
      <c r="B17" s="25">
        <v>14.8</v>
      </c>
      <c r="C17" s="25"/>
      <c r="D17" s="25"/>
      <c r="E17" s="25">
        <v>14.8</v>
      </c>
      <c r="F17" s="25">
        <f>SQRT((($E$17-$B$17)*($E$17-$B$17)+($E$17-$B$18)*($E$17-$B$18)+($E$17-$B$19)*($E$17-$B$19))/(3*2))</f>
        <v>5.773502691896288E-2</v>
      </c>
      <c r="G17" s="25">
        <f>SQRT($F$17)</f>
        <v>0.24028114141347606</v>
      </c>
      <c r="H17" s="25" t="s">
        <v>30</v>
      </c>
      <c r="I17" s="25">
        <f>$B$23*100/$E$17</f>
        <v>4.1724495502204961</v>
      </c>
    </row>
    <row r="18" spans="1:9" x14ac:dyDescent="0.3">
      <c r="A18" s="2">
        <v>2</v>
      </c>
      <c r="B18" s="25">
        <v>14.9</v>
      </c>
      <c r="C18" s="25"/>
      <c r="D18" s="25"/>
      <c r="E18" s="25">
        <v>14.8</v>
      </c>
      <c r="F18" s="25">
        <f t="shared" ref="F18:F19" si="2">SQRT((($E$17-$B$17)*($E$17-$B$17)+($E$17-$B$18)*($E$17-$B$18)+($E$17-$B$19)*($E$17-$B$19))/(3*2))</f>
        <v>5.773502691896288E-2</v>
      </c>
      <c r="G18" s="25">
        <f t="shared" ref="G18:G19" si="3">SQRT($F$17)</f>
        <v>0.24028114141347606</v>
      </c>
      <c r="H18" s="25" t="s">
        <v>30</v>
      </c>
      <c r="I18" s="25">
        <f t="shared" ref="I18:I19" si="4">$B$23*100/$E$17</f>
        <v>4.1724495502204961</v>
      </c>
    </row>
    <row r="19" spans="1:9" x14ac:dyDescent="0.3">
      <c r="A19" s="2">
        <v>3</v>
      </c>
      <c r="B19" s="25">
        <v>14.7</v>
      </c>
      <c r="C19" s="25"/>
      <c r="D19" s="25"/>
      <c r="E19" s="25">
        <v>14.8</v>
      </c>
      <c r="F19" s="25">
        <f t="shared" si="2"/>
        <v>5.773502691896288E-2</v>
      </c>
      <c r="G19" s="25">
        <f t="shared" si="3"/>
        <v>0.24028114141347606</v>
      </c>
      <c r="H19" s="25" t="s">
        <v>30</v>
      </c>
      <c r="I19" s="25">
        <f t="shared" si="4"/>
        <v>4.1724495502204961</v>
      </c>
    </row>
    <row r="21" spans="1:9" x14ac:dyDescent="0.3">
      <c r="A21" s="23" t="s">
        <v>9</v>
      </c>
      <c r="B21" s="7">
        <v>0.95</v>
      </c>
    </row>
    <row r="22" spans="1:9" x14ac:dyDescent="0.3">
      <c r="A22" s="6"/>
      <c r="B22" s="7">
        <v>2.57</v>
      </c>
    </row>
    <row r="23" spans="1:9" x14ac:dyDescent="0.3">
      <c r="A23" s="6"/>
      <c r="B23" s="7">
        <f>$B$22*$G$17</f>
        <v>0.61752253343263341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4726-A721-4ED7-93AB-26092E24ED24}">
  <dimension ref="A1:I14"/>
  <sheetViews>
    <sheetView tabSelected="1" workbookViewId="0">
      <selection activeCell="E6" sqref="E6"/>
    </sheetView>
  </sheetViews>
  <sheetFormatPr defaultRowHeight="15.6" x14ac:dyDescent="0.3"/>
  <cols>
    <col min="1" max="1" width="8.88671875" style="1"/>
    <col min="2" max="2" width="14.88671875" style="1" customWidth="1"/>
    <col min="3" max="3" width="14.21875" style="1" customWidth="1"/>
    <col min="4" max="4" width="14.77734375" style="1" customWidth="1"/>
    <col min="5" max="5" width="15.44140625" style="1" customWidth="1"/>
    <col min="6" max="6" width="15.6640625" style="1" customWidth="1"/>
    <col min="7" max="7" width="16.6640625" style="1" customWidth="1"/>
    <col min="8" max="8" width="26.109375" style="1" customWidth="1"/>
    <col min="9" max="9" width="15.88671875" style="1" customWidth="1"/>
    <col min="10" max="16384" width="8.88671875" style="1"/>
  </cols>
  <sheetData>
    <row r="1" spans="1:9" ht="46.8" x14ac:dyDescent="0.3">
      <c r="A1" s="3" t="s">
        <v>0</v>
      </c>
      <c r="B1" s="3" t="s">
        <v>33</v>
      </c>
      <c r="C1" s="3"/>
      <c r="D1" s="3"/>
      <c r="E1" s="3" t="s">
        <v>32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3">
      <c r="A2" s="2">
        <v>1</v>
      </c>
      <c r="B2" s="25">
        <f>$B11*$C11*$D11</f>
        <v>2387.0920000000001</v>
      </c>
      <c r="C2" s="25"/>
      <c r="D2" s="25"/>
      <c r="E2" s="25">
        <f>1/3*SUM($B$2+$B$3,$B$4)</f>
        <v>2405.8456666666666</v>
      </c>
      <c r="F2" s="25">
        <f>SQRT((($E$2-$B$2)*($E$2-$B$2)+($E$2-$B$3)*($E$2-$B$3)+($E$2-$B$4)*($E$2-$B$4))/(3*2))</f>
        <v>10.192843442555402</v>
      </c>
      <c r="G2" s="25">
        <f>SQRT($F$2)</f>
        <v>3.1926232854120764</v>
      </c>
      <c r="H2" s="25" t="s">
        <v>34</v>
      </c>
      <c r="I2" s="25">
        <f>$B$8*100/$E$2</f>
        <v>0.34104605948715067</v>
      </c>
    </row>
    <row r="3" spans="1:9" x14ac:dyDescent="0.3">
      <c r="A3" s="2">
        <v>2</v>
      </c>
      <c r="B3" s="25">
        <f>$B12*$C12*$D12</f>
        <v>2422.1440000000002</v>
      </c>
      <c r="C3" s="25"/>
      <c r="D3" s="25"/>
      <c r="E3" s="25">
        <f t="shared" ref="E3:E4" si="0">1/3*SUM($B$2+$B$3,$B$4)</f>
        <v>2405.8456666666666</v>
      </c>
      <c r="F3" s="25">
        <f>SQRT((($E$2-$B$2)*($E$2-$B$2)+($E$2-$B$3)*($E$2-$B$3)+($E$2-$B$4)*($E$2-$B$4))/(3*2))</f>
        <v>10.192843442555402</v>
      </c>
      <c r="G3" s="25">
        <f t="shared" ref="G3:G4" si="1">SQRT($F$2)</f>
        <v>3.1926232854120764</v>
      </c>
      <c r="H3" s="25" t="s">
        <v>34</v>
      </c>
      <c r="I3" s="25">
        <f>$B$8*100/$E$2</f>
        <v>0.34104605948715067</v>
      </c>
    </row>
    <row r="4" spans="1:9" x14ac:dyDescent="0.3">
      <c r="A4" s="2">
        <v>3</v>
      </c>
      <c r="B4" s="25">
        <f>$B13*$C13*$D13</f>
        <v>2408.3009999999995</v>
      </c>
      <c r="C4" s="25"/>
      <c r="D4" s="25"/>
      <c r="E4" s="25">
        <f t="shared" si="0"/>
        <v>2405.8456666666666</v>
      </c>
      <c r="F4" s="25">
        <f>SQRT((($E$2-$B$2)*($E$2-$B$2)+($E$2-$B$3)*($E$2-$B$3)+($E$2-$B$4)*($E$2-$B$4))/(3*2))</f>
        <v>10.192843442555402</v>
      </c>
      <c r="G4" s="25">
        <f t="shared" si="1"/>
        <v>3.1926232854120764</v>
      </c>
      <c r="H4" s="25" t="s">
        <v>34</v>
      </c>
      <c r="I4" s="25">
        <f>$B$8*100/$E$2</f>
        <v>0.34104605948715067</v>
      </c>
    </row>
    <row r="6" spans="1:9" x14ac:dyDescent="0.3">
      <c r="A6" s="23" t="s">
        <v>9</v>
      </c>
      <c r="B6" s="7">
        <v>0.95</v>
      </c>
    </row>
    <row r="7" spans="1:9" x14ac:dyDescent="0.3">
      <c r="A7" s="6"/>
      <c r="B7" s="7">
        <v>2.57</v>
      </c>
    </row>
    <row r="8" spans="1:9" x14ac:dyDescent="0.3">
      <c r="A8" s="6"/>
      <c r="B8" s="7">
        <f>$B$7*$G$2</f>
        <v>8.2050418435090364</v>
      </c>
    </row>
    <row r="10" spans="1:9" x14ac:dyDescent="0.3">
      <c r="A10" s="24" t="s">
        <v>0</v>
      </c>
      <c r="B10" s="24" t="s">
        <v>23</v>
      </c>
      <c r="C10" s="24" t="s">
        <v>24</v>
      </c>
      <c r="D10" s="24" t="s">
        <v>25</v>
      </c>
      <c r="E10" s="21" t="s">
        <v>33</v>
      </c>
    </row>
    <row r="11" spans="1:9" x14ac:dyDescent="0.3">
      <c r="A11" s="21">
        <v>1</v>
      </c>
      <c r="B11" s="22">
        <v>12.7</v>
      </c>
      <c r="C11" s="22">
        <v>12.7</v>
      </c>
      <c r="D11" s="22">
        <v>14.8</v>
      </c>
      <c r="E11" s="22">
        <f>$B11*$C11*$D11</f>
        <v>2387.0920000000001</v>
      </c>
    </row>
    <row r="12" spans="1:9" x14ac:dyDescent="0.3">
      <c r="A12" s="21">
        <v>2</v>
      </c>
      <c r="B12" s="22">
        <v>12.7</v>
      </c>
      <c r="C12" s="22">
        <v>12.8</v>
      </c>
      <c r="D12" s="22">
        <v>14.9</v>
      </c>
      <c r="E12" s="22">
        <f t="shared" ref="E12:E13" si="2">$B12*$C12*$D12</f>
        <v>2422.1440000000002</v>
      </c>
    </row>
    <row r="13" spans="1:9" x14ac:dyDescent="0.3">
      <c r="A13" s="21">
        <v>3</v>
      </c>
      <c r="B13" s="22">
        <v>12.7</v>
      </c>
      <c r="C13" s="22">
        <v>12.9</v>
      </c>
      <c r="D13" s="22">
        <v>14.7</v>
      </c>
      <c r="E13" s="22">
        <f t="shared" si="2"/>
        <v>2408.3009999999995</v>
      </c>
    </row>
    <row r="14" spans="1:9" x14ac:dyDescent="0.3">
      <c r="A14" s="21" t="s">
        <v>26</v>
      </c>
      <c r="B14" s="22">
        <v>12.7</v>
      </c>
      <c r="C14" s="22">
        <v>12.8</v>
      </c>
      <c r="D14" s="22">
        <v>14.8</v>
      </c>
      <c r="E14" s="22">
        <f>(E11+E12+E13)/3</f>
        <v>2405.8456666666666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Задание 1</vt:lpstr>
      <vt:lpstr>Задание 2</vt:lpstr>
      <vt:lpstr>Задание 3</vt:lpstr>
      <vt:lpstr>Задание 4</vt:lpstr>
      <vt:lpstr>Задание 5.1</vt:lpstr>
      <vt:lpstr>Задание 5.2</vt:lpstr>
      <vt:lpstr>Задание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2018-11-11T10:17:32Z</dcterms:modified>
</cp:coreProperties>
</file>