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UL-USR-PT116\Desktop\"/>
    </mc:Choice>
  </mc:AlternateContent>
  <bookViews>
    <workbookView xWindow="0" yWindow="0" windowWidth="20490" windowHeight="7755" activeTab="6"/>
  </bookViews>
  <sheets>
    <sheet name="Puntos" sheetId="2" r:id="rId1"/>
    <sheet name="DAR" sheetId="1" r:id="rId2"/>
    <sheet name="1,1" sheetId="3" r:id="rId3"/>
    <sheet name="1.2" sheetId="4" r:id="rId4"/>
    <sheet name="1.3" sheetId="6" r:id="rId5"/>
    <sheet name="1.4" sheetId="8" r:id="rId6"/>
    <sheet name="1.5" sheetId="10" r:id="rId7"/>
    <sheet name="1.6" sheetId="11" r:id="rId8"/>
  </sheets>
  <definedNames>
    <definedName name="_xlnm.Print_Area" localSheetId="1">DAR!$A$1:$H$107</definedName>
    <definedName name="ecriterios">DAR!$C$23:$F$32</definedName>
    <definedName name="lalternativas">DAR!$C$15:$C$20</definedName>
    <definedName name="lcriterios">DAR!$C$23:$C$32</definedName>
    <definedName name="lresultados">DAR!$D$15:$D$20,DAR!$C$15:$C$20</definedName>
    <definedName name="mevaluacion">DAR!$B$85:$D$88</definedName>
    <definedName name="mresultados">DAR!$C$46:$H$46,DAR!$C$35:$H$35</definedName>
    <definedName name="mvalores">DAR!$F$2:$G$15</definedName>
    <definedName name="mvevaluacion">DAR!$C$85:$D$91</definedName>
    <definedName name="resultados">DAR!$C$15:$D$20</definedName>
  </definedNames>
  <calcPr calcId="152511"/>
</workbook>
</file>

<file path=xl/calcChain.xml><?xml version="1.0" encoding="utf-8"?>
<calcChain xmlns="http://schemas.openxmlformats.org/spreadsheetml/2006/main">
  <c r="E5" i="10" l="1"/>
  <c r="D5" i="10"/>
  <c r="D4" i="10"/>
  <c r="B96" i="1" l="1" a="1"/>
  <c r="B102" i="1" s="1"/>
  <c r="F25" i="1"/>
  <c r="F24" i="1"/>
  <c r="F23" i="1"/>
  <c r="C95" i="1" a="1"/>
  <c r="E95" i="1" s="1"/>
  <c r="B36" i="1" a="1"/>
  <c r="B36" i="1" s="1"/>
  <c r="C35" i="1" a="1"/>
  <c r="F35" i="1" s="1"/>
  <c r="F32" i="1"/>
  <c r="F31" i="1"/>
  <c r="F30" i="1"/>
  <c r="F29" i="1"/>
  <c r="F28" i="1"/>
  <c r="F27" i="1"/>
  <c r="F26" i="1"/>
  <c r="C49" i="1"/>
  <c r="B104" i="1"/>
  <c r="H104" i="1" s="1"/>
  <c r="B97" i="1"/>
  <c r="C7" i="10" s="1"/>
  <c r="B103" i="1"/>
  <c r="H103" i="1" s="1"/>
  <c r="B101" i="1" l="1"/>
  <c r="H101" i="1" s="1"/>
  <c r="B96" i="1"/>
  <c r="C6" i="10" s="1"/>
  <c r="B98" i="1"/>
  <c r="C8" i="10" s="1"/>
  <c r="D95" i="1"/>
  <c r="E97" i="1"/>
  <c r="E101" i="1"/>
  <c r="F98" i="1"/>
  <c r="B41" i="1"/>
  <c r="B40" i="1"/>
  <c r="H95" i="1"/>
  <c r="B42" i="1"/>
  <c r="D35" i="1"/>
  <c r="B105" i="1"/>
  <c r="C105" i="1" s="1"/>
  <c r="C103" i="1"/>
  <c r="B39" i="1"/>
  <c r="C35" i="1"/>
  <c r="C47" i="1" s="1" a="1"/>
  <c r="B100" i="1"/>
  <c r="C100" i="1" s="1"/>
  <c r="G95" i="1"/>
  <c r="F95" i="1"/>
  <c r="G35" i="1"/>
  <c r="H35" i="1"/>
  <c r="C95" i="1"/>
  <c r="G102" i="1"/>
  <c r="D102" i="1"/>
  <c r="D103" i="1"/>
  <c r="G103" i="1"/>
  <c r="B44" i="1"/>
  <c r="B43" i="1"/>
  <c r="H98" i="1"/>
  <c r="E35" i="1"/>
  <c r="F103" i="1"/>
  <c r="F104" i="1"/>
  <c r="B99" i="1"/>
  <c r="H99" i="1" s="1"/>
  <c r="B38" i="1"/>
  <c r="B37" i="1"/>
  <c r="B45" i="1"/>
  <c r="C101" i="1"/>
  <c r="G101" i="1"/>
  <c r="F105" i="1"/>
  <c r="D96" i="1"/>
  <c r="E6" i="10" s="1"/>
  <c r="D101" i="1"/>
  <c r="F101" i="1"/>
  <c r="D105" i="1"/>
  <c r="E103" i="1"/>
  <c r="G97" i="1"/>
  <c r="F97" i="1"/>
  <c r="H96" i="1"/>
  <c r="H97" i="1"/>
  <c r="E104" i="1"/>
  <c r="G96" i="1"/>
  <c r="C97" i="1"/>
  <c r="D7" i="10" s="1"/>
  <c r="H102" i="1"/>
  <c r="D98" i="1"/>
  <c r="E8" i="10" s="1"/>
  <c r="C102" i="1"/>
  <c r="D104" i="1"/>
  <c r="E98" i="1"/>
  <c r="C98" i="1"/>
  <c r="D8" i="10" s="1"/>
  <c r="G98" i="1"/>
  <c r="E102" i="1"/>
  <c r="G104" i="1"/>
  <c r="C104" i="1"/>
  <c r="F102" i="1"/>
  <c r="E96" i="1"/>
  <c r="D97" i="1"/>
  <c r="E7" i="10" s="1"/>
  <c r="C96" i="1"/>
  <c r="D6" i="10" s="1"/>
  <c r="F96" i="1"/>
  <c r="F99" i="1" l="1"/>
  <c r="C9" i="10"/>
  <c r="H105" i="1"/>
  <c r="G105" i="1"/>
  <c r="G100" i="1"/>
  <c r="E105" i="1"/>
  <c r="D100" i="1"/>
  <c r="F100" i="1"/>
  <c r="E100" i="1"/>
  <c r="H100" i="1"/>
  <c r="H46" i="1" s="1"/>
  <c r="C99" i="1"/>
  <c r="E99" i="1"/>
  <c r="D99" i="1"/>
  <c r="G99" i="1"/>
  <c r="C47" i="1"/>
  <c r="F47" i="1"/>
  <c r="E47" i="1"/>
  <c r="G47" i="1"/>
  <c r="D47" i="1"/>
  <c r="H47" i="1"/>
  <c r="D46" i="1" l="1"/>
  <c r="E9" i="10"/>
  <c r="E10" i="10" s="1"/>
  <c r="F46" i="1"/>
  <c r="C46" i="1"/>
  <c r="D9" i="10"/>
  <c r="D10" i="10" s="1"/>
  <c r="G46" i="1"/>
  <c r="E46" i="1"/>
  <c r="C50" i="1" s="1"/>
</calcChain>
</file>

<file path=xl/comments1.xml><?xml version="1.0" encoding="utf-8"?>
<comments xmlns="http://schemas.openxmlformats.org/spreadsheetml/2006/main">
  <authors>
    <author>jcontreras</author>
    <author>Familia Contreras</author>
  </authors>
  <commentList>
    <comment ref="E12" authorId="0" shapeId="0">
      <text>
        <r>
          <rPr>
            <b/>
            <sz val="8"/>
            <color indexed="81"/>
            <rFont val="Tahoma"/>
          </rPr>
          <t>Ingrese la decisión que quiere evaluar. 
No ingrese preguntas, sino qué es lo que va a elegir.</t>
        </r>
      </text>
    </comment>
    <comment ref="C15" authorId="1" shapeId="0">
      <text>
        <r>
          <rPr>
            <b/>
            <sz val="8"/>
            <color indexed="8"/>
            <rFont val="Tahoma"/>
          </rPr>
          <t>Escriba en cada línea las alternativas posibles.</t>
        </r>
      </text>
    </comment>
    <comment ref="C23" authorId="1" shapeId="0">
      <text>
        <r>
          <rPr>
            <b/>
            <sz val="8"/>
            <color indexed="8"/>
            <rFont val="Tahoma"/>
          </rPr>
          <t>Ingrese los criterios con los que va a evaluar la decisión
Pueden ser positivos o negativos. Éstos se evaluarán con la calificación que Ud. ingrese.</t>
        </r>
      </text>
    </comment>
    <comment ref="E23" authorId="1" shapeId="0">
      <text>
        <r>
          <rPr>
            <b/>
            <sz val="8"/>
            <color indexed="8"/>
            <rFont val="Tahoma"/>
          </rPr>
          <t>Elija la calificación que dará a cada criterio.
Puede ingresar calificaciones no deseadas.</t>
        </r>
      </text>
    </comment>
    <comment ref="C36" authorId="1" shapeId="0">
      <text>
        <r>
          <rPr>
            <b/>
            <sz val="8"/>
            <color indexed="8"/>
            <rFont val="Tahoma"/>
          </rPr>
          <t>Elija el valor que Ud asigna al criterio por cada alternativa.</t>
        </r>
      </text>
    </comment>
    <comment ref="D85" authorId="1" shapeId="0">
      <text>
        <r>
          <rPr>
            <b/>
            <sz val="8"/>
            <color indexed="8"/>
            <rFont val="Tahoma"/>
          </rPr>
          <t>Si desea configurar los parámetros de evaluación, ingrese un valor entre 1 y -1.</t>
        </r>
      </text>
    </comment>
  </commentList>
</comments>
</file>

<file path=xl/sharedStrings.xml><?xml version="1.0" encoding="utf-8"?>
<sst xmlns="http://schemas.openxmlformats.org/spreadsheetml/2006/main" count="184" uniqueCount="141">
  <si>
    <t>Elegir:</t>
  </si>
  <si>
    <t>Alternativas:</t>
  </si>
  <si>
    <t>F</t>
  </si>
  <si>
    <t>Criterios:</t>
  </si>
  <si>
    <t>Calificación</t>
  </si>
  <si>
    <t>Calificación de Alternativas</t>
  </si>
  <si>
    <t>Resultados:</t>
  </si>
  <si>
    <t>Alternativa elegida:</t>
  </si>
  <si>
    <t>Parámetros</t>
  </si>
  <si>
    <t>Impacto</t>
  </si>
  <si>
    <t>Categoría</t>
  </si>
  <si>
    <t>Valor</t>
  </si>
  <si>
    <t>Muy alto</t>
  </si>
  <si>
    <t>Imprescindible</t>
  </si>
  <si>
    <t>Medio</t>
  </si>
  <si>
    <t>Deseado</t>
  </si>
  <si>
    <t>Bajo</t>
  </si>
  <si>
    <t>Significativo</t>
  </si>
  <si>
    <t>Nada</t>
  </si>
  <si>
    <t>Irrelevante</t>
  </si>
  <si>
    <t>Inadecuado</t>
  </si>
  <si>
    <t>Indeseado</t>
  </si>
  <si>
    <t>Inaceptable</t>
  </si>
  <si>
    <t>Evaluación de alternativas</t>
  </si>
  <si>
    <t>Objeto de la reunión</t>
  </si>
  <si>
    <t>Objetivo que se quiere lograr</t>
  </si>
  <si>
    <t>Fecha - Hora de registro</t>
  </si>
  <si>
    <t>Plazo estimado para tomar la decisión</t>
  </si>
  <si>
    <t>Facilitador(a)</t>
  </si>
  <si>
    <t>Plazo real para tomar la decisión</t>
  </si>
  <si>
    <t>Personas que conforman el equipo decisor</t>
  </si>
  <si>
    <t>Nombre</t>
  </si>
  <si>
    <t>Puesto</t>
  </si>
  <si>
    <t>Asistió</t>
  </si>
  <si>
    <t>Personas que sustentan los criterios</t>
  </si>
  <si>
    <t>Método de evaluación para tomar la decisión</t>
  </si>
  <si>
    <t>Enfoque Directivo. Decisor:</t>
  </si>
  <si>
    <t>Enfoque Consultivo. Decisor:</t>
  </si>
  <si>
    <t>Enfoque Democrático</t>
  </si>
  <si>
    <t>Enfoque de Consenso</t>
  </si>
  <si>
    <t>Otro método</t>
  </si>
  <si>
    <t>Datos generales</t>
  </si>
  <si>
    <t>No</t>
  </si>
  <si>
    <t>Si</t>
  </si>
  <si>
    <t xml:space="preserve">Esfuerzo real </t>
  </si>
  <si>
    <t>Esfuerzo estimado</t>
  </si>
  <si>
    <t>Unidad de Negocio</t>
  </si>
  <si>
    <t>Analizar y tomar una decisión</t>
  </si>
  <si>
    <t>Justificación</t>
  </si>
  <si>
    <t>Este plan para realizar el proceso de análisis de decisiones y resolución</t>
  </si>
  <si>
    <t>puede estar incluido en (o referenciado por) el plan de proyecto, el</t>
  </si>
  <si>
    <t>cual se describe en el área de proceso Planificación del Proyecto.</t>
  </si>
  <si>
    <t>Toma de Descisión para el Sistema</t>
  </si>
  <si>
    <t>5 dias Habiles</t>
  </si>
  <si>
    <t>7 Dias Habiles</t>
  </si>
  <si>
    <t>Benji Zaid</t>
  </si>
  <si>
    <t>6 Dias Habiles</t>
  </si>
  <si>
    <t xml:space="preserve">Eleccione Biometrica </t>
  </si>
  <si>
    <t>Seguridad y Consistencia del Ingreso del Personal</t>
  </si>
  <si>
    <t>Con Tarjeta Personal</t>
  </si>
  <si>
    <t>Es lo Deseado por el Cliente</t>
  </si>
  <si>
    <t>Benji Zaid Santillan Torres</t>
  </si>
  <si>
    <t>Jefe de Proyecto</t>
  </si>
  <si>
    <t>Alfredo Enrique Eguiluz Rocca</t>
  </si>
  <si>
    <t>Jerameel Nebaiot Benites Gonzales</t>
  </si>
  <si>
    <t xml:space="preserve"> Manuel Enrique Saenz Tarazona</t>
  </si>
  <si>
    <t>Otro</t>
  </si>
  <si>
    <t>Programador</t>
  </si>
  <si>
    <t>Documentador</t>
  </si>
  <si>
    <t>Carl Oyola Laynes</t>
  </si>
  <si>
    <t>Analista Programador</t>
  </si>
  <si>
    <t>Una decisión está directamente relacionada con cuestiones cuyo riesgo sea de impacto medio a alto</t>
  </si>
  <si>
    <t>Los costes del proceso de evaluación formal son razonables en comparación con el impacto de la decisión</t>
  </si>
  <si>
    <t xml:space="preserve">Una decisión afecta a la capacidad del proyecto para conseguir sus objetivos.
</t>
  </si>
  <si>
    <t>Existe una obligación legal durante una licitación</t>
  </si>
  <si>
    <t>Establecer las guías para el análisis de decisiones</t>
  </si>
  <si>
    <t>a.</t>
  </si>
  <si>
    <t>Toda organización requiere de mecanismos de control sistematizados</t>
  </si>
  <si>
    <t>b.</t>
  </si>
  <si>
    <t>Toda organizació busca reducir gastos y maximizar ganancias</t>
  </si>
  <si>
    <t>c.</t>
  </si>
  <si>
    <t>Toda organización debe medir el impacto de los medios que hacen que sus objetivos se realicen</t>
  </si>
  <si>
    <t>d.</t>
  </si>
  <si>
    <t>En todos los acuerdos existe derechos y deberes</t>
  </si>
  <si>
    <t>BIOMETRICO</t>
  </si>
  <si>
    <t>Impacto sobre las prioridades</t>
  </si>
  <si>
    <t>Soluciones Alternativas</t>
  </si>
  <si>
    <t>Ventajas</t>
  </si>
  <si>
    <t>Desventajas</t>
  </si>
  <si>
    <t>•Lector Biométrico de huellas digitales.</t>
  </si>
  <si>
    <t>Monitoreo en tiempo real</t>
  </si>
  <si>
    <t>Requiere un administrador</t>
  </si>
  <si>
    <t>Calculo automatico de penalidades</t>
  </si>
  <si>
    <t>Hay 4% de probabilidad de que falle</t>
  </si>
  <si>
    <t>100% fiable</t>
  </si>
  <si>
    <t>Costo moderado (650 soles)</t>
  </si>
  <si>
    <t>No necesita complementos</t>
  </si>
  <si>
    <t>Bajo costo(200 soles)</t>
  </si>
  <si>
    <t>•Tarjeta Personal.</t>
  </si>
  <si>
    <t>Facil transporte</t>
  </si>
  <si>
    <t>Dependiendo el tipo puede que falle</t>
  </si>
  <si>
    <t>Agregado de usuariso muy rapido</t>
  </si>
  <si>
    <t>No es 100% fiable(riesgo alto)</t>
  </si>
  <si>
    <t>Se compra material para la impresión</t>
  </si>
  <si>
    <t>Se compra impresora</t>
  </si>
  <si>
    <t>Estos pueden perderse</t>
  </si>
  <si>
    <t>Necesita muchos complementos</t>
  </si>
  <si>
    <t>Siempre se buscaran los pro y contras de cualquier solución en base a experiencias y documentación de varias personas</t>
  </si>
  <si>
    <t>Los clientes son los que mueven cualquier negocio por lo tanto es la parte más importante</t>
  </si>
  <si>
    <t>En nuestro caso luego de los clientes los doctores son los que marcan la otra linea importante ya que ellos aperturan cada área</t>
  </si>
  <si>
    <t>Costos</t>
  </si>
  <si>
    <t>Lector Biometrico</t>
  </si>
  <si>
    <t>650 soles</t>
  </si>
  <si>
    <t>Incidencias 7%</t>
  </si>
  <si>
    <t>Puede variar una vez implementado el sistemas ya que puede detectar conductas no apropiadas</t>
  </si>
  <si>
    <t>Tiempo de retorno</t>
  </si>
  <si>
    <t>3 meses</t>
  </si>
  <si>
    <t xml:space="preserve">7.20 soles </t>
  </si>
  <si>
    <t>por día</t>
  </si>
  <si>
    <t>Costo extra</t>
  </si>
  <si>
    <t>0 soles</t>
  </si>
  <si>
    <t>Tarjeta personal</t>
  </si>
  <si>
    <t>200 soles</t>
  </si>
  <si>
    <t>No varia la estadistica</t>
  </si>
  <si>
    <t>1 mes</t>
  </si>
  <si>
    <t>6.70 soles</t>
  </si>
  <si>
    <t>Material foto check</t>
  </si>
  <si>
    <t>100 unidades / 39 soles</t>
  </si>
  <si>
    <t>Dependiendo material</t>
  </si>
  <si>
    <t>Impresora</t>
  </si>
  <si>
    <t>1600 soles</t>
  </si>
  <si>
    <t>test</t>
  </si>
  <si>
    <t>Pruebas</t>
  </si>
  <si>
    <t>Funcionalidad</t>
  </si>
  <si>
    <t>tales como:</t>
  </si>
  <si>
    <t>Estrés</t>
  </si>
  <si>
    <t>Simulacion</t>
  </si>
  <si>
    <t>Siempre se requerira que se simule como funcionaria una solución para detectar los posibles alcances de estes.</t>
  </si>
  <si>
    <t>Evaluacion</t>
  </si>
  <si>
    <t>Siendo el la suma más alto la mejor alternativa</t>
  </si>
  <si>
    <t>Suma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</si>
</sst>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dd/mm/yyyy;@"/>
  </numFmts>
  <fonts count="23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</font>
    <font>
      <b/>
      <sz val="12"/>
      <name val="Arial"/>
      <family val="2"/>
    </font>
    <font>
      <b/>
      <sz val="10"/>
      <color indexed="16"/>
      <name val="Arial"/>
      <family val="2"/>
    </font>
    <font>
      <b/>
      <sz val="10"/>
      <color indexed="18"/>
      <name val="Arial"/>
      <family val="2"/>
    </font>
    <font>
      <b/>
      <sz val="18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10"/>
      <color indexed="9"/>
      <name val="Arial"/>
    </font>
    <font>
      <sz val="8"/>
      <color indexed="18"/>
      <name val="Arial"/>
      <family val="2"/>
    </font>
    <font>
      <sz val="8"/>
      <color indexed="16"/>
      <name val="Arial"/>
      <family val="2"/>
    </font>
    <font>
      <sz val="8"/>
      <name val="Arial"/>
    </font>
    <font>
      <b/>
      <sz val="10"/>
      <color indexed="58"/>
      <name val="Arial"/>
      <family val="2"/>
    </font>
    <font>
      <b/>
      <u/>
      <sz val="12"/>
      <name val="Arial"/>
      <family val="2"/>
    </font>
    <font>
      <b/>
      <sz val="8"/>
      <color indexed="8"/>
      <name val="Tahoma"/>
    </font>
    <font>
      <b/>
      <sz val="8"/>
      <color indexed="81"/>
      <name val="Tahoma"/>
    </font>
    <font>
      <sz val="9"/>
      <name val="Arial"/>
      <family val="2"/>
    </font>
    <font>
      <b/>
      <sz val="10"/>
      <name val="Arial Narrow"/>
      <family val="2"/>
    </font>
    <font>
      <sz val="10"/>
      <name val="Arial"/>
      <family val="2"/>
    </font>
    <font>
      <sz val="14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8"/>
        <bgColor indexed="64"/>
      </patternFill>
    </fill>
  </fills>
  <borders count="57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18"/>
      </top>
      <bottom style="thick">
        <color indexed="40"/>
      </bottom>
      <diagonal/>
    </border>
    <border>
      <left style="hair">
        <color indexed="60"/>
      </left>
      <right/>
      <top style="hair">
        <color indexed="60"/>
      </top>
      <bottom style="hair">
        <color indexed="60"/>
      </bottom>
      <diagonal/>
    </border>
    <border>
      <left/>
      <right/>
      <top style="hair">
        <color indexed="60"/>
      </top>
      <bottom style="hair">
        <color indexed="60"/>
      </bottom>
      <diagonal/>
    </border>
    <border>
      <left/>
      <right style="hair">
        <color indexed="60"/>
      </right>
      <top style="hair">
        <color indexed="60"/>
      </top>
      <bottom style="hair">
        <color indexed="60"/>
      </bottom>
      <diagonal/>
    </border>
    <border>
      <left style="hair">
        <color indexed="16"/>
      </left>
      <right/>
      <top style="hair">
        <color indexed="16"/>
      </top>
      <bottom style="thin">
        <color indexed="64"/>
      </bottom>
      <diagonal/>
    </border>
    <border>
      <left/>
      <right style="hair">
        <color indexed="16"/>
      </right>
      <top style="hair">
        <color indexed="16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/>
      <bottom style="thin">
        <color indexed="23"/>
      </bottom>
      <diagonal/>
    </border>
    <border>
      <left/>
      <right/>
      <top style="hair">
        <color indexed="16"/>
      </top>
      <bottom style="thin">
        <color indexed="64"/>
      </bottom>
      <diagonal/>
    </border>
    <border>
      <left style="thick">
        <color indexed="17"/>
      </left>
      <right/>
      <top style="thick">
        <color indexed="17"/>
      </top>
      <bottom/>
      <diagonal/>
    </border>
    <border>
      <left/>
      <right/>
      <top style="thick">
        <color indexed="17"/>
      </top>
      <bottom/>
      <diagonal/>
    </border>
    <border>
      <left/>
      <right style="thick">
        <color indexed="17"/>
      </right>
      <top style="thick">
        <color indexed="17"/>
      </top>
      <bottom/>
      <diagonal/>
    </border>
    <border>
      <left style="thick">
        <color indexed="17"/>
      </left>
      <right/>
      <top/>
      <bottom style="thick">
        <color indexed="17"/>
      </bottom>
      <diagonal/>
    </border>
    <border>
      <left/>
      <right/>
      <top/>
      <bottom style="thick">
        <color indexed="17"/>
      </bottom>
      <diagonal/>
    </border>
    <border>
      <left/>
      <right style="thick">
        <color indexed="17"/>
      </right>
      <top/>
      <bottom style="thick">
        <color indexed="17"/>
      </bottom>
      <diagonal/>
    </border>
    <border>
      <left style="thin">
        <color indexed="23"/>
      </left>
      <right/>
      <top style="thin">
        <color indexed="23"/>
      </top>
      <bottom style="thin">
        <color indexed="23"/>
      </bottom>
      <diagonal/>
    </border>
    <border>
      <left/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3"/>
      </left>
      <right/>
      <top/>
      <bottom style="thin">
        <color indexed="23"/>
      </bottom>
      <diagonal/>
    </border>
    <border>
      <left/>
      <right style="thin">
        <color indexed="23"/>
      </right>
      <top/>
      <bottom style="thin">
        <color indexed="23"/>
      </bottom>
      <diagonal/>
    </border>
    <border>
      <left style="thin">
        <color indexed="23"/>
      </left>
      <right/>
      <top style="thin">
        <color indexed="64"/>
      </top>
      <bottom style="thin">
        <color indexed="23"/>
      </bottom>
      <diagonal/>
    </border>
    <border>
      <left/>
      <right style="thin">
        <color indexed="23"/>
      </right>
      <top style="thin">
        <color indexed="64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ck">
        <color indexed="17"/>
      </left>
      <right/>
      <top/>
      <bottom/>
      <diagonal/>
    </border>
    <border>
      <left/>
      <right style="thick">
        <color indexed="17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0" fontId="2" fillId="0" borderId="0"/>
  </cellStyleXfs>
  <cellXfs count="160">
    <xf numFmtId="0" fontId="0" fillId="0" borderId="0" xfId="0"/>
    <xf numFmtId="0" fontId="0" fillId="2" borderId="0" xfId="0" applyFill="1"/>
    <xf numFmtId="0" fontId="7" fillId="2" borderId="0" xfId="0" applyFont="1" applyFill="1"/>
    <xf numFmtId="0" fontId="0" fillId="2" borderId="0" xfId="0" applyFill="1" applyBorder="1"/>
    <xf numFmtId="0" fontId="0" fillId="3" borderId="3" xfId="0" applyFill="1" applyBorder="1"/>
    <xf numFmtId="0" fontId="4" fillId="2" borderId="4" xfId="0" applyFont="1" applyFill="1" applyBorder="1"/>
    <xf numFmtId="0" fontId="8" fillId="2" borderId="5" xfId="0" applyFont="1" applyFill="1" applyBorder="1" applyProtection="1">
      <protection locked="0"/>
    </xf>
    <xf numFmtId="0" fontId="0" fillId="2" borderId="5" xfId="0" applyFill="1" applyBorder="1"/>
    <xf numFmtId="0" fontId="0" fillId="2" borderId="6" xfId="0" applyFill="1" applyBorder="1"/>
    <xf numFmtId="0" fontId="4" fillId="2" borderId="7" xfId="0" applyFont="1" applyFill="1" applyBorder="1"/>
    <xf numFmtId="0" fontId="8" fillId="2" borderId="8" xfId="0" applyFont="1" applyFill="1" applyBorder="1"/>
    <xf numFmtId="0" fontId="4" fillId="2" borderId="0" xfId="0" applyFont="1" applyFill="1" applyBorder="1"/>
    <xf numFmtId="0" fontId="9" fillId="2" borderId="0" xfId="0" applyFont="1" applyFill="1"/>
    <xf numFmtId="0" fontId="10" fillId="2" borderId="12" xfId="0" applyFont="1" applyFill="1" applyBorder="1" applyAlignment="1" applyProtection="1">
      <alignment horizontal="center" vertical="top"/>
      <protection locked="0"/>
    </xf>
    <xf numFmtId="0" fontId="11" fillId="2" borderId="0" xfId="0" applyFont="1" applyFill="1"/>
    <xf numFmtId="0" fontId="5" fillId="2" borderId="10" xfId="0" applyFont="1" applyFill="1" applyBorder="1" applyAlignment="1">
      <alignment vertical="top"/>
    </xf>
    <xf numFmtId="0" fontId="10" fillId="2" borderId="13" xfId="0" applyFont="1" applyFill="1" applyBorder="1" applyAlignment="1" applyProtection="1">
      <alignment horizontal="center" vertical="top"/>
      <protection locked="0"/>
    </xf>
    <xf numFmtId="0" fontId="5" fillId="2" borderId="11" xfId="0" applyFont="1" applyFill="1" applyBorder="1" applyAlignment="1">
      <alignment vertical="top"/>
    </xf>
    <xf numFmtId="0" fontId="10" fillId="2" borderId="14" xfId="0" applyFont="1" applyFill="1" applyBorder="1" applyAlignment="1" applyProtection="1">
      <alignment horizontal="center" vertical="top"/>
      <protection locked="0"/>
    </xf>
    <xf numFmtId="0" fontId="0" fillId="2" borderId="0" xfId="0" applyFill="1" applyBorder="1" applyAlignment="1">
      <alignment vertical="top"/>
    </xf>
    <xf numFmtId="0" fontId="0" fillId="2" borderId="0" xfId="0" applyFill="1" applyBorder="1" applyAlignment="1">
      <alignment vertical="top" wrapText="1"/>
    </xf>
    <xf numFmtId="0" fontId="0" fillId="2" borderId="15" xfId="0" applyFill="1" applyBorder="1"/>
    <xf numFmtId="0" fontId="12" fillId="2" borderId="16" xfId="0" applyFont="1" applyFill="1" applyBorder="1" applyAlignment="1">
      <alignment horizontal="center" vertical="top" wrapText="1"/>
    </xf>
    <xf numFmtId="0" fontId="12" fillId="2" borderId="9" xfId="0" applyFont="1" applyFill="1" applyBorder="1" applyAlignment="1">
      <alignment horizontal="center" vertical="top" wrapText="1"/>
    </xf>
    <xf numFmtId="0" fontId="12" fillId="2" borderId="17" xfId="0" applyFont="1" applyFill="1" applyBorder="1" applyAlignment="1">
      <alignment horizontal="center" vertical="top" wrapText="1"/>
    </xf>
    <xf numFmtId="0" fontId="12" fillId="2" borderId="12" xfId="0" applyFont="1" applyFill="1" applyBorder="1" applyAlignment="1">
      <alignment horizontal="center" vertical="top" wrapText="1"/>
    </xf>
    <xf numFmtId="0" fontId="13" fillId="2" borderId="10" xfId="0" applyFont="1" applyFill="1" applyBorder="1" applyAlignment="1">
      <alignment vertical="top" wrapText="1"/>
    </xf>
    <xf numFmtId="0" fontId="14" fillId="2" borderId="9" xfId="0" applyFont="1" applyFill="1" applyBorder="1" applyAlignment="1" applyProtection="1">
      <alignment horizontal="center" vertical="center"/>
      <protection locked="0"/>
    </xf>
    <xf numFmtId="0" fontId="14" fillId="2" borderId="17" xfId="0" applyFont="1" applyFill="1" applyBorder="1" applyAlignment="1" applyProtection="1">
      <alignment horizontal="center" vertical="center"/>
      <protection locked="0"/>
    </xf>
    <xf numFmtId="0" fontId="14" fillId="2" borderId="12" xfId="0" applyFont="1" applyFill="1" applyBorder="1" applyAlignment="1" applyProtection="1">
      <alignment horizontal="center" vertical="center"/>
      <protection locked="0"/>
    </xf>
    <xf numFmtId="0" fontId="14" fillId="2" borderId="10" xfId="0" applyFont="1" applyFill="1" applyBorder="1" applyAlignment="1" applyProtection="1">
      <alignment horizontal="center" vertical="center"/>
      <protection locked="0"/>
    </xf>
    <xf numFmtId="0" fontId="14" fillId="2" borderId="18" xfId="0" applyFont="1" applyFill="1" applyBorder="1" applyAlignment="1" applyProtection="1">
      <alignment horizontal="center" vertical="center"/>
      <protection locked="0"/>
    </xf>
    <xf numFmtId="0" fontId="14" fillId="2" borderId="13" xfId="0" applyFont="1" applyFill="1" applyBorder="1" applyAlignment="1" applyProtection="1">
      <alignment horizontal="center" vertical="center"/>
      <protection locked="0"/>
    </xf>
    <xf numFmtId="0" fontId="13" fillId="2" borderId="11" xfId="0" applyFont="1" applyFill="1" applyBorder="1" applyAlignment="1">
      <alignment vertical="top" wrapText="1"/>
    </xf>
    <xf numFmtId="0" fontId="14" fillId="2" borderId="11" xfId="0" applyFont="1" applyFill="1" applyBorder="1" applyAlignment="1" applyProtection="1">
      <alignment horizontal="center" vertical="center"/>
      <protection locked="0"/>
    </xf>
    <xf numFmtId="0" fontId="14" fillId="2" borderId="19" xfId="0" applyFont="1" applyFill="1" applyBorder="1" applyAlignment="1" applyProtection="1">
      <alignment horizontal="center" vertical="center"/>
      <protection locked="0"/>
    </xf>
    <xf numFmtId="0" fontId="14" fillId="2" borderId="14" xfId="0" applyFont="1" applyFill="1" applyBorder="1" applyAlignment="1" applyProtection="1">
      <alignment horizontal="center" vertical="center"/>
      <protection locked="0"/>
    </xf>
    <xf numFmtId="0" fontId="15" fillId="2" borderId="0" xfId="0" applyFont="1" applyFill="1"/>
    <xf numFmtId="10" fontId="8" fillId="2" borderId="0" xfId="1" applyNumberFormat="1" applyFont="1" applyFill="1"/>
    <xf numFmtId="0" fontId="16" fillId="2" borderId="0" xfId="0" applyFont="1" applyFill="1" applyBorder="1"/>
    <xf numFmtId="0" fontId="4" fillId="2" borderId="0" xfId="0" applyFont="1" applyFill="1"/>
    <xf numFmtId="0" fontId="8" fillId="2" borderId="20" xfId="0" applyFont="1" applyFill="1" applyBorder="1"/>
    <xf numFmtId="0" fontId="8" fillId="2" borderId="15" xfId="0" applyFont="1" applyFill="1" applyBorder="1"/>
    <xf numFmtId="0" fontId="8" fillId="2" borderId="21" xfId="0" applyFont="1" applyFill="1" applyBorder="1"/>
    <xf numFmtId="0" fontId="0" fillId="2" borderId="10" xfId="0" applyFill="1" applyBorder="1"/>
    <xf numFmtId="0" fontId="0" fillId="2" borderId="18" xfId="0" applyFill="1" applyBorder="1"/>
    <xf numFmtId="0" fontId="0" fillId="2" borderId="13" xfId="0" applyFill="1" applyBorder="1" applyProtection="1">
      <protection locked="0"/>
    </xf>
    <xf numFmtId="0" fontId="0" fillId="2" borderId="11" xfId="0" applyFill="1" applyBorder="1"/>
    <xf numFmtId="0" fontId="0" fillId="2" borderId="19" xfId="0" applyFill="1" applyBorder="1"/>
    <xf numFmtId="0" fontId="0" fillId="2" borderId="14" xfId="0" applyFill="1" applyBorder="1" applyProtection="1">
      <protection locked="0"/>
    </xf>
    <xf numFmtId="0" fontId="8" fillId="2" borderId="16" xfId="0" applyFont="1" applyFill="1" applyBorder="1"/>
    <xf numFmtId="0" fontId="8" fillId="2" borderId="9" xfId="0" applyFont="1" applyFill="1" applyBorder="1"/>
    <xf numFmtId="0" fontId="8" fillId="2" borderId="17" xfId="0" applyFont="1" applyFill="1" applyBorder="1"/>
    <xf numFmtId="0" fontId="8" fillId="2" borderId="12" xfId="0" applyFont="1" applyFill="1" applyBorder="1"/>
    <xf numFmtId="0" fontId="8" fillId="2" borderId="10" xfId="0" applyFont="1" applyFill="1" applyBorder="1"/>
    <xf numFmtId="0" fontId="3" fillId="2" borderId="9" xfId="0" applyFont="1" applyFill="1" applyBorder="1"/>
    <xf numFmtId="0" fontId="3" fillId="2" borderId="17" xfId="0" applyFont="1" applyFill="1" applyBorder="1"/>
    <xf numFmtId="0" fontId="3" fillId="2" borderId="12" xfId="0" applyFont="1" applyFill="1" applyBorder="1"/>
    <xf numFmtId="0" fontId="3" fillId="2" borderId="10" xfId="0" applyFont="1" applyFill="1" applyBorder="1"/>
    <xf numFmtId="0" fontId="3" fillId="2" borderId="18" xfId="0" applyFont="1" applyFill="1" applyBorder="1"/>
    <xf numFmtId="0" fontId="3" fillId="2" borderId="13" xfId="0" applyFont="1" applyFill="1" applyBorder="1"/>
    <xf numFmtId="0" fontId="8" fillId="2" borderId="11" xfId="0" applyFont="1" applyFill="1" applyBorder="1"/>
    <xf numFmtId="0" fontId="3" fillId="2" borderId="11" xfId="0" applyFont="1" applyFill="1" applyBorder="1"/>
    <xf numFmtId="0" fontId="3" fillId="2" borderId="19" xfId="0" applyFont="1" applyFill="1" applyBorder="1"/>
    <xf numFmtId="0" fontId="3" fillId="2" borderId="14" xfId="0" applyFont="1" applyFill="1" applyBorder="1"/>
    <xf numFmtId="0" fontId="8" fillId="2" borderId="0" xfId="0" applyFont="1" applyFill="1" applyBorder="1"/>
    <xf numFmtId="0" fontId="3" fillId="2" borderId="0" xfId="0" applyFont="1" applyFill="1" applyBorder="1"/>
    <xf numFmtId="0" fontId="0" fillId="2" borderId="1" xfId="0" applyFill="1" applyBorder="1" applyAlignment="1" applyProtection="1">
      <alignment vertical="top" wrapText="1"/>
      <protection locked="0"/>
    </xf>
    <xf numFmtId="0" fontId="0" fillId="2" borderId="22" xfId="0" applyFill="1" applyBorder="1" applyAlignment="1" applyProtection="1">
      <alignment vertical="top" wrapText="1"/>
      <protection locked="0"/>
    </xf>
    <xf numFmtId="0" fontId="0" fillId="2" borderId="0" xfId="0" applyFill="1" applyProtection="1"/>
    <xf numFmtId="0" fontId="4" fillId="2" borderId="0" xfId="0" applyFont="1" applyFill="1" applyAlignment="1" applyProtection="1"/>
    <xf numFmtId="0" fontId="0" fillId="2" borderId="0" xfId="0" applyFill="1" applyBorder="1" applyAlignment="1" applyProtection="1">
      <alignment horizontal="center"/>
      <protection locked="0"/>
    </xf>
    <xf numFmtId="0" fontId="21" fillId="2" borderId="15" xfId="0" applyFont="1" applyFill="1" applyBorder="1" applyAlignment="1" applyProtection="1">
      <alignment vertical="top" wrapText="1"/>
    </xf>
    <xf numFmtId="0" fontId="0" fillId="0" borderId="0" xfId="0" applyFill="1" applyProtection="1"/>
    <xf numFmtId="0" fontId="0" fillId="2" borderId="0" xfId="0" applyFill="1" applyBorder="1" applyProtection="1"/>
    <xf numFmtId="0" fontId="20" fillId="2" borderId="0" xfId="0" applyFont="1" applyFill="1" applyBorder="1" applyAlignment="1" applyProtection="1">
      <alignment vertical="top" wrapText="1"/>
    </xf>
    <xf numFmtId="0" fontId="8" fillId="2" borderId="15" xfId="0" applyFont="1" applyFill="1" applyBorder="1" applyAlignment="1" applyProtection="1">
      <alignment horizontal="center" vertical="top" wrapText="1"/>
    </xf>
    <xf numFmtId="0" fontId="22" fillId="0" borderId="0" xfId="0" applyFont="1" applyAlignment="1">
      <alignment vertical="center"/>
    </xf>
    <xf numFmtId="0" fontId="6" fillId="2" borderId="9" xfId="0" applyFont="1" applyFill="1" applyBorder="1" applyAlignment="1">
      <alignment horizontal="center"/>
    </xf>
    <xf numFmtId="0" fontId="8" fillId="2" borderId="0" xfId="0" applyFont="1" applyFill="1" applyBorder="1" applyAlignment="1">
      <alignment horizontal="center"/>
    </xf>
    <xf numFmtId="0" fontId="8" fillId="2" borderId="0" xfId="0" applyFont="1" applyFill="1" applyBorder="1" applyAlignment="1">
      <alignment vertical="top"/>
    </xf>
    <xf numFmtId="165" fontId="0" fillId="2" borderId="0" xfId="0" applyNumberFormat="1" applyFill="1" applyBorder="1" applyProtection="1">
      <protection locked="0"/>
    </xf>
    <xf numFmtId="0" fontId="21" fillId="0" borderId="0" xfId="0" applyFont="1"/>
    <xf numFmtId="0" fontId="6" fillId="2" borderId="15" xfId="0" applyFont="1" applyFill="1" applyBorder="1" applyAlignment="1">
      <alignment horizontal="center"/>
    </xf>
    <xf numFmtId="0" fontId="6" fillId="2" borderId="15" xfId="0" applyFont="1" applyFill="1" applyBorder="1" applyAlignment="1">
      <alignment horizontal="right"/>
    </xf>
    <xf numFmtId="0" fontId="2" fillId="0" borderId="0" xfId="2"/>
    <xf numFmtId="0" fontId="2" fillId="0" borderId="39" xfId="2" applyBorder="1"/>
    <xf numFmtId="0" fontId="2" fillId="0" borderId="40" xfId="2" applyBorder="1"/>
    <xf numFmtId="0" fontId="2" fillId="0" borderId="41" xfId="2" applyBorder="1"/>
    <xf numFmtId="0" fontId="2" fillId="0" borderId="0" xfId="2" applyBorder="1"/>
    <xf numFmtId="0" fontId="2" fillId="0" borderId="42" xfId="2" applyBorder="1"/>
    <xf numFmtId="0" fontId="2" fillId="0" borderId="0" xfId="2" applyFill="1" applyBorder="1"/>
    <xf numFmtId="0" fontId="2" fillId="0" borderId="43" xfId="2" applyBorder="1"/>
    <xf numFmtId="0" fontId="2" fillId="0" borderId="44" xfId="2" applyBorder="1"/>
    <xf numFmtId="0" fontId="2" fillId="0" borderId="45" xfId="2" applyBorder="1"/>
    <xf numFmtId="0" fontId="2" fillId="0" borderId="46" xfId="2" applyBorder="1"/>
    <xf numFmtId="0" fontId="2" fillId="0" borderId="47" xfId="2" applyBorder="1"/>
    <xf numFmtId="0" fontId="2" fillId="0" borderId="48" xfId="2" applyBorder="1"/>
    <xf numFmtId="0" fontId="0" fillId="0" borderId="15" xfId="0" applyBorder="1"/>
    <xf numFmtId="0" fontId="0" fillId="0" borderId="49" xfId="0" applyBorder="1"/>
    <xf numFmtId="0" fontId="0" fillId="0" borderId="50" xfId="0" applyBorder="1"/>
    <xf numFmtId="0" fontId="0" fillId="0" borderId="51" xfId="0" applyBorder="1"/>
    <xf numFmtId="0" fontId="0" fillId="0" borderId="52" xfId="0" applyBorder="1"/>
    <xf numFmtId="0" fontId="0" fillId="0" borderId="53" xfId="0" applyBorder="1"/>
    <xf numFmtId="0" fontId="0" fillId="0" borderId="54" xfId="0" applyBorder="1"/>
    <xf numFmtId="0" fontId="0" fillId="0" borderId="55" xfId="0" applyBorder="1"/>
    <xf numFmtId="0" fontId="0" fillId="0" borderId="56" xfId="0" applyBorder="1"/>
    <xf numFmtId="0" fontId="21" fillId="2" borderId="30" xfId="0" applyFont="1" applyFill="1" applyBorder="1" applyAlignment="1" applyProtection="1">
      <alignment horizontal="center" vertical="top" wrapText="1"/>
      <protection locked="0"/>
    </xf>
    <xf numFmtId="0" fontId="0" fillId="2" borderId="31" xfId="0" applyFill="1" applyBorder="1" applyAlignment="1" applyProtection="1">
      <alignment horizontal="center" vertical="top" wrapText="1"/>
      <protection locked="0"/>
    </xf>
    <xf numFmtId="0" fontId="0" fillId="2" borderId="34" xfId="0" applyFill="1" applyBorder="1" applyAlignment="1" applyProtection="1">
      <alignment horizontal="center" vertical="top" wrapText="1"/>
      <protection locked="0"/>
    </xf>
    <xf numFmtId="0" fontId="0" fillId="2" borderId="35" xfId="0" applyFill="1" applyBorder="1" applyAlignment="1" applyProtection="1">
      <alignment horizontal="center" vertical="top" wrapText="1"/>
      <protection locked="0"/>
    </xf>
    <xf numFmtId="0" fontId="0" fillId="2" borderId="30" xfId="0" applyFill="1" applyBorder="1" applyAlignment="1" applyProtection="1">
      <alignment horizontal="center" vertical="top" wrapText="1"/>
      <protection locked="0"/>
    </xf>
    <xf numFmtId="0" fontId="8" fillId="2" borderId="20" xfId="0" applyFont="1" applyFill="1" applyBorder="1" applyAlignment="1" applyProtection="1">
      <alignment horizontal="center" vertical="top" wrapText="1"/>
    </xf>
    <xf numFmtId="0" fontId="8" fillId="2" borderId="21" xfId="0" applyFont="1" applyFill="1" applyBorder="1" applyAlignment="1" applyProtection="1">
      <alignment horizontal="center" vertical="top" wrapText="1"/>
    </xf>
    <xf numFmtId="0" fontId="8" fillId="2" borderId="15" xfId="0" applyFont="1" applyFill="1" applyBorder="1" applyAlignment="1" applyProtection="1">
      <alignment horizontal="center" vertical="top" wrapText="1"/>
    </xf>
    <xf numFmtId="0" fontId="4" fillId="2" borderId="2" xfId="0" applyFont="1" applyFill="1" applyBorder="1" applyAlignment="1" applyProtection="1">
      <alignment horizontal="left"/>
    </xf>
    <xf numFmtId="0" fontId="21" fillId="2" borderId="20" xfId="0" applyFont="1" applyFill="1" applyBorder="1" applyAlignment="1" applyProtection="1">
      <alignment horizontal="left" vertical="top" wrapText="1"/>
      <protection locked="0"/>
    </xf>
    <xf numFmtId="0" fontId="21" fillId="2" borderId="21" xfId="0" applyFont="1" applyFill="1" applyBorder="1" applyAlignment="1" applyProtection="1">
      <alignment horizontal="left" vertical="top" wrapText="1"/>
      <protection locked="0"/>
    </xf>
    <xf numFmtId="0" fontId="21" fillId="2" borderId="24" xfId="0" applyFont="1" applyFill="1" applyBorder="1" applyAlignment="1">
      <alignment horizontal="left"/>
    </xf>
    <xf numFmtId="0" fontId="21" fillId="2" borderId="25" xfId="0" applyFont="1" applyFill="1" applyBorder="1" applyAlignment="1">
      <alignment horizontal="left"/>
    </xf>
    <xf numFmtId="0" fontId="21" fillId="2" borderId="26" xfId="0" applyFont="1" applyFill="1" applyBorder="1" applyAlignment="1">
      <alignment horizontal="left"/>
    </xf>
    <xf numFmtId="0" fontId="21" fillId="2" borderId="37" xfId="0" applyFont="1" applyFill="1" applyBorder="1" applyAlignment="1">
      <alignment horizontal="left"/>
    </xf>
    <xf numFmtId="0" fontId="21" fillId="2" borderId="0" xfId="0" applyFont="1" applyFill="1" applyBorder="1" applyAlignment="1">
      <alignment horizontal="left"/>
    </xf>
    <xf numFmtId="0" fontId="21" fillId="2" borderId="38" xfId="0" applyFont="1" applyFill="1" applyBorder="1" applyAlignment="1">
      <alignment horizontal="left"/>
    </xf>
    <xf numFmtId="0" fontId="21" fillId="2" borderId="27" xfId="0" applyFont="1" applyFill="1" applyBorder="1" applyAlignment="1">
      <alignment horizontal="left"/>
    </xf>
    <xf numFmtId="0" fontId="21" fillId="2" borderId="28" xfId="0" applyFont="1" applyFill="1" applyBorder="1" applyAlignment="1">
      <alignment horizontal="left"/>
    </xf>
    <xf numFmtId="0" fontId="21" fillId="2" borderId="29" xfId="0" applyFont="1" applyFill="1" applyBorder="1" applyAlignment="1">
      <alignment horizontal="left"/>
    </xf>
    <xf numFmtId="0" fontId="0" fillId="2" borderId="0" xfId="0" applyFill="1" applyBorder="1" applyAlignment="1" applyProtection="1">
      <alignment horizontal="left" vertical="top" wrapText="1"/>
    </xf>
    <xf numFmtId="0" fontId="21" fillId="2" borderId="15" xfId="0" applyFont="1" applyFill="1" applyBorder="1" applyAlignment="1" applyProtection="1">
      <alignment horizontal="left" vertical="top" wrapText="1"/>
    </xf>
    <xf numFmtId="0" fontId="6" fillId="2" borderId="20" xfId="0" applyFont="1" applyFill="1" applyBorder="1" applyAlignment="1" applyProtection="1">
      <alignment horizontal="left" vertical="top" wrapText="1"/>
      <protection locked="0"/>
    </xf>
    <xf numFmtId="0" fontId="6" fillId="2" borderId="21" xfId="0" applyFont="1" applyFill="1" applyBorder="1" applyAlignment="1" applyProtection="1">
      <alignment horizontal="left" vertical="top" wrapText="1"/>
      <protection locked="0"/>
    </xf>
    <xf numFmtId="0" fontId="6" fillId="2" borderId="15" xfId="0" applyFont="1" applyFill="1" applyBorder="1" applyAlignment="1" applyProtection="1">
      <alignment horizontal="left" vertical="top" wrapText="1"/>
      <protection locked="0"/>
    </xf>
    <xf numFmtId="0" fontId="4" fillId="2" borderId="7" xfId="0" applyFont="1" applyFill="1" applyBorder="1" applyAlignment="1">
      <alignment horizontal="left"/>
    </xf>
    <xf numFmtId="0" fontId="4" fillId="2" borderId="23" xfId="0" applyFont="1" applyFill="1" applyBorder="1" applyAlignment="1">
      <alignment horizontal="left"/>
    </xf>
    <xf numFmtId="0" fontId="4" fillId="2" borderId="8" xfId="0" applyFont="1" applyFill="1" applyBorder="1" applyAlignment="1">
      <alignment horizontal="left"/>
    </xf>
    <xf numFmtId="164" fontId="19" fillId="2" borderId="20" xfId="0" applyNumberFormat="1" applyFont="1" applyFill="1" applyBorder="1" applyAlignment="1" applyProtection="1">
      <alignment horizontal="left" wrapText="1"/>
      <protection locked="0"/>
    </xf>
    <xf numFmtId="164" fontId="19" fillId="2" borderId="36" xfId="0" applyNumberFormat="1" applyFont="1" applyFill="1" applyBorder="1" applyAlignment="1" applyProtection="1">
      <alignment horizontal="left" wrapText="1"/>
      <protection locked="0"/>
    </xf>
    <xf numFmtId="164" fontId="19" fillId="2" borderId="21" xfId="0" applyNumberFormat="1" applyFont="1" applyFill="1" applyBorder="1" applyAlignment="1" applyProtection="1">
      <alignment horizontal="left" wrapText="1"/>
      <protection locked="0"/>
    </xf>
    <xf numFmtId="22" fontId="21" fillId="2" borderId="20" xfId="0" applyNumberFormat="1" applyFont="1" applyFill="1" applyBorder="1" applyAlignment="1" applyProtection="1">
      <alignment horizontal="left" vertical="top" wrapText="1"/>
      <protection locked="0"/>
    </xf>
    <xf numFmtId="0" fontId="4" fillId="2" borderId="24" xfId="0" applyFont="1" applyFill="1" applyBorder="1" applyAlignment="1">
      <alignment horizontal="center"/>
    </xf>
    <xf numFmtId="0" fontId="4" fillId="2" borderId="25" xfId="0" applyFont="1" applyFill="1" applyBorder="1" applyAlignment="1">
      <alignment horizontal="center"/>
    </xf>
    <xf numFmtId="0" fontId="4" fillId="2" borderId="26" xfId="0" applyFont="1" applyFill="1" applyBorder="1" applyAlignment="1">
      <alignment horizontal="center"/>
    </xf>
    <xf numFmtId="0" fontId="5" fillId="2" borderId="10" xfId="0" applyFont="1" applyFill="1" applyBorder="1" applyAlignment="1" applyProtection="1">
      <alignment horizontal="left" vertical="top" wrapText="1"/>
      <protection locked="0"/>
    </xf>
    <xf numFmtId="0" fontId="5" fillId="2" borderId="13" xfId="0" applyFont="1" applyFill="1" applyBorder="1" applyAlignment="1" applyProtection="1">
      <alignment horizontal="left" vertical="top" wrapText="1"/>
      <protection locked="0"/>
    </xf>
    <xf numFmtId="0" fontId="6" fillId="2" borderId="9" xfId="0" applyFont="1" applyFill="1" applyBorder="1" applyAlignment="1" applyProtection="1">
      <alignment horizontal="left" vertical="top" wrapText="1"/>
      <protection locked="0"/>
    </xf>
    <xf numFmtId="0" fontId="6" fillId="2" borderId="12" xfId="0" applyFont="1" applyFill="1" applyBorder="1" applyAlignment="1" applyProtection="1">
      <alignment horizontal="left" vertical="top" wrapText="1"/>
      <protection locked="0"/>
    </xf>
    <xf numFmtId="0" fontId="0" fillId="2" borderId="0" xfId="0" applyFill="1" applyBorder="1" applyAlignment="1" applyProtection="1">
      <alignment horizontal="left"/>
      <protection locked="0"/>
    </xf>
    <xf numFmtId="0" fontId="5" fillId="2" borderId="9" xfId="0" applyFont="1" applyFill="1" applyBorder="1" applyAlignment="1" applyProtection="1">
      <alignment horizontal="left" vertical="top" wrapText="1"/>
      <protection locked="0"/>
    </xf>
    <xf numFmtId="0" fontId="5" fillId="2" borderId="12" xfId="0" applyFont="1" applyFill="1" applyBorder="1" applyAlignment="1" applyProtection="1">
      <alignment horizontal="left" vertical="top" wrapText="1"/>
      <protection locked="0"/>
    </xf>
    <xf numFmtId="0" fontId="0" fillId="2" borderId="30" xfId="0" applyNumberFormat="1" applyFill="1" applyBorder="1" applyAlignment="1" applyProtection="1">
      <alignment horizontal="center" vertical="top" wrapText="1"/>
      <protection locked="0"/>
    </xf>
    <xf numFmtId="0" fontId="0" fillId="2" borderId="31" xfId="0" applyNumberFormat="1" applyFill="1" applyBorder="1" applyAlignment="1" applyProtection="1">
      <alignment horizontal="center" vertical="top" wrapText="1"/>
      <protection locked="0"/>
    </xf>
    <xf numFmtId="0" fontId="21" fillId="2" borderId="32" xfId="0" applyFont="1" applyFill="1" applyBorder="1" applyAlignment="1" applyProtection="1">
      <alignment horizontal="center" vertical="top" wrapText="1"/>
      <protection locked="0"/>
    </xf>
    <xf numFmtId="0" fontId="0" fillId="2" borderId="33" xfId="0" applyFill="1" applyBorder="1" applyAlignment="1" applyProtection="1">
      <alignment horizontal="center" vertical="top" wrapText="1"/>
      <protection locked="0"/>
    </xf>
    <xf numFmtId="0" fontId="5" fillId="2" borderId="11" xfId="0" applyFont="1" applyFill="1" applyBorder="1" applyAlignment="1" applyProtection="1">
      <alignment horizontal="left" vertical="top" wrapText="1"/>
      <protection locked="0"/>
    </xf>
    <xf numFmtId="0" fontId="5" fillId="2" borderId="14" xfId="0" applyFont="1" applyFill="1" applyBorder="1" applyAlignment="1" applyProtection="1">
      <alignment horizontal="left" vertical="top" wrapText="1"/>
      <protection locked="0"/>
    </xf>
    <xf numFmtId="0" fontId="8" fillId="2" borderId="0" xfId="0" applyFont="1" applyFill="1" applyBorder="1" applyAlignment="1">
      <alignment horizontal="center"/>
    </xf>
    <xf numFmtId="0" fontId="4" fillId="2" borderId="27" xfId="0" applyFont="1" applyFill="1" applyBorder="1" applyAlignment="1">
      <alignment horizontal="center"/>
    </xf>
    <xf numFmtId="0" fontId="4" fillId="2" borderId="28" xfId="0" applyFont="1" applyFill="1" applyBorder="1" applyAlignment="1">
      <alignment horizontal="center"/>
    </xf>
    <xf numFmtId="0" fontId="4" fillId="2" borderId="29" xfId="0" applyFont="1" applyFill="1" applyBorder="1" applyAlignment="1">
      <alignment horizontal="center"/>
    </xf>
    <xf numFmtId="0" fontId="1" fillId="0" borderId="0" xfId="2" applyFont="1"/>
  </cellXfs>
  <cellStyles count="3">
    <cellStyle name="Normal" xfId="0" builtinId="0"/>
    <cellStyle name="Normal 2" xfId="2"/>
    <cellStyle name="Porcentaje" xfId="1" builtinId="5"/>
  </cellStyles>
  <dxfs count="5">
    <dxf>
      <font>
        <i val="0"/>
        <condense val="0"/>
        <extend val="0"/>
        <color indexed="9"/>
      </font>
    </dxf>
    <dxf>
      <font>
        <i val="0"/>
        <condense val="0"/>
        <extend val="0"/>
        <color indexed="9"/>
      </font>
    </dxf>
    <dxf>
      <font>
        <i val="0"/>
        <condense val="0"/>
        <extend val="0"/>
        <color indexed="9"/>
      </font>
    </dxf>
    <dxf>
      <font>
        <i val="0"/>
        <condense val="0"/>
        <extend val="0"/>
        <color indexed="9"/>
      </font>
    </dxf>
    <dxf>
      <font>
        <b val="0"/>
        <i val="0"/>
        <condense val="0"/>
        <extend val="0"/>
        <color indexed="9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4</xdr:row>
      <xdr:rowOff>57150</xdr:rowOff>
    </xdr:from>
    <xdr:to>
      <xdr:col>7</xdr:col>
      <xdr:colOff>437442</xdr:colOff>
      <xdr:row>13</xdr:row>
      <xdr:rowOff>114111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933450"/>
          <a:ext cx="5666667" cy="15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15</xdr:row>
      <xdr:rowOff>19050</xdr:rowOff>
    </xdr:from>
    <xdr:to>
      <xdr:col>11</xdr:col>
      <xdr:colOff>84973</xdr:colOff>
      <xdr:row>23</xdr:row>
      <xdr:rowOff>28412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47925" y="2676525"/>
          <a:ext cx="6019048" cy="1304762"/>
        </a:xfrm>
        <a:prstGeom prst="rect">
          <a:avLst/>
        </a:prstGeom>
      </xdr:spPr>
    </xdr:pic>
    <xdr:clientData/>
  </xdr:twoCellAnchor>
  <xdr:twoCellAnchor editAs="oneCell">
    <xdr:from>
      <xdr:col>7</xdr:col>
      <xdr:colOff>133350</xdr:colOff>
      <xdr:row>0</xdr:row>
      <xdr:rowOff>0</xdr:rowOff>
    </xdr:from>
    <xdr:to>
      <xdr:col>13</xdr:col>
      <xdr:colOff>408969</xdr:colOff>
      <xdr:row>8</xdr:row>
      <xdr:rowOff>56952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67350" y="0"/>
          <a:ext cx="4847619" cy="15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685800</xdr:colOff>
      <xdr:row>3</xdr:row>
      <xdr:rowOff>76200</xdr:rowOff>
    </xdr:from>
    <xdr:to>
      <xdr:col>5</xdr:col>
      <xdr:colOff>552086</xdr:colOff>
      <xdr:row>14</xdr:row>
      <xdr:rowOff>66454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7800" y="561975"/>
          <a:ext cx="2914286" cy="1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685800</xdr:colOff>
      <xdr:row>18</xdr:row>
      <xdr:rowOff>76200</xdr:rowOff>
    </xdr:from>
    <xdr:to>
      <xdr:col>5</xdr:col>
      <xdr:colOff>47625</xdr:colOff>
      <xdr:row>33</xdr:row>
      <xdr:rowOff>160885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7800" y="2990850"/>
          <a:ext cx="2409825" cy="251356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37</xdr:row>
      <xdr:rowOff>85725</xdr:rowOff>
    </xdr:from>
    <xdr:to>
      <xdr:col>6</xdr:col>
      <xdr:colOff>685336</xdr:colOff>
      <xdr:row>53</xdr:row>
      <xdr:rowOff>75877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43050" y="6076950"/>
          <a:ext cx="3714286" cy="25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56</xdr:row>
      <xdr:rowOff>59346</xdr:rowOff>
    </xdr:from>
    <xdr:to>
      <xdr:col>6</xdr:col>
      <xdr:colOff>371475</xdr:colOff>
      <xdr:row>79</xdr:row>
      <xdr:rowOff>85186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33525" y="9127146"/>
          <a:ext cx="3409950" cy="375011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3</xdr:row>
      <xdr:rowOff>152400</xdr:rowOff>
    </xdr:from>
    <xdr:to>
      <xdr:col>9</xdr:col>
      <xdr:colOff>408861</xdr:colOff>
      <xdr:row>30</xdr:row>
      <xdr:rowOff>66139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52575" y="638175"/>
          <a:ext cx="5714286" cy="42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619125</xdr:colOff>
      <xdr:row>4</xdr:row>
      <xdr:rowOff>123826</xdr:rowOff>
    </xdr:from>
    <xdr:to>
      <xdr:col>10</xdr:col>
      <xdr:colOff>221432</xdr:colOff>
      <xdr:row>18</xdr:row>
      <xdr:rowOff>104776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33975" y="714376"/>
          <a:ext cx="3412307" cy="2647950"/>
        </a:xfrm>
        <a:prstGeom prst="rect">
          <a:avLst/>
        </a:prstGeom>
      </xdr:spPr>
    </xdr:pic>
    <xdr:clientData/>
  </xdr:twoCellAnchor>
  <xdr:twoCellAnchor editAs="oneCell">
    <xdr:from>
      <xdr:col>5</xdr:col>
      <xdr:colOff>561975</xdr:colOff>
      <xdr:row>23</xdr:row>
      <xdr:rowOff>104775</xdr:rowOff>
    </xdr:from>
    <xdr:to>
      <xdr:col>9</xdr:col>
      <xdr:colOff>758660</xdr:colOff>
      <xdr:row>34</xdr:row>
      <xdr:rowOff>47625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6825" y="4314825"/>
          <a:ext cx="3244685" cy="20478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752476</xdr:colOff>
      <xdr:row>36</xdr:row>
      <xdr:rowOff>180976</xdr:rowOff>
    </xdr:from>
    <xdr:to>
      <xdr:col>7</xdr:col>
      <xdr:colOff>752476</xdr:colOff>
      <xdr:row>52</xdr:row>
      <xdr:rowOff>89536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76476" y="371476"/>
          <a:ext cx="3810000" cy="29565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7</xdr:col>
      <xdr:colOff>704850</xdr:colOff>
      <xdr:row>67</xdr:row>
      <xdr:rowOff>82602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0" y="3810000"/>
          <a:ext cx="3752850" cy="2368602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</xdr:row>
      <xdr:rowOff>85725</xdr:rowOff>
    </xdr:from>
    <xdr:to>
      <xdr:col>4</xdr:col>
      <xdr:colOff>38100</xdr:colOff>
      <xdr:row>14</xdr:row>
      <xdr:rowOff>27200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100" y="276225"/>
          <a:ext cx="2286000" cy="2417975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200026</xdr:colOff>
      <xdr:row>17</xdr:row>
      <xdr:rowOff>47626</xdr:rowOff>
    </xdr:from>
    <xdr:to>
      <xdr:col>8</xdr:col>
      <xdr:colOff>504826</xdr:colOff>
      <xdr:row>34</xdr:row>
      <xdr:rowOff>125658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2026" y="3286126"/>
          <a:ext cx="5638800" cy="33165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workbookViewId="0">
      <selection activeCell="D35" sqref="D35"/>
    </sheetView>
  </sheetViews>
  <sheetFormatPr baseColWidth="10" defaultColWidth="11.42578125" defaultRowHeight="12.75" x14ac:dyDescent="0.2"/>
  <sheetData>
    <row r="1" spans="1:1" ht="18.75" x14ac:dyDescent="0.2">
      <c r="A1" s="77" t="s">
        <v>49</v>
      </c>
    </row>
    <row r="2" spans="1:1" ht="18.75" x14ac:dyDescent="0.2">
      <c r="A2" s="77" t="s">
        <v>50</v>
      </c>
    </row>
    <row r="3" spans="1:1" ht="18.75" x14ac:dyDescent="0.2">
      <c r="A3" s="77" t="s">
        <v>51</v>
      </c>
    </row>
    <row r="19" spans="2:2" x14ac:dyDescent="0.2">
      <c r="B19">
        <v>222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I121"/>
  <sheetViews>
    <sheetView topLeftCell="A76" workbookViewId="0">
      <selection activeCell="B96" sqref="B96:B99"/>
    </sheetView>
  </sheetViews>
  <sheetFormatPr baseColWidth="10" defaultColWidth="11.42578125" defaultRowHeight="12.75" x14ac:dyDescent="0.2"/>
  <cols>
    <col min="1" max="1" width="3.28515625" style="1" customWidth="1"/>
    <col min="2" max="2" width="21" style="1" customWidth="1"/>
    <col min="3" max="3" width="13.140625" style="1" customWidth="1"/>
    <col min="4" max="4" width="12.85546875" style="1" bestFit="1" customWidth="1"/>
    <col min="5" max="5" width="13" style="1" customWidth="1"/>
    <col min="6" max="16384" width="11.42578125" style="1"/>
  </cols>
  <sheetData>
    <row r="1" spans="1:9" ht="24.75" customHeight="1" x14ac:dyDescent="0.35">
      <c r="A1" s="2" t="s">
        <v>47</v>
      </c>
      <c r="G1" s="3"/>
      <c r="H1" s="3"/>
    </row>
    <row r="2" spans="1:9" ht="14.25" customHeight="1" x14ac:dyDescent="0.2">
      <c r="G2" s="3"/>
      <c r="H2" s="3"/>
    </row>
    <row r="3" spans="1:9" ht="4.5" customHeight="1" thickBot="1" x14ac:dyDescent="0.25">
      <c r="A3" s="4"/>
      <c r="B3" s="4"/>
      <c r="C3" s="4"/>
      <c r="D3" s="4"/>
      <c r="E3" s="4"/>
      <c r="F3" s="4"/>
      <c r="G3" s="4"/>
      <c r="H3" s="4"/>
    </row>
    <row r="4" spans="1:9" ht="13.5" customHeight="1" thickTop="1" x14ac:dyDescent="0.2">
      <c r="G4" s="3"/>
      <c r="H4" s="3"/>
    </row>
    <row r="5" spans="1:9" s="69" customFormat="1" ht="15.75" x14ac:dyDescent="0.25">
      <c r="B5" s="115" t="s">
        <v>41</v>
      </c>
      <c r="C5" s="115"/>
      <c r="D5" s="115"/>
      <c r="E5" s="115"/>
      <c r="F5" s="115"/>
      <c r="G5" s="115"/>
      <c r="H5" s="115"/>
    </row>
    <row r="6" spans="1:9" s="69" customFormat="1" x14ac:dyDescent="0.2">
      <c r="B6" s="128" t="s">
        <v>24</v>
      </c>
      <c r="C6" s="128"/>
      <c r="D6" s="135" t="s">
        <v>52</v>
      </c>
      <c r="E6" s="136"/>
      <c r="F6" s="136"/>
      <c r="G6" s="136"/>
      <c r="H6" s="137"/>
    </row>
    <row r="7" spans="1:9" s="69" customFormat="1" x14ac:dyDescent="0.2">
      <c r="B7" s="128" t="s">
        <v>25</v>
      </c>
      <c r="C7" s="128"/>
      <c r="D7" s="135" t="s">
        <v>58</v>
      </c>
      <c r="E7" s="136"/>
      <c r="F7" s="136"/>
      <c r="G7" s="136"/>
      <c r="H7" s="137"/>
    </row>
    <row r="8" spans="1:9" s="69" customFormat="1" ht="12.75" customHeight="1" x14ac:dyDescent="0.2">
      <c r="B8" s="128" t="s">
        <v>26</v>
      </c>
      <c r="C8" s="128"/>
      <c r="D8" s="138">
        <v>42679.166666666664</v>
      </c>
      <c r="E8" s="117"/>
      <c r="F8" s="72" t="s">
        <v>45</v>
      </c>
      <c r="G8" s="116" t="s">
        <v>56</v>
      </c>
      <c r="H8" s="117"/>
    </row>
    <row r="9" spans="1:9" s="69" customFormat="1" ht="25.5" x14ac:dyDescent="0.2">
      <c r="B9" s="128" t="s">
        <v>27</v>
      </c>
      <c r="C9" s="128"/>
      <c r="D9" s="116" t="s">
        <v>54</v>
      </c>
      <c r="E9" s="117"/>
      <c r="F9" s="72" t="s">
        <v>28</v>
      </c>
      <c r="G9" s="116" t="s">
        <v>55</v>
      </c>
      <c r="H9" s="117"/>
    </row>
    <row r="10" spans="1:9" s="69" customFormat="1" ht="25.5" x14ac:dyDescent="0.2">
      <c r="B10" s="128" t="s">
        <v>29</v>
      </c>
      <c r="C10" s="128"/>
      <c r="D10" s="116" t="s">
        <v>54</v>
      </c>
      <c r="E10" s="117"/>
      <c r="F10" s="72" t="s">
        <v>44</v>
      </c>
      <c r="G10" s="116" t="s">
        <v>53</v>
      </c>
      <c r="H10" s="117"/>
    </row>
    <row r="11" spans="1:9" s="69" customFormat="1" x14ac:dyDescent="0.2">
      <c r="H11" s="73"/>
      <c r="I11" s="73"/>
    </row>
    <row r="12" spans="1:9" ht="15.75" customHeight="1" x14ac:dyDescent="0.25">
      <c r="B12" s="5" t="s">
        <v>0</v>
      </c>
      <c r="C12" s="6" t="s">
        <v>57</v>
      </c>
      <c r="D12" s="7"/>
      <c r="E12" s="8"/>
      <c r="G12" s="3"/>
      <c r="H12" s="3"/>
    </row>
    <row r="13" spans="1:9" x14ac:dyDescent="0.2">
      <c r="G13" s="3"/>
      <c r="H13" s="3"/>
    </row>
    <row r="14" spans="1:9" ht="15.75" customHeight="1" x14ac:dyDescent="0.25">
      <c r="B14" s="9" t="s">
        <v>1</v>
      </c>
      <c r="C14" s="10"/>
    </row>
    <row r="15" spans="1:9" x14ac:dyDescent="0.2">
      <c r="B15" s="78" t="s">
        <v>1</v>
      </c>
      <c r="C15" s="144" t="s">
        <v>59</v>
      </c>
      <c r="D15" s="145"/>
    </row>
    <row r="16" spans="1:9" x14ac:dyDescent="0.2">
      <c r="B16" s="78" t="s">
        <v>1</v>
      </c>
      <c r="C16" s="129" t="s">
        <v>84</v>
      </c>
      <c r="D16" s="130"/>
    </row>
    <row r="17" spans="2:6" ht="12.75" customHeight="1" x14ac:dyDescent="0.2">
      <c r="B17" s="83" t="s">
        <v>1</v>
      </c>
      <c r="C17" s="131"/>
      <c r="D17" s="131"/>
    </row>
    <row r="18" spans="2:6" x14ac:dyDescent="0.2">
      <c r="B18" s="83" t="s">
        <v>1</v>
      </c>
      <c r="C18" s="131"/>
      <c r="D18" s="131"/>
    </row>
    <row r="19" spans="2:6" x14ac:dyDescent="0.2">
      <c r="B19" s="84"/>
      <c r="C19" s="131"/>
      <c r="D19" s="131"/>
    </row>
    <row r="20" spans="2:6" x14ac:dyDescent="0.2">
      <c r="B20" s="84" t="s">
        <v>2</v>
      </c>
      <c r="C20" s="131"/>
      <c r="D20" s="131"/>
    </row>
    <row r="22" spans="2:6" ht="15.75" customHeight="1" x14ac:dyDescent="0.25">
      <c r="B22" s="9" t="s">
        <v>3</v>
      </c>
      <c r="C22" s="10"/>
      <c r="D22" s="11"/>
      <c r="E22" s="12" t="s">
        <v>4</v>
      </c>
    </row>
    <row r="23" spans="2:6" x14ac:dyDescent="0.2">
      <c r="B23" s="15">
        <v>1</v>
      </c>
      <c r="C23" s="147" t="s">
        <v>71</v>
      </c>
      <c r="D23" s="148"/>
      <c r="E23" s="13" t="s">
        <v>13</v>
      </c>
      <c r="F23" s="14">
        <f t="shared" ref="F23:F32" si="0">VLOOKUP(E23,mvevaluacion,2,FALSE)</f>
        <v>1</v>
      </c>
    </row>
    <row r="24" spans="2:6" x14ac:dyDescent="0.2">
      <c r="B24" s="15">
        <v>2</v>
      </c>
      <c r="C24" s="142" t="s">
        <v>72</v>
      </c>
      <c r="D24" s="143"/>
      <c r="E24" s="16" t="s">
        <v>17</v>
      </c>
      <c r="F24" s="14">
        <f t="shared" si="0"/>
        <v>0.2</v>
      </c>
    </row>
    <row r="25" spans="2:6" x14ac:dyDescent="0.2">
      <c r="B25" s="15">
        <v>3</v>
      </c>
      <c r="C25" s="142" t="s">
        <v>73</v>
      </c>
      <c r="D25" s="143"/>
      <c r="E25" s="16" t="s">
        <v>15</v>
      </c>
      <c r="F25" s="14">
        <f t="shared" si="0"/>
        <v>0.9</v>
      </c>
    </row>
    <row r="26" spans="2:6" x14ac:dyDescent="0.2">
      <c r="B26" s="15">
        <v>4</v>
      </c>
      <c r="C26" s="142" t="s">
        <v>74</v>
      </c>
      <c r="D26" s="143"/>
      <c r="E26" s="16" t="s">
        <v>13</v>
      </c>
      <c r="F26" s="14">
        <f t="shared" si="0"/>
        <v>1</v>
      </c>
    </row>
    <row r="27" spans="2:6" x14ac:dyDescent="0.2">
      <c r="B27" s="15">
        <v>5</v>
      </c>
      <c r="C27" s="142"/>
      <c r="D27" s="143"/>
      <c r="E27" s="16"/>
      <c r="F27" s="14" t="e">
        <f t="shared" si="0"/>
        <v>#N/A</v>
      </c>
    </row>
    <row r="28" spans="2:6" x14ac:dyDescent="0.2">
      <c r="B28" s="15">
        <v>6</v>
      </c>
      <c r="C28" s="142"/>
      <c r="D28" s="143"/>
      <c r="E28" s="16"/>
      <c r="F28" s="14" t="e">
        <f t="shared" si="0"/>
        <v>#N/A</v>
      </c>
    </row>
    <row r="29" spans="2:6" x14ac:dyDescent="0.2">
      <c r="B29" s="15">
        <v>7</v>
      </c>
      <c r="C29" s="142"/>
      <c r="D29" s="143"/>
      <c r="E29" s="16"/>
      <c r="F29" s="14" t="e">
        <f t="shared" si="0"/>
        <v>#N/A</v>
      </c>
    </row>
    <row r="30" spans="2:6" x14ac:dyDescent="0.2">
      <c r="B30" s="15">
        <v>8</v>
      </c>
      <c r="C30" s="142"/>
      <c r="D30" s="143"/>
      <c r="E30" s="16"/>
      <c r="F30" s="14" t="e">
        <f t="shared" si="0"/>
        <v>#N/A</v>
      </c>
    </row>
    <row r="31" spans="2:6" x14ac:dyDescent="0.2">
      <c r="B31" s="15">
        <v>9</v>
      </c>
      <c r="C31" s="142"/>
      <c r="D31" s="143"/>
      <c r="E31" s="16"/>
      <c r="F31" s="14" t="e">
        <f t="shared" si="0"/>
        <v>#N/A</v>
      </c>
    </row>
    <row r="32" spans="2:6" x14ac:dyDescent="0.2">
      <c r="B32" s="17">
        <v>10</v>
      </c>
      <c r="C32" s="153"/>
      <c r="D32" s="154"/>
      <c r="E32" s="18"/>
      <c r="F32" s="14" t="e">
        <f t="shared" si="0"/>
        <v>#N/A</v>
      </c>
    </row>
    <row r="33" spans="2:8" x14ac:dyDescent="0.2">
      <c r="B33" s="19"/>
      <c r="C33" s="20"/>
      <c r="D33" s="19"/>
    </row>
    <row r="34" spans="2:8" ht="15.75" customHeight="1" x14ac:dyDescent="0.25">
      <c r="B34" s="132" t="s">
        <v>5</v>
      </c>
      <c r="C34" s="133"/>
      <c r="D34" s="134"/>
    </row>
    <row r="35" spans="2:8" ht="22.5" x14ac:dyDescent="0.2">
      <c r="B35" s="21"/>
      <c r="C35" s="22" t="str">
        <f t="array" ref="C35:H35">TRANSPOSE(lalternativas)</f>
        <v>Con Tarjeta Personal</v>
      </c>
      <c r="D35" s="23" t="str">
        <v>BIOMETRICO</v>
      </c>
      <c r="E35" s="23">
        <v>0</v>
      </c>
      <c r="F35" s="24">
        <v>0</v>
      </c>
      <c r="G35" s="25">
        <v>0</v>
      </c>
      <c r="H35" s="25">
        <v>0</v>
      </c>
    </row>
    <row r="36" spans="2:8" ht="45" x14ac:dyDescent="0.2">
      <c r="B36" s="26" t="str">
        <f t="array" ref="B36:B45">lcriterios</f>
        <v>Una decisión está directamente relacionada con cuestiones cuyo riesgo sea de impacto medio a alto</v>
      </c>
      <c r="C36" s="27" t="s">
        <v>14</v>
      </c>
      <c r="D36" s="27" t="s">
        <v>12</v>
      </c>
      <c r="E36" s="27" t="s">
        <v>18</v>
      </c>
      <c r="F36" s="28" t="s">
        <v>18</v>
      </c>
      <c r="G36" s="29"/>
      <c r="H36" s="29"/>
    </row>
    <row r="37" spans="2:8" ht="45" x14ac:dyDescent="0.2">
      <c r="B37" s="26" t="str">
        <v>Los costes del proceso de evaluación formal son razonables en comparación con el impacto de la decisión</v>
      </c>
      <c r="C37" s="30" t="s">
        <v>14</v>
      </c>
      <c r="D37" s="30" t="s">
        <v>12</v>
      </c>
      <c r="E37" s="30" t="s">
        <v>18</v>
      </c>
      <c r="F37" s="31" t="s">
        <v>18</v>
      </c>
      <c r="G37" s="32"/>
      <c r="H37" s="32"/>
    </row>
    <row r="38" spans="2:8" ht="45" x14ac:dyDescent="0.2">
      <c r="B38" s="26" t="str">
        <v xml:space="preserve">Una decisión afecta a la capacidad del proyecto para conseguir sus objetivos.
</v>
      </c>
      <c r="C38" s="30" t="s">
        <v>12</v>
      </c>
      <c r="D38" s="30" t="s">
        <v>12</v>
      </c>
      <c r="E38" s="30" t="s">
        <v>18</v>
      </c>
      <c r="F38" s="31" t="s">
        <v>18</v>
      </c>
      <c r="G38" s="32"/>
      <c r="H38" s="32"/>
    </row>
    <row r="39" spans="2:8" ht="22.5" x14ac:dyDescent="0.2">
      <c r="B39" s="26" t="str">
        <v>Existe una obligación legal durante una licitación</v>
      </c>
      <c r="C39" s="30" t="s">
        <v>14</v>
      </c>
      <c r="D39" s="30" t="s">
        <v>14</v>
      </c>
      <c r="E39" s="30" t="s">
        <v>18</v>
      </c>
      <c r="F39" s="31" t="s">
        <v>18</v>
      </c>
      <c r="G39" s="32"/>
      <c r="H39" s="32"/>
    </row>
    <row r="40" spans="2:8" x14ac:dyDescent="0.2">
      <c r="B40" s="26">
        <v>0</v>
      </c>
      <c r="C40" s="30"/>
      <c r="D40" s="30"/>
      <c r="E40" s="30"/>
      <c r="F40" s="31"/>
      <c r="G40" s="32"/>
      <c r="H40" s="32"/>
    </row>
    <row r="41" spans="2:8" x14ac:dyDescent="0.2">
      <c r="B41" s="26">
        <v>0</v>
      </c>
      <c r="C41" s="30"/>
      <c r="D41" s="30"/>
      <c r="E41" s="30"/>
      <c r="F41" s="31"/>
      <c r="G41" s="32"/>
      <c r="H41" s="32"/>
    </row>
    <row r="42" spans="2:8" x14ac:dyDescent="0.2">
      <c r="B42" s="26">
        <v>0</v>
      </c>
      <c r="C42" s="30"/>
      <c r="D42" s="30"/>
      <c r="E42" s="30"/>
      <c r="F42" s="31"/>
      <c r="G42" s="32"/>
      <c r="H42" s="32"/>
    </row>
    <row r="43" spans="2:8" x14ac:dyDescent="0.2">
      <c r="B43" s="26">
        <v>0</v>
      </c>
      <c r="C43" s="30"/>
      <c r="D43" s="30"/>
      <c r="E43" s="30"/>
      <c r="F43" s="31"/>
      <c r="G43" s="32"/>
      <c r="H43" s="32"/>
    </row>
    <row r="44" spans="2:8" x14ac:dyDescent="0.2">
      <c r="B44" s="26">
        <v>0</v>
      </c>
      <c r="C44" s="30"/>
      <c r="D44" s="30"/>
      <c r="E44" s="30"/>
      <c r="F44" s="31"/>
      <c r="G44" s="32"/>
      <c r="H44" s="32"/>
    </row>
    <row r="45" spans="2:8" x14ac:dyDescent="0.2">
      <c r="B45" s="33">
        <v>0</v>
      </c>
      <c r="C45" s="34"/>
      <c r="D45" s="34"/>
      <c r="E45" s="34"/>
      <c r="F45" s="35"/>
      <c r="G45" s="36"/>
      <c r="H45" s="36"/>
    </row>
    <row r="46" spans="2:8" x14ac:dyDescent="0.2">
      <c r="B46" s="37" t="s">
        <v>6</v>
      </c>
      <c r="C46" s="38">
        <f>IF(ISERROR(AVERAGE(C96:C105)),0,AVERAGE(C96:C105))</f>
        <v>0.72</v>
      </c>
      <c r="D46" s="38">
        <f t="shared" ref="D46:H46" si="1">IF(ISERROR(AVERAGE(D96:D105)),0,AVERAGE(D96:D105))</f>
        <v>0.75</v>
      </c>
      <c r="E46" s="38">
        <f t="shared" si="1"/>
        <v>7.7499999999999999E-3</v>
      </c>
      <c r="F46" s="38">
        <f>IF(ISERROR(AVERAGE(F96:F105)),0,AVERAGE(F96:F105))</f>
        <v>7.7499999999999999E-3</v>
      </c>
      <c r="G46" s="38">
        <f t="shared" si="1"/>
        <v>0</v>
      </c>
      <c r="H46" s="38">
        <f t="shared" si="1"/>
        <v>0</v>
      </c>
    </row>
    <row r="47" spans="2:8" x14ac:dyDescent="0.2">
      <c r="C47" s="14" t="str">
        <f t="array" ref="C47:H47">C35:H35</f>
        <v>Con Tarjeta Personal</v>
      </c>
      <c r="D47" s="14" t="str">
        <v>BIOMETRICO</v>
      </c>
      <c r="E47" s="14">
        <v>0</v>
      </c>
      <c r="F47" s="14">
        <v>0</v>
      </c>
      <c r="G47" s="14">
        <v>0</v>
      </c>
      <c r="H47" s="14">
        <v>0</v>
      </c>
    </row>
    <row r="48" spans="2:8" ht="16.5" customHeight="1" thickBot="1" x14ac:dyDescent="0.3">
      <c r="B48" s="39" t="s">
        <v>7</v>
      </c>
      <c r="C48" s="3"/>
      <c r="D48" s="3"/>
      <c r="E48" s="3"/>
    </row>
    <row r="49" spans="2:7" ht="16.5" customHeight="1" thickTop="1" x14ac:dyDescent="0.25">
      <c r="B49" s="3"/>
      <c r="C49" s="139" t="str">
        <f>C12</f>
        <v xml:space="preserve">Eleccione Biometrica </v>
      </c>
      <c r="D49" s="140"/>
      <c r="E49" s="140"/>
      <c r="F49" s="140"/>
      <c r="G49" s="141"/>
    </row>
    <row r="50" spans="2:7" ht="15" customHeight="1" thickBot="1" x14ac:dyDescent="0.3">
      <c r="B50" s="3"/>
      <c r="C50" s="156" t="str">
        <f>"es: "&amp;HLOOKUP(MAX(C46:H46),C46:H47,2,FALSE)</f>
        <v>es: BIOMETRICO</v>
      </c>
      <c r="D50" s="157"/>
      <c r="E50" s="157"/>
      <c r="F50" s="157"/>
      <c r="G50" s="158"/>
    </row>
    <row r="51" spans="2:7" ht="13.5" customHeight="1" thickTop="1" x14ac:dyDescent="0.2">
      <c r="B51" s="3"/>
      <c r="C51" s="3"/>
    </row>
    <row r="52" spans="2:7" ht="16.5" customHeight="1" thickBot="1" x14ac:dyDescent="0.3">
      <c r="B52" s="11" t="s">
        <v>48</v>
      </c>
      <c r="C52" s="3"/>
      <c r="D52" s="3"/>
      <c r="E52" s="3"/>
    </row>
    <row r="53" spans="2:7" ht="16.5" customHeight="1" thickTop="1" x14ac:dyDescent="0.2">
      <c r="B53" s="3"/>
      <c r="C53" s="118" t="s">
        <v>60</v>
      </c>
      <c r="D53" s="119"/>
      <c r="E53" s="119"/>
      <c r="F53" s="119"/>
      <c r="G53" s="120"/>
    </row>
    <row r="54" spans="2:7" ht="16.5" customHeight="1" x14ac:dyDescent="0.2">
      <c r="B54" s="3"/>
      <c r="C54" s="121"/>
      <c r="D54" s="122"/>
      <c r="E54" s="122"/>
      <c r="F54" s="122"/>
      <c r="G54" s="123"/>
    </row>
    <row r="55" spans="2:7" ht="15" customHeight="1" thickBot="1" x14ac:dyDescent="0.25">
      <c r="B55" s="3"/>
      <c r="C55" s="124"/>
      <c r="D55" s="125"/>
      <c r="E55" s="125"/>
      <c r="F55" s="125"/>
      <c r="G55" s="126"/>
    </row>
    <row r="56" spans="2:7" ht="13.5" customHeight="1" thickTop="1" x14ac:dyDescent="0.2">
      <c r="B56" s="3"/>
      <c r="C56" s="3"/>
    </row>
    <row r="57" spans="2:7" ht="13.5" customHeight="1" x14ac:dyDescent="0.2">
      <c r="B57" s="3"/>
      <c r="C57" s="3"/>
    </row>
    <row r="58" spans="2:7" s="69" customFormat="1" ht="15.75" x14ac:dyDescent="0.25">
      <c r="B58" s="70" t="s">
        <v>35</v>
      </c>
      <c r="C58" s="70"/>
    </row>
    <row r="59" spans="2:7" s="69" customFormat="1" ht="12.75" customHeight="1" x14ac:dyDescent="0.2">
      <c r="B59" s="71" t="s">
        <v>42</v>
      </c>
      <c r="C59" s="127" t="s">
        <v>36</v>
      </c>
      <c r="D59" s="127"/>
      <c r="E59" s="127"/>
    </row>
    <row r="60" spans="2:7" s="69" customFormat="1" x14ac:dyDescent="0.2">
      <c r="B60" s="71" t="s">
        <v>42</v>
      </c>
      <c r="C60" s="127" t="s">
        <v>37</v>
      </c>
      <c r="D60" s="127"/>
      <c r="E60" s="127"/>
    </row>
    <row r="61" spans="2:7" s="69" customFormat="1" x14ac:dyDescent="0.2">
      <c r="B61" s="71" t="s">
        <v>43</v>
      </c>
      <c r="C61" s="127" t="s">
        <v>38</v>
      </c>
      <c r="D61" s="127"/>
      <c r="E61" s="127"/>
    </row>
    <row r="62" spans="2:7" s="69" customFormat="1" x14ac:dyDescent="0.2">
      <c r="B62" s="71" t="s">
        <v>42</v>
      </c>
      <c r="C62" s="127" t="s">
        <v>39</v>
      </c>
      <c r="D62" s="127"/>
      <c r="E62" s="127"/>
    </row>
    <row r="63" spans="2:7" s="69" customFormat="1" x14ac:dyDescent="0.2">
      <c r="B63" s="71" t="s">
        <v>42</v>
      </c>
      <c r="C63" s="127" t="s">
        <v>40</v>
      </c>
      <c r="D63" s="127"/>
      <c r="E63" s="127"/>
    </row>
    <row r="64" spans="2:7" s="69" customFormat="1" x14ac:dyDescent="0.2"/>
    <row r="65" spans="1:9" s="69" customFormat="1" ht="12.75" customHeight="1" x14ac:dyDescent="0.25">
      <c r="A65" s="74"/>
      <c r="B65" s="115" t="s">
        <v>30</v>
      </c>
      <c r="C65" s="115"/>
      <c r="D65" s="115"/>
      <c r="E65" s="115"/>
      <c r="F65" s="115"/>
      <c r="G65" s="115"/>
      <c r="H65" s="115"/>
      <c r="I65" s="75"/>
    </row>
    <row r="66" spans="1:9" s="69" customFormat="1" ht="12.75" customHeight="1" x14ac:dyDescent="0.2">
      <c r="B66" s="114" t="s">
        <v>31</v>
      </c>
      <c r="C66" s="114"/>
      <c r="D66" s="112" t="s">
        <v>32</v>
      </c>
      <c r="E66" s="113"/>
      <c r="F66" s="114" t="s">
        <v>46</v>
      </c>
      <c r="G66" s="114"/>
      <c r="H66" s="76" t="s">
        <v>33</v>
      </c>
    </row>
    <row r="67" spans="1:9" s="69" customFormat="1" x14ac:dyDescent="0.2">
      <c r="B67" s="151" t="s">
        <v>61</v>
      </c>
      <c r="C67" s="152"/>
      <c r="D67" s="109" t="s">
        <v>62</v>
      </c>
      <c r="E67" s="110"/>
      <c r="F67" s="109"/>
      <c r="G67" s="110"/>
      <c r="H67" s="68" t="s">
        <v>43</v>
      </c>
    </row>
    <row r="68" spans="1:9" s="69" customFormat="1" x14ac:dyDescent="0.2">
      <c r="B68" s="107" t="s">
        <v>63</v>
      </c>
      <c r="C68" s="108"/>
      <c r="D68" s="111" t="s">
        <v>68</v>
      </c>
      <c r="E68" s="108"/>
      <c r="F68" s="107"/>
      <c r="G68" s="108"/>
      <c r="H68" s="67" t="s">
        <v>43</v>
      </c>
    </row>
    <row r="69" spans="1:9" s="69" customFormat="1" ht="12.75" customHeight="1" x14ac:dyDescent="0.2">
      <c r="B69" s="107" t="s">
        <v>64</v>
      </c>
      <c r="C69" s="108"/>
      <c r="D69" s="111" t="s">
        <v>67</v>
      </c>
      <c r="E69" s="108"/>
      <c r="F69" s="107"/>
      <c r="G69" s="108"/>
      <c r="H69" s="67" t="s">
        <v>43</v>
      </c>
    </row>
    <row r="70" spans="1:9" s="69" customFormat="1" x14ac:dyDescent="0.2">
      <c r="B70" s="107" t="s">
        <v>65</v>
      </c>
      <c r="C70" s="108"/>
      <c r="D70" s="149" t="s">
        <v>66</v>
      </c>
      <c r="E70" s="150"/>
      <c r="F70" s="111"/>
      <c r="G70" s="108"/>
      <c r="H70" s="67" t="s">
        <v>43</v>
      </c>
    </row>
    <row r="71" spans="1:9" s="69" customFormat="1" x14ac:dyDescent="0.2">
      <c r="B71" s="111"/>
      <c r="C71" s="108"/>
      <c r="D71" s="111"/>
      <c r="E71" s="108"/>
      <c r="F71" s="111"/>
      <c r="G71" s="108"/>
      <c r="H71" s="67"/>
    </row>
    <row r="72" spans="1:9" s="69" customFormat="1" x14ac:dyDescent="0.2">
      <c r="B72" s="111"/>
      <c r="C72" s="108"/>
      <c r="D72" s="111"/>
      <c r="E72" s="108"/>
      <c r="F72" s="111"/>
      <c r="G72" s="108"/>
      <c r="H72" s="67"/>
    </row>
    <row r="73" spans="1:9" s="69" customFormat="1" x14ac:dyDescent="0.2">
      <c r="B73" s="74"/>
      <c r="C73" s="74"/>
      <c r="D73" s="74"/>
      <c r="E73" s="74"/>
      <c r="F73" s="74"/>
      <c r="G73" s="74"/>
    </row>
    <row r="74" spans="1:9" s="69" customFormat="1" ht="12.75" customHeight="1" x14ac:dyDescent="0.25">
      <c r="B74" s="115" t="s">
        <v>34</v>
      </c>
      <c r="C74" s="115"/>
      <c r="D74" s="115"/>
      <c r="E74" s="115"/>
      <c r="F74" s="115"/>
      <c r="G74" s="115"/>
    </row>
    <row r="75" spans="1:9" s="69" customFormat="1" x14ac:dyDescent="0.2">
      <c r="B75" s="114" t="s">
        <v>31</v>
      </c>
      <c r="C75" s="114"/>
      <c r="D75" s="112" t="s">
        <v>32</v>
      </c>
      <c r="E75" s="113"/>
      <c r="F75" s="114" t="s">
        <v>46</v>
      </c>
      <c r="G75" s="114"/>
      <c r="H75" s="76" t="s">
        <v>33</v>
      </c>
    </row>
    <row r="76" spans="1:9" s="69" customFormat="1" x14ac:dyDescent="0.2">
      <c r="B76" s="151" t="s">
        <v>69</v>
      </c>
      <c r="C76" s="152"/>
      <c r="D76" s="109" t="s">
        <v>70</v>
      </c>
      <c r="E76" s="110"/>
      <c r="F76" s="109"/>
      <c r="G76" s="110"/>
      <c r="H76" s="68" t="s">
        <v>42</v>
      </c>
    </row>
    <row r="77" spans="1:9" s="69" customFormat="1" x14ac:dyDescent="0.2">
      <c r="B77" s="111"/>
      <c r="C77" s="108"/>
      <c r="D77" s="111"/>
      <c r="E77" s="108"/>
      <c r="F77" s="111"/>
      <c r="G77" s="108"/>
      <c r="H77" s="67"/>
    </row>
    <row r="78" spans="1:9" s="69" customFormat="1" x14ac:dyDescent="0.2">
      <c r="B78" s="111"/>
      <c r="C78" s="108"/>
      <c r="D78" s="111"/>
      <c r="E78" s="108"/>
      <c r="F78" s="111"/>
      <c r="G78" s="108"/>
      <c r="H78" s="67"/>
    </row>
    <row r="79" spans="1:9" s="69" customFormat="1" x14ac:dyDescent="0.2">
      <c r="B79" s="111"/>
      <c r="C79" s="108"/>
      <c r="D79" s="111"/>
      <c r="E79" s="108"/>
      <c r="F79" s="111"/>
      <c r="G79" s="108"/>
      <c r="H79" s="67"/>
    </row>
    <row r="80" spans="1:9" s="69" customFormat="1" x14ac:dyDescent="0.2">
      <c r="B80" s="111"/>
      <c r="C80" s="108"/>
      <c r="D80" s="111"/>
      <c r="E80" s="108"/>
      <c r="F80" s="111"/>
      <c r="G80" s="108"/>
      <c r="H80" s="67"/>
    </row>
    <row r="81" spans="2:8" s="69" customFormat="1" x14ac:dyDescent="0.2"/>
    <row r="83" spans="2:8" ht="15.75" customHeight="1" x14ac:dyDescent="0.25">
      <c r="B83" s="40" t="s">
        <v>8</v>
      </c>
    </row>
    <row r="84" spans="2:8" x14ac:dyDescent="0.2">
      <c r="B84" s="41" t="s">
        <v>9</v>
      </c>
      <c r="C84" s="42" t="s">
        <v>10</v>
      </c>
      <c r="D84" s="43" t="s">
        <v>11</v>
      </c>
    </row>
    <row r="85" spans="2:8" x14ac:dyDescent="0.2">
      <c r="B85" s="44" t="s">
        <v>12</v>
      </c>
      <c r="C85" s="45" t="s">
        <v>13</v>
      </c>
      <c r="D85" s="46">
        <v>1</v>
      </c>
    </row>
    <row r="86" spans="2:8" x14ac:dyDescent="0.2">
      <c r="B86" s="44" t="s">
        <v>14</v>
      </c>
      <c r="C86" s="45" t="s">
        <v>15</v>
      </c>
      <c r="D86" s="46">
        <v>0.9</v>
      </c>
    </row>
    <row r="87" spans="2:8" x14ac:dyDescent="0.2">
      <c r="B87" s="44" t="s">
        <v>16</v>
      </c>
      <c r="C87" s="45" t="s">
        <v>17</v>
      </c>
      <c r="D87" s="46">
        <v>0.2</v>
      </c>
    </row>
    <row r="88" spans="2:8" x14ac:dyDescent="0.2">
      <c r="B88" s="44" t="s">
        <v>18</v>
      </c>
      <c r="C88" s="45" t="s">
        <v>19</v>
      </c>
      <c r="D88" s="46">
        <v>0.01</v>
      </c>
    </row>
    <row r="89" spans="2:8" x14ac:dyDescent="0.2">
      <c r="B89" s="44"/>
      <c r="C89" s="45" t="s">
        <v>20</v>
      </c>
      <c r="D89" s="46">
        <v>-0.2</v>
      </c>
    </row>
    <row r="90" spans="2:8" x14ac:dyDescent="0.2">
      <c r="B90" s="44"/>
      <c r="C90" s="45" t="s">
        <v>21</v>
      </c>
      <c r="D90" s="46">
        <v>-0.5</v>
      </c>
    </row>
    <row r="91" spans="2:8" x14ac:dyDescent="0.2">
      <c r="B91" s="47"/>
      <c r="C91" s="48" t="s">
        <v>22</v>
      </c>
      <c r="D91" s="49">
        <v>-1</v>
      </c>
    </row>
    <row r="94" spans="2:8" ht="15.75" customHeight="1" x14ac:dyDescent="0.25">
      <c r="B94" s="40" t="s">
        <v>23</v>
      </c>
    </row>
    <row r="95" spans="2:8" x14ac:dyDescent="0.2">
      <c r="B95" s="21"/>
      <c r="C95" s="50" t="str">
        <f t="array" ref="C95:H95">TRANSPOSE(lalternativas)</f>
        <v>Con Tarjeta Personal</v>
      </c>
      <c r="D95" s="51" t="str">
        <v>BIOMETRICO</v>
      </c>
      <c r="E95" s="51">
        <v>0</v>
      </c>
      <c r="F95" s="52">
        <v>0</v>
      </c>
      <c r="G95" s="53">
        <v>0</v>
      </c>
      <c r="H95" s="53">
        <v>0</v>
      </c>
    </row>
    <row r="96" spans="2:8" x14ac:dyDescent="0.2">
      <c r="B96" s="54" t="str">
        <f t="array" ref="B96:B105">lcriterios</f>
        <v>Una decisión está directamente relacionada con cuestiones cuyo riesgo sea de impacto medio a alto</v>
      </c>
      <c r="C96" s="55">
        <f t="shared" ref="C96:H105" si="2">IF(ISNA(VLOOKUP(C36,mevaluacion,3,FALSE)*VLOOKUP($B96,ecriterios,4,FALSE)),"",VLOOKUP(C36,mevaluacion,3,FALSE)*VLOOKUP($B96,ecriterios,4,FALSE))</f>
        <v>0.9</v>
      </c>
      <c r="D96" s="55">
        <f t="shared" si="2"/>
        <v>1</v>
      </c>
      <c r="E96" s="55">
        <f t="shared" si="2"/>
        <v>0.01</v>
      </c>
      <c r="F96" s="56">
        <f t="shared" si="2"/>
        <v>0.01</v>
      </c>
      <c r="G96" s="57" t="str">
        <f t="shared" si="2"/>
        <v/>
      </c>
      <c r="H96" s="57" t="str">
        <f t="shared" si="2"/>
        <v/>
      </c>
    </row>
    <row r="97" spans="2:8" x14ac:dyDescent="0.2">
      <c r="B97" s="54" t="str">
        <v>Los costes del proceso de evaluación formal son razonables en comparación con el impacto de la decisión</v>
      </c>
      <c r="C97" s="58">
        <f t="shared" si="2"/>
        <v>0.18000000000000002</v>
      </c>
      <c r="D97" s="58">
        <f t="shared" si="2"/>
        <v>0.2</v>
      </c>
      <c r="E97" s="58">
        <f t="shared" si="2"/>
        <v>2E-3</v>
      </c>
      <c r="F97" s="59">
        <f t="shared" si="2"/>
        <v>2E-3</v>
      </c>
      <c r="G97" s="60" t="str">
        <f t="shared" si="2"/>
        <v/>
      </c>
      <c r="H97" s="60" t="str">
        <f t="shared" si="2"/>
        <v/>
      </c>
    </row>
    <row r="98" spans="2:8" x14ac:dyDescent="0.2">
      <c r="B98" s="54" t="str">
        <v xml:space="preserve">Una decisión afecta a la capacidad del proyecto para conseguir sus objetivos.
</v>
      </c>
      <c r="C98" s="58">
        <f t="shared" si="2"/>
        <v>0.9</v>
      </c>
      <c r="D98" s="58">
        <f t="shared" si="2"/>
        <v>0.9</v>
      </c>
      <c r="E98" s="58">
        <f t="shared" si="2"/>
        <v>9.0000000000000011E-3</v>
      </c>
      <c r="F98" s="59">
        <f t="shared" si="2"/>
        <v>9.0000000000000011E-3</v>
      </c>
      <c r="G98" s="60" t="str">
        <f t="shared" si="2"/>
        <v/>
      </c>
      <c r="H98" s="60" t="str">
        <f t="shared" si="2"/>
        <v/>
      </c>
    </row>
    <row r="99" spans="2:8" x14ac:dyDescent="0.2">
      <c r="B99" s="54" t="str">
        <v>Existe una obligación legal durante una licitación</v>
      </c>
      <c r="C99" s="58">
        <f t="shared" si="2"/>
        <v>0.9</v>
      </c>
      <c r="D99" s="58">
        <f t="shared" si="2"/>
        <v>0.9</v>
      </c>
      <c r="E99" s="58">
        <f t="shared" si="2"/>
        <v>0.01</v>
      </c>
      <c r="F99" s="59">
        <f t="shared" si="2"/>
        <v>0.01</v>
      </c>
      <c r="G99" s="60" t="str">
        <f t="shared" si="2"/>
        <v/>
      </c>
      <c r="H99" s="60" t="str">
        <f t="shared" si="2"/>
        <v/>
      </c>
    </row>
    <row r="100" spans="2:8" x14ac:dyDescent="0.2">
      <c r="B100" s="54">
        <v>0</v>
      </c>
      <c r="C100" s="58" t="str">
        <f t="shared" si="2"/>
        <v/>
      </c>
      <c r="D100" s="58" t="str">
        <f t="shared" si="2"/>
        <v/>
      </c>
      <c r="E100" s="58" t="str">
        <f t="shared" si="2"/>
        <v/>
      </c>
      <c r="F100" s="59" t="str">
        <f t="shared" si="2"/>
        <v/>
      </c>
      <c r="G100" s="60" t="str">
        <f t="shared" si="2"/>
        <v/>
      </c>
      <c r="H100" s="60" t="str">
        <f t="shared" si="2"/>
        <v/>
      </c>
    </row>
    <row r="101" spans="2:8" x14ac:dyDescent="0.2">
      <c r="B101" s="54">
        <v>0</v>
      </c>
      <c r="C101" s="58" t="str">
        <f t="shared" si="2"/>
        <v/>
      </c>
      <c r="D101" s="58" t="str">
        <f t="shared" si="2"/>
        <v/>
      </c>
      <c r="E101" s="58" t="str">
        <f t="shared" si="2"/>
        <v/>
      </c>
      <c r="F101" s="59" t="str">
        <f t="shared" si="2"/>
        <v/>
      </c>
      <c r="G101" s="60" t="str">
        <f t="shared" si="2"/>
        <v/>
      </c>
      <c r="H101" s="60" t="str">
        <f t="shared" si="2"/>
        <v/>
      </c>
    </row>
    <row r="102" spans="2:8" x14ac:dyDescent="0.2">
      <c r="B102" s="54">
        <v>0</v>
      </c>
      <c r="C102" s="58" t="str">
        <f t="shared" si="2"/>
        <v/>
      </c>
      <c r="D102" s="58" t="str">
        <f t="shared" si="2"/>
        <v/>
      </c>
      <c r="E102" s="58" t="str">
        <f t="shared" si="2"/>
        <v/>
      </c>
      <c r="F102" s="59" t="str">
        <f t="shared" si="2"/>
        <v/>
      </c>
      <c r="G102" s="60" t="str">
        <f t="shared" si="2"/>
        <v/>
      </c>
      <c r="H102" s="60" t="str">
        <f t="shared" si="2"/>
        <v/>
      </c>
    </row>
    <row r="103" spans="2:8" x14ac:dyDescent="0.2">
      <c r="B103" s="54">
        <v>0</v>
      </c>
      <c r="C103" s="58" t="str">
        <f t="shared" si="2"/>
        <v/>
      </c>
      <c r="D103" s="58" t="str">
        <f t="shared" si="2"/>
        <v/>
      </c>
      <c r="E103" s="58" t="str">
        <f t="shared" si="2"/>
        <v/>
      </c>
      <c r="F103" s="59" t="str">
        <f t="shared" si="2"/>
        <v/>
      </c>
      <c r="G103" s="60" t="str">
        <f t="shared" si="2"/>
        <v/>
      </c>
      <c r="H103" s="60" t="str">
        <f t="shared" si="2"/>
        <v/>
      </c>
    </row>
    <row r="104" spans="2:8" x14ac:dyDescent="0.2">
      <c r="B104" s="54">
        <v>0</v>
      </c>
      <c r="C104" s="58" t="str">
        <f t="shared" si="2"/>
        <v/>
      </c>
      <c r="D104" s="58" t="str">
        <f t="shared" si="2"/>
        <v/>
      </c>
      <c r="E104" s="58" t="str">
        <f t="shared" si="2"/>
        <v/>
      </c>
      <c r="F104" s="59" t="str">
        <f t="shared" si="2"/>
        <v/>
      </c>
      <c r="G104" s="60" t="str">
        <f t="shared" si="2"/>
        <v/>
      </c>
      <c r="H104" s="60" t="str">
        <f t="shared" si="2"/>
        <v/>
      </c>
    </row>
    <row r="105" spans="2:8" x14ac:dyDescent="0.2">
      <c r="B105" s="61">
        <v>0</v>
      </c>
      <c r="C105" s="62" t="str">
        <f t="shared" si="2"/>
        <v/>
      </c>
      <c r="D105" s="62" t="str">
        <f t="shared" si="2"/>
        <v/>
      </c>
      <c r="E105" s="62" t="str">
        <f t="shared" si="2"/>
        <v/>
      </c>
      <c r="F105" s="63" t="str">
        <f t="shared" si="2"/>
        <v/>
      </c>
      <c r="G105" s="64" t="str">
        <f t="shared" si="2"/>
        <v/>
      </c>
      <c r="H105" s="64" t="str">
        <f t="shared" si="2"/>
        <v/>
      </c>
    </row>
    <row r="106" spans="2:8" x14ac:dyDescent="0.2">
      <c r="B106" s="65"/>
      <c r="C106" s="66"/>
      <c r="D106" s="66"/>
      <c r="E106" s="66"/>
      <c r="F106" s="66"/>
      <c r="G106" s="66"/>
      <c r="H106" s="66"/>
    </row>
    <row r="108" spans="2:8" ht="15.75" customHeight="1" x14ac:dyDescent="0.25">
      <c r="B108" s="40"/>
    </row>
    <row r="109" spans="2:8" x14ac:dyDescent="0.2">
      <c r="B109" s="79"/>
      <c r="C109" s="155"/>
      <c r="D109" s="155"/>
      <c r="E109" s="79"/>
    </row>
    <row r="110" spans="2:8" x14ac:dyDescent="0.2">
      <c r="B110" s="80">
        <v>1</v>
      </c>
      <c r="C110" s="146"/>
      <c r="D110" s="146"/>
      <c r="E110" s="81"/>
    </row>
    <row r="111" spans="2:8" x14ac:dyDescent="0.2">
      <c r="B111" s="80">
        <v>2</v>
      </c>
      <c r="C111" s="146"/>
      <c r="D111" s="146"/>
      <c r="E111" s="81"/>
    </row>
    <row r="112" spans="2:8" x14ac:dyDescent="0.2">
      <c r="B112" s="80">
        <v>3</v>
      </c>
      <c r="C112" s="146"/>
      <c r="D112" s="146"/>
      <c r="E112" s="81"/>
    </row>
    <row r="113" spans="2:5" x14ac:dyDescent="0.2">
      <c r="B113" s="80">
        <v>4</v>
      </c>
      <c r="C113" s="146"/>
      <c r="D113" s="146"/>
      <c r="E113" s="81"/>
    </row>
    <row r="114" spans="2:5" x14ac:dyDescent="0.2">
      <c r="B114" s="80">
        <v>5</v>
      </c>
      <c r="C114" s="146"/>
      <c r="D114" s="146"/>
      <c r="E114" s="81"/>
    </row>
    <row r="115" spans="2:5" x14ac:dyDescent="0.2">
      <c r="B115" s="80">
        <v>6</v>
      </c>
      <c r="C115" s="146"/>
      <c r="D115" s="146"/>
      <c r="E115" s="81"/>
    </row>
    <row r="116" spans="2:5" x14ac:dyDescent="0.2">
      <c r="B116" s="80">
        <v>7</v>
      </c>
      <c r="C116" s="146"/>
      <c r="D116" s="146"/>
      <c r="E116" s="81"/>
    </row>
    <row r="117" spans="2:5" x14ac:dyDescent="0.2">
      <c r="B117" s="80">
        <v>8</v>
      </c>
      <c r="C117" s="146"/>
      <c r="D117" s="146"/>
      <c r="E117" s="81"/>
    </row>
    <row r="118" spans="2:5" x14ac:dyDescent="0.2">
      <c r="B118" s="80">
        <v>9</v>
      </c>
      <c r="C118" s="146"/>
      <c r="D118" s="146"/>
      <c r="E118" s="81"/>
    </row>
    <row r="119" spans="2:5" x14ac:dyDescent="0.2">
      <c r="B119" s="80">
        <v>10</v>
      </c>
      <c r="C119" s="146"/>
      <c r="D119" s="146"/>
      <c r="E119" s="81"/>
    </row>
    <row r="120" spans="2:5" x14ac:dyDescent="0.2">
      <c r="B120" s="80">
        <v>11</v>
      </c>
      <c r="C120" s="146"/>
      <c r="D120" s="146"/>
      <c r="E120" s="81"/>
    </row>
    <row r="121" spans="2:5" x14ac:dyDescent="0.2">
      <c r="B121" s="80">
        <v>12</v>
      </c>
      <c r="C121" s="146"/>
      <c r="D121" s="146"/>
      <c r="E121" s="81"/>
    </row>
  </sheetData>
  <sheetProtection selectLockedCells="1"/>
  <mergeCells count="93">
    <mergeCell ref="C121:D121"/>
    <mergeCell ref="C117:D117"/>
    <mergeCell ref="C118:D118"/>
    <mergeCell ref="C119:D119"/>
    <mergeCell ref="C120:D120"/>
    <mergeCell ref="C113:D113"/>
    <mergeCell ref="C114:D114"/>
    <mergeCell ref="C115:D115"/>
    <mergeCell ref="C116:D116"/>
    <mergeCell ref="C112:D112"/>
    <mergeCell ref="C109:D109"/>
    <mergeCell ref="C50:G50"/>
    <mergeCell ref="B75:C75"/>
    <mergeCell ref="D75:E75"/>
    <mergeCell ref="F75:G75"/>
    <mergeCell ref="B76:C76"/>
    <mergeCell ref="F76:G76"/>
    <mergeCell ref="D76:E76"/>
    <mergeCell ref="F80:G80"/>
    <mergeCell ref="B79:C79"/>
    <mergeCell ref="D79:E79"/>
    <mergeCell ref="B80:C80"/>
    <mergeCell ref="D80:E80"/>
    <mergeCell ref="F77:G77"/>
    <mergeCell ref="F78:G78"/>
    <mergeCell ref="F79:G79"/>
    <mergeCell ref="C110:D110"/>
    <mergeCell ref="C111:D111"/>
    <mergeCell ref="C19:D19"/>
    <mergeCell ref="C20:D20"/>
    <mergeCell ref="C23:D23"/>
    <mergeCell ref="C24:D24"/>
    <mergeCell ref="C25:D25"/>
    <mergeCell ref="C26:D26"/>
    <mergeCell ref="D69:E69"/>
    <mergeCell ref="D70:E70"/>
    <mergeCell ref="B69:C69"/>
    <mergeCell ref="B67:C67"/>
    <mergeCell ref="B68:C68"/>
    <mergeCell ref="C30:D30"/>
    <mergeCell ref="C31:D31"/>
    <mergeCell ref="C32:D32"/>
    <mergeCell ref="B77:C77"/>
    <mergeCell ref="D77:E77"/>
    <mergeCell ref="B78:C78"/>
    <mergeCell ref="D78:E78"/>
    <mergeCell ref="F69:G69"/>
    <mergeCell ref="F70:G70"/>
    <mergeCell ref="F71:G71"/>
    <mergeCell ref="F72:G72"/>
    <mergeCell ref="B74:G74"/>
    <mergeCell ref="B72:C72"/>
    <mergeCell ref="D71:E71"/>
    <mergeCell ref="D72:E72"/>
    <mergeCell ref="B70:C70"/>
    <mergeCell ref="B71:C71"/>
    <mergeCell ref="B66:C66"/>
    <mergeCell ref="B5:H5"/>
    <mergeCell ref="D6:H6"/>
    <mergeCell ref="D7:H7"/>
    <mergeCell ref="D8:E8"/>
    <mergeCell ref="G9:H9"/>
    <mergeCell ref="G8:H8"/>
    <mergeCell ref="B6:C6"/>
    <mergeCell ref="B7:C7"/>
    <mergeCell ref="B9:C9"/>
    <mergeCell ref="B8:C8"/>
    <mergeCell ref="C49:G49"/>
    <mergeCell ref="C27:D27"/>
    <mergeCell ref="C28:D28"/>
    <mergeCell ref="C29:D29"/>
    <mergeCell ref="C15:D15"/>
    <mergeCell ref="B65:H65"/>
    <mergeCell ref="D9:E9"/>
    <mergeCell ref="D10:E10"/>
    <mergeCell ref="G10:H10"/>
    <mergeCell ref="C53:G55"/>
    <mergeCell ref="C62:E62"/>
    <mergeCell ref="C63:E63"/>
    <mergeCell ref="C59:E59"/>
    <mergeCell ref="B10:C10"/>
    <mergeCell ref="C60:E60"/>
    <mergeCell ref="C61:E61"/>
    <mergeCell ref="C16:D16"/>
    <mergeCell ref="C17:D17"/>
    <mergeCell ref="C18:D18"/>
    <mergeCell ref="B34:D34"/>
    <mergeCell ref="F68:G68"/>
    <mergeCell ref="D67:E67"/>
    <mergeCell ref="D68:E68"/>
    <mergeCell ref="D66:E66"/>
    <mergeCell ref="F67:G67"/>
    <mergeCell ref="F66:G66"/>
  </mergeCells>
  <phoneticPr fontId="14" type="noConversion"/>
  <conditionalFormatting sqref="B15:B20">
    <cfRule type="expression" dxfId="4" priority="1" stopIfTrue="1">
      <formula>(C15="")</formula>
    </cfRule>
  </conditionalFormatting>
  <conditionalFormatting sqref="B110:B121 B23:B33">
    <cfRule type="expression" dxfId="3" priority="2" stopIfTrue="1">
      <formula>(C23="")</formula>
    </cfRule>
  </conditionalFormatting>
  <conditionalFormatting sqref="B95:H106 C49:G49 B35:H46 C53">
    <cfRule type="cellIs" dxfId="2" priority="3" stopIfTrue="1" operator="equal">
      <formula>0</formula>
    </cfRule>
  </conditionalFormatting>
  <conditionalFormatting sqref="C50:G50">
    <cfRule type="expression" dxfId="1" priority="4" stopIfTrue="1">
      <formula>$C$49=0</formula>
    </cfRule>
  </conditionalFormatting>
  <conditionalFormatting sqref="F23:F32">
    <cfRule type="expression" dxfId="0" priority="5" stopIfTrue="1">
      <formula>ISNA(F23)</formula>
    </cfRule>
  </conditionalFormatting>
  <dataValidations count="6">
    <dataValidation type="list" allowBlank="1" showInputMessage="1" showErrorMessage="1" sqref="H76:H80 B59:B63 H67:H72">
      <formula1>"Si,No"</formula1>
    </dataValidation>
    <dataValidation type="list" allowBlank="1" showInputMessage="1" showErrorMessage="1" sqref="F67:G72 F76:G80">
      <formula1>"Tobias Aliaga,Manuel Diestra,Percy Calizaya"</formula1>
    </dataValidation>
    <dataValidation type="list" allowBlank="1" showInputMessage="1" showErrorMessage="1" sqref="D76:E80 D67:E72">
      <formula1>"Gerente General,Gerente UN,Jefe de Proyecto,Analista,Analista Programador,Programador,Documentador,Otro"</formula1>
    </dataValidation>
    <dataValidation type="list" allowBlank="1" showInputMessage="1" showErrorMessage="1" sqref="D33">
      <formula1>$F$2:$F$15</formula1>
    </dataValidation>
    <dataValidation type="list" allowBlank="1" showInputMessage="1" showErrorMessage="1" sqref="C36:H45">
      <formula1>$B$85:$B$88</formula1>
    </dataValidation>
    <dataValidation type="list" allowBlank="1" showInputMessage="1" showErrorMessage="1" sqref="E23:E32">
      <formula1>$C$85:$C$91</formula1>
    </dataValidation>
  </dataValidations>
  <pageMargins left="0.75" right="0.75" top="1" bottom="1" header="0" footer="0"/>
  <pageSetup paperSize="9" scale="98" orientation="portrait" horizontalDpi="96" verticalDpi="96" r:id="rId1"/>
  <headerFooter alignWithMargins="0"/>
  <rowBreaks count="2" manualBreakCount="2">
    <brk id="57" max="7" man="1"/>
    <brk id="107" max="7" man="1"/>
  </rowBreaks>
  <cellWatches>
    <cellWatch r="C96"/>
  </cellWatche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6"/>
  <sheetViews>
    <sheetView workbookViewId="0">
      <selection activeCell="C3" sqref="C3"/>
    </sheetView>
  </sheetViews>
  <sheetFormatPr baseColWidth="10" defaultRowHeight="12.75" x14ac:dyDescent="0.2"/>
  <sheetData>
    <row r="1" spans="1:3" x14ac:dyDescent="0.2">
      <c r="A1">
        <v>1.1000000000000001</v>
      </c>
      <c r="B1" s="82" t="s">
        <v>75</v>
      </c>
    </row>
    <row r="3" spans="1:3" x14ac:dyDescent="0.2">
      <c r="B3" s="82" t="s">
        <v>76</v>
      </c>
      <c r="C3" s="82" t="s">
        <v>77</v>
      </c>
    </row>
    <row r="16" spans="1:3" x14ac:dyDescent="0.2">
      <c r="B16" s="82"/>
    </row>
    <row r="18" spans="2:3" x14ac:dyDescent="0.2">
      <c r="B18" s="82" t="s">
        <v>78</v>
      </c>
      <c r="C18" s="82" t="s">
        <v>79</v>
      </c>
    </row>
    <row r="37" spans="2:3" x14ac:dyDescent="0.2">
      <c r="B37" s="82" t="s">
        <v>80</v>
      </c>
      <c r="C37" s="82" t="s">
        <v>81</v>
      </c>
    </row>
    <row r="56" spans="2:3" x14ac:dyDescent="0.2">
      <c r="B56" s="82" t="s">
        <v>82</v>
      </c>
      <c r="C56" s="82" t="s">
        <v>83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"/>
  <sheetViews>
    <sheetView workbookViewId="0">
      <selection activeCell="M20" sqref="M20"/>
    </sheetView>
  </sheetViews>
  <sheetFormatPr baseColWidth="10" defaultRowHeight="12.75" x14ac:dyDescent="0.2"/>
  <sheetData>
    <row r="1" spans="2:11" x14ac:dyDescent="0.2">
      <c r="B1">
        <v>1.2</v>
      </c>
    </row>
    <row r="3" spans="2:11" x14ac:dyDescent="0.2">
      <c r="C3" s="82" t="s">
        <v>85</v>
      </c>
    </row>
    <row r="6" spans="2:11" x14ac:dyDescent="0.2">
      <c r="K6" s="82" t="s">
        <v>108</v>
      </c>
    </row>
    <row r="13" spans="2:11" x14ac:dyDescent="0.2">
      <c r="K13" s="82" t="s">
        <v>109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32"/>
  <sheetViews>
    <sheetView topLeftCell="C1" zoomScale="80" zoomScaleNormal="80" workbookViewId="0">
      <selection activeCell="U15" sqref="U15"/>
    </sheetView>
  </sheetViews>
  <sheetFormatPr baseColWidth="10" defaultRowHeight="15" x14ac:dyDescent="0.25"/>
  <cols>
    <col min="1" max="1" width="11.42578125" style="85"/>
    <col min="2" max="2" width="22" style="85" bestFit="1" customWidth="1"/>
    <col min="3" max="13" width="11.42578125" style="85"/>
    <col min="14" max="14" width="14.7109375" style="85" customWidth="1"/>
    <col min="15" max="16" width="11.42578125" style="85"/>
    <col min="17" max="17" width="16.5703125" style="85" customWidth="1"/>
    <col min="18" max="16384" width="11.42578125" style="85"/>
  </cols>
  <sheetData>
    <row r="1" spans="2:17" x14ac:dyDescent="0.25">
      <c r="B1" s="85">
        <v>1.3</v>
      </c>
      <c r="C1" s="85" t="s">
        <v>107</v>
      </c>
    </row>
    <row r="3" spans="2:17" ht="15.75" thickBot="1" x14ac:dyDescent="0.3">
      <c r="B3" s="85" t="s">
        <v>86</v>
      </c>
    </row>
    <row r="4" spans="2:17" ht="15.75" thickBot="1" x14ac:dyDescent="0.3">
      <c r="L4" s="95" t="s">
        <v>87</v>
      </c>
      <c r="M4" s="96"/>
      <c r="N4" s="97"/>
      <c r="O4" s="86" t="s">
        <v>88</v>
      </c>
      <c r="P4" s="86"/>
      <c r="Q4" s="87"/>
    </row>
    <row r="5" spans="2:17" x14ac:dyDescent="0.25">
      <c r="L5" s="95"/>
      <c r="M5" s="96"/>
      <c r="N5" s="97"/>
      <c r="O5" s="89"/>
      <c r="P5" s="89"/>
      <c r="Q5" s="90"/>
    </row>
    <row r="6" spans="2:17" x14ac:dyDescent="0.25">
      <c r="C6" s="85" t="s">
        <v>89</v>
      </c>
      <c r="L6" s="88" t="s">
        <v>90</v>
      </c>
      <c r="M6" s="89"/>
      <c r="N6" s="90"/>
      <c r="O6" s="89" t="s">
        <v>91</v>
      </c>
      <c r="P6" s="89"/>
      <c r="Q6" s="90"/>
    </row>
    <row r="7" spans="2:17" x14ac:dyDescent="0.25">
      <c r="L7" s="88" t="s">
        <v>92</v>
      </c>
      <c r="M7" s="89"/>
      <c r="N7" s="90"/>
      <c r="O7" s="89" t="s">
        <v>93</v>
      </c>
      <c r="P7" s="89"/>
      <c r="Q7" s="90"/>
    </row>
    <row r="8" spans="2:17" x14ac:dyDescent="0.25">
      <c r="L8" s="88" t="s">
        <v>94</v>
      </c>
      <c r="M8" s="89"/>
      <c r="N8" s="90"/>
      <c r="O8" s="89"/>
      <c r="P8" s="89"/>
      <c r="Q8" s="90"/>
    </row>
    <row r="9" spans="2:17" x14ac:dyDescent="0.25">
      <c r="L9" s="88" t="s">
        <v>95</v>
      </c>
      <c r="M9" s="89"/>
      <c r="N9" s="90"/>
      <c r="O9" s="89"/>
      <c r="P9" s="89"/>
      <c r="Q9" s="90"/>
    </row>
    <row r="10" spans="2:17" x14ac:dyDescent="0.25">
      <c r="L10" s="88" t="s">
        <v>96</v>
      </c>
      <c r="M10" s="89"/>
      <c r="N10" s="90"/>
      <c r="O10" s="89"/>
      <c r="P10" s="89"/>
      <c r="Q10" s="90"/>
    </row>
    <row r="11" spans="2:17" x14ac:dyDescent="0.25">
      <c r="L11" s="88"/>
      <c r="M11" s="89"/>
      <c r="N11" s="90"/>
      <c r="O11" s="89"/>
      <c r="P11" s="89"/>
      <c r="Q11" s="90"/>
    </row>
    <row r="12" spans="2:17" x14ac:dyDescent="0.25">
      <c r="L12" s="88"/>
      <c r="M12" s="89"/>
      <c r="N12" s="90"/>
      <c r="O12" s="89"/>
      <c r="P12" s="89"/>
      <c r="Q12" s="90"/>
    </row>
    <row r="13" spans="2:17" x14ac:dyDescent="0.25">
      <c r="L13" s="88"/>
      <c r="M13" s="89"/>
      <c r="N13" s="90"/>
      <c r="O13" s="89"/>
      <c r="P13" s="89"/>
      <c r="Q13" s="90"/>
    </row>
    <row r="14" spans="2:17" x14ac:dyDescent="0.25">
      <c r="L14" s="88"/>
      <c r="M14" s="89"/>
      <c r="N14" s="90"/>
      <c r="O14" s="89"/>
      <c r="P14" s="89"/>
      <c r="Q14" s="90"/>
    </row>
    <row r="15" spans="2:17" x14ac:dyDescent="0.25">
      <c r="L15" s="88"/>
      <c r="M15" s="89"/>
      <c r="N15" s="90"/>
      <c r="O15" s="89"/>
      <c r="P15" s="89"/>
      <c r="Q15" s="90"/>
    </row>
    <row r="16" spans="2:17" x14ac:dyDescent="0.25">
      <c r="L16" s="88"/>
      <c r="M16" s="89"/>
      <c r="N16" s="90"/>
      <c r="O16" s="89"/>
      <c r="P16" s="89"/>
      <c r="Q16" s="90"/>
    </row>
    <row r="17" spans="3:17" x14ac:dyDescent="0.25">
      <c r="L17" s="88"/>
      <c r="M17" s="89"/>
      <c r="N17" s="90"/>
      <c r="O17" s="89"/>
      <c r="P17" s="89"/>
      <c r="Q17" s="90"/>
    </row>
    <row r="18" spans="3:17" x14ac:dyDescent="0.25">
      <c r="L18" s="88"/>
      <c r="M18" s="89"/>
      <c r="N18" s="90"/>
      <c r="O18" s="89"/>
      <c r="P18" s="89"/>
      <c r="Q18" s="90"/>
    </row>
    <row r="19" spans="3:17" x14ac:dyDescent="0.25">
      <c r="L19" s="88"/>
      <c r="M19" s="89"/>
      <c r="N19" s="90"/>
      <c r="O19" s="89"/>
      <c r="P19" s="89"/>
      <c r="Q19" s="90"/>
    </row>
    <row r="20" spans="3:17" x14ac:dyDescent="0.25">
      <c r="L20" s="88"/>
      <c r="M20" s="89"/>
      <c r="N20" s="90"/>
      <c r="O20" s="89"/>
      <c r="P20" s="89"/>
      <c r="Q20" s="90"/>
    </row>
    <row r="21" spans="3:17" x14ac:dyDescent="0.25">
      <c r="L21" s="88"/>
      <c r="M21" s="89"/>
      <c r="N21" s="90"/>
      <c r="O21" s="89"/>
      <c r="P21" s="89"/>
      <c r="Q21" s="90"/>
    </row>
    <row r="22" spans="3:17" x14ac:dyDescent="0.25">
      <c r="L22" s="88"/>
      <c r="M22" s="89"/>
      <c r="N22" s="90"/>
      <c r="O22" s="89"/>
      <c r="P22" s="89"/>
      <c r="Q22" s="90"/>
    </row>
    <row r="23" spans="3:17" x14ac:dyDescent="0.25">
      <c r="L23" s="88"/>
      <c r="M23" s="89"/>
      <c r="N23" s="90"/>
      <c r="O23" s="89"/>
      <c r="P23" s="89"/>
      <c r="Q23" s="90"/>
    </row>
    <row r="24" spans="3:17" x14ac:dyDescent="0.25">
      <c r="L24" s="88" t="s">
        <v>97</v>
      </c>
      <c r="M24" s="89"/>
      <c r="N24" s="90"/>
      <c r="O24" s="89" t="s">
        <v>91</v>
      </c>
      <c r="P24" s="89"/>
      <c r="Q24" s="90"/>
    </row>
    <row r="25" spans="3:17" x14ac:dyDescent="0.25">
      <c r="C25" s="85" t="s">
        <v>98</v>
      </c>
      <c r="L25" s="88" t="s">
        <v>99</v>
      </c>
      <c r="M25" s="89"/>
      <c r="N25" s="90"/>
      <c r="O25" s="89" t="s">
        <v>100</v>
      </c>
      <c r="P25" s="89"/>
      <c r="Q25" s="90"/>
    </row>
    <row r="26" spans="3:17" x14ac:dyDescent="0.25">
      <c r="L26" s="88" t="s">
        <v>101</v>
      </c>
      <c r="M26" s="89"/>
      <c r="N26" s="90"/>
      <c r="O26" s="89" t="s">
        <v>102</v>
      </c>
      <c r="P26" s="89"/>
      <c r="Q26" s="90"/>
    </row>
    <row r="27" spans="3:17" x14ac:dyDescent="0.25">
      <c r="L27" s="88" t="s">
        <v>90</v>
      </c>
      <c r="M27" s="89"/>
      <c r="N27" s="90"/>
      <c r="O27" s="91" t="s">
        <v>103</v>
      </c>
      <c r="P27" s="89"/>
      <c r="Q27" s="90"/>
    </row>
    <row r="28" spans="3:17" x14ac:dyDescent="0.25">
      <c r="L28" s="88"/>
      <c r="M28" s="89"/>
      <c r="N28" s="90"/>
      <c r="O28" s="91" t="s">
        <v>104</v>
      </c>
      <c r="P28" s="89"/>
      <c r="Q28" s="90"/>
    </row>
    <row r="29" spans="3:17" x14ac:dyDescent="0.25">
      <c r="L29" s="88"/>
      <c r="M29" s="89"/>
      <c r="N29" s="90"/>
      <c r="O29" s="91" t="s">
        <v>105</v>
      </c>
      <c r="P29" s="89"/>
      <c r="Q29" s="90"/>
    </row>
    <row r="30" spans="3:17" x14ac:dyDescent="0.25">
      <c r="L30" s="88"/>
      <c r="M30" s="89"/>
      <c r="N30" s="90"/>
      <c r="O30" s="89" t="s">
        <v>106</v>
      </c>
      <c r="P30" s="89"/>
      <c r="Q30" s="90"/>
    </row>
    <row r="31" spans="3:17" x14ac:dyDescent="0.25">
      <c r="L31" s="88"/>
      <c r="M31" s="89"/>
      <c r="N31" s="90"/>
      <c r="O31" s="89"/>
      <c r="P31" s="89"/>
      <c r="Q31" s="90"/>
    </row>
    <row r="32" spans="3:17" ht="15.75" thickBot="1" x14ac:dyDescent="0.3">
      <c r="L32" s="92"/>
      <c r="M32" s="93"/>
      <c r="N32" s="94"/>
      <c r="O32" s="93"/>
      <c r="P32" s="93"/>
      <c r="Q32" s="94"/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4"/>
  <sheetViews>
    <sheetView workbookViewId="0">
      <selection activeCell="F6" sqref="F6"/>
    </sheetView>
  </sheetViews>
  <sheetFormatPr baseColWidth="10" defaultRowHeight="15" x14ac:dyDescent="0.25"/>
  <cols>
    <col min="1" max="9" width="11.42578125" style="85"/>
    <col min="10" max="10" width="18.140625" style="85" bestFit="1" customWidth="1"/>
    <col min="11" max="11" width="4.140625" style="85" customWidth="1"/>
    <col min="12" max="16384" width="11.42578125" style="85"/>
  </cols>
  <sheetData>
    <row r="1" spans="1:6" x14ac:dyDescent="0.25">
      <c r="A1" s="85" t="s">
        <v>131</v>
      </c>
      <c r="B1" s="85" t="s">
        <v>132</v>
      </c>
    </row>
    <row r="3" spans="1:6" x14ac:dyDescent="0.25">
      <c r="F3" s="85" t="s">
        <v>134</v>
      </c>
    </row>
    <row r="4" spans="1:6" x14ac:dyDescent="0.25">
      <c r="F4" s="85" t="s">
        <v>133</v>
      </c>
    </row>
    <row r="5" spans="1:6" x14ac:dyDescent="0.25">
      <c r="F5" s="85" t="s">
        <v>135</v>
      </c>
    </row>
    <row r="6" spans="1:6" x14ac:dyDescent="0.25">
      <c r="F6" s="159"/>
    </row>
    <row r="16" spans="1:6" x14ac:dyDescent="0.25">
      <c r="A16" s="85" t="s">
        <v>136</v>
      </c>
    </row>
    <row r="17" spans="2:2" x14ac:dyDescent="0.25">
      <c r="B17" s="85" t="s">
        <v>137</v>
      </c>
    </row>
    <row r="37" spans="1:13" x14ac:dyDescent="0.25">
      <c r="A37" s="85" t="s">
        <v>110</v>
      </c>
    </row>
    <row r="38" spans="1:13" x14ac:dyDescent="0.25">
      <c r="B38" s="85" t="s">
        <v>111</v>
      </c>
      <c r="J38" s="85" t="s">
        <v>112</v>
      </c>
    </row>
    <row r="39" spans="1:13" x14ac:dyDescent="0.25">
      <c r="J39" s="85" t="s">
        <v>113</v>
      </c>
      <c r="L39" s="85" t="s">
        <v>114</v>
      </c>
    </row>
    <row r="40" spans="1:13" x14ac:dyDescent="0.25">
      <c r="J40" s="85" t="s">
        <v>115</v>
      </c>
      <c r="L40" s="85" t="s">
        <v>116</v>
      </c>
    </row>
    <row r="42" spans="1:13" x14ac:dyDescent="0.25">
      <c r="L42" s="85" t="s">
        <v>117</v>
      </c>
      <c r="M42" s="85" t="s">
        <v>118</v>
      </c>
    </row>
    <row r="44" spans="1:13" x14ac:dyDescent="0.25">
      <c r="J44" s="85" t="s">
        <v>119</v>
      </c>
      <c r="L44" s="85" t="s">
        <v>120</v>
      </c>
    </row>
    <row r="56" spans="2:13" x14ac:dyDescent="0.25">
      <c r="B56" s="85" t="s">
        <v>121</v>
      </c>
      <c r="J56" s="85" t="s">
        <v>122</v>
      </c>
    </row>
    <row r="57" spans="2:13" x14ac:dyDescent="0.25">
      <c r="J57" s="85" t="s">
        <v>113</v>
      </c>
      <c r="L57" s="85" t="s">
        <v>123</v>
      </c>
    </row>
    <row r="58" spans="2:13" x14ac:dyDescent="0.25">
      <c r="J58" s="85" t="s">
        <v>115</v>
      </c>
      <c r="L58" s="85" t="s">
        <v>124</v>
      </c>
    </row>
    <row r="60" spans="2:13" x14ac:dyDescent="0.25">
      <c r="L60" s="85" t="s">
        <v>125</v>
      </c>
      <c r="M60" s="85" t="s">
        <v>118</v>
      </c>
    </row>
    <row r="62" spans="2:13" x14ac:dyDescent="0.25">
      <c r="J62" s="85" t="s">
        <v>119</v>
      </c>
    </row>
    <row r="63" spans="2:13" x14ac:dyDescent="0.25">
      <c r="J63" s="85" t="s">
        <v>126</v>
      </c>
      <c r="K63" s="85" t="s">
        <v>127</v>
      </c>
      <c r="M63" s="85" t="s">
        <v>128</v>
      </c>
    </row>
    <row r="64" spans="2:13" x14ac:dyDescent="0.25">
      <c r="J64" s="85" t="s">
        <v>129</v>
      </c>
      <c r="K64" s="85" t="s">
        <v>130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10"/>
  <sheetViews>
    <sheetView tabSelected="1" workbookViewId="0">
      <selection activeCell="C11" sqref="C11"/>
    </sheetView>
  </sheetViews>
  <sheetFormatPr baseColWidth="10" defaultRowHeight="12.75" x14ac:dyDescent="0.2"/>
  <cols>
    <col min="2" max="2" width="9.140625" bestFit="1" customWidth="1"/>
    <col min="5" max="5" width="12.42578125" bestFit="1" customWidth="1"/>
  </cols>
  <sheetData>
    <row r="2" spans="2:8" x14ac:dyDescent="0.2">
      <c r="B2">
        <v>1.5</v>
      </c>
      <c r="C2" s="82" t="s">
        <v>138</v>
      </c>
    </row>
    <row r="3" spans="2:8" ht="13.5" thickBot="1" x14ac:dyDescent="0.25"/>
    <row r="4" spans="2:8" x14ac:dyDescent="0.2">
      <c r="C4" s="99"/>
      <c r="D4" s="100" t="str">
        <f>DAR!B94</f>
        <v>Evaluación de alternativas</v>
      </c>
      <c r="E4" s="101"/>
    </row>
    <row r="5" spans="2:8" x14ac:dyDescent="0.2">
      <c r="C5" s="102"/>
      <c r="D5" s="98" t="str">
        <f>DAR!C95</f>
        <v>Con Tarjeta Personal</v>
      </c>
      <c r="E5" s="103" t="str">
        <f>DAR!D95</f>
        <v>BIOMETRICO</v>
      </c>
      <c r="H5" s="82" t="s">
        <v>139</v>
      </c>
    </row>
    <row r="6" spans="2:8" x14ac:dyDescent="0.2">
      <c r="C6" s="102" t="str">
        <f>DAR!B96</f>
        <v>Una decisión está directamente relacionada con cuestiones cuyo riesgo sea de impacto medio a alto</v>
      </c>
      <c r="D6" s="98">
        <f>DAR!C96</f>
        <v>0.9</v>
      </c>
      <c r="E6" s="103">
        <f>DAR!D96</f>
        <v>1</v>
      </c>
    </row>
    <row r="7" spans="2:8" x14ac:dyDescent="0.2">
      <c r="C7" s="102" t="str">
        <f>DAR!B97</f>
        <v>Los costes del proceso de evaluación formal son razonables en comparación con el impacto de la decisión</v>
      </c>
      <c r="D7" s="98">
        <f>DAR!C97</f>
        <v>0.18000000000000002</v>
      </c>
      <c r="E7" s="103">
        <f>DAR!D97</f>
        <v>0.2</v>
      </c>
    </row>
    <row r="8" spans="2:8" x14ac:dyDescent="0.2">
      <c r="C8" s="102" t="str">
        <f>DAR!B98</f>
        <v xml:space="preserve">Una decisión afecta a la capacidad del proyecto para conseguir sus objetivos.
</v>
      </c>
      <c r="D8" s="98">
        <f>DAR!C98</f>
        <v>0.9</v>
      </c>
      <c r="E8" s="103">
        <f>DAR!D98</f>
        <v>0.9</v>
      </c>
    </row>
    <row r="9" spans="2:8" ht="13.5" thickBot="1" x14ac:dyDescent="0.25">
      <c r="C9" s="104" t="str">
        <f>DAR!B99</f>
        <v>Existe una obligación legal durante una licitación</v>
      </c>
      <c r="D9" s="105">
        <f>DAR!C99</f>
        <v>0.9</v>
      </c>
      <c r="E9" s="106">
        <f>DAR!D99</f>
        <v>0.9</v>
      </c>
    </row>
    <row r="10" spans="2:8" x14ac:dyDescent="0.2">
      <c r="C10" s="82" t="s">
        <v>140</v>
      </c>
      <c r="D10">
        <f>SUM(D6:D9)</f>
        <v>2.88</v>
      </c>
      <c r="E10">
        <f>SUM(E6:E9)</f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17" sqref="F17"/>
    </sheetView>
  </sheetViews>
  <sheetFormatPr baseColWidth="10"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</vt:i4>
      </vt:variant>
      <vt:variant>
        <vt:lpstr>Rangos con nombre</vt:lpstr>
      </vt:variant>
      <vt:variant>
        <vt:i4>10</vt:i4>
      </vt:variant>
    </vt:vector>
  </HeadingPairs>
  <TitlesOfParts>
    <vt:vector size="18" baseType="lpstr">
      <vt:lpstr>Puntos</vt:lpstr>
      <vt:lpstr>DAR</vt:lpstr>
      <vt:lpstr>1,1</vt:lpstr>
      <vt:lpstr>1.2</vt:lpstr>
      <vt:lpstr>1.3</vt:lpstr>
      <vt:lpstr>1.4</vt:lpstr>
      <vt:lpstr>1.5</vt:lpstr>
      <vt:lpstr>1.6</vt:lpstr>
      <vt:lpstr>DAR!Área_de_impresión</vt:lpstr>
      <vt:lpstr>ecriterios</vt:lpstr>
      <vt:lpstr>lalternativas</vt:lpstr>
      <vt:lpstr>lcriterios</vt:lpstr>
      <vt:lpstr>lresultados</vt:lpstr>
      <vt:lpstr>mevaluacion</vt:lpstr>
      <vt:lpstr>mresultados</vt:lpstr>
      <vt:lpstr>mvalores</vt:lpstr>
      <vt:lpstr>mvevaluacion</vt:lpstr>
      <vt:lpstr>resultados</vt:lpstr>
    </vt:vector>
  </TitlesOfParts>
  <Company>Familia Contreras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Alfredo Eguiluz</dc:creator>
  <cp:lastModifiedBy>AUL-USR-PT116</cp:lastModifiedBy>
  <cp:lastPrinted>2006-10-09T18:48:04Z</cp:lastPrinted>
  <dcterms:created xsi:type="dcterms:W3CDTF">2006-10-08T23:05:57Z</dcterms:created>
  <dcterms:modified xsi:type="dcterms:W3CDTF">2016-11-15T01:48:22Z</dcterms:modified>
</cp:coreProperties>
</file>