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llow-knight-js\"/>
    </mc:Choice>
  </mc:AlternateContent>
  <xr:revisionPtr revIDLastSave="0" documentId="13_ncr:1_{5B51415B-487A-4EAD-8C09-503CCE1A97B8}" xr6:coauthVersionLast="47" xr6:coauthVersionMax="47" xr10:uidLastSave="{00000000-0000-0000-0000-000000000000}"/>
  <bookViews>
    <workbookView xWindow="-120" yWindow="-120" windowWidth="29040" windowHeight="15720" activeTab="3" xr2:uid="{5FAA69DA-CD51-4761-BD0F-66EAA2822B57}"/>
  </bookViews>
  <sheets>
    <sheet name="Master" sheetId="1" r:id="rId1"/>
    <sheet name="Page" sheetId="2" r:id="rId2"/>
    <sheet name="Modal" sheetId="3" r:id="rId3"/>
    <sheet name="Game Environment" sheetId="7" r:id="rId4"/>
    <sheet name="Character" sheetId="8" r:id="rId5"/>
    <sheet name="Enemy" sheetId="10" r:id="rId6"/>
    <sheet name="Pause &amp; Player Bar" sheetId="11" r:id="rId7"/>
    <sheet name="Credi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8" i="1"/>
  <c r="H8" i="1"/>
  <c r="D15" i="8"/>
  <c r="D14" i="8"/>
  <c r="E9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8" i="1"/>
  <c r="J8" i="1"/>
  <c r="J2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D23" i="1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E8" i="1"/>
  <c r="C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C6" i="11"/>
  <c r="D40" i="10"/>
  <c r="C6" i="10"/>
  <c r="D31" i="8"/>
  <c r="C6" i="8"/>
  <c r="D16" i="8"/>
  <c r="D19" i="11"/>
  <c r="D18" i="11"/>
  <c r="D21" i="11"/>
  <c r="D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D16" i="7"/>
  <c r="D15" i="7"/>
  <c r="D13" i="12"/>
  <c r="D12" i="12"/>
  <c r="D11" i="12"/>
  <c r="D10" i="12"/>
  <c r="D9" i="12"/>
  <c r="D16" i="11"/>
  <c r="D14" i="11"/>
  <c r="D12" i="11"/>
  <c r="D10" i="11"/>
  <c r="D51" i="10"/>
  <c r="D50" i="10"/>
  <c r="D49" i="10"/>
  <c r="D47" i="10"/>
  <c r="D46" i="10"/>
  <c r="D45" i="10"/>
  <c r="D43" i="10"/>
  <c r="D42" i="10"/>
  <c r="D38" i="10"/>
  <c r="D37" i="10"/>
  <c r="D36" i="10"/>
  <c r="D34" i="10"/>
  <c r="D33" i="10"/>
  <c r="D31" i="10"/>
  <c r="D30" i="10"/>
  <c r="D28" i="10"/>
  <c r="D23" i="10"/>
  <c r="D22" i="10"/>
  <c r="D21" i="10"/>
  <c r="D20" i="10"/>
  <c r="D25" i="10"/>
  <c r="D27" i="10"/>
  <c r="D17" i="10"/>
  <c r="D18" i="10"/>
  <c r="D19" i="10"/>
  <c r="D13" i="10"/>
  <c r="D14" i="10"/>
  <c r="D15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12" i="10"/>
  <c r="D11" i="10"/>
  <c r="D10" i="10"/>
  <c r="D47" i="8"/>
  <c r="D50" i="8"/>
  <c r="D48" i="8"/>
  <c r="D49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D42" i="8"/>
  <c r="D43" i="8"/>
  <c r="D44" i="8"/>
  <c r="D45" i="8"/>
  <c r="D40" i="8"/>
  <c r="D39" i="8"/>
  <c r="D37" i="8"/>
  <c r="D35" i="8"/>
  <c r="D23" i="8"/>
  <c r="D22" i="8"/>
  <c r="D21" i="8"/>
  <c r="D20" i="8"/>
  <c r="D13" i="8"/>
  <c r="D12" i="8"/>
  <c r="D38" i="8"/>
  <c r="D34" i="8"/>
  <c r="D33" i="8"/>
  <c r="D32" i="8"/>
  <c r="D30" i="8"/>
  <c r="D29" i="8"/>
  <c r="D28" i="8"/>
  <c r="D27" i="8"/>
  <c r="D26" i="8"/>
  <c r="D25" i="8"/>
  <c r="D19" i="8"/>
  <c r="D18" i="8"/>
  <c r="D11" i="8"/>
  <c r="D10" i="8"/>
  <c r="D11" i="7"/>
  <c r="D13" i="7"/>
  <c r="D14" i="7"/>
  <c r="D18" i="7"/>
  <c r="D19" i="7"/>
  <c r="D20" i="7"/>
  <c r="D21" i="7"/>
  <c r="D22" i="7"/>
  <c r="D23" i="7"/>
  <c r="D24" i="7"/>
  <c r="D25" i="7"/>
  <c r="D26" i="7"/>
  <c r="D28" i="7"/>
  <c r="D29" i="7"/>
  <c r="D30" i="7"/>
  <c r="D31" i="7"/>
  <c r="D10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C6" i="7"/>
  <c r="C6" i="2"/>
  <c r="E21" i="1" s="1"/>
  <c r="D11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10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D22" i="3"/>
  <c r="C6" i="3"/>
  <c r="D52" i="10" l="1"/>
  <c r="C20" i="1"/>
  <c r="D51" i="8"/>
  <c r="C19" i="1"/>
  <c r="D14" i="12"/>
  <c r="D32" i="7"/>
  <c r="D27" i="2"/>
  <c r="E18" i="1"/>
  <c r="E17" i="1"/>
  <c r="E19" i="1"/>
  <c r="E15" i="1"/>
  <c r="E20" i="1"/>
  <c r="E16" i="1"/>
  <c r="E14" i="1"/>
  <c r="E13" i="1"/>
  <c r="E12" i="1"/>
  <c r="E11" i="1"/>
  <c r="E10" i="1"/>
  <c r="E23" i="1"/>
  <c r="E22" i="1"/>
  <c r="C18" i="1" l="1"/>
  <c r="C13" i="1"/>
  <c r="D13" i="1" s="1"/>
  <c r="C15" i="1"/>
  <c r="D15" i="1" s="1"/>
  <c r="C16" i="1"/>
  <c r="D16" i="1" s="1"/>
  <c r="C9" i="1"/>
  <c r="D9" i="1" s="1"/>
  <c r="C12" i="1"/>
  <c r="D12" i="1" s="1"/>
  <c r="C17" i="1"/>
  <c r="D17" i="1" s="1"/>
  <c r="C10" i="1"/>
  <c r="D10" i="1" s="1"/>
  <c r="C11" i="1"/>
  <c r="D11" i="1" s="1"/>
  <c r="C8" i="1"/>
  <c r="D8" i="1" s="1"/>
  <c r="C22" i="1"/>
  <c r="D22" i="1" s="1"/>
  <c r="C14" i="1"/>
  <c r="D14" i="1" s="1"/>
  <c r="C21" i="1"/>
  <c r="D21" i="1" s="1"/>
  <c r="C23" i="1"/>
  <c r="D20" i="1"/>
  <c r="D23" i="1"/>
  <c r="D18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A34E64BE-BEF1-42A1-9FCB-475E2BE1F6B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video background
- gambar di tengah</t>
        </r>
      </text>
    </comment>
    <comment ref="B11" authorId="1" shapeId="0" xr:uid="{30C5CDBC-9A9E-44E1-8742-40E38E5F33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news dengan garis abu abu dibawah
- jika di hover garis menjadi warna lain (merah)</t>
        </r>
      </text>
    </comment>
    <comment ref="B12" authorId="1" shapeId="0" xr:uid="{0E0620F6-B0DF-473B-A079-7D9D5BC9B90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carousel dengan 3 buah content
- bisa di geser dengan arrow kanan DAN kiri</t>
        </r>
      </text>
    </comment>
    <comment ref="B13" authorId="1" shapeId="0" xr:uid="{08E5ECBA-D904-49CC-8D07-1761FC5CCB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iframe video</t>
        </r>
      </text>
    </comment>
    <comment ref="B14" authorId="1" shapeId="0" xr:uid="{C3A28DAC-E260-419B-81C2-BFF7F8827DC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4 news card
- masing" card ada header dan title</t>
        </r>
      </text>
    </comment>
    <comment ref="B15" authorId="1" shapeId="0" xr:uid="{2EA977F3-72F4-4E9C-98ED-63761DDC9C4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charater image, title, description
- terdapat external link ke wikipedia</t>
        </r>
      </text>
    </comment>
    <comment ref="B16" authorId="1" shapeId="0" xr:uid="{7BCCF136-BA5E-424C-B68A-3BD1FDCBEC2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card ke kiri (ganjil) dan ke kanan (genap) 
- harus ada 4 row
- jika di hover maka akan ada nama dari boss tersebut</t>
        </r>
      </text>
    </comment>
    <comment ref="B17" authorId="1" shapeId="0" xr:uid="{D3389C5B-8929-4D9F-A4F8-3043DF27F3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image, title ,description
- button dapat mendownload audio</t>
        </r>
      </text>
    </comment>
    <comment ref="B19" authorId="1" shapeId="0" xr:uid="{4AAD3EEA-2FF3-4259-A07B-16E8080BF11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canvas ditengah (walaupun kosong gak apa) </t>
        </r>
      </text>
    </comment>
    <comment ref="B22" authorId="1" shapeId="0" xr:uid="{ED1500AD-6DDA-4035-A55E-4A8A0F324ED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yang penting custom (tidak default), tidak sesuai tidak apa</t>
        </r>
      </text>
    </comment>
    <comment ref="B24" authorId="1" shapeId="0" xr:uid="{0C3C0F1E-6F29-48AD-9BA0-23DF8D10A03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benar jika, terdapat 10 selector media query
- jika 1 - 9 maka salah</t>
        </r>
      </text>
    </comment>
    <comment ref="B25" authorId="1" shapeId="0" xr:uid="{D55B5AFD-014C-48BC-983F-5C0A723C180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redirect ke home
- dapat membuka modal
- dapat redirect ke game</t>
        </r>
      </text>
    </comment>
    <comment ref="B26" authorId="1" shapeId="0" xr:uid="{DD6470FE-54DA-4874-95A4-C4EF04256C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external link.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CD81AFFD-1466-4BA3-97E2-1E68965098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mengganti page dalam modal</t>
        </r>
      </text>
    </comment>
    <comment ref="B11" authorId="1" shapeId="0" xr:uid="{DFFBA46C-86A0-464F-A0BD-21754CB56D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text petunjuk halaman (mis. 1 / 2)
</t>
        </r>
      </text>
    </comment>
    <comment ref="B12" authorId="1" shapeId="0" xr:uid="{F13B7502-6C4C-41A4-810C-3E7A8D1316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page dapat membuka modal</t>
        </r>
      </text>
    </comment>
    <comment ref="B15" authorId="1" shapeId="0" xr:uid="{D0EC4594-99FD-40EE-B712-C838FB5684A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6" authorId="1" shapeId="0" xr:uid="{F3F4B142-4906-4CBA-9769-44D692D029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wajib menggunakan tag &lt;ul&gt; dan &lt;li&gt;</t>
        </r>
      </text>
    </comment>
    <comment ref="B18" authorId="1" shapeId="0" xr:uid="{48BE7E96-FF1C-4B53-AA11-483287BA41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9" authorId="1" shapeId="0" xr:uid="{A82546B4-C1B3-4D53-8395-53B80DC84F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mendisplay keyboard DENGAN used key (used key berbeda warna dengan key biasa)</t>
        </r>
      </text>
    </comment>
    <comment ref="B20" authorId="1" shapeId="0" xr:uid="{29882CEE-143F-4172-99EC-9F17DCB4B0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event listener jika keyboard di tekan maka warna key akan berubah</t>
        </r>
      </text>
    </comment>
    <comment ref="B21" authorId="1" shapeId="0" xr:uid="{E642385F-EDF8-4EBC-BBC2-C41C0EE24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keyboard di tekan pada used key maka show description 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tc={AA75CCD3-8C2A-43CB-AC15-18B07EA9966D}</author>
    <author>TinTin</author>
    <author>tc={BD4AE21C-5745-4F51-9D0F-E7D68617414D}</author>
  </authors>
  <commentList>
    <comment ref="C6" authorId="0" shapeId="0" xr:uid="{AA75CCD3-8C2A-43CB-AC15-18B07EA9966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3B1D7A88-477C-40CC-8591-2E350AC788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BD4AE21C-5745-4F51-9D0F-E7D68617414D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CF26B1E0-EB13-4E45-B965-93D0D43619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logo
- display video</t>
        </r>
      </text>
    </comment>
    <comment ref="B11" authorId="1" shapeId="0" xr:uid="{53033489-2580-4665-9278-886A2DDA1F4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start button
- jika di click masuk ke dalam game</t>
        </r>
      </text>
    </comment>
    <comment ref="B13" authorId="1" shapeId="0" xr:uid="{7A3680E8-3C55-4188-9556-E1B7038DF4E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delta time dengan benar : 
(now - last time) / 1000</t>
        </r>
      </text>
    </comment>
    <comment ref="B14" authorId="1" shapeId="0" xr:uid="{890C6F15-D617-42EE-BB28-634E1A7D13E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mendisplay FPS di sebelah kanan atas</t>
        </r>
      </text>
    </comment>
    <comment ref="B15" authorId="1" shapeId="0" xr:uid="{22FD0007-4905-4138-803D-09FF05C3DC2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16" authorId="1" shapeId="0" xr:uid="{499B879F-C0C7-482C-8811-963095699A2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18" authorId="1" shapeId="0" xr:uid="{27077109-46B1-4AD7-BC01-97FB4D77E77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home sound (home.mp3)</t>
        </r>
      </text>
    </comment>
    <comment ref="B24" authorId="1" shapeId="0" xr:uid="{CB447C4A-B953-4E2E-BCEA-8AA40840F44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bar</t>
        </r>
      </text>
    </comment>
    <comment ref="B26" authorId="1" shapeId="0" xr:uid="{6697B746-AC37-4597-B053-CBF44CB54DA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setiap 10 detik akan generate 3 enemy (2 crawlid, 1 vengefly)</t>
        </r>
      </text>
    </comment>
    <comment ref="B28" authorId="1" shapeId="0" xr:uid="{8752269B-2D5B-46CC-94D9-D33CAE5F17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boss theme (boss.mp3)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tc={64177324-8F3A-42B1-BCAC-3084037D53C9}</author>
    <author>TinTin</author>
    <author>tc={F18F38FC-89B0-451C-89C0-F586AE97AD82}</author>
  </authors>
  <commentList>
    <comment ref="C6" authorId="0" shapeId="0" xr:uid="{64177324-8F3A-42B1-BCAC-3084037D53C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35EA2246-2D77-43CB-882A-B37DC21E454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F18F38FC-89B0-451C-89C0-F586AE97AD82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8083EBD2-879B-4795-9CE9-8136957CB1F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character, walaupun tidak bisa ngapa"in / tidak ada animasi dihitung benar) </t>
        </r>
      </text>
    </comment>
    <comment ref="B11" authorId="1" shapeId="0" xr:uid="{1AA8F82B-76B8-41CA-8E6A-2CFB9D05DC1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idle animation</t>
        </r>
      </text>
    </comment>
    <comment ref="B16" authorId="1" shapeId="0" xr:uid="{D17BAF26-AE64-4E5E-8CE8-F2C42C0FCD1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tidak bisa keluar dari canvas ( ke kiri / kanan)</t>
        </r>
      </text>
    </comment>
    <comment ref="B18" authorId="1" shapeId="0" xr:uid="{083F533B-69D3-4CF3-90CD-15928C438CF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dash</t>
        </r>
      </text>
    </comment>
    <comment ref="B20" authorId="1" shapeId="0" xr:uid="{2B8067CF-5CCC-4510-AB4F-7DF7B7CEB5E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dash player tidak dapat diserang (tidak bisa collide dengan enemy) </t>
        </r>
      </text>
    </comment>
    <comment ref="B21" authorId="1" shapeId="0" xr:uid="{A9D23A0D-D680-4409-AA86-7A7F3FBAA1D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Pastikan ketika dash tidak bisa lompat. (dash tidak dapat di cancel)</t>
        </r>
      </text>
    </comment>
    <comment ref="B23" authorId="1" shapeId="0" xr:uid="{F9899CF2-BB40-49E0-92D8-43A932106D5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speed menambah dari setelahnya</t>
        </r>
      </text>
    </comment>
    <comment ref="B25" authorId="1" shapeId="0" xr:uid="{D2808BE1-B56B-4E5F-A0F0-6CC14377F5A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attack</t>
        </r>
      </text>
    </comment>
    <comment ref="B28" authorId="1" shapeId="0" xr:uid="{97C48BB6-5572-4B5F-ABBF-544A553ED28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splash dapat hit enemy
- enemy hp berkurang / mati</t>
        </r>
      </text>
    </comment>
    <comment ref="B29" authorId="1" shapeId="0" xr:uid="{A4CFBB3E-39C8-4E3D-83EE-57170DA390B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splash terkena ke enemy maka terdapat hit particle</t>
        </r>
      </text>
    </comment>
    <comment ref="B30" authorId="1" shapeId="0" xr:uid="{6E1ECB83-B489-433B-94A3-A822A64DA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 ketika splash terkena ke enemy, maka player terkena knockback</t>
        </r>
      </text>
    </comment>
    <comment ref="B34" authorId="1" shapeId="0" xr:uid="{D4C9D3F2-5091-4C85-830A-5C2B66DE7A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character akan fade in dan fade out secara berkala saat invicible</t>
        </r>
      </text>
    </comment>
    <comment ref="B40" authorId="1" shapeId="0" xr:uid="{1451632E-FFE5-4F33-B3EB-D9EC9C570D8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bisa lompat (naik) dari kordinat y biasanya</t>
        </r>
      </text>
    </comment>
    <comment ref="B44" authorId="1" shapeId="0" xr:uid="{9ECA074A-F0A3-45D9-8561-7C9B04B5CDF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tubuh character akan melayang ke atas
- tubuh character akan bergerak ke kiri dan kekanan (shaking)</t>
        </r>
      </text>
    </comment>
    <comment ref="B50" authorId="1" shapeId="0" xr:uid="{368A5522-50C1-4E8D-A1D6-4F9CE61D5A4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hit enemy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tc={3A99FF84-AC4D-43E8-877A-6BDD1EC7B3FB}</author>
    <author>TinTin</author>
    <author>tc={C324183A-839C-469E-9697-60E49EA3C890}</author>
  </authors>
  <commentList>
    <comment ref="C6" authorId="0" shapeId="0" xr:uid="{3A99FF84-AC4D-43E8-877A-6BDD1EC7B3F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298C2853-BC95-4A47-9C01-8CD3CC4F9D7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C324183A-839C-469E-9697-60E49EA3C89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5C2E5588-416D-4AB4-BFA8-B29CC2AD6F7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crawlid, walaupun tidak bisa ngapa"in / tidak ada animasi dihitung benar) </t>
        </r>
      </text>
    </comment>
    <comment ref="B12" authorId="1" shapeId="0" xr:uid="{4DA20443-45CF-4634-AA49-E386ABC25F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akan selalu maju ke depan
- jika bounding dengan canvas maka arah jalan crawlid akan berubah </t>
        </r>
      </text>
    </comment>
    <comment ref="B13" authorId="1" shapeId="0" xr:uid="{31DFDE1F-A574-4CAE-A69E-E0F8DE3AC63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sound death</t>
        </r>
      </text>
    </comment>
    <comment ref="B14" authorId="1" shapeId="0" xr:uid="{7CB5BAED-FF8A-4A76-A6BA-1647052872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17" authorId="1" shapeId="0" xr:uid="{9B4EC334-5704-42DC-AD78-2DB3817FC7D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vengefly, walaupun tidak bisa ngapa"in / tidak ada animasi dihitung benar) </t>
        </r>
      </text>
    </comment>
    <comment ref="B21" authorId="1" shapeId="0" xr:uid="{26CE1AE8-B996-47DD-BE63-06846A9110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23" authorId="1" shapeId="0" xr:uid="{07385164-5003-43DF-B54D-FFB86CF85D0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dalam beberapa radius vengefly dapat mengejar character</t>
        </r>
      </text>
    </comment>
    <comment ref="B25" authorId="1" shapeId="0" xr:uid="{C2F8E3BE-EA61-45B2-98C1-1721636FE43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false knight, walaupun tidak bisa ngapa"in / tidak ada animasi dihitung benar) </t>
        </r>
      </text>
    </comment>
    <comment ref="B28" authorId="1" shapeId="0" xr:uid="{D563154C-BF7C-4D10-A255-607C4E53059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generate state dengan chance 50% (antara jump state / attack state)</t>
        </r>
      </text>
    </comment>
    <comment ref="B31" authorId="1" shapeId="0" xr:uid="{298AA3A6-E25F-47CF-BA66-D32E2B6220E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37" authorId="1" shapeId="0" xr:uid="{B166A698-10AA-44CB-8C34-B2382E1D6AC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40" authorId="1" shapeId="0" xr:uid="{191266BD-5899-442B-B581-30EAA7A8D2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di hit, maka false warna knight akan terinvert</t>
        </r>
      </text>
    </comment>
    <comment ref="B43" authorId="1" shapeId="0" xr:uid="{D31AE6D4-71C1-4BE6-8962-56B87B758D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land jika, sudah berada di tanah</t>
        </r>
      </text>
    </comment>
    <comment ref="B47" authorId="1" shapeId="0" xr:uid="{CEE72E01-A8E0-4C18-9A96-772E41F80E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state terjadi jika terkena hit
- jika di hit, maka decrement hp</t>
        </r>
      </text>
    </comment>
    <comment ref="B50" authorId="1" shapeId="0" xr:uid="{EEE085C3-0BD9-4793-BC90-EB5568380A8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ghost keluar dari badan false knight</t>
        </r>
      </text>
    </comment>
    <comment ref="B51" authorId="1" shapeId="0" xr:uid="{887A27F6-A738-4880-B178-FE8661DE760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start credit scene (panggill method nya / console log dihitung benar)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tc={371C81CD-2583-4077-AE9D-543E242844C3}</author>
    <author>TinTin</author>
    <author>tc={430EFBEF-0AE2-4995-9727-BE06994799AB}</author>
  </authors>
  <commentList>
    <comment ref="C6" authorId="0" shapeId="0" xr:uid="{371C81CD-2583-4077-AE9D-543E242844C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12A22070-FB96-49C8-B622-A6267A98BC24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430EFBEF-0AE2-4995-9727-BE0699479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9" authorId="1" shapeId="0" xr:uid="{83438199-738D-4F30-9EE9-4CDF9293C6E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kill enemy maka point menambah</t>
        </r>
      </text>
    </comment>
    <comment ref="B21" authorId="1" shapeId="0" xr:uid="{C63C9A01-6595-46D3-9383-ABC5BE0AF3B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2" authorId="1" shapeId="0" xr:uid="{2B80BCB8-D6DB-4124-92C3-8DC84496F37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collide dengan enemy maka health berkurng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tc={EBB29502-A7AA-4340-BA91-A222C4FF868B}</author>
    <author>TinTin</author>
    <author>tc={6062114B-32F6-47FD-BB20-297F4E9135E1}</author>
  </authors>
  <commentList>
    <comment ref="C6" authorId="0" shapeId="0" xr:uid="{EBB29502-A7AA-4340-BA91-A222C4FF86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6B82EE39-6505-478D-AC44-2BBF035AB59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062114B-32F6-47FD-BB20-297F4E9135E1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FCD75129-F05F-415C-A7F1-12D1062F33D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sound victory.mp3</t>
        </r>
      </text>
    </comment>
    <comment ref="B12" authorId="1" shapeId="0" xr:uid="{97AB6D24-8D10-414A-9A09-3209A7AAAE7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dari bawah ke atas</t>
        </r>
      </text>
    </comment>
  </commentList>
</comments>
</file>

<file path=xl/sharedStrings.xml><?xml version="1.0" encoding="utf-8"?>
<sst xmlns="http://schemas.openxmlformats.org/spreadsheetml/2006/main" count="215" uniqueCount="163">
  <si>
    <t>Grade</t>
  </si>
  <si>
    <t>Score</t>
  </si>
  <si>
    <t>Status</t>
  </si>
  <si>
    <t>Weight</t>
  </si>
  <si>
    <t>EXAMPLE</t>
  </si>
  <si>
    <t>Modal</t>
  </si>
  <si>
    <t>Environment</t>
  </si>
  <si>
    <t>Character</t>
  </si>
  <si>
    <t>Enemy</t>
  </si>
  <si>
    <t>Player Bar &amp; Pause</t>
  </si>
  <si>
    <t>Navigation Bar</t>
  </si>
  <si>
    <t>Footer Bar</t>
  </si>
  <si>
    <t>Home Page</t>
  </si>
  <si>
    <t>Description</t>
  </si>
  <si>
    <t>Video Intro</t>
  </si>
  <si>
    <t>News</t>
  </si>
  <si>
    <t>Main Character</t>
  </si>
  <si>
    <t>All Bosses</t>
  </si>
  <si>
    <t>Official Soundtrack</t>
  </si>
  <si>
    <t>Jumbotron</t>
  </si>
  <si>
    <t>Jumbotron News</t>
  </si>
  <si>
    <t>How To Play</t>
  </si>
  <si>
    <t>Keyboard Mapping</t>
  </si>
  <si>
    <t>Change page</t>
  </si>
  <si>
    <t>Display current page</t>
  </si>
  <si>
    <t>Open modal on all page</t>
  </si>
  <si>
    <t>Close modal</t>
  </si>
  <si>
    <t>Display header</t>
  </si>
  <si>
    <t>Display how to play list</t>
  </si>
  <si>
    <t>Display keyboard click event</t>
  </si>
  <si>
    <t>Display virtual keyboard with used key</t>
  </si>
  <si>
    <t>Display used key description</t>
  </si>
  <si>
    <t>Trainee number</t>
  </si>
  <si>
    <t>Trainee Number</t>
  </si>
  <si>
    <t>Custom Scrollbar</t>
  </si>
  <si>
    <t>Responsive Media Query</t>
  </si>
  <si>
    <t>Main Game Environment</t>
  </si>
  <si>
    <t>Game Page</t>
  </si>
  <si>
    <t>Display canvas at center</t>
  </si>
  <si>
    <t>Display game background</t>
  </si>
  <si>
    <t>Main Menu</t>
  </si>
  <si>
    <t>Game Environment</t>
  </si>
  <si>
    <t>Boss Room</t>
  </si>
  <si>
    <t>Home Room</t>
  </si>
  <si>
    <t>Display UI Interface</t>
  </si>
  <si>
    <t>Display Boss Door</t>
  </si>
  <si>
    <t>Display Three Platform</t>
  </si>
  <si>
    <t>Display Main Character</t>
  </si>
  <si>
    <t>Display Foreground</t>
  </si>
  <si>
    <t>Display Ground</t>
  </si>
  <si>
    <t>Display Home Background</t>
  </si>
  <si>
    <t>Play Home Theme</t>
  </si>
  <si>
    <t>Display Logo and Video</t>
  </si>
  <si>
    <t>Generate Enemy</t>
  </si>
  <si>
    <t>Start Game Button</t>
  </si>
  <si>
    <t>Display FPS</t>
  </si>
  <si>
    <t>Delta Time Calculation</t>
  </si>
  <si>
    <t>Display Boss Background</t>
  </si>
  <si>
    <t>Play Boss Theme</t>
  </si>
  <si>
    <t xml:space="preserve">Display Boss </t>
  </si>
  <si>
    <t>Teleport Character</t>
  </si>
  <si>
    <t>Render Sprite</t>
  </si>
  <si>
    <t>Animation</t>
  </si>
  <si>
    <t>Render Light behind character</t>
  </si>
  <si>
    <t>Dash</t>
  </si>
  <si>
    <t>Dash Event Listener</t>
  </si>
  <si>
    <t>Dash Animation</t>
  </si>
  <si>
    <t>Dash Invicibility</t>
  </si>
  <si>
    <t>Dash Action</t>
  </si>
  <si>
    <t>Dash Sound</t>
  </si>
  <si>
    <t>Dash Speed</t>
  </si>
  <si>
    <t>Attack</t>
  </si>
  <si>
    <t>Attack Event Listener</t>
  </si>
  <si>
    <t>Attack Animation</t>
  </si>
  <si>
    <t>Splash Animation</t>
  </si>
  <si>
    <t>Hit Particle</t>
  </si>
  <si>
    <t>Knockback</t>
  </si>
  <si>
    <t>Getting Hit</t>
  </si>
  <si>
    <t xml:space="preserve">Pause </t>
  </si>
  <si>
    <t>Hit Animation</t>
  </si>
  <si>
    <t>Hit Inviciblity &amp; Animation</t>
  </si>
  <si>
    <t>HP Decreasing</t>
  </si>
  <si>
    <t>Jumping</t>
  </si>
  <si>
    <t>Death</t>
  </si>
  <si>
    <t>Blast</t>
  </si>
  <si>
    <t>Jumping Event Listener</t>
  </si>
  <si>
    <t>Jumping Sound</t>
  </si>
  <si>
    <t>Jumping Animation</t>
  </si>
  <si>
    <t>Jumping Logic</t>
  </si>
  <si>
    <t>Death Animation</t>
  </si>
  <si>
    <t>Death Logic</t>
  </si>
  <si>
    <t>Death Message</t>
  </si>
  <si>
    <t xml:space="preserve">Character Animation </t>
  </si>
  <si>
    <t>Blast Animation</t>
  </si>
  <si>
    <t>Blast Movement Direction</t>
  </si>
  <si>
    <t>Blast Hit Enemy</t>
  </si>
  <si>
    <t>Splash Hit Enemy</t>
  </si>
  <si>
    <t>Template Correction</t>
  </si>
  <si>
    <t>Take Home Case Web Design NAR23-1</t>
  </si>
  <si>
    <t>Crawlid</t>
  </si>
  <si>
    <t>Crawlid Animation</t>
  </si>
  <si>
    <t>Crawlid Movement Logic</t>
  </si>
  <si>
    <t>Crawlid Sound</t>
  </si>
  <si>
    <t>Crawlid Death</t>
  </si>
  <si>
    <t>Crawlid Death Animation &amp; Knockback</t>
  </si>
  <si>
    <t>Vengefly</t>
  </si>
  <si>
    <t>Vengefly Animation</t>
  </si>
  <si>
    <t>Vengefly Movement Logic</t>
  </si>
  <si>
    <t>Vengefly Sound</t>
  </si>
  <si>
    <t>Vengefly Death</t>
  </si>
  <si>
    <t>Vengefly Death Animation &amp; Knockback</t>
  </si>
  <si>
    <t>Vengefly Chase</t>
  </si>
  <si>
    <t>False Knight</t>
  </si>
  <si>
    <t>False Knight (Idle)</t>
  </si>
  <si>
    <t>State Animation</t>
  </si>
  <si>
    <t>Generate State</t>
  </si>
  <si>
    <t>False Knight (Attack Preparation)</t>
  </si>
  <si>
    <t>False Knight (Attack)</t>
  </si>
  <si>
    <t>Hit Ground</t>
  </si>
  <si>
    <t>False Knight (Jump)</t>
  </si>
  <si>
    <t>Jump Logic</t>
  </si>
  <si>
    <t>False Knight (Land)</t>
  </si>
  <si>
    <t>Land Logic</t>
  </si>
  <si>
    <t>False Knight (Stun)</t>
  </si>
  <si>
    <t>Stun Logic</t>
  </si>
  <si>
    <t>Stun Knockback</t>
  </si>
  <si>
    <t>False Knight (Death)</t>
  </si>
  <si>
    <t>Ghost Animation</t>
  </si>
  <si>
    <t>Start Credit Scene</t>
  </si>
  <si>
    <t>Background Movement</t>
  </si>
  <si>
    <t>Foreground Movement</t>
  </si>
  <si>
    <t>Continue</t>
  </si>
  <si>
    <t>Continue Game</t>
  </si>
  <si>
    <t>Show FPS</t>
  </si>
  <si>
    <t>Toggle FPS</t>
  </si>
  <si>
    <t>Volume</t>
  </si>
  <si>
    <t>Adjust All Volume</t>
  </si>
  <si>
    <t>Exit Game</t>
  </si>
  <si>
    <t>Exit To Main Menu</t>
  </si>
  <si>
    <t>Pause &amp; Player Bar</t>
  </si>
  <si>
    <t>Point</t>
  </si>
  <si>
    <t>Render Point Logo</t>
  </si>
  <si>
    <t>Point Increment Logic</t>
  </si>
  <si>
    <t>Health Symbol</t>
  </si>
  <si>
    <t>Render Health Symbol</t>
  </si>
  <si>
    <t>Health Decrement Logic</t>
  </si>
  <si>
    <t>Credit</t>
  </si>
  <si>
    <t>Turn Down All Volume</t>
  </si>
  <si>
    <t>Play Victory Theme</t>
  </si>
  <si>
    <t>Fade Black Screen</t>
  </si>
  <si>
    <t>Text Credit Animation</t>
  </si>
  <si>
    <t>Show Video</t>
  </si>
  <si>
    <t>Check Bound</t>
  </si>
  <si>
    <t>False Knight (Hit)</t>
  </si>
  <si>
    <t>Invert Color</t>
  </si>
  <si>
    <t>Page</t>
  </si>
  <si>
    <t xml:space="preserve">Custom Web Icon </t>
  </si>
  <si>
    <t>Collide With Enemy</t>
  </si>
  <si>
    <t>Collide With Platform</t>
  </si>
  <si>
    <t>Collide With Ground</t>
  </si>
  <si>
    <t>Death Moving Upward</t>
  </si>
  <si>
    <t>Look At Player</t>
  </si>
  <si>
    <t>*Note : Salah 1 bagi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</si>
</sst>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0" borderId="2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0" borderId="2" xfId="0" applyFont="1" applyFill="1" applyBorder="1" applyAlignment="1">
      <alignment horizontal="right" vertical="center"/>
    </xf>
    <xf numFmtId="0" fontId="7" fillId="10" borderId="3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0" borderId="2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66"/>
      <color rgb="FFCCECFF"/>
      <color rgb="FFCCCCFF"/>
      <color rgb="FFCC66FF"/>
      <color rgb="FF6699FF"/>
      <color rgb="FFFC68AE"/>
      <color rgb="FF9999FF"/>
      <color rgb="FF66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AA75CCD3-8C2A-43CB-AC15-18B07EA9966D}">
    <text>Total Weight</text>
  </threadedComment>
  <threadedComment ref="C7" dT="2022-10-28T09:26:54.59" personId="{9DBBB890-6DC7-41D6-8461-0A26B11FDAA6}" id="{BD4AE21C-5745-4F51-9D0F-E7D68617414D}">
    <text>1 -&gt; Easy
2 -&gt; Medium
3 -&gt; Hard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64177324-8F3A-42B1-BCAC-3084037D53C9}">
    <text>Total Weight</text>
  </threadedComment>
  <threadedComment ref="C7" dT="2022-10-28T09:26:54.59" personId="{9DBBB890-6DC7-41D6-8461-0A26B11FDAA6}" id="{F18F38FC-89B0-451C-89C0-F586AE97AD82}">
    <text>1 -&gt; Easy
2 -&gt; Medium
3 -&gt; Hard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A99FF84-AC4D-43E8-877A-6BDD1EC7B3FB}">
    <text>Total Weight</text>
  </threadedComment>
  <threadedComment ref="C7" dT="2022-10-28T09:26:54.59" personId="{9DBBB890-6DC7-41D6-8461-0A26B11FDAA6}" id="{C324183A-839C-469E-9697-60E49EA3C890}">
    <text>1 -&gt; Easy
2 -&gt; Medium
3 -&gt; Hard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1C81CD-2583-4077-AE9D-543E242844C3}">
    <text>Total Weight</text>
  </threadedComment>
  <threadedComment ref="C7" dT="2022-10-28T09:26:54.59" personId="{9DBBB890-6DC7-41D6-8461-0A26B11FDAA6}" id="{430EFBEF-0AE2-4995-9727-BE06994799AB}">
    <text>1 -&gt; Easy
2 -&gt; Medium
3 -&gt; Hard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EBB29502-A7AA-4340-BA91-A222C4FF868B}">
    <text>Total Weight</text>
  </threadedComment>
  <threadedComment ref="C7" dT="2022-10-28T09:26:54.59" personId="{9DBBB890-6DC7-41D6-8461-0A26B11FDAA6}" id="{6062114B-32F6-47FD-BB20-297F4E9135E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L31"/>
  <sheetViews>
    <sheetView showGridLines="0" zoomScaleNormal="100" workbookViewId="0">
      <selection activeCell="C36" sqref="C36"/>
    </sheetView>
  </sheetViews>
  <sheetFormatPr defaultColWidth="9.140625" defaultRowHeight="15" x14ac:dyDescent="0.25"/>
  <cols>
    <col min="1" max="1" width="5.140625" style="1" customWidth="1"/>
    <col min="2" max="2" width="12.5703125" style="6" customWidth="1"/>
    <col min="3" max="4" width="10.7109375" style="6" customWidth="1"/>
    <col min="5" max="7" width="15.7109375" style="6" customWidth="1"/>
    <col min="8" max="8" width="18.7109375" style="6" customWidth="1"/>
    <col min="9" max="9" width="20.140625" style="1" customWidth="1"/>
    <col min="10" max="10" width="18.85546875" style="1" customWidth="1"/>
    <col min="11" max="11" width="22.85546875" style="1" customWidth="1"/>
    <col min="12" max="16384" width="9.140625" style="1"/>
  </cols>
  <sheetData>
    <row r="2" spans="2:12" ht="21" x14ac:dyDescent="0.25">
      <c r="B2" s="29" t="s">
        <v>97</v>
      </c>
      <c r="C2" s="29"/>
      <c r="D2" s="29"/>
      <c r="E2" s="29"/>
      <c r="F2" s="29"/>
      <c r="G2" s="29"/>
      <c r="H2" s="29"/>
    </row>
    <row r="3" spans="2:12" ht="18.75" x14ac:dyDescent="0.25">
      <c r="B3" s="30" t="s">
        <v>98</v>
      </c>
      <c r="C3" s="30"/>
      <c r="D3" s="30"/>
      <c r="E3" s="30"/>
      <c r="F3" s="30"/>
      <c r="G3" s="30"/>
      <c r="H3" s="30"/>
    </row>
    <row r="4" spans="2:12" ht="15" customHeight="1" x14ac:dyDescent="0.25">
      <c r="B4" s="2"/>
      <c r="C4" s="2"/>
      <c r="D4" s="2"/>
      <c r="E4" s="2"/>
      <c r="F4" s="2"/>
      <c r="G4" s="2"/>
      <c r="H4" s="2"/>
    </row>
    <row r="5" spans="2:12" ht="15" customHeight="1" x14ac:dyDescent="0.25">
      <c r="B5" s="31" t="s">
        <v>32</v>
      </c>
      <c r="C5" s="32" t="s">
        <v>1</v>
      </c>
      <c r="D5" s="32" t="s">
        <v>0</v>
      </c>
      <c r="E5" s="33" t="s">
        <v>155</v>
      </c>
      <c r="F5" s="33" t="s">
        <v>5</v>
      </c>
      <c r="G5" s="33" t="s">
        <v>36</v>
      </c>
      <c r="H5" s="33" t="s">
        <v>7</v>
      </c>
      <c r="I5" s="33" t="s">
        <v>8</v>
      </c>
      <c r="J5" s="33" t="s">
        <v>9</v>
      </c>
      <c r="K5" s="33" t="s">
        <v>146</v>
      </c>
      <c r="L5" s="3" t="s">
        <v>2</v>
      </c>
    </row>
    <row r="6" spans="2:12" ht="15" customHeight="1" x14ac:dyDescent="0.25">
      <c r="B6" s="31"/>
      <c r="C6" s="32"/>
      <c r="D6" s="32"/>
      <c r="E6" s="33"/>
      <c r="F6" s="33"/>
      <c r="G6" s="33"/>
      <c r="H6" s="33"/>
      <c r="I6" s="33"/>
      <c r="J6" s="33"/>
      <c r="K6" s="33"/>
      <c r="L6" s="3"/>
    </row>
    <row r="7" spans="2:12" ht="15" customHeight="1" x14ac:dyDescent="0.25">
      <c r="B7" s="31"/>
      <c r="C7" s="32"/>
      <c r="D7" s="32"/>
      <c r="E7" s="14">
        <v>25</v>
      </c>
      <c r="F7" s="14">
        <v>15</v>
      </c>
      <c r="G7" s="14">
        <v>10</v>
      </c>
      <c r="H7" s="14">
        <v>20</v>
      </c>
      <c r="I7" s="14">
        <v>15</v>
      </c>
      <c r="J7" s="14">
        <v>10</v>
      </c>
      <c r="K7" s="14">
        <v>5</v>
      </c>
      <c r="L7" s="3"/>
    </row>
    <row r="8" spans="2:12" ht="15" customHeight="1" x14ac:dyDescent="0.25">
      <c r="B8" s="11" t="s">
        <v>4</v>
      </c>
      <c r="C8" s="11">
        <f>IF(ISBLANK(L8), ROUNDUP(SUM(E8:K8), 0), 0)</f>
        <v>100</v>
      </c>
      <c r="D8" s="11" t="str">
        <f xml:space="preserve"> IF(C8 &gt;= 85, "A", IF(C8&gt;= 75, "B", IF(C8&gt;=65,"C", IF(C8&gt;=55, "D", "E"))))</f>
        <v>A</v>
      </c>
      <c r="E8" s="15">
        <f>HLOOKUP(B8,Page!D$8:S$27,20,FALSE) /Page!$C$6 *$E$7</f>
        <v>25</v>
      </c>
      <c r="F8" s="15">
        <f>HLOOKUP(B8,Modal!D$8:S$22,15,FALSE) /Modal!$C$6 *$F$7</f>
        <v>15</v>
      </c>
      <c r="G8" s="15">
        <f>HLOOKUP(B8,'Game Environment'!D$8:S$32,25,FALSE) /'Game Environment'!$C$6 *$G$7</f>
        <v>10</v>
      </c>
      <c r="H8" s="15">
        <f>HLOOKUP(B8,Character!D$8:S$51,44,FALSE) /Character!$C$6 *$H$7</f>
        <v>20</v>
      </c>
      <c r="I8" s="15">
        <f>HLOOKUP(B8,Enemy!D$8:S$52,45,FALSE) /Enemy!$C$6 *$I$7</f>
        <v>15</v>
      </c>
      <c r="J8" s="48">
        <f>HLOOKUP(B8,'Pause &amp; Player Bar'!D$8:S$23,16,FALSE) /'Pause &amp; Player Bar'!$C$6 *$J$7</f>
        <v>10</v>
      </c>
      <c r="K8" s="48">
        <f>HLOOKUP(B8,Credit!D$8:S$14,7,FALSE) /Credit!$C$6 *$K$7</f>
        <v>5</v>
      </c>
      <c r="L8" s="5"/>
    </row>
    <row r="9" spans="2:12" ht="15" customHeight="1" x14ac:dyDescent="0.25">
      <c r="B9" s="11">
        <v>1</v>
      </c>
      <c r="C9" s="45">
        <f t="shared" ref="C9:C23" si="0">IF(ISBLANK(L9), ROUNDUP(SUM(E9:K9), 0), 0)</f>
        <v>0</v>
      </c>
      <c r="D9" s="11" t="str">
        <f xml:space="preserve"> IF(C9 &gt;= 85, "A", IF(C9&gt;= 75, "B", IF(C9&gt;=65,"C", IF(C9&gt;=55, "D", "E"))))</f>
        <v>E</v>
      </c>
      <c r="E9" s="15">
        <f>HLOOKUP(B9,Page!D$8:S$27,10,FALSE) /Page!$C$6 *$E$7</f>
        <v>0</v>
      </c>
      <c r="F9" s="15">
        <f>HLOOKUP(B9,Modal!D$8:S$22,15,FALSE) /Modal!$C$6 *$F$7</f>
        <v>0</v>
      </c>
      <c r="G9" s="48">
        <f>HLOOKUP(B9,'Game Environment'!D$8:S$32,25,FALSE) /'Game Environment'!$C$6 *$G$7</f>
        <v>0</v>
      </c>
      <c r="H9" s="48">
        <f>HLOOKUP(B9,Character!D$8:S$51,44,FALSE) /Character!$C$6 *$H$7</f>
        <v>0</v>
      </c>
      <c r="I9" s="48">
        <f>HLOOKUP(B9,Enemy!D$8:S$52,45,FALSE) /Enemy!$C$6 *$I$7</f>
        <v>0</v>
      </c>
      <c r="J9" s="48">
        <f>HLOOKUP(B9,'Pause &amp; Player Bar'!D$8:S$23,16,FALSE) /'Pause &amp; Player Bar'!$C$6 *$J$7</f>
        <v>0</v>
      </c>
      <c r="K9" s="48">
        <f>HLOOKUP(B9,Credit!D$8:S$14,7,FALSE) /Credit!$C$6 *$K$7</f>
        <v>0</v>
      </c>
      <c r="L9" s="5"/>
    </row>
    <row r="10" spans="2:12" ht="15" customHeight="1" x14ac:dyDescent="0.25">
      <c r="B10" s="11">
        <v>2</v>
      </c>
      <c r="C10" s="45">
        <f t="shared" si="0"/>
        <v>0</v>
      </c>
      <c r="D10" s="11" t="str">
        <f t="shared" ref="D10:D23" si="1" xml:space="preserve"> IF(C10 &gt;= 85, "A", IF(C10&gt;= 75, "B", IF(C10&gt;=65,"C", IF(C10&gt;=55, "D", "E"))))</f>
        <v>E</v>
      </c>
      <c r="E10" s="15">
        <f>HLOOKUP(B10,Page!D$8:S$17,10,FALSE) /Page!$C$6 *$E$7</f>
        <v>0</v>
      </c>
      <c r="F10" s="15">
        <f>HLOOKUP(B10,Modal!D$8:S$22,15,FALSE) /Modal!$C$6 *$F$7</f>
        <v>0</v>
      </c>
      <c r="G10" s="48">
        <f>HLOOKUP(B10,'Game Environment'!D$8:S$32,25,FALSE) /'Game Environment'!$C$6 *$G$7</f>
        <v>0</v>
      </c>
      <c r="H10" s="48">
        <f>HLOOKUP(B10,Character!D$8:S$51,44,FALSE) /Character!$C$6 *$H$7</f>
        <v>0</v>
      </c>
      <c r="I10" s="48">
        <f>HLOOKUP(B10,Enemy!D$8:S$52,45,FALSE) /Enemy!$C$6 *$I$7</f>
        <v>0</v>
      </c>
      <c r="J10" s="48">
        <f>HLOOKUP(B10,'Pause &amp; Player Bar'!D$8:S$23,16,FALSE) /'Pause &amp; Player Bar'!$C$6 *$J$7</f>
        <v>0</v>
      </c>
      <c r="K10" s="48">
        <f>HLOOKUP(B10,Credit!D$8:S$14,7,FALSE) /Credit!$C$6 *$K$7</f>
        <v>0</v>
      </c>
      <c r="L10" s="5"/>
    </row>
    <row r="11" spans="2:12" ht="15" customHeight="1" x14ac:dyDescent="0.25">
      <c r="B11" s="11">
        <v>3</v>
      </c>
      <c r="C11" s="45">
        <f t="shared" si="0"/>
        <v>0</v>
      </c>
      <c r="D11" s="11" t="str">
        <f t="shared" si="1"/>
        <v>E</v>
      </c>
      <c r="E11" s="15">
        <f>HLOOKUP(B11,Page!D$8:S$17,10,FALSE) /Page!$C$6 *$E$7</f>
        <v>0</v>
      </c>
      <c r="F11" s="15">
        <f>HLOOKUP(B11,Modal!D$8:S$22,15,FALSE) /Modal!$C$6 *$F$7</f>
        <v>0</v>
      </c>
      <c r="G11" s="48">
        <f>HLOOKUP(B11,'Game Environment'!D$8:S$32,25,FALSE) /'Game Environment'!$C$6 *$G$7</f>
        <v>0</v>
      </c>
      <c r="H11" s="48">
        <f>HLOOKUP(B11,Character!D$8:S$51,44,FALSE) /Character!$C$6 *$H$7</f>
        <v>0</v>
      </c>
      <c r="I11" s="48">
        <f>HLOOKUP(B11,Enemy!D$8:S$52,45,FALSE) /Enemy!$C$6 *$I$7</f>
        <v>0</v>
      </c>
      <c r="J11" s="48">
        <f>HLOOKUP(B11,'Pause &amp; Player Bar'!D$8:S$23,16,FALSE) /'Pause &amp; Player Bar'!$C$6 *$J$7</f>
        <v>0</v>
      </c>
      <c r="K11" s="48">
        <f>HLOOKUP(B11,Credit!D$8:S$14,7,FALSE) /Credit!$C$6 *$K$7</f>
        <v>0</v>
      </c>
      <c r="L11" s="5"/>
    </row>
    <row r="12" spans="2:12" ht="15" customHeight="1" x14ac:dyDescent="0.25">
      <c r="B12" s="11">
        <v>4</v>
      </c>
      <c r="C12" s="45">
        <f t="shared" si="0"/>
        <v>0</v>
      </c>
      <c r="D12" s="11" t="str">
        <f t="shared" si="1"/>
        <v>E</v>
      </c>
      <c r="E12" s="15">
        <f>HLOOKUP(B12,Page!D$8:S$17,10,FALSE) /Page!$C$6 *$E$7</f>
        <v>0</v>
      </c>
      <c r="F12" s="15">
        <f>HLOOKUP(B12,Modal!D$8:S$22,15,FALSE) /Modal!$C$6 *$F$7</f>
        <v>0</v>
      </c>
      <c r="G12" s="48">
        <f>HLOOKUP(B12,'Game Environment'!D$8:S$32,25,FALSE) /'Game Environment'!$C$6 *$G$7</f>
        <v>0</v>
      </c>
      <c r="H12" s="48">
        <f>HLOOKUP(B12,Character!D$8:S$51,44,FALSE) /Character!$C$6 *$H$7</f>
        <v>0</v>
      </c>
      <c r="I12" s="48">
        <f>HLOOKUP(B12,Enemy!D$8:S$52,45,FALSE) /Enemy!$C$6 *$I$7</f>
        <v>0</v>
      </c>
      <c r="J12" s="48">
        <f>HLOOKUP(B12,'Pause &amp; Player Bar'!D$8:S$23,16,FALSE) /'Pause &amp; Player Bar'!$C$6 *$J$7</f>
        <v>0</v>
      </c>
      <c r="K12" s="48">
        <f>HLOOKUP(B12,Credit!D$8:S$14,7,FALSE) /Credit!$C$6 *$K$7</f>
        <v>0</v>
      </c>
      <c r="L12" s="5"/>
    </row>
    <row r="13" spans="2:12" ht="15" customHeight="1" x14ac:dyDescent="0.25">
      <c r="B13" s="11">
        <v>5</v>
      </c>
      <c r="C13" s="45">
        <f t="shared" si="0"/>
        <v>0</v>
      </c>
      <c r="D13" s="11" t="str">
        <f t="shared" si="1"/>
        <v>E</v>
      </c>
      <c r="E13" s="15">
        <f>HLOOKUP(B13,Page!D$8:S$17,10,FALSE) /Page!$C$6 *$E$7</f>
        <v>0</v>
      </c>
      <c r="F13" s="15">
        <f>HLOOKUP(B13,Modal!D$8:S$22,15,FALSE) /Modal!$C$6 *$F$7</f>
        <v>0</v>
      </c>
      <c r="G13" s="48">
        <f>HLOOKUP(B13,'Game Environment'!D$8:S$32,25,FALSE) /'Game Environment'!$C$6 *$G$7</f>
        <v>0</v>
      </c>
      <c r="H13" s="48">
        <f>HLOOKUP(B13,Character!D$8:S$51,44,FALSE) /Character!$C$6 *$H$7</f>
        <v>0</v>
      </c>
      <c r="I13" s="48">
        <f>HLOOKUP(B13,Enemy!D$8:S$52,45,FALSE) /Enemy!$C$6 *$I$7</f>
        <v>0</v>
      </c>
      <c r="J13" s="48">
        <f>HLOOKUP(B13,'Pause &amp; Player Bar'!D$8:S$23,16,FALSE) /'Pause &amp; Player Bar'!$C$6 *$J$7</f>
        <v>0</v>
      </c>
      <c r="K13" s="48">
        <f>HLOOKUP(B13,Credit!D$8:S$14,7,FALSE) /Credit!$C$6 *$K$7</f>
        <v>0</v>
      </c>
      <c r="L13" s="5"/>
    </row>
    <row r="14" spans="2:12" ht="15" customHeight="1" x14ac:dyDescent="0.25">
      <c r="B14" s="11">
        <v>6</v>
      </c>
      <c r="C14" s="45">
        <f t="shared" si="0"/>
        <v>0</v>
      </c>
      <c r="D14" s="11" t="str">
        <f t="shared" si="1"/>
        <v>E</v>
      </c>
      <c r="E14" s="15">
        <f>HLOOKUP(B14,Page!D$8:S$17,10,FALSE) /Page!$C$6 *$E$7</f>
        <v>0</v>
      </c>
      <c r="F14" s="15">
        <f>HLOOKUP(B14,Modal!D$8:S$22,15,FALSE) /Modal!$C$6 *$F$7</f>
        <v>0</v>
      </c>
      <c r="G14" s="48">
        <f>HLOOKUP(B14,'Game Environment'!D$8:S$32,25,FALSE) /'Game Environment'!$C$6 *$G$7</f>
        <v>0</v>
      </c>
      <c r="H14" s="48">
        <f>HLOOKUP(B14,Character!D$8:S$51,44,FALSE) /Character!$C$6 *$H$7</f>
        <v>0</v>
      </c>
      <c r="I14" s="48">
        <f>HLOOKUP(B14,Enemy!D$8:S$52,45,FALSE) /Enemy!$C$6 *$I$7</f>
        <v>0</v>
      </c>
      <c r="J14" s="48">
        <f>HLOOKUP(B14,'Pause &amp; Player Bar'!D$8:S$23,16,FALSE) /'Pause &amp; Player Bar'!$C$6 *$J$7</f>
        <v>0</v>
      </c>
      <c r="K14" s="48">
        <f>HLOOKUP(B14,Credit!D$8:S$14,7,FALSE) /Credit!$C$6 *$K$7</f>
        <v>0</v>
      </c>
      <c r="L14" s="5"/>
    </row>
    <row r="15" spans="2:12" ht="15" customHeight="1" x14ac:dyDescent="0.25">
      <c r="B15" s="11">
        <v>7</v>
      </c>
      <c r="C15" s="45">
        <f t="shared" si="0"/>
        <v>0</v>
      </c>
      <c r="D15" s="11" t="str">
        <f t="shared" si="1"/>
        <v>E</v>
      </c>
      <c r="E15" s="15">
        <f>HLOOKUP(B15,Page!D$8:S$17,10,FALSE) /Page!$C$6 *$E$7</f>
        <v>0</v>
      </c>
      <c r="F15" s="15">
        <f>HLOOKUP(B15,Modal!D$8:S$22,15,FALSE) /Modal!$C$6 *$F$7</f>
        <v>0</v>
      </c>
      <c r="G15" s="48">
        <f>HLOOKUP(B15,'Game Environment'!D$8:S$32,25,FALSE) /'Game Environment'!$C$6 *$G$7</f>
        <v>0</v>
      </c>
      <c r="H15" s="48">
        <f>HLOOKUP(B15,Character!D$8:S$51,44,FALSE) /Character!$C$6 *$H$7</f>
        <v>0</v>
      </c>
      <c r="I15" s="48">
        <f>HLOOKUP(B15,Enemy!D$8:S$52,45,FALSE) /Enemy!$C$6 *$I$7</f>
        <v>0</v>
      </c>
      <c r="J15" s="48">
        <f>HLOOKUP(B15,'Pause &amp; Player Bar'!D$8:S$23,16,FALSE) /'Pause &amp; Player Bar'!$C$6 *$J$7</f>
        <v>0</v>
      </c>
      <c r="K15" s="48">
        <f>HLOOKUP(B15,Credit!D$8:S$14,7,FALSE) /Credit!$C$6 *$K$7</f>
        <v>0</v>
      </c>
      <c r="L15" s="5"/>
    </row>
    <row r="16" spans="2:12" ht="15" customHeight="1" x14ac:dyDescent="0.25">
      <c r="B16" s="11">
        <v>8</v>
      </c>
      <c r="C16" s="45">
        <f t="shared" si="0"/>
        <v>0</v>
      </c>
      <c r="D16" s="11" t="str">
        <f t="shared" si="1"/>
        <v>E</v>
      </c>
      <c r="E16" s="15">
        <f>HLOOKUP(B16,Page!D$8:S$17,10,FALSE) /Page!$C$6 *$E$7</f>
        <v>0</v>
      </c>
      <c r="F16" s="15">
        <f>HLOOKUP(B16,Modal!D$8:S$22,15,FALSE) /Modal!$C$6 *$F$7</f>
        <v>0</v>
      </c>
      <c r="G16" s="48">
        <f>HLOOKUP(B16,'Game Environment'!D$8:S$32,25,FALSE) /'Game Environment'!$C$6 *$G$7</f>
        <v>0</v>
      </c>
      <c r="H16" s="48">
        <f>HLOOKUP(B16,Character!D$8:S$51,44,FALSE) /Character!$C$6 *$H$7</f>
        <v>0</v>
      </c>
      <c r="I16" s="48">
        <f>HLOOKUP(B16,Enemy!D$8:S$52,45,FALSE) /Enemy!$C$6 *$I$7</f>
        <v>0</v>
      </c>
      <c r="J16" s="48">
        <f>HLOOKUP(B16,'Pause &amp; Player Bar'!D$8:S$23,16,FALSE) /'Pause &amp; Player Bar'!$C$6 *$J$7</f>
        <v>0</v>
      </c>
      <c r="K16" s="48">
        <f>HLOOKUP(B16,Credit!D$8:S$14,7,FALSE) /Credit!$C$6 *$K$7</f>
        <v>0</v>
      </c>
      <c r="L16" s="5"/>
    </row>
    <row r="17" spans="2:12" ht="15" customHeight="1" x14ac:dyDescent="0.25">
      <c r="B17" s="11">
        <v>9</v>
      </c>
      <c r="C17" s="45">
        <f t="shared" si="0"/>
        <v>0</v>
      </c>
      <c r="D17" s="11" t="str">
        <f t="shared" si="1"/>
        <v>E</v>
      </c>
      <c r="E17" s="15">
        <f>HLOOKUP(B17,Page!D$8:S$17,10,FALSE) /Page!$C$6 *$E$7</f>
        <v>0</v>
      </c>
      <c r="F17" s="15">
        <f>HLOOKUP(B17,Modal!D$8:S$22,15,FALSE) /Modal!$C$6 *$F$7</f>
        <v>0</v>
      </c>
      <c r="G17" s="48">
        <f>HLOOKUP(B17,'Game Environment'!D$8:S$32,25,FALSE) /'Game Environment'!$C$6 *$G$7</f>
        <v>0</v>
      </c>
      <c r="H17" s="48">
        <f>HLOOKUP(B17,Character!D$8:S$51,44,FALSE) /Character!$C$6 *$H$7</f>
        <v>0</v>
      </c>
      <c r="I17" s="48">
        <f>HLOOKUP(B17,Enemy!D$8:S$52,45,FALSE) /Enemy!$C$6 *$I$7</f>
        <v>0</v>
      </c>
      <c r="J17" s="48">
        <f>HLOOKUP(B17,'Pause &amp; Player Bar'!D$8:S$23,16,FALSE) /'Pause &amp; Player Bar'!$C$6 *$J$7</f>
        <v>0</v>
      </c>
      <c r="K17" s="48">
        <f>HLOOKUP(B17,Credit!D$8:S$14,7,FALSE) /Credit!$C$6 *$K$7</f>
        <v>0</v>
      </c>
      <c r="L17" s="5"/>
    </row>
    <row r="18" spans="2:12" ht="15" customHeight="1" x14ac:dyDescent="0.25">
      <c r="B18" s="11">
        <v>10</v>
      </c>
      <c r="C18" s="45">
        <f t="shared" si="0"/>
        <v>0</v>
      </c>
      <c r="D18" s="11" t="str">
        <f t="shared" si="1"/>
        <v>E</v>
      </c>
      <c r="E18" s="15">
        <f>HLOOKUP(B18,Page!D$8:S$17,10,FALSE) /Page!$C$6 *$E$7</f>
        <v>0</v>
      </c>
      <c r="F18" s="15">
        <f>HLOOKUP(B18,Modal!D$8:S$22,15,FALSE) /Modal!$C$6 *$F$7</f>
        <v>0</v>
      </c>
      <c r="G18" s="48">
        <f>HLOOKUP(B18,'Game Environment'!D$8:S$32,25,FALSE) /'Game Environment'!$C$6 *$G$7</f>
        <v>0</v>
      </c>
      <c r="H18" s="48">
        <f>HLOOKUP(B18,Character!D$8:S$51,44,FALSE) /Character!$C$6 *$H$7</f>
        <v>0</v>
      </c>
      <c r="I18" s="48">
        <f>HLOOKUP(B18,Enemy!D$8:S$52,45,FALSE) /Enemy!$C$6 *$I$7</f>
        <v>0</v>
      </c>
      <c r="J18" s="48">
        <f>HLOOKUP(B18,'Pause &amp; Player Bar'!D$8:S$23,16,FALSE) /'Pause &amp; Player Bar'!$C$6 *$J$7</f>
        <v>0</v>
      </c>
      <c r="K18" s="48">
        <f>HLOOKUP(B18,Credit!D$8:S$14,7,FALSE) /Credit!$C$6 *$K$7</f>
        <v>0</v>
      </c>
      <c r="L18" s="5"/>
    </row>
    <row r="19" spans="2:12" ht="15" customHeight="1" x14ac:dyDescent="0.25">
      <c r="B19" s="11">
        <v>11</v>
      </c>
      <c r="C19" s="45">
        <f t="shared" si="0"/>
        <v>0</v>
      </c>
      <c r="D19" s="11" t="str">
        <f t="shared" si="1"/>
        <v>E</v>
      </c>
      <c r="E19" s="15">
        <f>HLOOKUP(B19,Page!D$8:S$17,10,FALSE) /Page!$C$6 *$E$7</f>
        <v>0</v>
      </c>
      <c r="F19" s="15">
        <f>HLOOKUP(B19,Modal!D$8:S$22,15,FALSE) /Modal!$C$6 *$F$7</f>
        <v>0</v>
      </c>
      <c r="G19" s="48">
        <f>HLOOKUP(B19,'Game Environment'!D$8:S$32,25,FALSE) /'Game Environment'!$C$6 *$G$7</f>
        <v>0</v>
      </c>
      <c r="H19" s="48">
        <f>HLOOKUP(B19,Character!D$8:S$51,44,FALSE) /Character!$C$6 *$H$7</f>
        <v>0</v>
      </c>
      <c r="I19" s="48">
        <f>HLOOKUP(B19,Enemy!D$8:S$52,45,FALSE) /Enemy!$C$6 *$I$7</f>
        <v>0</v>
      </c>
      <c r="J19" s="48">
        <f>HLOOKUP(B19,'Pause &amp; Player Bar'!D$8:S$23,16,FALSE) /'Pause &amp; Player Bar'!$C$6 *$J$7</f>
        <v>0</v>
      </c>
      <c r="K19" s="48">
        <f>HLOOKUP(B19,Credit!D$8:S$14,7,FALSE) /Credit!$C$6 *$K$7</f>
        <v>0</v>
      </c>
      <c r="L19" s="5"/>
    </row>
    <row r="20" spans="2:12" ht="15" customHeight="1" x14ac:dyDescent="0.25">
      <c r="B20" s="11">
        <v>12</v>
      </c>
      <c r="C20" s="45">
        <f t="shared" si="0"/>
        <v>0</v>
      </c>
      <c r="D20" s="11" t="str">
        <f t="shared" si="1"/>
        <v>E</v>
      </c>
      <c r="E20" s="15">
        <f>HLOOKUP(B20,Page!D$8:S$17,10,FALSE) /Page!$C$6 *$E$7</f>
        <v>0</v>
      </c>
      <c r="F20" s="15">
        <f>HLOOKUP(B20,Modal!D$8:S$22,15,FALSE) /Modal!$C$6 *$F$7</f>
        <v>0</v>
      </c>
      <c r="G20" s="48">
        <f>HLOOKUP(B20,'Game Environment'!D$8:S$32,25,FALSE) /'Game Environment'!$C$6 *$G$7</f>
        <v>0</v>
      </c>
      <c r="H20" s="48">
        <f>HLOOKUP(B20,Character!D$8:S$51,44,FALSE) /Character!$C$6 *$H$7</f>
        <v>0</v>
      </c>
      <c r="I20" s="48">
        <f>HLOOKUP(B20,Enemy!D$8:S$52,45,FALSE) /Enemy!$C$6 *$I$7</f>
        <v>0</v>
      </c>
      <c r="J20" s="48">
        <f>HLOOKUP(B20,'Pause &amp; Player Bar'!D$8:S$23,16,FALSE) /'Pause &amp; Player Bar'!$C$6 *$J$7</f>
        <v>0</v>
      </c>
      <c r="K20" s="48">
        <f>HLOOKUP(B20,Credit!D$8:S$14,7,FALSE) /Credit!$C$6 *$K$7</f>
        <v>0</v>
      </c>
      <c r="L20" s="5"/>
    </row>
    <row r="21" spans="2:12" ht="15" customHeight="1" x14ac:dyDescent="0.25">
      <c r="B21" s="11">
        <v>13</v>
      </c>
      <c r="C21" s="45">
        <f t="shared" si="0"/>
        <v>0</v>
      </c>
      <c r="D21" s="11" t="str">
        <f t="shared" si="1"/>
        <v>E</v>
      </c>
      <c r="E21" s="15">
        <f>HLOOKUP(B21,Page!D$8:S$17,10,FALSE) /Page!$C$6 *$E$7</f>
        <v>0</v>
      </c>
      <c r="F21" s="15">
        <f>HLOOKUP(B21,Modal!D$8:S$22,15,FALSE) /Modal!$C$6 *$F$7</f>
        <v>0</v>
      </c>
      <c r="G21" s="48">
        <f>HLOOKUP(B21,'Game Environment'!D$8:S$32,25,FALSE) /'Game Environment'!$C$6 *$G$7</f>
        <v>0</v>
      </c>
      <c r="H21" s="48">
        <f>HLOOKUP(B21,Character!D$8:S$51,44,FALSE) /Character!$C$6 *$H$7</f>
        <v>0</v>
      </c>
      <c r="I21" s="48">
        <f>HLOOKUP(B21,Enemy!D$8:S$52,45,FALSE) /Enemy!$C$6 *$I$7</f>
        <v>0</v>
      </c>
      <c r="J21" s="48">
        <f>HLOOKUP(B21,'Pause &amp; Player Bar'!D$8:S$23,16,FALSE) /'Pause &amp; Player Bar'!$C$6 *$J$7</f>
        <v>0</v>
      </c>
      <c r="K21" s="48">
        <f>HLOOKUP(B21,Credit!D$8:S$14,7,FALSE) /Credit!$C$6 *$K$7</f>
        <v>0</v>
      </c>
      <c r="L21" s="5"/>
    </row>
    <row r="22" spans="2:12" ht="15" customHeight="1" x14ac:dyDescent="0.25">
      <c r="B22" s="11">
        <v>14</v>
      </c>
      <c r="C22" s="45">
        <f t="shared" si="0"/>
        <v>0</v>
      </c>
      <c r="D22" s="11" t="str">
        <f t="shared" si="1"/>
        <v>E</v>
      </c>
      <c r="E22" s="15">
        <f>HLOOKUP(B22,Page!D$8:S$17,10,FALSE) /Page!$C$6 *$E$7</f>
        <v>0</v>
      </c>
      <c r="F22" s="15">
        <f>HLOOKUP(B22,Modal!D$8:S$22,15,FALSE) /Modal!$C$6 *$F$7</f>
        <v>0</v>
      </c>
      <c r="G22" s="48">
        <f>HLOOKUP(B22,'Game Environment'!D$8:S$32,25,FALSE) /'Game Environment'!$C$6 *$G$7</f>
        <v>0</v>
      </c>
      <c r="H22" s="48">
        <f>HLOOKUP(B22,Character!D$8:S$51,44,FALSE) /Character!$C$6 *$H$7</f>
        <v>0</v>
      </c>
      <c r="I22" s="48">
        <f>HLOOKUP(B22,Enemy!D$8:S$52,45,FALSE) /Enemy!$C$6 *$I$7</f>
        <v>0</v>
      </c>
      <c r="J22" s="48">
        <f>HLOOKUP(B22,'Pause &amp; Player Bar'!D$8:S$23,16,FALSE) /'Pause &amp; Player Bar'!$C$6 *$J$7</f>
        <v>0</v>
      </c>
      <c r="K22" s="48">
        <f>HLOOKUP(B22,Credit!D$8:S$14,7,FALSE) /Credit!$C$6 *$K$7</f>
        <v>0</v>
      </c>
      <c r="L22" s="5"/>
    </row>
    <row r="23" spans="2:12" ht="15" customHeight="1" x14ac:dyDescent="0.25">
      <c r="B23" s="11">
        <v>15</v>
      </c>
      <c r="C23" s="45">
        <f t="shared" si="0"/>
        <v>0</v>
      </c>
      <c r="D23" s="11" t="str">
        <f t="shared" si="1"/>
        <v>E</v>
      </c>
      <c r="E23" s="15">
        <f>HLOOKUP(B23,Page!D$8:S$17,10,FALSE) /Page!$C$6 *$E$7</f>
        <v>0</v>
      </c>
      <c r="F23" s="15">
        <f>HLOOKUP(B23,Modal!D$8:S$22,15,FALSE) /Modal!$C$6 *$F$7</f>
        <v>0</v>
      </c>
      <c r="G23" s="48">
        <f>HLOOKUP(B23,'Game Environment'!D$8:S$32,25,FALSE) /'Game Environment'!$C$6 *$G$7</f>
        <v>0</v>
      </c>
      <c r="H23" s="48">
        <f>HLOOKUP(B23,Character!D$8:S$51,44,FALSE) /Character!$C$6 *$H$7</f>
        <v>0</v>
      </c>
      <c r="I23" s="48">
        <f>HLOOKUP(B23,Enemy!D$8:S$52,45,FALSE) /Enemy!$C$6 *$I$7</f>
        <v>0</v>
      </c>
      <c r="J23" s="48">
        <f>HLOOKUP(B23,'Pause &amp; Player Bar'!D$8:S$23,16,FALSE) /'Pause &amp; Player Bar'!$C$6 *$J$7</f>
        <v>0</v>
      </c>
      <c r="K23" s="48">
        <f>HLOOKUP(B23,Credit!D$8:S$14,7,FALSE) /Credit!$C$6 *$K$7</f>
        <v>0</v>
      </c>
      <c r="L23" s="5"/>
    </row>
    <row r="24" spans="2:12" ht="15" customHeight="1" x14ac:dyDescent="0.25"/>
    <row r="25" spans="2:12" ht="15" customHeight="1" x14ac:dyDescent="0.25">
      <c r="B25" s="59" t="s">
        <v>162</v>
      </c>
      <c r="C25" s="59"/>
      <c r="D25" s="59"/>
      <c r="E25" s="59"/>
      <c r="F25" s="59"/>
    </row>
    <row r="26" spans="2:12" ht="15" customHeight="1" x14ac:dyDescent="0.25"/>
    <row r="27" spans="2:12" ht="15" customHeight="1" x14ac:dyDescent="0.25"/>
    <row r="28" spans="2:12" ht="15" customHeight="1" x14ac:dyDescent="0.25"/>
    <row r="29" spans="2:12" ht="15" customHeight="1" x14ac:dyDescent="0.25"/>
    <row r="30" spans="2:12" ht="15" customHeight="1" x14ac:dyDescent="0.25"/>
    <row r="31" spans="2:12" ht="15" customHeight="1" x14ac:dyDescent="0.25"/>
  </sheetData>
  <mergeCells count="13">
    <mergeCell ref="K5:K6"/>
    <mergeCell ref="I5:I6"/>
    <mergeCell ref="J5:J6"/>
    <mergeCell ref="B25:F25"/>
    <mergeCell ref="H5:H6"/>
    <mergeCell ref="B2:H2"/>
    <mergeCell ref="B3:H3"/>
    <mergeCell ref="B5:B7"/>
    <mergeCell ref="C5:C7"/>
    <mergeCell ref="D5:D7"/>
    <mergeCell ref="E5:E6"/>
    <mergeCell ref="G5:G6"/>
    <mergeCell ref="F5:F6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7"/>
  <sheetViews>
    <sheetView showGridLines="0" zoomScale="115" zoomScaleNormal="115" workbookViewId="0">
      <selection activeCell="B28" sqref="B28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0.140625" style="1" customWidth="1"/>
    <col min="5" max="19" width="6.7109375" style="1" customWidth="1"/>
    <col min="20" max="16384" width="6.7109375" style="1"/>
  </cols>
  <sheetData>
    <row r="2" spans="2:19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2:19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6" spans="2:19" x14ac:dyDescent="0.25">
      <c r="C6" s="18">
        <f>SUM(C10:C26)</f>
        <v>100</v>
      </c>
      <c r="D6" s="6"/>
    </row>
    <row r="7" spans="2:19" x14ac:dyDescent="0.25">
      <c r="B7" s="37" t="s">
        <v>155</v>
      </c>
      <c r="C7" s="37" t="s">
        <v>3</v>
      </c>
      <c r="D7" s="34" t="s">
        <v>33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19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19" x14ac:dyDescent="0.25">
      <c r="B9" s="13" t="s">
        <v>12</v>
      </c>
      <c r="C9" s="25">
        <v>5</v>
      </c>
      <c r="D9" s="26">
        <v>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 x14ac:dyDescent="0.25">
      <c r="B10" s="38" t="s">
        <v>19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19" x14ac:dyDescent="0.25">
      <c r="B11" s="38" t="s">
        <v>20</v>
      </c>
      <c r="C11" s="13">
        <v>8</v>
      </c>
      <c r="D11" s="16">
        <f t="shared" ref="D11:D26" si="0">C11</f>
        <v>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19" x14ac:dyDescent="0.25">
      <c r="B12" s="38" t="s">
        <v>13</v>
      </c>
      <c r="C12" s="13">
        <v>10</v>
      </c>
      <c r="D12" s="16">
        <f t="shared" si="0"/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19" x14ac:dyDescent="0.25">
      <c r="B13" s="38" t="s">
        <v>14</v>
      </c>
      <c r="C13" s="13">
        <v>5</v>
      </c>
      <c r="D13" s="16">
        <f t="shared" si="0"/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19" x14ac:dyDescent="0.25">
      <c r="B14" s="38" t="s">
        <v>15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25">
      <c r="B15" s="38" t="s">
        <v>16</v>
      </c>
      <c r="C15" s="13">
        <v>5</v>
      </c>
      <c r="D15" s="16">
        <f t="shared" si="0"/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x14ac:dyDescent="0.25">
      <c r="B16" s="38" t="s">
        <v>17</v>
      </c>
      <c r="C16" s="13">
        <v>15</v>
      </c>
      <c r="D16" s="16">
        <f t="shared" si="0"/>
        <v>15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38" t="s">
        <v>18</v>
      </c>
      <c r="C17" s="13">
        <v>5</v>
      </c>
      <c r="D17" s="16">
        <f t="shared" si="0"/>
        <v>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13" t="s">
        <v>37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x14ac:dyDescent="0.25">
      <c r="B19" s="38" t="s">
        <v>38</v>
      </c>
      <c r="C19" s="13">
        <v>5</v>
      </c>
      <c r="D19" s="16">
        <f t="shared" si="0"/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38" t="s">
        <v>39</v>
      </c>
      <c r="C20" s="13">
        <v>5</v>
      </c>
      <c r="D20" s="16">
        <f t="shared" si="0"/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13" t="s">
        <v>6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x14ac:dyDescent="0.25">
      <c r="B22" s="38" t="s">
        <v>34</v>
      </c>
      <c r="C22" s="13">
        <v>5</v>
      </c>
      <c r="D22" s="16">
        <f t="shared" si="0"/>
        <v>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38" t="s">
        <v>156</v>
      </c>
      <c r="C23" s="13">
        <v>2</v>
      </c>
      <c r="D23" s="16">
        <f t="shared" si="0"/>
        <v>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38" t="s">
        <v>35</v>
      </c>
      <c r="C24" s="13">
        <v>5</v>
      </c>
      <c r="D24" s="16">
        <f t="shared" si="0"/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38" t="s">
        <v>10</v>
      </c>
      <c r="C25" s="13">
        <v>10</v>
      </c>
      <c r="D25" s="16">
        <f t="shared" si="0"/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38" t="s">
        <v>11</v>
      </c>
      <c r="C26" s="13">
        <v>10</v>
      </c>
      <c r="D26" s="16">
        <f t="shared" si="0"/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27"/>
      <c r="C27" s="28"/>
      <c r="D27" s="17">
        <f>SUM(D10:D26)</f>
        <v>100</v>
      </c>
      <c r="E27" s="17">
        <f>IFERROR(SUMPRODUCT($C$9:$C$16, E10:E17) / 2, 0)</f>
        <v>0</v>
      </c>
      <c r="F27" s="17">
        <f>IFERROR(SUMPRODUCT($C$9:$C$16, F10:F17) / 2, 0)</f>
        <v>0</v>
      </c>
      <c r="G27" s="17">
        <f>IFERROR(SUMPRODUCT($C$9:$C$16, G10:G17) / 2, 0)</f>
        <v>0</v>
      </c>
      <c r="H27" s="17">
        <f>IFERROR(SUMPRODUCT($C$9:$C$16, H10:H17) / 2, 0)</f>
        <v>0</v>
      </c>
      <c r="I27" s="17">
        <f>IFERROR(SUMPRODUCT($C$9:$C$16, I10:I17) / 2, 0)</f>
        <v>0</v>
      </c>
      <c r="J27" s="17">
        <f>IFERROR(SUMPRODUCT($C$9:$C$16, J10:J17) / 2, 0)</f>
        <v>0</v>
      </c>
      <c r="K27" s="17">
        <f>IFERROR(SUMPRODUCT($C$9:$C$16, K10:K17) / 2, 0)</f>
        <v>0</v>
      </c>
      <c r="L27" s="17">
        <f>IFERROR(SUMPRODUCT($C$9:$C$16, L10:L17) / 2, 0)</f>
        <v>0</v>
      </c>
      <c r="M27" s="17">
        <f>IFERROR(SUMPRODUCT($C$9:$C$16, M10:M17) / 2, 0)</f>
        <v>0</v>
      </c>
      <c r="N27" s="17">
        <f>IFERROR(SUMPRODUCT($C$9:$C$16, N10:N17) / 2, 0)</f>
        <v>0</v>
      </c>
      <c r="O27" s="17">
        <f>IFERROR(SUMPRODUCT($C$9:$C$16, O10:O17) / 2, 0)</f>
        <v>0</v>
      </c>
      <c r="P27" s="17">
        <f>IFERROR(SUMPRODUCT($C$9:$C$16, P10:P17) / 2, 0)</f>
        <v>0</v>
      </c>
      <c r="Q27" s="17">
        <f>IFERROR(SUMPRODUCT($C$9:$C$16, Q10:Q17) / 2, 0)</f>
        <v>0</v>
      </c>
      <c r="R27" s="17">
        <f>IFERROR(SUMPRODUCT($C$9:$C$16, R10:R17) / 2, 0)</f>
        <v>0</v>
      </c>
      <c r="S27" s="17">
        <f>IFERROR(SUMPRODUCT($C$9:$C$16, S10:S17) / 2, 0)</f>
        <v>0</v>
      </c>
    </row>
  </sheetData>
  <mergeCells count="5">
    <mergeCell ref="B3:S3"/>
    <mergeCell ref="B2:S2"/>
    <mergeCell ref="B7:B8"/>
    <mergeCell ref="C7:C8"/>
    <mergeCell ref="D7:S7"/>
  </mergeCells>
  <phoneticPr fontId="5" type="noConversion"/>
  <dataValidations count="1">
    <dataValidation type="list" allowBlank="1" showInputMessage="1" showErrorMessage="1" sqref="E23:S23 E25:S26" xr:uid="{B69FD812-A7D8-4568-987A-B5606766DBE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4"/>
  <sheetViews>
    <sheetView showGridLines="0" topLeftCell="A3" zoomScale="115" zoomScaleNormal="115" workbookViewId="0">
      <selection activeCell="B34" sqref="B3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8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5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9" t="s">
        <v>23</v>
      </c>
      <c r="C10" s="13">
        <v>10</v>
      </c>
      <c r="D10" s="16"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8" t="s">
        <v>24</v>
      </c>
      <c r="C11" s="13">
        <v>5</v>
      </c>
      <c r="D11" s="16"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9" t="s">
        <v>25</v>
      </c>
      <c r="C12" s="13">
        <v>10</v>
      </c>
      <c r="D12" s="16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38" t="s">
        <v>26</v>
      </c>
      <c r="C13" s="13">
        <v>10</v>
      </c>
      <c r="D13" s="16"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75" x14ac:dyDescent="0.25">
      <c r="B14" s="19" t="s">
        <v>21</v>
      </c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20" ht="15.75" x14ac:dyDescent="0.25">
      <c r="B15" s="39" t="s">
        <v>27</v>
      </c>
      <c r="C15" s="13">
        <v>5</v>
      </c>
      <c r="D15" s="16"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25">
      <c r="B16" s="38" t="s">
        <v>28</v>
      </c>
      <c r="C16" s="13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25">
      <c r="B17" s="13" t="s">
        <v>22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38" t="s">
        <v>27</v>
      </c>
      <c r="C18" s="13">
        <v>5</v>
      </c>
      <c r="D18" s="16"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38" t="s">
        <v>30</v>
      </c>
      <c r="C19" s="13">
        <v>20</v>
      </c>
      <c r="D19" s="16">
        <v>20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38" t="s">
        <v>29</v>
      </c>
      <c r="C20" s="13">
        <v>20</v>
      </c>
      <c r="D20" s="16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38" t="s">
        <v>31</v>
      </c>
      <c r="C21" s="13">
        <v>10</v>
      </c>
      <c r="D21" s="16"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23"/>
      <c r="C22" s="24"/>
      <c r="D22" s="20">
        <f>SUM(D10:D21)</f>
        <v>100</v>
      </c>
      <c r="E22" s="20">
        <f t="shared" ref="E22:S22" si="0">SUM(E10:E21)</f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</row>
    <row r="23" spans="2:19" x14ac:dyDescent="0.25">
      <c r="B23" s="10"/>
    </row>
    <row r="24" spans="2:19" x14ac:dyDescent="0.25">
      <c r="B24" s="10"/>
    </row>
  </sheetData>
  <mergeCells count="5">
    <mergeCell ref="B7:B8"/>
    <mergeCell ref="D7:S7"/>
    <mergeCell ref="C7:C8"/>
    <mergeCell ref="B2:S2"/>
    <mergeCell ref="B3:S3"/>
  </mergeCells>
  <phoneticPr fontId="5" type="noConversion"/>
  <dataValidations count="1">
    <dataValidation type="list" allowBlank="1" showInputMessage="1" showErrorMessage="1" sqref="E16:S16 E18:S21 E11:S11 E13:S13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7552-A148-4D56-9BA3-5CE1794ECD23}">
  <dimension ref="B2:T32"/>
  <sheetViews>
    <sheetView showGridLines="0" tabSelected="1" zoomScale="115" zoomScaleNormal="115" workbookViewId="0">
      <selection activeCell="I19" sqref="I19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8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SUM(C9:C28)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41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40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9" t="s">
        <v>52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8" t="s">
        <v>54</v>
      </c>
      <c r="C11" s="13">
        <v>5</v>
      </c>
      <c r="D11" s="16">
        <f t="shared" ref="D11:D16" si="0">C11</f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19" t="s">
        <v>41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20" ht="15.75" x14ac:dyDescent="0.25">
      <c r="B13" s="39" t="s">
        <v>56</v>
      </c>
      <c r="C13" s="13">
        <v>10</v>
      </c>
      <c r="D13" s="16">
        <f t="shared" si="0"/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38" t="s">
        <v>55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58" t="s">
        <v>129</v>
      </c>
      <c r="C15" s="47">
        <v>5</v>
      </c>
      <c r="D15" s="49">
        <f t="shared" si="0"/>
        <v>5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2:20" x14ac:dyDescent="0.25">
      <c r="B16" s="57" t="s">
        <v>130</v>
      </c>
      <c r="C16" s="47">
        <v>5</v>
      </c>
      <c r="D16" s="49">
        <f t="shared" si="0"/>
        <v>5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2:19" ht="15.75" x14ac:dyDescent="0.25">
      <c r="B17" s="19" t="s">
        <v>43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25">
      <c r="B18" s="38" t="s">
        <v>51</v>
      </c>
      <c r="C18" s="13">
        <v>5</v>
      </c>
      <c r="D18" s="16">
        <f>C18</f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38" t="s">
        <v>50</v>
      </c>
      <c r="C19" s="13">
        <v>5</v>
      </c>
      <c r="D19" s="16">
        <f>C19</f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25">
      <c r="B20" s="38" t="s">
        <v>49</v>
      </c>
      <c r="C20" s="13">
        <v>5</v>
      </c>
      <c r="D20" s="16">
        <f>C20</f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38" t="s">
        <v>48</v>
      </c>
      <c r="C21" s="13">
        <v>5</v>
      </c>
      <c r="D21" s="16">
        <f>C21</f>
        <v>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x14ac:dyDescent="0.25">
      <c r="B22" s="38" t="s">
        <v>47</v>
      </c>
      <c r="C22" s="13">
        <v>10</v>
      </c>
      <c r="D22" s="16">
        <f>C22</f>
        <v>10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38" t="s">
        <v>46</v>
      </c>
      <c r="C23" s="13">
        <v>10</v>
      </c>
      <c r="D23" s="16">
        <f>C23</f>
        <v>10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25">
      <c r="B24" s="38" t="s">
        <v>44</v>
      </c>
      <c r="C24" s="13">
        <v>5</v>
      </c>
      <c r="D24" s="16">
        <f>C24</f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25">
      <c r="B25" s="38" t="s">
        <v>45</v>
      </c>
      <c r="C25" s="13">
        <v>5</v>
      </c>
      <c r="D25" s="16">
        <f>C25</f>
        <v>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38" t="s">
        <v>53</v>
      </c>
      <c r="C26" s="13">
        <v>10</v>
      </c>
      <c r="D26" s="16">
        <f>C26</f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75" x14ac:dyDescent="0.25">
      <c r="B27" s="19" t="s">
        <v>42</v>
      </c>
      <c r="C27" s="21"/>
      <c r="D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2:19" x14ac:dyDescent="0.25">
      <c r="B28" s="38" t="s">
        <v>58</v>
      </c>
      <c r="C28" s="13">
        <v>5</v>
      </c>
      <c r="D28" s="16">
        <f>C28</f>
        <v>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38" t="s">
        <v>57</v>
      </c>
      <c r="C29" s="13">
        <v>5</v>
      </c>
      <c r="D29" s="16">
        <f>C29</f>
        <v>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38" t="s">
        <v>59</v>
      </c>
      <c r="C30" s="13">
        <v>5</v>
      </c>
      <c r="D30" s="16">
        <f>C30</f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38" t="s">
        <v>60</v>
      </c>
      <c r="C31" s="13">
        <v>5</v>
      </c>
      <c r="D31" s="16">
        <f>C31</f>
        <v>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23"/>
      <c r="C32" s="24"/>
      <c r="D32" s="20">
        <f>SUM(D10:D28)</f>
        <v>100</v>
      </c>
      <c r="E32" s="20">
        <f>SUM(E10:E28)</f>
        <v>0</v>
      </c>
      <c r="F32" s="20">
        <f>SUM(F10:F28)</f>
        <v>0</v>
      </c>
      <c r="G32" s="20">
        <f>SUM(G10:G28)</f>
        <v>0</v>
      </c>
      <c r="H32" s="20">
        <f>SUM(H10:H28)</f>
        <v>0</v>
      </c>
      <c r="I32" s="20">
        <f>SUM(I10:I28)</f>
        <v>0</v>
      </c>
      <c r="J32" s="20">
        <f>SUM(J10:J28)</f>
        <v>0</v>
      </c>
      <c r="K32" s="20">
        <f>SUM(K10:K28)</f>
        <v>0</v>
      </c>
      <c r="L32" s="20">
        <f>SUM(L10:L28)</f>
        <v>0</v>
      </c>
      <c r="M32" s="20">
        <f>SUM(M10:M28)</f>
        <v>0</v>
      </c>
      <c r="N32" s="20">
        <f>SUM(N10:N28)</f>
        <v>0</v>
      </c>
      <c r="O32" s="20">
        <f>SUM(O10:O28)</f>
        <v>0</v>
      </c>
      <c r="P32" s="20">
        <f>SUM(P10:P28)</f>
        <v>0</v>
      </c>
      <c r="Q32" s="20">
        <f>SUM(Q10:Q28)</f>
        <v>0</v>
      </c>
      <c r="R32" s="20">
        <f>SUM(R10:R28)</f>
        <v>0</v>
      </c>
      <c r="S32" s="20">
        <f>SUM(S10:S28)</f>
        <v>0</v>
      </c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8:S26 E28:S32 E16:S16" xr:uid="{313CE7EB-2EA0-43A3-B9EE-3FA24C5E21C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C42-D3CB-409A-96C7-2F7D6285C82B}">
  <dimension ref="B2:T51"/>
  <sheetViews>
    <sheetView showGridLines="0" topLeftCell="A6" zoomScale="115" zoomScaleNormal="115" workbookViewId="0">
      <selection activeCell="D50" sqref="D9:D50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8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SUM(C10:C50)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7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9" t="s">
        <v>61</v>
      </c>
      <c r="C10" s="13">
        <v>2</v>
      </c>
      <c r="D10" s="16">
        <f>C10</f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8" t="s">
        <v>62</v>
      </c>
      <c r="C11" s="13">
        <v>2</v>
      </c>
      <c r="D11" s="16">
        <f t="shared" ref="D11" si="0">C11</f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9" t="s">
        <v>63</v>
      </c>
      <c r="C12" s="13">
        <v>5</v>
      </c>
      <c r="D12" s="16">
        <f>C12</f>
        <v>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25">
      <c r="B13" s="38" t="s">
        <v>157</v>
      </c>
      <c r="C13" s="13">
        <v>4</v>
      </c>
      <c r="D13" s="16">
        <f>C13</f>
        <v>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57" t="s">
        <v>158</v>
      </c>
      <c r="C14" s="47">
        <v>3</v>
      </c>
      <c r="D14" s="49">
        <f>C14</f>
        <v>3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2:20" x14ac:dyDescent="0.25">
      <c r="B15" s="57" t="s">
        <v>159</v>
      </c>
      <c r="C15" s="47">
        <v>3</v>
      </c>
      <c r="D15" s="49">
        <f>C15</f>
        <v>3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</row>
    <row r="16" spans="2:20" x14ac:dyDescent="0.25">
      <c r="B16" s="57" t="s">
        <v>152</v>
      </c>
      <c r="C16" s="47">
        <v>5</v>
      </c>
      <c r="D16" s="49">
        <f>C16</f>
        <v>5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2:19" ht="15.75" x14ac:dyDescent="0.25">
      <c r="B17" s="19" t="s">
        <v>64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75" x14ac:dyDescent="0.25">
      <c r="B18" s="39" t="s">
        <v>65</v>
      </c>
      <c r="C18" s="13">
        <v>2</v>
      </c>
      <c r="D18" s="16">
        <f>C18</f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25">
      <c r="B19" s="38" t="s">
        <v>66</v>
      </c>
      <c r="C19" s="13">
        <v>2</v>
      </c>
      <c r="D19" s="16">
        <f>C19</f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9" t="s">
        <v>67</v>
      </c>
      <c r="C20" s="13">
        <v>3</v>
      </c>
      <c r="D20" s="16">
        <f>C20</f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38" t="s">
        <v>68</v>
      </c>
      <c r="C21" s="13">
        <v>2</v>
      </c>
      <c r="D21" s="16">
        <f>C21</f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9" t="s">
        <v>69</v>
      </c>
      <c r="C22" s="13">
        <v>2</v>
      </c>
      <c r="D22" s="16">
        <f>C22</f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38" t="s">
        <v>70</v>
      </c>
      <c r="C23" s="13">
        <v>3</v>
      </c>
      <c r="D23" s="16">
        <f>C23</f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71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38" t="s">
        <v>72</v>
      </c>
      <c r="C25" s="13">
        <v>2</v>
      </c>
      <c r="D25" s="16">
        <f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25">
      <c r="B26" s="38" t="s">
        <v>73</v>
      </c>
      <c r="C26" s="13">
        <v>2</v>
      </c>
      <c r="D26" s="16">
        <f>C26</f>
        <v>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25">
      <c r="B27" s="38" t="s">
        <v>74</v>
      </c>
      <c r="C27" s="13">
        <v>2</v>
      </c>
      <c r="D27" s="16">
        <f>C27</f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38" t="s">
        <v>96</v>
      </c>
      <c r="C28" s="13">
        <v>3</v>
      </c>
      <c r="D28" s="16">
        <f>C28</f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25">
      <c r="B29" s="38" t="s">
        <v>75</v>
      </c>
      <c r="C29" s="13">
        <v>3</v>
      </c>
      <c r="D29" s="16">
        <f>C29</f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25">
      <c r="B30" s="38" t="s">
        <v>76</v>
      </c>
      <c r="C30" s="13">
        <v>5</v>
      </c>
      <c r="D30" s="16">
        <f>C30</f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75" x14ac:dyDescent="0.25">
      <c r="B31" s="19" t="s">
        <v>77</v>
      </c>
      <c r="C31" s="21">
        <v>0</v>
      </c>
      <c r="D31" s="21">
        <f>C31</f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25">
      <c r="B32" s="38" t="s">
        <v>79</v>
      </c>
      <c r="C32" s="13">
        <v>2</v>
      </c>
      <c r="D32" s="16">
        <f>C32</f>
        <v>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25">
      <c r="B33" s="38" t="s">
        <v>78</v>
      </c>
      <c r="C33" s="13">
        <v>5</v>
      </c>
      <c r="D33" s="16">
        <f>C33</f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38" t="s">
        <v>80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25">
      <c r="B35" s="38" t="s">
        <v>81</v>
      </c>
      <c r="C35" s="13">
        <v>2</v>
      </c>
      <c r="D35" s="16">
        <f>C35</f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75" x14ac:dyDescent="0.25">
      <c r="B36" s="19" t="s">
        <v>82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25">
      <c r="B37" s="38" t="s">
        <v>85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25">
      <c r="B38" s="38" t="s">
        <v>86</v>
      </c>
      <c r="C38" s="13">
        <v>2</v>
      </c>
      <c r="D38" s="16">
        <f>C38</f>
        <v>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25">
      <c r="B39" s="38" t="s">
        <v>87</v>
      </c>
      <c r="C39" s="13">
        <v>2</v>
      </c>
      <c r="D39" s="16">
        <f>C39</f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25">
      <c r="B40" s="38" t="s">
        <v>88</v>
      </c>
      <c r="C40" s="13">
        <v>5</v>
      </c>
      <c r="D40" s="16">
        <f>C40</f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75" x14ac:dyDescent="0.25">
      <c r="B41" s="19" t="s">
        <v>83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25">
      <c r="B42" s="38" t="s">
        <v>89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25">
      <c r="B43" s="38" t="s">
        <v>90</v>
      </c>
      <c r="C43" s="13">
        <v>5</v>
      </c>
      <c r="D43" s="16">
        <f>C43</f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x14ac:dyDescent="0.25">
      <c r="B44" s="38" t="s">
        <v>160</v>
      </c>
      <c r="C44" s="13">
        <v>2</v>
      </c>
      <c r="D44" s="16">
        <f>C44</f>
        <v>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x14ac:dyDescent="0.25">
      <c r="B45" s="38" t="s">
        <v>91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75" x14ac:dyDescent="0.25">
      <c r="B46" s="19" t="s">
        <v>84</v>
      </c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 x14ac:dyDescent="0.25">
      <c r="B47" s="38" t="s">
        <v>92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x14ac:dyDescent="0.25">
      <c r="B48" s="38" t="s">
        <v>93</v>
      </c>
      <c r="C48" s="13">
        <v>2</v>
      </c>
      <c r="D48" s="16">
        <f>C48</f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x14ac:dyDescent="0.25">
      <c r="B49" s="38" t="s">
        <v>94</v>
      </c>
      <c r="C49" s="13">
        <v>2</v>
      </c>
      <c r="D49" s="16">
        <f>C49</f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25">
      <c r="B50" s="38" t="s">
        <v>95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ht="15.75" x14ac:dyDescent="0.25">
      <c r="B51" s="23"/>
      <c r="C51" s="24"/>
      <c r="D51" s="20">
        <f>SUM(D10:D50)</f>
        <v>100</v>
      </c>
      <c r="E51" s="20">
        <f>SUM(E23:E42)</f>
        <v>0</v>
      </c>
      <c r="F51" s="20">
        <f>SUM(F23:F42)</f>
        <v>0</v>
      </c>
      <c r="G51" s="20">
        <f>SUM(G23:G42)</f>
        <v>0</v>
      </c>
      <c r="H51" s="20">
        <f>SUM(H23:H42)</f>
        <v>0</v>
      </c>
      <c r="I51" s="20">
        <f>SUM(I23:I42)</f>
        <v>0</v>
      </c>
      <c r="J51" s="20">
        <f>SUM(J23:J42)</f>
        <v>0</v>
      </c>
      <c r="K51" s="20">
        <f>SUM(K23:K42)</f>
        <v>0</v>
      </c>
      <c r="L51" s="20">
        <f>SUM(L23:L42)</f>
        <v>0</v>
      </c>
      <c r="M51" s="20">
        <f>SUM(M23:M42)</f>
        <v>0</v>
      </c>
      <c r="N51" s="20">
        <f>SUM(N23:N42)</f>
        <v>0</v>
      </c>
      <c r="O51" s="20">
        <f>SUM(O23:O42)</f>
        <v>0</v>
      </c>
      <c r="P51" s="20">
        <f>SUM(P23:P42)</f>
        <v>0</v>
      </c>
      <c r="Q51" s="20">
        <f>SUM(Q23:Q42)</f>
        <v>0</v>
      </c>
      <c r="R51" s="20">
        <f>SUM(R23:R42)</f>
        <v>0</v>
      </c>
      <c r="S51" s="20">
        <f>SUM(S23:S42)</f>
        <v>0</v>
      </c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9:S19 E25:S30 E21:S21 E23:S23 E32:S35 E37:S40 E42:S45 E47:S51 E13:S16" xr:uid="{82EFD33F-613E-43CE-B2BA-BD934EB18F4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F423-359F-4D10-95FC-95DDE46C12FA}">
  <dimension ref="B2:T52"/>
  <sheetViews>
    <sheetView showGridLines="0" zoomScale="115" zoomScaleNormal="115" workbookViewId="0">
      <selection activeCell="F14" sqref="F14"/>
    </sheetView>
  </sheetViews>
  <sheetFormatPr defaultColWidth="6.7109375" defaultRowHeight="15" x14ac:dyDescent="0.25"/>
  <cols>
    <col min="1" max="1" width="3.7109375" style="1" customWidth="1"/>
    <col min="2" max="2" width="45.7109375" style="1" customWidth="1"/>
    <col min="3" max="3" width="10.7109375" style="1" customWidth="1"/>
    <col min="4" max="4" width="11" style="1" customWidth="1"/>
    <col min="5" max="5" width="6.7109375" style="1" customWidth="1"/>
    <col min="6" max="16384" width="6.7109375" style="1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8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"/>
    </row>
    <row r="4" spans="2:20" ht="1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25">
      <c r="B6" s="9"/>
      <c r="C6" s="18">
        <f>SUM(C9:C51)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25">
      <c r="B7" s="37" t="s">
        <v>7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75" x14ac:dyDescent="0.25">
      <c r="B9" s="19" t="s">
        <v>99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75" x14ac:dyDescent="0.25">
      <c r="B10" s="39" t="s">
        <v>61</v>
      </c>
      <c r="C10" s="13">
        <v>3</v>
      </c>
      <c r="D10" s="16">
        <f>C10</f>
        <v>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25">
      <c r="B11" s="38" t="s">
        <v>100</v>
      </c>
      <c r="C11" s="13">
        <v>3</v>
      </c>
      <c r="D11" s="16">
        <f t="shared" ref="D11" si="0">C11</f>
        <v>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75" x14ac:dyDescent="0.25">
      <c r="B12" s="39" t="s">
        <v>101</v>
      </c>
      <c r="C12" s="13">
        <v>3</v>
      </c>
      <c r="D12" s="16">
        <f>C12</f>
        <v>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75" x14ac:dyDescent="0.25">
      <c r="B13" s="39" t="s">
        <v>102</v>
      </c>
      <c r="C13" s="13">
        <v>3</v>
      </c>
      <c r="D13" s="16">
        <f>C13</f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25">
      <c r="B14" s="38" t="s">
        <v>103</v>
      </c>
      <c r="C14" s="13">
        <v>3</v>
      </c>
      <c r="D14" s="16">
        <f t="shared" ref="D14" si="1"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75" x14ac:dyDescent="0.25">
      <c r="B15" s="39" t="s">
        <v>104</v>
      </c>
      <c r="C15" s="13">
        <v>4</v>
      </c>
      <c r="D15" s="16">
        <f>C15</f>
        <v>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75" x14ac:dyDescent="0.25">
      <c r="B16" s="19" t="s">
        <v>105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75" x14ac:dyDescent="0.25">
      <c r="B17" s="39" t="s">
        <v>61</v>
      </c>
      <c r="C17" s="13">
        <v>3</v>
      </c>
      <c r="D17" s="16">
        <f>C17</f>
        <v>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25">
      <c r="B18" s="38" t="s">
        <v>106</v>
      </c>
      <c r="C18" s="13">
        <v>3</v>
      </c>
      <c r="D18" s="16">
        <f>C18</f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75" x14ac:dyDescent="0.25">
      <c r="B19" s="39" t="s">
        <v>107</v>
      </c>
      <c r="C19" s="13">
        <v>3</v>
      </c>
      <c r="D19" s="16">
        <f>C19</f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75" x14ac:dyDescent="0.25">
      <c r="B20" s="39" t="s">
        <v>108</v>
      </c>
      <c r="C20" s="13">
        <v>3</v>
      </c>
      <c r="D20" s="16">
        <f>C20</f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25">
      <c r="B21" s="38" t="s">
        <v>109</v>
      </c>
      <c r="C21" s="13">
        <v>3</v>
      </c>
      <c r="D21" s="16">
        <f>C21</f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75" x14ac:dyDescent="0.25">
      <c r="B22" s="39" t="s">
        <v>110</v>
      </c>
      <c r="C22" s="13">
        <v>4</v>
      </c>
      <c r="D22" s="16">
        <f>C22</f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25">
      <c r="B23" s="38" t="s">
        <v>111</v>
      </c>
      <c r="C23" s="13">
        <v>3</v>
      </c>
      <c r="D23" s="16">
        <f>C23</f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75" x14ac:dyDescent="0.25">
      <c r="B24" s="19" t="s">
        <v>112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25">
      <c r="B25" s="38" t="s">
        <v>61</v>
      </c>
      <c r="C25" s="13">
        <v>3</v>
      </c>
      <c r="D25" s="16">
        <f>C25</f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ht="15.75" x14ac:dyDescent="0.25">
      <c r="B26" s="19" t="s">
        <v>113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x14ac:dyDescent="0.25">
      <c r="B27" s="38" t="s">
        <v>114</v>
      </c>
      <c r="C27" s="13">
        <v>3</v>
      </c>
      <c r="D27" s="16">
        <f>C27</f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25">
      <c r="B28" s="38" t="s">
        <v>115</v>
      </c>
      <c r="C28" s="13">
        <v>3</v>
      </c>
      <c r="D28" s="16">
        <f>C28</f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t="15.75" x14ac:dyDescent="0.25">
      <c r="B29" s="19" t="s">
        <v>116</v>
      </c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x14ac:dyDescent="0.25">
      <c r="B30" s="38" t="s">
        <v>114</v>
      </c>
      <c r="C30" s="13">
        <v>3</v>
      </c>
      <c r="D30" s="16">
        <f>C30</f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25">
      <c r="B31" s="38" t="s">
        <v>161</v>
      </c>
      <c r="C31" s="13">
        <v>3</v>
      </c>
      <c r="D31" s="16">
        <f>C31</f>
        <v>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75" x14ac:dyDescent="0.25">
      <c r="B32" s="19" t="s">
        <v>117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25">
      <c r="B33" s="38" t="s">
        <v>114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25">
      <c r="B34" s="38" t="s">
        <v>118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75" x14ac:dyDescent="0.25">
      <c r="B35" s="19" t="s">
        <v>119</v>
      </c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</row>
    <row r="36" spans="2:19" x14ac:dyDescent="0.25">
      <c r="B36" s="38" t="s">
        <v>114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x14ac:dyDescent="0.25">
      <c r="B37" s="57" t="s">
        <v>161</v>
      </c>
      <c r="C37" s="47">
        <v>3</v>
      </c>
      <c r="D37" s="49">
        <f>C37</f>
        <v>3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2:19" x14ac:dyDescent="0.25">
      <c r="B38" s="57" t="s">
        <v>120</v>
      </c>
      <c r="C38" s="47">
        <v>3</v>
      </c>
      <c r="D38" s="49">
        <f>C38</f>
        <v>3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2:19" ht="15.75" x14ac:dyDescent="0.25">
      <c r="B39" s="51" t="s">
        <v>153</v>
      </c>
      <c r="C39" s="53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</row>
    <row r="40" spans="2:19" x14ac:dyDescent="0.25">
      <c r="B40" s="57" t="s">
        <v>154</v>
      </c>
      <c r="C40" s="47">
        <v>4</v>
      </c>
      <c r="D40" s="49">
        <f>C40</f>
        <v>4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2:19" ht="15.75" x14ac:dyDescent="0.25">
      <c r="B41" s="51" t="s">
        <v>121</v>
      </c>
      <c r="C41" s="53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</row>
    <row r="42" spans="2:19" x14ac:dyDescent="0.25">
      <c r="B42" s="57" t="s">
        <v>114</v>
      </c>
      <c r="C42" s="47">
        <v>3</v>
      </c>
      <c r="D42" s="49">
        <f>C42</f>
        <v>3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2:19" x14ac:dyDescent="0.25">
      <c r="B43" s="57" t="s">
        <v>122</v>
      </c>
      <c r="C43" s="47">
        <v>3</v>
      </c>
      <c r="D43" s="49">
        <f>C43</f>
        <v>3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2:19" ht="15.75" x14ac:dyDescent="0.25">
      <c r="B44" s="51" t="s">
        <v>123</v>
      </c>
      <c r="C44" s="53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2:19" x14ac:dyDescent="0.25">
      <c r="B45" s="57" t="s">
        <v>114</v>
      </c>
      <c r="C45" s="47">
        <v>3</v>
      </c>
      <c r="D45" s="49">
        <f>C45</f>
        <v>3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</row>
    <row r="46" spans="2:19" x14ac:dyDescent="0.25">
      <c r="B46" s="57" t="s">
        <v>125</v>
      </c>
      <c r="C46" s="47">
        <v>3</v>
      </c>
      <c r="D46" s="49">
        <f>C46</f>
        <v>3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2:19" x14ac:dyDescent="0.25">
      <c r="B47" s="57" t="s">
        <v>124</v>
      </c>
      <c r="C47" s="47">
        <v>3</v>
      </c>
      <c r="D47" s="49">
        <f>C47</f>
        <v>3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</row>
    <row r="48" spans="2:19" ht="15.75" x14ac:dyDescent="0.25">
      <c r="B48" s="51" t="s">
        <v>126</v>
      </c>
      <c r="C48" s="53"/>
      <c r="D48" s="53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 spans="2:19" x14ac:dyDescent="0.25">
      <c r="B49" s="57" t="s">
        <v>114</v>
      </c>
      <c r="C49" s="47">
        <v>3</v>
      </c>
      <c r="D49" s="49">
        <f>C49</f>
        <v>3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</row>
    <row r="50" spans="2:19" x14ac:dyDescent="0.25">
      <c r="B50" s="57" t="s">
        <v>127</v>
      </c>
      <c r="C50" s="47">
        <v>5</v>
      </c>
      <c r="D50" s="49">
        <f>C50</f>
        <v>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</row>
    <row r="51" spans="2:19" x14ac:dyDescent="0.25">
      <c r="B51" s="57" t="s">
        <v>128</v>
      </c>
      <c r="C51" s="47">
        <v>2</v>
      </c>
      <c r="D51" s="49">
        <f>C51</f>
        <v>2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</row>
    <row r="52" spans="2:19" ht="15.75" x14ac:dyDescent="0.25">
      <c r="B52" s="23"/>
      <c r="C52" s="24"/>
      <c r="D52" s="20">
        <f>SUM(D10:D51)</f>
        <v>100</v>
      </c>
      <c r="E52" s="20">
        <f>SUM(E16:E25)</f>
        <v>0</v>
      </c>
      <c r="F52" s="20">
        <f>SUM(F16:F25)</f>
        <v>0</v>
      </c>
      <c r="G52" s="20">
        <f>SUM(G16:G25)</f>
        <v>0</v>
      </c>
      <c r="H52" s="20">
        <f>SUM(H16:H25)</f>
        <v>0</v>
      </c>
      <c r="I52" s="20">
        <f>SUM(I16:I25)</f>
        <v>0</v>
      </c>
      <c r="J52" s="20">
        <f>SUM(J16:J25)</f>
        <v>0</v>
      </c>
      <c r="K52" s="20">
        <f>SUM(K16:K25)</f>
        <v>0</v>
      </c>
      <c r="L52" s="20">
        <f>SUM(L16:L25)</f>
        <v>0</v>
      </c>
      <c r="M52" s="20">
        <f>SUM(M16:M25)</f>
        <v>0</v>
      </c>
      <c r="N52" s="20">
        <f>SUM(N16:N25)</f>
        <v>0</v>
      </c>
      <c r="O52" s="20">
        <f>SUM(O16:O25)</f>
        <v>0</v>
      </c>
      <c r="P52" s="20">
        <f>SUM(P16:P25)</f>
        <v>0</v>
      </c>
      <c r="Q52" s="20">
        <f>SUM(Q16:Q25)</f>
        <v>0</v>
      </c>
      <c r="R52" s="20">
        <f>SUM(R16:R25)</f>
        <v>0</v>
      </c>
      <c r="S52" s="20">
        <f>SUM(S16:S25)</f>
        <v>0</v>
      </c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7:S23 E25:S25 E27:S28 E30:S31 E33:S34 E36:S38 E42:S43 E45:S47 E49:S52 E40:S40" xr:uid="{06A5C814-DE98-4B8D-8F1C-49FD61B0B53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EB4-0814-4B48-93FE-8EC2D2A6D310}">
  <dimension ref="B2:T23"/>
  <sheetViews>
    <sheetView showGridLines="0" zoomScale="115" zoomScaleNormal="115" workbookViewId="0">
      <selection activeCell="D25" sqref="D25"/>
    </sheetView>
  </sheetViews>
  <sheetFormatPr defaultColWidth="6.7109375" defaultRowHeight="15" x14ac:dyDescent="0.25"/>
  <cols>
    <col min="1" max="1" width="3.7109375" style="40" customWidth="1"/>
    <col min="2" max="2" width="45.7109375" style="40" customWidth="1"/>
    <col min="3" max="3" width="10.7109375" style="40" customWidth="1"/>
    <col min="4" max="4" width="11" style="40" customWidth="1"/>
    <col min="5" max="5" width="6.7109375" style="40" customWidth="1"/>
    <col min="6" max="16384" width="6.7109375" style="40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43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42"/>
    </row>
    <row r="4" spans="2:20" ht="15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2:20" ht="15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2:20" ht="15" customHeight="1" x14ac:dyDescent="0.25">
      <c r="B6" s="44"/>
      <c r="C6" s="50">
        <f>SUM(C9:C22)</f>
        <v>100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2:20" x14ac:dyDescent="0.25">
      <c r="B7" s="37" t="s">
        <v>139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46" t="s">
        <v>4</v>
      </c>
      <c r="E8" s="46">
        <v>1</v>
      </c>
      <c r="F8" s="46">
        <v>2</v>
      </c>
      <c r="G8" s="46">
        <v>3</v>
      </c>
      <c r="H8" s="46">
        <v>4</v>
      </c>
      <c r="I8" s="46">
        <v>5</v>
      </c>
      <c r="J8" s="46">
        <v>6</v>
      </c>
      <c r="K8" s="46">
        <v>7</v>
      </c>
      <c r="L8" s="46">
        <v>8</v>
      </c>
      <c r="M8" s="46">
        <v>9</v>
      </c>
      <c r="N8" s="46">
        <v>10</v>
      </c>
      <c r="O8" s="46">
        <v>11</v>
      </c>
      <c r="P8" s="46">
        <v>12</v>
      </c>
      <c r="Q8" s="46">
        <v>13</v>
      </c>
      <c r="R8" s="46">
        <v>14</v>
      </c>
      <c r="S8" s="46">
        <v>15</v>
      </c>
    </row>
    <row r="9" spans="2:20" ht="15.75" x14ac:dyDescent="0.25">
      <c r="B9" s="51" t="s">
        <v>131</v>
      </c>
      <c r="C9" s="53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</row>
    <row r="10" spans="2:20" ht="15.75" x14ac:dyDescent="0.25">
      <c r="B10" s="58" t="s">
        <v>132</v>
      </c>
      <c r="C10" s="47">
        <v>10</v>
      </c>
      <c r="D10" s="49">
        <f>C10</f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2:20" ht="15.75" x14ac:dyDescent="0.25">
      <c r="B11" s="51" t="s">
        <v>133</v>
      </c>
      <c r="C11" s="53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</row>
    <row r="12" spans="2:20" x14ac:dyDescent="0.25">
      <c r="B12" s="57" t="s">
        <v>134</v>
      </c>
      <c r="C12" s="47">
        <v>10</v>
      </c>
      <c r="D12" s="49">
        <f>C12</f>
        <v>10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2:20" ht="15.75" x14ac:dyDescent="0.25">
      <c r="B13" s="51" t="s">
        <v>135</v>
      </c>
      <c r="C13" s="53"/>
      <c r="D13" s="5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</row>
    <row r="14" spans="2:20" x14ac:dyDescent="0.25">
      <c r="B14" s="57" t="s">
        <v>136</v>
      </c>
      <c r="C14" s="47">
        <v>20</v>
      </c>
      <c r="D14" s="49">
        <f>C14</f>
        <v>20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2:20" ht="15.75" x14ac:dyDescent="0.25">
      <c r="B15" s="51" t="s">
        <v>137</v>
      </c>
      <c r="C15" s="53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</row>
    <row r="16" spans="2:20" x14ac:dyDescent="0.25">
      <c r="B16" s="57" t="s">
        <v>138</v>
      </c>
      <c r="C16" s="47">
        <v>10</v>
      </c>
      <c r="D16" s="49">
        <f>C16</f>
        <v>10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</row>
    <row r="17" spans="2:19" ht="15.75" x14ac:dyDescent="0.25">
      <c r="B17" s="51" t="s">
        <v>140</v>
      </c>
      <c r="C17" s="53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</row>
    <row r="18" spans="2:19" x14ac:dyDescent="0.25">
      <c r="B18" s="57" t="s">
        <v>141</v>
      </c>
      <c r="C18" s="47">
        <v>10</v>
      </c>
      <c r="D18" s="49">
        <f>C18</f>
        <v>10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x14ac:dyDescent="0.25">
      <c r="B19" s="57" t="s">
        <v>142</v>
      </c>
      <c r="C19" s="47">
        <v>15</v>
      </c>
      <c r="D19" s="49">
        <f>C19</f>
        <v>15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15.75" x14ac:dyDescent="0.25">
      <c r="B20" s="51" t="s">
        <v>143</v>
      </c>
      <c r="C20" s="53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</row>
    <row r="21" spans="2:19" x14ac:dyDescent="0.25">
      <c r="B21" s="57" t="s">
        <v>144</v>
      </c>
      <c r="C21" s="47">
        <v>10</v>
      </c>
      <c r="D21" s="49">
        <f>C21</f>
        <v>10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x14ac:dyDescent="0.25">
      <c r="B22" s="57" t="s">
        <v>145</v>
      </c>
      <c r="C22" s="47">
        <v>15</v>
      </c>
      <c r="D22" s="49">
        <f>C22</f>
        <v>15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15.75" x14ac:dyDescent="0.25">
      <c r="B23" s="55"/>
      <c r="C23" s="56"/>
      <c r="D23" s="52">
        <f>SUM(D9:D22)</f>
        <v>100</v>
      </c>
      <c r="E23" s="52">
        <f>SUM(E13:E16)</f>
        <v>0</v>
      </c>
      <c r="F23" s="52">
        <f>SUM(F13:F16)</f>
        <v>0</v>
      </c>
      <c r="G23" s="52">
        <f>SUM(G13:G16)</f>
        <v>0</v>
      </c>
      <c r="H23" s="52">
        <f>SUM(H13:H16)</f>
        <v>0</v>
      </c>
      <c r="I23" s="52">
        <f>SUM(I13:I16)</f>
        <v>0</v>
      </c>
      <c r="J23" s="52">
        <f>SUM(J13:J16)</f>
        <v>0</v>
      </c>
      <c r="K23" s="52">
        <f>SUM(K13:K16)</f>
        <v>0</v>
      </c>
      <c r="L23" s="52">
        <f>SUM(L13:L16)</f>
        <v>0</v>
      </c>
      <c r="M23" s="52">
        <f>SUM(M13:M16)</f>
        <v>0</v>
      </c>
      <c r="N23" s="52">
        <f>SUM(N13:N16)</f>
        <v>0</v>
      </c>
      <c r="O23" s="52">
        <f>SUM(O13:O16)</f>
        <v>0</v>
      </c>
      <c r="P23" s="52">
        <f>SUM(P13:P16)</f>
        <v>0</v>
      </c>
      <c r="Q23" s="52">
        <f>SUM(Q13:Q16)</f>
        <v>0</v>
      </c>
      <c r="R23" s="52">
        <f>SUM(R13:R16)</f>
        <v>0</v>
      </c>
      <c r="S23" s="52">
        <f>SUM(S13:S16)</f>
        <v>0</v>
      </c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4:S14 E16:S16 E12:S12 E21:S23 E18:S19" xr:uid="{054903B6-7C31-46EC-80EB-A35AB3B57F85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588F-F94F-49F5-946C-16DEDC0DBC41}">
  <dimension ref="B2:T14"/>
  <sheetViews>
    <sheetView showGridLines="0" zoomScale="115" zoomScaleNormal="115" workbookViewId="0">
      <selection activeCell="F29" sqref="F29"/>
    </sheetView>
  </sheetViews>
  <sheetFormatPr defaultColWidth="6.7109375" defaultRowHeight="15" x14ac:dyDescent="0.25"/>
  <cols>
    <col min="1" max="1" width="3.7109375" style="40" customWidth="1"/>
    <col min="2" max="2" width="45.7109375" style="40" customWidth="1"/>
    <col min="3" max="3" width="10.7109375" style="40" customWidth="1"/>
    <col min="4" max="4" width="11" style="40" customWidth="1"/>
    <col min="5" max="5" width="6.7109375" style="40" customWidth="1"/>
    <col min="6" max="16384" width="6.7109375" style="40"/>
  </cols>
  <sheetData>
    <row r="2" spans="2:20" ht="21" x14ac:dyDescent="0.25">
      <c r="B2" s="29" t="s">
        <v>97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43"/>
    </row>
    <row r="3" spans="2:20" ht="18.75" x14ac:dyDescent="0.25">
      <c r="B3" s="30" t="s">
        <v>98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42"/>
    </row>
    <row r="4" spans="2:20" ht="15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2:20" ht="15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2:20" ht="15" customHeight="1" x14ac:dyDescent="0.25">
      <c r="B6" s="44"/>
      <c r="C6" s="50">
        <f>SUM(C9:C13)</f>
        <v>100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2:20" x14ac:dyDescent="0.25">
      <c r="B7" s="37" t="s">
        <v>146</v>
      </c>
      <c r="C7" s="37" t="s">
        <v>3</v>
      </c>
      <c r="D7" s="34" t="s">
        <v>32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/>
    </row>
    <row r="8" spans="2:20" x14ac:dyDescent="0.25">
      <c r="B8" s="37"/>
      <c r="C8" s="37"/>
      <c r="D8" s="46" t="s">
        <v>4</v>
      </c>
      <c r="E8" s="46">
        <v>1</v>
      </c>
      <c r="F8" s="46">
        <v>2</v>
      </c>
      <c r="G8" s="46">
        <v>3</v>
      </c>
      <c r="H8" s="46">
        <v>4</v>
      </c>
      <c r="I8" s="46">
        <v>5</v>
      </c>
      <c r="J8" s="46">
        <v>6</v>
      </c>
      <c r="K8" s="46">
        <v>7</v>
      </c>
      <c r="L8" s="46">
        <v>8</v>
      </c>
      <c r="M8" s="46">
        <v>9</v>
      </c>
      <c r="N8" s="46">
        <v>10</v>
      </c>
      <c r="O8" s="46">
        <v>11</v>
      </c>
      <c r="P8" s="46">
        <v>12</v>
      </c>
      <c r="Q8" s="46">
        <v>13</v>
      </c>
      <c r="R8" s="46">
        <v>14</v>
      </c>
      <c r="S8" s="46">
        <v>15</v>
      </c>
    </row>
    <row r="9" spans="2:20" ht="15.75" x14ac:dyDescent="0.25">
      <c r="B9" s="58" t="s">
        <v>147</v>
      </c>
      <c r="C9" s="47">
        <v>20</v>
      </c>
      <c r="D9" s="49">
        <f>C9</f>
        <v>20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</row>
    <row r="10" spans="2:20" x14ac:dyDescent="0.25">
      <c r="B10" s="57" t="s">
        <v>148</v>
      </c>
      <c r="C10" s="47">
        <v>20</v>
      </c>
      <c r="D10" s="49">
        <f t="shared" ref="D10" si="0">C10</f>
        <v>20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2:20" ht="15.75" x14ac:dyDescent="0.25">
      <c r="B11" s="58" t="s">
        <v>149</v>
      </c>
      <c r="C11" s="47">
        <v>10</v>
      </c>
      <c r="D11" s="49">
        <f>C11</f>
        <v>10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</row>
    <row r="12" spans="2:20" ht="15.75" x14ac:dyDescent="0.25">
      <c r="B12" s="58" t="s">
        <v>150</v>
      </c>
      <c r="C12" s="47">
        <v>30</v>
      </c>
      <c r="D12" s="49">
        <f>C12</f>
        <v>30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2:20" x14ac:dyDescent="0.25">
      <c r="B13" s="57" t="s">
        <v>151</v>
      </c>
      <c r="C13" s="47">
        <v>20</v>
      </c>
      <c r="D13" s="49">
        <f t="shared" ref="D13" si="1">C13</f>
        <v>20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2:20" ht="15.75" x14ac:dyDescent="0.25">
      <c r="B14" s="55"/>
      <c r="C14" s="56"/>
      <c r="D14" s="52">
        <f>SUM(D9:D13)</f>
        <v>100</v>
      </c>
      <c r="E14" s="52">
        <f t="shared" ref="E14:S14" si="2">SUM(E9:E13)</f>
        <v>0</v>
      </c>
      <c r="F14" s="52">
        <f t="shared" si="2"/>
        <v>0</v>
      </c>
      <c r="G14" s="52">
        <f t="shared" si="2"/>
        <v>0</v>
      </c>
      <c r="H14" s="52">
        <f t="shared" si="2"/>
        <v>0</v>
      </c>
      <c r="I14" s="52">
        <f t="shared" si="2"/>
        <v>0</v>
      </c>
      <c r="J14" s="52">
        <f t="shared" si="2"/>
        <v>0</v>
      </c>
      <c r="K14" s="52">
        <f t="shared" si="2"/>
        <v>0</v>
      </c>
      <c r="L14" s="52">
        <f t="shared" si="2"/>
        <v>0</v>
      </c>
      <c r="M14" s="52">
        <f t="shared" si="2"/>
        <v>0</v>
      </c>
      <c r="N14" s="52">
        <f t="shared" si="2"/>
        <v>0</v>
      </c>
      <c r="O14" s="52">
        <f t="shared" si="2"/>
        <v>0</v>
      </c>
      <c r="P14" s="52">
        <f t="shared" si="2"/>
        <v>0</v>
      </c>
      <c r="Q14" s="52">
        <f t="shared" si="2"/>
        <v>0</v>
      </c>
      <c r="R14" s="52">
        <f t="shared" si="2"/>
        <v>0</v>
      </c>
      <c r="S14" s="52">
        <f t="shared" si="2"/>
        <v>0</v>
      </c>
    </row>
  </sheetData>
  <mergeCells count="5"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3:S13" xr:uid="{4140E25B-7E8F-48C2-A1D2-8CD50494F75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Page</vt:lpstr>
      <vt:lpstr>Modal</vt:lpstr>
      <vt:lpstr>Game Environment</vt:lpstr>
      <vt:lpstr>Character</vt:lpstr>
      <vt:lpstr>Enemy</vt:lpstr>
      <vt:lpstr>Pause &amp; Player Bar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</cp:lastModifiedBy>
  <dcterms:created xsi:type="dcterms:W3CDTF">2020-05-18T11:46:00Z</dcterms:created>
  <dcterms:modified xsi:type="dcterms:W3CDTF">2022-12-27T09:08:48Z</dcterms:modified>
</cp:coreProperties>
</file>