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  <sheet state="visible" name="Motor Accuracy Measurements" sheetId="2" r:id="rId5"/>
    <sheet state="visible" name="Motor Measurements 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2">
      <text>
        <t xml:space="preserve">Full load = Gear and Focuser weight 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3D printer tolerance for Albin's printer is .018in
Ex: 
Actual = Designed - 0.018in 
3D printer tolerance for BK's printer is .027in
Ex.
Actual = Designed - 0.027in
</t>
      </text>
    </comment>
    <comment authorId="0" ref="C8">
      <text>
        <t xml:space="preserve">- Not tight enough </t>
      </text>
    </comment>
  </commentList>
</comments>
</file>

<file path=xl/sharedStrings.xml><?xml version="1.0" encoding="utf-8"?>
<sst xmlns="http://schemas.openxmlformats.org/spreadsheetml/2006/main" count="61" uniqueCount="41">
  <si>
    <t>Step Count</t>
  </si>
  <si>
    <t>Prediceted Angle</t>
  </si>
  <si>
    <t>Actual Angle</t>
  </si>
  <si>
    <t>Angle Difference</t>
  </si>
  <si>
    <t xml:space="preserve">Average = </t>
  </si>
  <si>
    <t>Motor v1</t>
  </si>
  <si>
    <t>Motor v2/Gear Config 1</t>
  </si>
  <si>
    <t xml:space="preserve">Actual Angle (no load) </t>
  </si>
  <si>
    <t>Actual Angle (with coupler)</t>
  </si>
  <si>
    <t>Predicted Angle</t>
  </si>
  <si>
    <t>Actual Angle (no load)</t>
  </si>
  <si>
    <t xml:space="preserve">Actual Angle (full load) </t>
  </si>
  <si>
    <t>Predicted Angle Difference</t>
  </si>
  <si>
    <t>Actual Angle Difference</t>
  </si>
  <si>
    <t xml:space="preserve">Error range +/- 2.7degrees </t>
  </si>
  <si>
    <t xml:space="preserve"> </t>
  </si>
  <si>
    <t>Focuser Shaft Diameter (in)</t>
  </si>
  <si>
    <t xml:space="preserve">"Big" Motor Arm Diameter </t>
  </si>
  <si>
    <t xml:space="preserve">"Small" Motor Arm Diameter </t>
  </si>
  <si>
    <t>0.16in = 4mm</t>
  </si>
  <si>
    <t>.24 in = 6.1mm</t>
  </si>
  <si>
    <t>.18in = 4.7mm</t>
  </si>
  <si>
    <t>Gear on focuser shaft and motor arm (v1)</t>
  </si>
  <si>
    <t xml:space="preserve">Gear Ratio </t>
  </si>
  <si>
    <t>Print 1</t>
  </si>
  <si>
    <t xml:space="preserve">Designed </t>
  </si>
  <si>
    <t>Actual</t>
  </si>
  <si>
    <t xml:space="preserve">Intended </t>
  </si>
  <si>
    <t>Print 2</t>
  </si>
  <si>
    <t>new gear (v2)</t>
  </si>
  <si>
    <t>new gear (v5)</t>
  </si>
  <si>
    <t>Print 3</t>
  </si>
  <si>
    <t>new gear (v3)</t>
  </si>
  <si>
    <t>Gear on motor arm (v2)</t>
  </si>
  <si>
    <t>Print 4</t>
  </si>
  <si>
    <t>Print 5</t>
  </si>
  <si>
    <t>N/A</t>
  </si>
  <si>
    <t>Print 6</t>
  </si>
  <si>
    <t>Gear on motor arm (v3)</t>
  </si>
  <si>
    <t>Gear (v4)</t>
  </si>
  <si>
    <t>Gear (v5)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</si>
</sst>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9.0"/>
      <color theme="1"/>
      <name val="Arial"/>
      <scheme val="minor"/>
    </font>
    <font>
      <b/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  <font/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3" fontId="2" numFmtId="0" xfId="0" applyAlignment="1" applyFill="1" applyFont="1">
      <alignment horizontal="left" readingOrder="0"/>
    </xf>
    <xf borderId="1" fillId="3" fontId="3" numFmtId="0" xfId="0" applyAlignment="1" applyBorder="1" applyFont="1">
      <alignment horizontal="center" readingOrder="0"/>
    </xf>
    <xf borderId="1" fillId="3" fontId="3" numFmtId="0" xfId="0" applyAlignment="1" applyBorder="1" applyFont="1">
      <alignment horizontal="right" readingOrder="0"/>
    </xf>
    <xf borderId="1" fillId="3" fontId="3" numFmtId="0" xfId="0" applyAlignment="1" applyBorder="1" applyFont="1">
      <alignment horizontal="right" readingOrder="0"/>
    </xf>
    <xf borderId="1" fillId="4" fontId="3" numFmtId="0" xfId="0" applyAlignment="1" applyBorder="1" applyFill="1" applyFont="1">
      <alignment horizontal="center" readingOrder="0"/>
    </xf>
    <xf borderId="1" fillId="4" fontId="3" numFmtId="0" xfId="0" applyAlignment="1" applyBorder="1" applyFont="1">
      <alignment horizontal="right"/>
    </xf>
    <xf borderId="1" fillId="4" fontId="3" numFmtId="0" xfId="0" applyAlignment="1" applyBorder="1" applyFont="1">
      <alignment horizontal="right" readingOrder="0"/>
    </xf>
    <xf borderId="1" fillId="4" fontId="3" numFmtId="0" xfId="0" applyAlignment="1" applyBorder="1" applyFont="1">
      <alignment horizontal="right" readingOrder="0"/>
    </xf>
    <xf borderId="1" fillId="3" fontId="3" numFmtId="0" xfId="0" applyAlignment="1" applyBorder="1" applyFont="1">
      <alignment horizontal="right"/>
    </xf>
    <xf borderId="2" fillId="5" fontId="4" numFmtId="0" xfId="0" applyAlignment="1" applyBorder="1" applyFill="1" applyFont="1">
      <alignment horizontal="center" readingOrder="0"/>
    </xf>
    <xf borderId="3" fillId="4" fontId="5" numFmtId="0" xfId="0" applyBorder="1" applyFont="1"/>
    <xf borderId="4" fillId="4" fontId="5" numFmtId="0" xfId="0" applyBorder="1" applyFont="1"/>
    <xf borderId="1" fillId="5" fontId="3" numFmtId="0" xfId="0" applyAlignment="1" applyBorder="1" applyFont="1">
      <alignment horizontal="right" readingOrder="0"/>
    </xf>
    <xf borderId="0" fillId="0" fontId="4" numFmtId="0" xfId="0" applyFont="1"/>
    <xf borderId="0" fillId="0" fontId="4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3" fontId="3" numFmtId="0" xfId="0" applyAlignment="1" applyFont="1">
      <alignment readingOrder="0"/>
    </xf>
    <xf borderId="0" fillId="3" fontId="3" numFmtId="0" xfId="0" applyAlignment="1" applyFont="1">
      <alignment horizontal="right" readingOrder="0"/>
    </xf>
    <xf borderId="1" fillId="6" fontId="4" numFmtId="0" xfId="0" applyAlignment="1" applyBorder="1" applyFill="1" applyFont="1">
      <alignment horizontal="center" readingOrder="0"/>
    </xf>
    <xf borderId="1" fillId="5" fontId="4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right" readingOrder="0"/>
    </xf>
    <xf borderId="0" fillId="0" fontId="3" numFmtId="0" xfId="0" applyFont="1"/>
    <xf borderId="0" fillId="7" fontId="3" numFmtId="0" xfId="0" applyFill="1" applyFont="1"/>
    <xf borderId="0" fillId="0" fontId="4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3" fontId="6" numFmtId="0" xfId="0" applyAlignment="1" applyFont="1">
      <alignment horizontal="left" readingOrder="0"/>
    </xf>
    <xf borderId="0" fillId="0" fontId="3" numFmtId="0" xfId="0" applyAlignment="1" applyFont="1">
      <alignment horizontal="center"/>
    </xf>
    <xf borderId="0" fillId="3" fontId="6" numFmtId="0" xfId="0" applyAlignment="1" applyFont="1">
      <alignment horizontal="center" readingOrder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2" pivot="0" name="Motor Accuracy Measurements-style">
      <tableStyleElement dxfId="1" type="firstRowStripe"/>
      <tableStyleElement dxfId="2" type="secondRowStripe"/>
    </tableStyle>
    <tableStyle count="2" pivot="0" name="Motor Accuracy Measurements-style 2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Step Count vs Angle</a:t>
            </a:r>
          </a:p>
        </c:rich>
      </c:tx>
      <c:overlay val="0"/>
    </c:title>
    <c:plotArea>
      <c:layout/>
      <c:lineChart>
        <c:ser>
          <c:idx val="0"/>
          <c:order val="0"/>
          <c:tx>
            <c:v>Predicted Angle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'Sheet 1'!$B$3:$B$36</c:f>
            </c:strRef>
          </c:cat>
          <c:val>
            <c:numRef>
              <c:f>'Sheet 1'!$C$3:$C$35</c:f>
              <c:numCache/>
            </c:numRef>
          </c:val>
          <c:smooth val="1"/>
        </c:ser>
        <c:ser>
          <c:idx val="1"/>
          <c:order val="1"/>
          <c:tx>
            <c:v>Actual Angle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'Sheet 1'!$B$3:$B$36</c:f>
            </c:strRef>
          </c:cat>
          <c:val>
            <c:numRef>
              <c:f>'Sheet 1'!$D$3:$D$35</c:f>
              <c:numCache/>
            </c:numRef>
          </c:val>
          <c:smooth val="1"/>
        </c:ser>
        <c:axId val="202287524"/>
        <c:axId val="1203066619"/>
      </c:lineChart>
      <c:catAx>
        <c:axId val="202287524"/>
        <c:scaling>
          <c:orientation val="minMax"/>
          <c:max val="800.0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Step Count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3066619"/>
      </c:catAx>
      <c:valAx>
        <c:axId val="1203066619"/>
        <c:scaling>
          <c:orientation val="minMax"/>
          <c:max val="4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Angle (Degree)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2875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Step Count vs Angle</a:t>
            </a:r>
          </a:p>
        </c:rich>
      </c:tx>
      <c:overlay val="0"/>
    </c:title>
    <c:plotArea>
      <c:layout/>
      <c:lineChart>
        <c:ser>
          <c:idx val="0"/>
          <c:order val="0"/>
          <c:tx>
            <c:v>Predicted Angle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'Motor Accuracy Measurements'!$B$3:$B$36</c:f>
            </c:strRef>
          </c:cat>
          <c:val>
            <c:numRef>
              <c:f>'Motor Accuracy Measurements'!$C$3:$C$35</c:f>
              <c:numCache/>
            </c:numRef>
          </c:val>
          <c:smooth val="1"/>
        </c:ser>
        <c:ser>
          <c:idx val="1"/>
          <c:order val="1"/>
          <c:tx>
            <c:v>Actual Angle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'Motor Accuracy Measurements'!$B$3:$B$36</c:f>
            </c:strRef>
          </c:cat>
          <c:val>
            <c:numRef>
              <c:f>'Motor Accuracy Measurements'!$D$3:$D$35</c:f>
              <c:numCache/>
            </c:numRef>
          </c:val>
          <c:smooth val="1"/>
        </c:ser>
        <c:axId val="1176032911"/>
        <c:axId val="1634537575"/>
      </c:lineChart>
      <c:catAx>
        <c:axId val="1176032911"/>
        <c:scaling>
          <c:orientation val="minMax"/>
          <c:max val="800.0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Step Count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4537575"/>
      </c:catAx>
      <c:valAx>
        <c:axId val="1634537575"/>
        <c:scaling>
          <c:orientation val="minMax"/>
          <c:max val="4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Angle (Degree)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60329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Step Count vs Angle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Predicted Angle</c:v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'Motor Accuracy Measurements'!$B$3:$B$29</c:f>
            </c:numRef>
          </c:xVal>
          <c:yVal>
            <c:numRef>
              <c:f>'Motor Accuracy Measurements'!$G$3:$G$29</c:f>
              <c:numCache/>
            </c:numRef>
          </c:yVal>
        </c:ser>
        <c:ser>
          <c:idx val="1"/>
          <c:order val="1"/>
          <c:tx>
            <c:v>Actual Angle</c:v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Pt>
            <c:idx val="15"/>
            <c:marker>
              <c:symbol val="none"/>
            </c:marker>
          </c:dPt>
          <c:xVal>
            <c:numRef>
              <c:f>'Motor Accuracy Measurements'!$B$3:$B$29</c:f>
            </c:numRef>
          </c:xVal>
          <c:yVal>
            <c:numRef>
              <c:f>'Motor Accuracy Measurements'!$H$3:$H$29</c:f>
              <c:numCache/>
            </c:numRef>
          </c:yVal>
        </c:ser>
        <c:ser>
          <c:idx val="2"/>
          <c:order val="2"/>
          <c:tx>
            <c:v>Error Threshold (+)</c:v>
          </c:tx>
          <c:spPr>
            <a:ln>
              <a:noFill/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'Motor Accuracy Measurements'!$B$3:$B$29</c:f>
            </c:numRef>
          </c:xVal>
          <c:yVal>
            <c:numRef>
              <c:f>'Motor Accuracy Measurements'!$H$40:$H$78</c:f>
              <c:numCache/>
            </c:numRef>
          </c:yVal>
        </c:ser>
        <c:ser>
          <c:idx val="3"/>
          <c:order val="3"/>
          <c:tx>
            <c:v>Error Threshold (-)</c:v>
          </c:tx>
          <c:spPr>
            <a:ln>
              <a:noFill/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'Motor Accuracy Measurements'!$B$3:$B$29</c:f>
            </c:numRef>
          </c:xVal>
          <c:yVal>
            <c:numRef>
              <c:f>'Motor Accuracy Measurements'!$F$40:$F$78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179160"/>
        <c:axId val="1835086727"/>
      </c:scatterChart>
      <c:valAx>
        <c:axId val="1373179160"/>
        <c:scaling>
          <c:orientation val="minMax"/>
          <c:max val="65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Step Count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5086727"/>
      </c:valAx>
      <c:valAx>
        <c:axId val="1835086727"/>
        <c:scaling>
          <c:orientation val="minMax"/>
          <c:max val="36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Angle (Degree)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31791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Step Count vs Angle (steps 0-200)</a:t>
            </a:r>
          </a:p>
        </c:rich>
      </c:tx>
      <c:layout>
        <c:manualLayout>
          <c:xMode val="edge"/>
          <c:yMode val="edge"/>
          <c:x val="0.03243647234678625"/>
          <c:y val="0.052415458937198074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v>Predicted Angle</c:v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'Motor Accuracy Measurements'!$B$3:$B$29</c:f>
            </c:numRef>
          </c:xVal>
          <c:yVal>
            <c:numRef>
              <c:f>'Motor Accuracy Measurements'!$G$3:$G$29</c:f>
              <c:numCache/>
            </c:numRef>
          </c:yVal>
        </c:ser>
        <c:ser>
          <c:idx val="1"/>
          <c:order val="1"/>
          <c:tx>
            <c:v>Actual Angle</c:v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Pt>
            <c:idx val="15"/>
            <c:marker>
              <c:symbol val="none"/>
            </c:marker>
          </c:dPt>
          <c:xVal>
            <c:numRef>
              <c:f>'Motor Accuracy Measurements'!$B$3:$B$29</c:f>
            </c:numRef>
          </c:xVal>
          <c:yVal>
            <c:numRef>
              <c:f>'Motor Accuracy Measurements'!$H$3:$H$29</c:f>
              <c:numCache/>
            </c:numRef>
          </c:yVal>
        </c:ser>
        <c:ser>
          <c:idx val="2"/>
          <c:order val="2"/>
          <c:tx>
            <c:v>Error Threshold (+)</c:v>
          </c:tx>
          <c:spPr>
            <a:ln>
              <a:noFill/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'Motor Accuracy Measurements'!$B$3:$B$29</c:f>
            </c:numRef>
          </c:xVal>
          <c:yVal>
            <c:numRef>
              <c:f>'Motor Accuracy Measurements'!$H$40:$H$78</c:f>
              <c:numCache/>
            </c:numRef>
          </c:yVal>
        </c:ser>
        <c:ser>
          <c:idx val="3"/>
          <c:order val="3"/>
          <c:tx>
            <c:v>Error Threshold (-)</c:v>
          </c:tx>
          <c:spPr>
            <a:ln>
              <a:noFill/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'Motor Accuracy Measurements'!$B$3:$B$29</c:f>
            </c:numRef>
          </c:xVal>
          <c:yVal>
            <c:numRef>
              <c:f>'Motor Accuracy Measurements'!$F$40:$F$78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15219"/>
        <c:axId val="288908894"/>
      </c:scatterChart>
      <c:valAx>
        <c:axId val="50815219"/>
        <c:scaling>
          <c:orientation val="minMax"/>
          <c:max val="2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Step Count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8908894"/>
      </c:valAx>
      <c:valAx>
        <c:axId val="288908894"/>
        <c:scaling>
          <c:orientation val="minMax"/>
          <c:max val="1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Angle (Degree)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815219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Step Count vs Angle (steps 200-400)</a:t>
            </a:r>
          </a:p>
        </c:rich>
      </c:tx>
      <c:layout>
        <c:manualLayout>
          <c:xMode val="edge"/>
          <c:yMode val="edge"/>
          <c:x val="0.030941704035874443"/>
          <c:y val="0.052415458937198074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v>Predicted Angle</c:v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'Motor Accuracy Measurements'!$B$3:$B$29</c:f>
            </c:numRef>
          </c:xVal>
          <c:yVal>
            <c:numRef>
              <c:f>'Motor Accuracy Measurements'!$G$3:$G$29</c:f>
              <c:numCache/>
            </c:numRef>
          </c:yVal>
        </c:ser>
        <c:ser>
          <c:idx val="1"/>
          <c:order val="1"/>
          <c:tx>
            <c:v>Actual Angle</c:v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Pt>
            <c:idx val="15"/>
            <c:marker>
              <c:symbol val="none"/>
            </c:marker>
          </c:dPt>
          <c:xVal>
            <c:numRef>
              <c:f>'Motor Accuracy Measurements'!$B$3:$B$29</c:f>
            </c:numRef>
          </c:xVal>
          <c:yVal>
            <c:numRef>
              <c:f>'Motor Accuracy Measurements'!$H$3:$H$29</c:f>
              <c:numCache/>
            </c:numRef>
          </c:yVal>
        </c:ser>
        <c:ser>
          <c:idx val="2"/>
          <c:order val="2"/>
          <c:tx>
            <c:v>Error Threshold (+)</c:v>
          </c:tx>
          <c:spPr>
            <a:ln>
              <a:noFill/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'Motor Accuracy Measurements'!$B$3:$B$29</c:f>
            </c:numRef>
          </c:xVal>
          <c:yVal>
            <c:numRef>
              <c:f>'Motor Accuracy Measurements'!$H$40:$H$78</c:f>
              <c:numCache/>
            </c:numRef>
          </c:yVal>
        </c:ser>
        <c:ser>
          <c:idx val="3"/>
          <c:order val="3"/>
          <c:tx>
            <c:v>Error Threshold (-)</c:v>
          </c:tx>
          <c:spPr>
            <a:ln>
              <a:noFill/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'Motor Accuracy Measurements'!$B$3:$B$29</c:f>
            </c:numRef>
          </c:xVal>
          <c:yVal>
            <c:numRef>
              <c:f>'Motor Accuracy Measurements'!$F$40:$F$78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722538"/>
        <c:axId val="430386121"/>
      </c:scatterChart>
      <c:valAx>
        <c:axId val="665722538"/>
        <c:scaling>
          <c:orientation val="minMax"/>
          <c:max val="4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Step Count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0386121"/>
      </c:valAx>
      <c:valAx>
        <c:axId val="430386121"/>
        <c:scaling>
          <c:orientation val="minMax"/>
          <c:max val="2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Angle (Degree)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5722538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Step Count vs Angle (400-600)</a:t>
            </a:r>
          </a:p>
        </c:rich>
      </c:tx>
      <c:layout>
        <c:manualLayout>
          <c:xMode val="edge"/>
          <c:yMode val="edge"/>
          <c:x val="0.030941704035874443"/>
          <c:y val="0.052415458937198074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v>Predicted Angle</c:v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'Motor Accuracy Measurements'!$B$3:$B$29</c:f>
            </c:numRef>
          </c:xVal>
          <c:yVal>
            <c:numRef>
              <c:f>'Motor Accuracy Measurements'!$G$3:$G$29</c:f>
              <c:numCache/>
            </c:numRef>
          </c:yVal>
        </c:ser>
        <c:ser>
          <c:idx val="1"/>
          <c:order val="1"/>
          <c:tx>
            <c:v>Actual Angle</c:v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Pt>
            <c:idx val="15"/>
            <c:marker>
              <c:symbol val="none"/>
            </c:marker>
          </c:dPt>
          <c:xVal>
            <c:numRef>
              <c:f>'Motor Accuracy Measurements'!$B$3:$B$29</c:f>
            </c:numRef>
          </c:xVal>
          <c:yVal>
            <c:numRef>
              <c:f>'Motor Accuracy Measurements'!$H$3:$H$29</c:f>
              <c:numCache/>
            </c:numRef>
          </c:yVal>
        </c:ser>
        <c:ser>
          <c:idx val="2"/>
          <c:order val="2"/>
          <c:tx>
            <c:v>Error Threshold (+)</c:v>
          </c:tx>
          <c:spPr>
            <a:ln>
              <a:noFill/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'Motor Accuracy Measurements'!$B$3:$B$29</c:f>
            </c:numRef>
          </c:xVal>
          <c:yVal>
            <c:numRef>
              <c:f>'Motor Accuracy Measurements'!$H$40:$H$78</c:f>
              <c:numCache/>
            </c:numRef>
          </c:yVal>
        </c:ser>
        <c:ser>
          <c:idx val="3"/>
          <c:order val="3"/>
          <c:tx>
            <c:v>Error Threshold (-)</c:v>
          </c:tx>
          <c:spPr>
            <a:ln>
              <a:noFill/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'Motor Accuracy Measurements'!$B$3:$B$29</c:f>
            </c:numRef>
          </c:xVal>
          <c:yVal>
            <c:numRef>
              <c:f>'Motor Accuracy Measurements'!$F$40:$F$78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955446"/>
        <c:axId val="1113149394"/>
      </c:scatterChart>
      <c:valAx>
        <c:axId val="1812955446"/>
        <c:scaling>
          <c:orientation val="minMax"/>
          <c:max val="65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Step Count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3149394"/>
      </c:valAx>
      <c:valAx>
        <c:axId val="1113149394"/>
        <c:scaling>
          <c:orientation val="minMax"/>
          <c:max val="36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Angle (Degree)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2955446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Step Count vs Angle Error </a:t>
            </a:r>
          </a:p>
        </c:rich>
      </c:tx>
      <c:overlay val="0"/>
    </c:title>
    <c:plotArea>
      <c:layout/>
      <c:lineChart>
        <c:ser>
          <c:idx val="0"/>
          <c:order val="0"/>
          <c:tx>
            <c:v>Angle Error</c:v>
          </c:tx>
          <c:spPr>
            <a:ln cmpd="sng">
              <a:solidFill>
                <a:srgbClr val="FF0000">
                  <a:alpha val="100000"/>
                </a:srgbClr>
              </a:solidFill>
              <a:prstDash val="solid"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'Motor Accuracy Measurements'!$B$3:$B$29</c:f>
            </c:strRef>
          </c:cat>
          <c:val>
            <c:numRef>
              <c:f>'Motor Accuracy Measurements'!$K$3:$K$29</c:f>
              <c:numCache/>
            </c:numRef>
          </c:val>
          <c:smooth val="0"/>
        </c:ser>
        <c:ser>
          <c:idx val="1"/>
          <c:order val="1"/>
          <c:tx>
            <c:v>Lower Error Bound</c:v>
          </c:tx>
          <c:spPr>
            <a:ln cmpd="sng">
              <a:solidFill>
                <a:srgbClr val="66666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'Motor Accuracy Measurements'!$B$3:$B$29</c:f>
            </c:strRef>
          </c:cat>
          <c:val>
            <c:numRef>
              <c:f>'Motor Accuracy Measurements'!$K$40:$K$66</c:f>
              <c:numCache/>
            </c:numRef>
          </c:val>
          <c:smooth val="0"/>
        </c:ser>
        <c:ser>
          <c:idx val="2"/>
          <c:order val="2"/>
          <c:tx>
            <c:v>Upper Error Bound</c:v>
          </c:tx>
          <c:spPr>
            <a:ln cmpd="sng">
              <a:solidFill>
                <a:srgbClr val="66666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'Motor Accuracy Measurements'!$B$3:$B$29</c:f>
            </c:strRef>
          </c:cat>
          <c:val>
            <c:numRef>
              <c:f>'Motor Accuracy Measurements'!$J$40:$J$66</c:f>
              <c:numCache/>
            </c:numRef>
          </c:val>
          <c:smooth val="0"/>
        </c:ser>
        <c:axId val="237828985"/>
        <c:axId val="1175799105"/>
      </c:lineChart>
      <c:catAx>
        <c:axId val="2378289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Step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5799105"/>
      </c:catAx>
      <c:valAx>
        <c:axId val="11757991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Angle (degrees)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7828985"/>
      </c:valAx>
    </c:plotArea>
    <c:legend>
      <c:legendPos val="r"/>
      <c:legendEntry>
        <c:idx val="1"/>
        <c:txPr>
          <a:bodyPr/>
          <a:lstStyle/>
          <a:p>
            <a:pPr lvl="0">
              <a:defRPr>
                <a:solidFill>
                  <a:srgbClr val="666666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png"/><Relationship Id="rId3" Type="http://schemas.openxmlformats.org/officeDocument/2006/relationships/image" Target="../media/image1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276225</xdr:colOff>
      <xdr:row>3</xdr:row>
      <xdr:rowOff>142875</xdr:rowOff>
    </xdr:from>
    <xdr:ext cx="6372225" cy="3943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0</xdr:colOff>
      <xdr:row>0</xdr:row>
      <xdr:rowOff>200025</xdr:rowOff>
    </xdr:from>
    <xdr:ext cx="6372225" cy="39433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0</xdr:colOff>
      <xdr:row>21</xdr:row>
      <xdr:rowOff>190500</xdr:rowOff>
    </xdr:from>
    <xdr:ext cx="6372225" cy="39433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0</xdr:colOff>
      <xdr:row>42</xdr:row>
      <xdr:rowOff>180975</xdr:rowOff>
    </xdr:from>
    <xdr:ext cx="6372225" cy="39433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895350</xdr:colOff>
      <xdr:row>64</xdr:row>
      <xdr:rowOff>38100</xdr:rowOff>
    </xdr:from>
    <xdr:ext cx="6372225" cy="39433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0</xdr:colOff>
      <xdr:row>86</xdr:row>
      <xdr:rowOff>38100</xdr:rowOff>
    </xdr:from>
    <xdr:ext cx="6372225" cy="39433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13</xdr:col>
      <xdr:colOff>0</xdr:colOff>
      <xdr:row>108</xdr:row>
      <xdr:rowOff>38100</xdr:rowOff>
    </xdr:from>
    <xdr:ext cx="6372225" cy="39433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933450</xdr:colOff>
      <xdr:row>2</xdr:row>
      <xdr:rowOff>190500</xdr:rowOff>
    </xdr:from>
    <xdr:ext cx="3829050" cy="13620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952500</xdr:colOff>
      <xdr:row>11</xdr:row>
      <xdr:rowOff>200025</xdr:rowOff>
    </xdr:from>
    <xdr:ext cx="3810000" cy="1333500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952500</xdr:colOff>
      <xdr:row>20</xdr:row>
      <xdr:rowOff>180975</xdr:rowOff>
    </xdr:from>
    <xdr:ext cx="3810000" cy="1295400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952500</xdr:colOff>
      <xdr:row>29</xdr:row>
      <xdr:rowOff>161925</xdr:rowOff>
    </xdr:from>
    <xdr:ext cx="3876675" cy="1295400"/>
    <xdr:pic>
      <xdr:nvPicPr>
        <xdr:cNvPr id="0" name="image3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933450</xdr:colOff>
      <xdr:row>38</xdr:row>
      <xdr:rowOff>200025</xdr:rowOff>
    </xdr:from>
    <xdr:ext cx="4086225" cy="1362075"/>
    <xdr:pic>
      <xdr:nvPicPr>
        <xdr:cNvPr id="0" name="image5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F40:F78" displayName="Table_1" id="1">
  <tableColumns count="1">
    <tableColumn name="Column1" id="1"/>
  </tableColumns>
  <tableStyleInfo name="Motor Accuracy Measurements-style" showColumnStripes="0" showFirstColumn="1" showLastColumn="1" showRowStripes="1"/>
</table>
</file>

<file path=xl/tables/table2.xml><?xml version="1.0" encoding="utf-8"?>
<table xmlns="http://schemas.openxmlformats.org/spreadsheetml/2006/main" headerRowCount="0" ref="G40:H78" displayName="Table_2" id="2">
  <tableColumns count="2">
    <tableColumn name="Column1" id="1"/>
    <tableColumn name="Column2" id="2"/>
  </tableColumns>
  <tableStyleInfo name="Motor Accuracy Measurement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6" Type="http://schemas.openxmlformats.org/officeDocument/2006/relationships/table" Target="../tables/table1.xml"/><Relationship Id="rId7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  <c r="C2" s="1" t="s">
        <v>1</v>
      </c>
      <c r="D2" s="1" t="s">
        <v>2</v>
      </c>
      <c r="E2" s="1" t="s">
        <v>3</v>
      </c>
      <c r="F2" s="2"/>
    </row>
    <row r="3">
      <c r="B3" s="3">
        <v>0.0</v>
      </c>
      <c r="C3" s="4">
        <f t="shared" ref="C3:C35" si="1">B3*0.45</f>
        <v>0</v>
      </c>
      <c r="D3" s="4">
        <f>B3*0.45</f>
        <v>0</v>
      </c>
      <c r="E3" s="5">
        <f t="shared" ref="E3:E35" si="2">ABS(C3-D3)</f>
        <v>0</v>
      </c>
    </row>
    <row r="4">
      <c r="B4" s="6">
        <v>25.0</v>
      </c>
      <c r="C4" s="7">
        <f t="shared" si="1"/>
        <v>11.25</v>
      </c>
      <c r="D4" s="8">
        <v>10.6</v>
      </c>
      <c r="E4" s="9">
        <f t="shared" si="2"/>
        <v>0.65</v>
      </c>
    </row>
    <row r="5">
      <c r="B5" s="3">
        <v>50.0</v>
      </c>
      <c r="C5" s="10">
        <f t="shared" si="1"/>
        <v>22.5</v>
      </c>
      <c r="D5" s="4">
        <v>22.9</v>
      </c>
      <c r="E5" s="5">
        <f t="shared" si="2"/>
        <v>0.4</v>
      </c>
    </row>
    <row r="6">
      <c r="B6" s="6">
        <v>75.0</v>
      </c>
      <c r="C6" s="7">
        <f t="shared" si="1"/>
        <v>33.75</v>
      </c>
      <c r="D6" s="8">
        <v>34.0</v>
      </c>
      <c r="E6" s="9">
        <f t="shared" si="2"/>
        <v>0.25</v>
      </c>
    </row>
    <row r="7">
      <c r="B7" s="3">
        <v>100.0</v>
      </c>
      <c r="C7" s="10">
        <f t="shared" si="1"/>
        <v>45</v>
      </c>
      <c r="D7" s="4">
        <v>45.3</v>
      </c>
      <c r="E7" s="5">
        <f t="shared" si="2"/>
        <v>0.3</v>
      </c>
    </row>
    <row r="8">
      <c r="B8" s="6">
        <v>125.0</v>
      </c>
      <c r="C8" s="7">
        <f t="shared" si="1"/>
        <v>56.25</v>
      </c>
      <c r="D8" s="8">
        <v>54.0</v>
      </c>
      <c r="E8" s="9">
        <f t="shared" si="2"/>
        <v>2.25</v>
      </c>
    </row>
    <row r="9">
      <c r="B9" s="3">
        <v>150.0</v>
      </c>
      <c r="C9" s="10">
        <f t="shared" si="1"/>
        <v>67.5</v>
      </c>
      <c r="D9" s="4">
        <v>67.3</v>
      </c>
      <c r="E9" s="5">
        <f t="shared" si="2"/>
        <v>0.2</v>
      </c>
    </row>
    <row r="10">
      <c r="B10" s="6">
        <v>175.0</v>
      </c>
      <c r="C10" s="7">
        <f t="shared" si="1"/>
        <v>78.75</v>
      </c>
      <c r="D10" s="8">
        <v>79.0</v>
      </c>
      <c r="E10" s="9">
        <f t="shared" si="2"/>
        <v>0.25</v>
      </c>
    </row>
    <row r="11">
      <c r="B11" s="3">
        <v>200.0</v>
      </c>
      <c r="C11" s="10">
        <f t="shared" si="1"/>
        <v>90</v>
      </c>
      <c r="D11" s="4">
        <v>90.7</v>
      </c>
      <c r="E11" s="5">
        <f t="shared" si="2"/>
        <v>0.7</v>
      </c>
    </row>
    <row r="12">
      <c r="B12" s="6">
        <v>225.0</v>
      </c>
      <c r="C12" s="7">
        <f t="shared" si="1"/>
        <v>101.25</v>
      </c>
      <c r="D12" s="8">
        <v>101.2</v>
      </c>
      <c r="E12" s="9">
        <f t="shared" si="2"/>
        <v>0.05</v>
      </c>
    </row>
    <row r="13">
      <c r="B13" s="3">
        <v>250.0</v>
      </c>
      <c r="C13" s="10">
        <f t="shared" si="1"/>
        <v>112.5</v>
      </c>
      <c r="D13" s="4">
        <v>113.0</v>
      </c>
      <c r="E13" s="5">
        <f t="shared" si="2"/>
        <v>0.5</v>
      </c>
    </row>
    <row r="14">
      <c r="B14" s="6">
        <v>275.0</v>
      </c>
      <c r="C14" s="7">
        <f t="shared" si="1"/>
        <v>123.75</v>
      </c>
      <c r="D14" s="8">
        <v>122.9</v>
      </c>
      <c r="E14" s="9">
        <f t="shared" si="2"/>
        <v>0.85</v>
      </c>
    </row>
    <row r="15">
      <c r="B15" s="3">
        <v>300.0</v>
      </c>
      <c r="C15" s="10">
        <f t="shared" si="1"/>
        <v>135</v>
      </c>
      <c r="D15" s="4">
        <v>134.8</v>
      </c>
      <c r="E15" s="5">
        <f t="shared" si="2"/>
        <v>0.2</v>
      </c>
    </row>
    <row r="16">
      <c r="B16" s="6">
        <v>325.0</v>
      </c>
      <c r="C16" s="7">
        <f t="shared" si="1"/>
        <v>146.25</v>
      </c>
      <c r="D16" s="8">
        <v>147.0</v>
      </c>
      <c r="E16" s="9">
        <f t="shared" si="2"/>
        <v>0.75</v>
      </c>
    </row>
    <row r="17">
      <c r="B17" s="3">
        <v>350.0</v>
      </c>
      <c r="C17" s="10">
        <f t="shared" si="1"/>
        <v>157.5</v>
      </c>
      <c r="D17" s="4">
        <v>158.4</v>
      </c>
      <c r="E17" s="5">
        <f t="shared" si="2"/>
        <v>0.9</v>
      </c>
    </row>
    <row r="18">
      <c r="B18" s="6">
        <v>375.0</v>
      </c>
      <c r="C18" s="7">
        <f t="shared" si="1"/>
        <v>168.75</v>
      </c>
      <c r="D18" s="8">
        <v>170.0</v>
      </c>
      <c r="E18" s="9">
        <f t="shared" si="2"/>
        <v>1.25</v>
      </c>
    </row>
    <row r="19">
      <c r="B19" s="3">
        <v>400.0</v>
      </c>
      <c r="C19" s="10">
        <f t="shared" si="1"/>
        <v>180</v>
      </c>
      <c r="D19" s="4">
        <v>180.5</v>
      </c>
      <c r="E19" s="5">
        <f t="shared" si="2"/>
        <v>0.5</v>
      </c>
    </row>
    <row r="20">
      <c r="B20" s="6">
        <v>425.0</v>
      </c>
      <c r="C20" s="7">
        <f t="shared" si="1"/>
        <v>191.25</v>
      </c>
      <c r="D20" s="8">
        <v>191.8</v>
      </c>
      <c r="E20" s="9">
        <f t="shared" si="2"/>
        <v>0.55</v>
      </c>
    </row>
    <row r="21">
      <c r="B21" s="3">
        <v>450.0</v>
      </c>
      <c r="C21" s="10">
        <f t="shared" si="1"/>
        <v>202.5</v>
      </c>
      <c r="D21" s="4">
        <v>202.9</v>
      </c>
      <c r="E21" s="5">
        <f t="shared" si="2"/>
        <v>0.4</v>
      </c>
    </row>
    <row r="22">
      <c r="B22" s="6">
        <v>475.0</v>
      </c>
      <c r="C22" s="7">
        <f t="shared" si="1"/>
        <v>213.75</v>
      </c>
      <c r="D22" s="8">
        <v>213.8</v>
      </c>
      <c r="E22" s="9">
        <f t="shared" si="2"/>
        <v>0.05</v>
      </c>
    </row>
    <row r="23">
      <c r="B23" s="3">
        <v>500.0</v>
      </c>
      <c r="C23" s="10">
        <f t="shared" si="1"/>
        <v>225</v>
      </c>
      <c r="D23" s="4">
        <v>224.0</v>
      </c>
      <c r="E23" s="5">
        <f t="shared" si="2"/>
        <v>1</v>
      </c>
    </row>
    <row r="24">
      <c r="B24" s="6">
        <v>525.0</v>
      </c>
      <c r="C24" s="7">
        <f t="shared" si="1"/>
        <v>236.25</v>
      </c>
      <c r="D24" s="8">
        <v>236.0</v>
      </c>
      <c r="E24" s="9">
        <f t="shared" si="2"/>
        <v>0.25</v>
      </c>
    </row>
    <row r="25">
      <c r="B25" s="3">
        <v>550.0</v>
      </c>
      <c r="C25" s="10">
        <f t="shared" si="1"/>
        <v>247.5</v>
      </c>
      <c r="D25" s="4">
        <v>248.3</v>
      </c>
      <c r="E25" s="5">
        <f t="shared" si="2"/>
        <v>0.8</v>
      </c>
    </row>
    <row r="26">
      <c r="B26" s="6">
        <v>575.0</v>
      </c>
      <c r="C26" s="7">
        <f t="shared" si="1"/>
        <v>258.75</v>
      </c>
      <c r="D26" s="8">
        <v>258.2</v>
      </c>
      <c r="E26" s="9">
        <f t="shared" si="2"/>
        <v>0.55</v>
      </c>
    </row>
    <row r="27">
      <c r="B27" s="3">
        <v>600.0</v>
      </c>
      <c r="C27" s="10">
        <f t="shared" si="1"/>
        <v>270</v>
      </c>
      <c r="D27" s="4">
        <v>269.2</v>
      </c>
      <c r="E27" s="5">
        <f t="shared" si="2"/>
        <v>0.8</v>
      </c>
    </row>
    <row r="28">
      <c r="B28" s="6">
        <v>625.0</v>
      </c>
      <c r="C28" s="7">
        <f t="shared" si="1"/>
        <v>281.25</v>
      </c>
      <c r="D28" s="8">
        <v>280.6</v>
      </c>
      <c r="E28" s="9">
        <f t="shared" si="2"/>
        <v>0.65</v>
      </c>
    </row>
    <row r="29">
      <c r="B29" s="3">
        <v>650.0</v>
      </c>
      <c r="C29" s="10">
        <f t="shared" si="1"/>
        <v>292.5</v>
      </c>
      <c r="D29" s="4">
        <v>292.7</v>
      </c>
      <c r="E29" s="5">
        <f t="shared" si="2"/>
        <v>0.2</v>
      </c>
    </row>
    <row r="30">
      <c r="B30" s="6">
        <v>675.0</v>
      </c>
      <c r="C30" s="7">
        <f t="shared" si="1"/>
        <v>303.75</v>
      </c>
      <c r="D30" s="8">
        <v>302.8</v>
      </c>
      <c r="E30" s="9">
        <f t="shared" si="2"/>
        <v>0.95</v>
      </c>
    </row>
    <row r="31">
      <c r="B31" s="3">
        <v>700.0</v>
      </c>
      <c r="C31" s="10">
        <f t="shared" si="1"/>
        <v>315</v>
      </c>
      <c r="D31" s="4">
        <v>315.0</v>
      </c>
      <c r="E31" s="5">
        <f t="shared" si="2"/>
        <v>0</v>
      </c>
    </row>
    <row r="32">
      <c r="B32" s="6">
        <v>725.0</v>
      </c>
      <c r="C32" s="7">
        <f t="shared" si="1"/>
        <v>326.25</v>
      </c>
      <c r="D32" s="8">
        <v>325.6</v>
      </c>
      <c r="E32" s="9">
        <f t="shared" si="2"/>
        <v>0.65</v>
      </c>
    </row>
    <row r="33">
      <c r="B33" s="3">
        <v>750.0</v>
      </c>
      <c r="C33" s="10">
        <f t="shared" si="1"/>
        <v>337.5</v>
      </c>
      <c r="D33" s="4">
        <v>337.7</v>
      </c>
      <c r="E33" s="5">
        <f t="shared" si="2"/>
        <v>0.2</v>
      </c>
    </row>
    <row r="34">
      <c r="B34" s="6">
        <v>775.0</v>
      </c>
      <c r="C34" s="7">
        <f t="shared" si="1"/>
        <v>348.75</v>
      </c>
      <c r="D34" s="8">
        <v>347.2</v>
      </c>
      <c r="E34" s="9">
        <f t="shared" si="2"/>
        <v>1.55</v>
      </c>
    </row>
    <row r="35">
      <c r="B35" s="3">
        <v>800.0</v>
      </c>
      <c r="C35" s="10">
        <f t="shared" si="1"/>
        <v>360</v>
      </c>
      <c r="D35" s="4">
        <v>359.2</v>
      </c>
      <c r="E35" s="5">
        <f t="shared" si="2"/>
        <v>0.8</v>
      </c>
    </row>
    <row r="36">
      <c r="B36" s="11" t="s">
        <v>4</v>
      </c>
      <c r="C36" s="12"/>
      <c r="D36" s="13"/>
      <c r="E36" s="14">
        <f> AVERAGE(E3:E35)</f>
        <v>0.5878787879</v>
      </c>
    </row>
    <row r="37">
      <c r="B37" s="15"/>
    </row>
    <row r="38">
      <c r="B38" s="15"/>
    </row>
    <row r="39">
      <c r="B39" s="15"/>
    </row>
    <row r="40">
      <c r="B40" s="15"/>
    </row>
    <row r="41">
      <c r="B41" s="15"/>
    </row>
    <row r="42">
      <c r="B42" s="15"/>
    </row>
    <row r="43">
      <c r="B43" s="15"/>
    </row>
    <row r="44">
      <c r="B44" s="15"/>
    </row>
    <row r="45">
      <c r="B45" s="15"/>
    </row>
    <row r="46">
      <c r="B46" s="15"/>
    </row>
    <row r="47">
      <c r="B47" s="15"/>
    </row>
    <row r="48">
      <c r="B48" s="15"/>
    </row>
    <row r="49">
      <c r="B49" s="15"/>
    </row>
    <row r="50">
      <c r="B50" s="15"/>
    </row>
    <row r="51">
      <c r="B51" s="15"/>
    </row>
    <row r="52">
      <c r="B52" s="15"/>
    </row>
    <row r="53">
      <c r="B53" s="15"/>
    </row>
    <row r="54">
      <c r="B54" s="15"/>
    </row>
    <row r="55">
      <c r="B55" s="15"/>
    </row>
  </sheetData>
  <mergeCells count="1">
    <mergeCell ref="B36:D3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5"/>
    <col customWidth="1" min="4" max="4" width="17.63"/>
    <col customWidth="1" min="5" max="5" width="20.38"/>
    <col customWidth="1" min="6" max="6" width="16.75"/>
    <col customWidth="1" min="7" max="7" width="20.0"/>
    <col customWidth="1" min="8" max="8" width="21.13"/>
    <col customWidth="1" min="9" max="9" width="21.63"/>
    <col customWidth="1" min="10" max="11" width="18.5"/>
  </cols>
  <sheetData>
    <row r="1">
      <c r="C1" s="16" t="s">
        <v>5</v>
      </c>
      <c r="F1" s="16"/>
      <c r="G1" s="16" t="s">
        <v>6</v>
      </c>
    </row>
    <row r="2">
      <c r="B2" s="1" t="s">
        <v>0</v>
      </c>
      <c r="C2" s="1" t="s">
        <v>1</v>
      </c>
      <c r="D2" s="1" t="s">
        <v>7</v>
      </c>
      <c r="E2" s="1" t="s">
        <v>8</v>
      </c>
      <c r="F2" s="1" t="s">
        <v>3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2"/>
      <c r="U2" s="17" t="s">
        <v>14</v>
      </c>
    </row>
    <row r="3">
      <c r="B3" s="3">
        <v>0.0</v>
      </c>
      <c r="C3" s="4">
        <f t="shared" ref="C3:C35" si="1">B3*0.45</f>
        <v>0</v>
      </c>
      <c r="D3" s="4">
        <f>B3*0.45</f>
        <v>0</v>
      </c>
      <c r="E3" s="4"/>
      <c r="F3" s="5">
        <f t="shared" ref="F3:F35" si="2">ABS(C3-D3)</f>
        <v>0</v>
      </c>
      <c r="G3" s="4">
        <v>0.0</v>
      </c>
      <c r="H3" s="4">
        <v>0.0</v>
      </c>
      <c r="I3" s="4"/>
      <c r="J3" s="4">
        <f>(G3+(0.05*G3))-G3</f>
        <v>0</v>
      </c>
      <c r="K3" s="4">
        <f t="shared" ref="K3:K36" si="3"> G3-H3</f>
        <v>0</v>
      </c>
    </row>
    <row r="4">
      <c r="B4" s="6">
        <v>25.0</v>
      </c>
      <c r="C4" s="7">
        <f t="shared" si="1"/>
        <v>11.25</v>
      </c>
      <c r="D4" s="8">
        <v>10.6</v>
      </c>
      <c r="E4" s="8"/>
      <c r="F4" s="9">
        <f t="shared" si="2"/>
        <v>0.65</v>
      </c>
      <c r="G4" s="8">
        <v>13.5</v>
      </c>
      <c r="H4" s="8">
        <v>14.15</v>
      </c>
      <c r="I4" s="8"/>
      <c r="J4" s="8">
        <f t="shared" ref="J4:J30" si="4">(G4*0.05)</f>
        <v>0.675</v>
      </c>
      <c r="K4" s="8">
        <f t="shared" si="3"/>
        <v>-0.65</v>
      </c>
    </row>
    <row r="5">
      <c r="B5" s="3">
        <v>50.0</v>
      </c>
      <c r="C5" s="10">
        <f t="shared" si="1"/>
        <v>22.5</v>
      </c>
      <c r="D5" s="4">
        <v>22.9</v>
      </c>
      <c r="E5" s="4"/>
      <c r="F5" s="5">
        <f t="shared" si="2"/>
        <v>0.4</v>
      </c>
      <c r="G5" s="4">
        <v>27.0</v>
      </c>
      <c r="H5" s="4">
        <v>27.4</v>
      </c>
      <c r="I5" s="4"/>
      <c r="J5" s="4">
        <f t="shared" si="4"/>
        <v>1.35</v>
      </c>
      <c r="K5" s="4">
        <f t="shared" si="3"/>
        <v>-0.4</v>
      </c>
    </row>
    <row r="6">
      <c r="B6" s="6">
        <v>75.0</v>
      </c>
      <c r="C6" s="7">
        <f t="shared" si="1"/>
        <v>33.75</v>
      </c>
      <c r="D6" s="8">
        <v>34.0</v>
      </c>
      <c r="E6" s="8"/>
      <c r="F6" s="9">
        <f t="shared" si="2"/>
        <v>0.25</v>
      </c>
      <c r="G6" s="8">
        <v>40.5</v>
      </c>
      <c r="H6" s="8">
        <v>40.75</v>
      </c>
      <c r="I6" s="8"/>
      <c r="J6" s="8">
        <f t="shared" si="4"/>
        <v>2.025</v>
      </c>
      <c r="K6" s="8">
        <f t="shared" si="3"/>
        <v>-0.25</v>
      </c>
    </row>
    <row r="7">
      <c r="B7" s="3">
        <v>100.0</v>
      </c>
      <c r="C7" s="10">
        <f t="shared" si="1"/>
        <v>45</v>
      </c>
      <c r="D7" s="4">
        <v>45.3</v>
      </c>
      <c r="E7" s="4"/>
      <c r="F7" s="5">
        <f t="shared" si="2"/>
        <v>0.3</v>
      </c>
      <c r="G7" s="4">
        <v>54.0</v>
      </c>
      <c r="H7" s="4">
        <v>54.3</v>
      </c>
      <c r="I7" s="4"/>
      <c r="J7" s="4">
        <f t="shared" si="4"/>
        <v>2.7</v>
      </c>
      <c r="K7" s="4">
        <f t="shared" si="3"/>
        <v>-0.3</v>
      </c>
    </row>
    <row r="8">
      <c r="B8" s="6">
        <v>125.0</v>
      </c>
      <c r="C8" s="7">
        <f t="shared" si="1"/>
        <v>56.25</v>
      </c>
      <c r="D8" s="8">
        <v>54.0</v>
      </c>
      <c r="E8" s="8"/>
      <c r="F8" s="9">
        <f t="shared" si="2"/>
        <v>2.25</v>
      </c>
      <c r="G8" s="8">
        <v>67.5</v>
      </c>
      <c r="H8" s="8">
        <v>69.75</v>
      </c>
      <c r="I8" s="8"/>
      <c r="J8" s="8">
        <f t="shared" si="4"/>
        <v>3.375</v>
      </c>
      <c r="K8" s="8">
        <f t="shared" si="3"/>
        <v>-2.25</v>
      </c>
    </row>
    <row r="9">
      <c r="B9" s="3">
        <v>150.0</v>
      </c>
      <c r="C9" s="10">
        <f t="shared" si="1"/>
        <v>67.5</v>
      </c>
      <c r="D9" s="4">
        <v>67.3</v>
      </c>
      <c r="E9" s="4"/>
      <c r="F9" s="5">
        <f t="shared" si="2"/>
        <v>0.2</v>
      </c>
      <c r="G9" s="4">
        <v>81.0</v>
      </c>
      <c r="H9" s="4">
        <v>81.2</v>
      </c>
      <c r="I9" s="4"/>
      <c r="J9" s="4">
        <f t="shared" si="4"/>
        <v>4.05</v>
      </c>
      <c r="K9" s="4">
        <f t="shared" si="3"/>
        <v>-0.2</v>
      </c>
    </row>
    <row r="10">
      <c r="B10" s="6">
        <v>175.0</v>
      </c>
      <c r="C10" s="7">
        <f t="shared" si="1"/>
        <v>78.75</v>
      </c>
      <c r="D10" s="8">
        <v>79.0</v>
      </c>
      <c r="E10" s="8"/>
      <c r="F10" s="9">
        <f t="shared" si="2"/>
        <v>0.25</v>
      </c>
      <c r="G10" s="8">
        <v>94.5</v>
      </c>
      <c r="H10" s="8">
        <v>94.25</v>
      </c>
      <c r="I10" s="8"/>
      <c r="J10" s="8">
        <f t="shared" si="4"/>
        <v>4.725</v>
      </c>
      <c r="K10" s="8">
        <f t="shared" si="3"/>
        <v>0.25</v>
      </c>
    </row>
    <row r="11">
      <c r="B11" s="3">
        <v>200.0</v>
      </c>
      <c r="C11" s="10">
        <f t="shared" si="1"/>
        <v>90</v>
      </c>
      <c r="D11" s="4">
        <v>90.7</v>
      </c>
      <c r="E11" s="4"/>
      <c r="F11" s="5">
        <f t="shared" si="2"/>
        <v>0.7</v>
      </c>
      <c r="G11" s="4">
        <v>108.0</v>
      </c>
      <c r="H11" s="4">
        <v>108.7</v>
      </c>
      <c r="I11" s="4"/>
      <c r="J11" s="4">
        <f t="shared" si="4"/>
        <v>5.4</v>
      </c>
      <c r="K11" s="4">
        <f t="shared" si="3"/>
        <v>-0.7</v>
      </c>
    </row>
    <row r="12">
      <c r="B12" s="6">
        <v>225.0</v>
      </c>
      <c r="C12" s="7">
        <f t="shared" si="1"/>
        <v>101.25</v>
      </c>
      <c r="D12" s="8">
        <v>101.2</v>
      </c>
      <c r="E12" s="8"/>
      <c r="F12" s="9">
        <f t="shared" si="2"/>
        <v>0.05</v>
      </c>
      <c r="G12" s="8">
        <v>121.5</v>
      </c>
      <c r="H12" s="8">
        <v>121.55</v>
      </c>
      <c r="I12" s="8"/>
      <c r="J12" s="8">
        <f t="shared" si="4"/>
        <v>6.075</v>
      </c>
      <c r="K12" s="8">
        <f t="shared" si="3"/>
        <v>-0.05</v>
      </c>
    </row>
    <row r="13">
      <c r="B13" s="3">
        <v>250.0</v>
      </c>
      <c r="C13" s="10">
        <f t="shared" si="1"/>
        <v>112.5</v>
      </c>
      <c r="D13" s="4">
        <v>113.0</v>
      </c>
      <c r="E13" s="4"/>
      <c r="F13" s="5">
        <f t="shared" si="2"/>
        <v>0.5</v>
      </c>
      <c r="G13" s="4">
        <v>135.0</v>
      </c>
      <c r="H13" s="4">
        <v>135.5</v>
      </c>
      <c r="I13" s="4"/>
      <c r="J13" s="4">
        <f t="shared" si="4"/>
        <v>6.75</v>
      </c>
      <c r="K13" s="4">
        <f t="shared" si="3"/>
        <v>-0.5</v>
      </c>
    </row>
    <row r="14">
      <c r="B14" s="6">
        <v>275.0</v>
      </c>
      <c r="C14" s="7">
        <f t="shared" si="1"/>
        <v>123.75</v>
      </c>
      <c r="D14" s="8">
        <v>122.9</v>
      </c>
      <c r="E14" s="8"/>
      <c r="F14" s="9">
        <f t="shared" si="2"/>
        <v>0.85</v>
      </c>
      <c r="G14" s="8">
        <v>148.5</v>
      </c>
      <c r="H14" s="8">
        <v>148.9</v>
      </c>
      <c r="I14" s="8"/>
      <c r="J14" s="8">
        <f t="shared" si="4"/>
        <v>7.425</v>
      </c>
      <c r="K14" s="8">
        <f t="shared" si="3"/>
        <v>-0.4</v>
      </c>
    </row>
    <row r="15">
      <c r="B15" s="3">
        <v>300.0</v>
      </c>
      <c r="C15" s="10">
        <f t="shared" si="1"/>
        <v>135</v>
      </c>
      <c r="D15" s="4">
        <v>134.8</v>
      </c>
      <c r="E15" s="4"/>
      <c r="F15" s="5">
        <f t="shared" si="2"/>
        <v>0.2</v>
      </c>
      <c r="G15" s="4">
        <v>162.0</v>
      </c>
      <c r="H15" s="4">
        <v>162.2</v>
      </c>
      <c r="I15" s="4"/>
      <c r="J15" s="4">
        <f t="shared" si="4"/>
        <v>8.1</v>
      </c>
      <c r="K15" s="4">
        <f t="shared" si="3"/>
        <v>-0.2</v>
      </c>
    </row>
    <row r="16">
      <c r="B16" s="6">
        <v>325.0</v>
      </c>
      <c r="C16" s="7">
        <f t="shared" si="1"/>
        <v>146.25</v>
      </c>
      <c r="D16" s="8">
        <v>147.0</v>
      </c>
      <c r="E16" s="8"/>
      <c r="F16" s="9">
        <f t="shared" si="2"/>
        <v>0.75</v>
      </c>
      <c r="G16" s="8">
        <v>175.5</v>
      </c>
      <c r="H16" s="8">
        <v>175.8</v>
      </c>
      <c r="I16" s="8"/>
      <c r="J16" s="8">
        <f t="shared" si="4"/>
        <v>8.775</v>
      </c>
      <c r="K16" s="8">
        <f t="shared" si="3"/>
        <v>-0.3</v>
      </c>
    </row>
    <row r="17">
      <c r="B17" s="3">
        <v>350.0</v>
      </c>
      <c r="C17" s="10">
        <f t="shared" si="1"/>
        <v>157.5</v>
      </c>
      <c r="D17" s="4">
        <v>158.4</v>
      </c>
      <c r="E17" s="4"/>
      <c r="F17" s="5">
        <f t="shared" si="2"/>
        <v>0.9</v>
      </c>
      <c r="G17" s="4">
        <v>189.0</v>
      </c>
      <c r="H17" s="4">
        <v>189.9</v>
      </c>
      <c r="I17" s="4"/>
      <c r="J17" s="4">
        <f t="shared" si="4"/>
        <v>9.45</v>
      </c>
      <c r="K17" s="4">
        <f t="shared" si="3"/>
        <v>-0.9</v>
      </c>
    </row>
    <row r="18">
      <c r="B18" s="6">
        <v>375.0</v>
      </c>
      <c r="C18" s="7">
        <f t="shared" si="1"/>
        <v>168.75</v>
      </c>
      <c r="D18" s="8">
        <v>170.0</v>
      </c>
      <c r="E18" s="8"/>
      <c r="F18" s="9">
        <f t="shared" si="2"/>
        <v>1.25</v>
      </c>
      <c r="G18" s="8">
        <v>202.5</v>
      </c>
      <c r="H18" s="8">
        <v>203.75</v>
      </c>
      <c r="I18" s="8"/>
      <c r="J18" s="8">
        <f t="shared" si="4"/>
        <v>10.125</v>
      </c>
      <c r="K18" s="8">
        <f t="shared" si="3"/>
        <v>-1.25</v>
      </c>
    </row>
    <row r="19">
      <c r="B19" s="3">
        <v>400.0</v>
      </c>
      <c r="C19" s="10">
        <f t="shared" si="1"/>
        <v>180</v>
      </c>
      <c r="D19" s="4">
        <v>180.5</v>
      </c>
      <c r="E19" s="4"/>
      <c r="F19" s="5">
        <f t="shared" si="2"/>
        <v>0.5</v>
      </c>
      <c r="G19" s="4">
        <v>216.0</v>
      </c>
      <c r="H19" s="4">
        <v>216.5</v>
      </c>
      <c r="I19" s="4"/>
      <c r="J19" s="4">
        <f t="shared" si="4"/>
        <v>10.8</v>
      </c>
      <c r="K19" s="4">
        <f t="shared" si="3"/>
        <v>-0.5</v>
      </c>
    </row>
    <row r="20">
      <c r="B20" s="6">
        <v>425.0</v>
      </c>
      <c r="C20" s="7">
        <f t="shared" si="1"/>
        <v>191.25</v>
      </c>
      <c r="D20" s="8">
        <v>191.8</v>
      </c>
      <c r="E20" s="8"/>
      <c r="F20" s="9">
        <f t="shared" si="2"/>
        <v>0.55</v>
      </c>
      <c r="G20" s="8">
        <v>229.5</v>
      </c>
      <c r="H20" s="8">
        <v>229.6</v>
      </c>
      <c r="I20" s="8"/>
      <c r="J20" s="8">
        <f t="shared" si="4"/>
        <v>11.475</v>
      </c>
      <c r="K20" s="8">
        <f t="shared" si="3"/>
        <v>-0.1</v>
      </c>
    </row>
    <row r="21">
      <c r="B21" s="3">
        <v>450.0</v>
      </c>
      <c r="C21" s="10">
        <f t="shared" si="1"/>
        <v>202.5</v>
      </c>
      <c r="D21" s="4">
        <v>202.9</v>
      </c>
      <c r="E21" s="4"/>
      <c r="F21" s="5">
        <f t="shared" si="2"/>
        <v>0.4</v>
      </c>
      <c r="G21" s="4">
        <v>243.0</v>
      </c>
      <c r="H21" s="4">
        <v>243.4</v>
      </c>
      <c r="I21" s="4"/>
      <c r="J21" s="4">
        <f t="shared" si="4"/>
        <v>12.15</v>
      </c>
      <c r="K21" s="4">
        <f t="shared" si="3"/>
        <v>-0.4</v>
      </c>
    </row>
    <row r="22">
      <c r="B22" s="6">
        <v>475.0</v>
      </c>
      <c r="C22" s="7">
        <f t="shared" si="1"/>
        <v>213.75</v>
      </c>
      <c r="D22" s="8">
        <v>213.8</v>
      </c>
      <c r="E22" s="8"/>
      <c r="F22" s="9">
        <f t="shared" si="2"/>
        <v>0.05</v>
      </c>
      <c r="G22" s="8">
        <v>256.5</v>
      </c>
      <c r="H22" s="8">
        <v>256.55</v>
      </c>
      <c r="I22" s="8"/>
      <c r="J22" s="8">
        <f t="shared" si="4"/>
        <v>12.825</v>
      </c>
      <c r="K22" s="8">
        <f t="shared" si="3"/>
        <v>-0.05</v>
      </c>
    </row>
    <row r="23">
      <c r="B23" s="3">
        <v>500.0</v>
      </c>
      <c r="C23" s="10">
        <f t="shared" si="1"/>
        <v>225</v>
      </c>
      <c r="D23" s="4">
        <v>224.0</v>
      </c>
      <c r="E23" s="4"/>
      <c r="F23" s="5">
        <f t="shared" si="2"/>
        <v>1</v>
      </c>
      <c r="G23" s="4">
        <v>270.0</v>
      </c>
      <c r="H23" s="4">
        <v>269.0</v>
      </c>
      <c r="I23" s="4"/>
      <c r="J23" s="4">
        <f t="shared" si="4"/>
        <v>13.5</v>
      </c>
      <c r="K23" s="4">
        <f t="shared" si="3"/>
        <v>1</v>
      </c>
    </row>
    <row r="24">
      <c r="B24" s="6">
        <v>525.0</v>
      </c>
      <c r="C24" s="7">
        <f t="shared" si="1"/>
        <v>236.25</v>
      </c>
      <c r="D24" s="8">
        <v>236.0</v>
      </c>
      <c r="E24" s="8"/>
      <c r="F24" s="9">
        <f t="shared" si="2"/>
        <v>0.25</v>
      </c>
      <c r="G24" s="8">
        <v>283.5</v>
      </c>
      <c r="H24" s="8">
        <v>283.25</v>
      </c>
      <c r="I24" s="8"/>
      <c r="J24" s="8">
        <f t="shared" si="4"/>
        <v>14.175</v>
      </c>
      <c r="K24" s="8">
        <f t="shared" si="3"/>
        <v>0.25</v>
      </c>
    </row>
    <row r="25">
      <c r="B25" s="3">
        <v>550.0</v>
      </c>
      <c r="C25" s="10">
        <f t="shared" si="1"/>
        <v>247.5</v>
      </c>
      <c r="D25" s="4">
        <v>248.3</v>
      </c>
      <c r="E25" s="4"/>
      <c r="F25" s="5">
        <f t="shared" si="2"/>
        <v>0.8</v>
      </c>
      <c r="G25" s="4">
        <v>297.0</v>
      </c>
      <c r="H25" s="4">
        <v>297.8</v>
      </c>
      <c r="I25" s="4"/>
      <c r="J25" s="4">
        <f t="shared" si="4"/>
        <v>14.85</v>
      </c>
      <c r="K25" s="4">
        <f t="shared" si="3"/>
        <v>-0.8</v>
      </c>
    </row>
    <row r="26">
      <c r="B26" s="6">
        <v>575.0</v>
      </c>
      <c r="C26" s="7">
        <f t="shared" si="1"/>
        <v>258.75</v>
      </c>
      <c r="D26" s="8">
        <v>258.2</v>
      </c>
      <c r="E26" s="8"/>
      <c r="F26" s="9">
        <f t="shared" si="2"/>
        <v>0.55</v>
      </c>
      <c r="G26" s="8">
        <v>310.5</v>
      </c>
      <c r="H26" s="8">
        <v>310.6</v>
      </c>
      <c r="I26" s="8"/>
      <c r="J26" s="8">
        <f t="shared" si="4"/>
        <v>15.525</v>
      </c>
      <c r="K26" s="8">
        <f t="shared" si="3"/>
        <v>-0.1</v>
      </c>
    </row>
    <row r="27">
      <c r="B27" s="3">
        <v>600.0</v>
      </c>
      <c r="C27" s="10">
        <f t="shared" si="1"/>
        <v>270</v>
      </c>
      <c r="D27" s="4">
        <v>269.2</v>
      </c>
      <c r="E27" s="4"/>
      <c r="F27" s="5">
        <f t="shared" si="2"/>
        <v>0.8</v>
      </c>
      <c r="G27" s="4">
        <v>324.0</v>
      </c>
      <c r="H27" s="4">
        <v>324.8</v>
      </c>
      <c r="I27" s="4"/>
      <c r="J27" s="4">
        <f t="shared" si="4"/>
        <v>16.2</v>
      </c>
      <c r="K27" s="4">
        <f t="shared" si="3"/>
        <v>-0.8</v>
      </c>
    </row>
    <row r="28">
      <c r="B28" s="6">
        <v>625.0</v>
      </c>
      <c r="C28" s="7">
        <f t="shared" si="1"/>
        <v>281.25</v>
      </c>
      <c r="D28" s="8">
        <v>280.6</v>
      </c>
      <c r="E28" s="8"/>
      <c r="F28" s="9">
        <f t="shared" si="2"/>
        <v>0.65</v>
      </c>
      <c r="G28" s="8">
        <v>337.5</v>
      </c>
      <c r="H28" s="8">
        <v>338.15</v>
      </c>
      <c r="I28" s="8"/>
      <c r="J28" s="8">
        <f t="shared" si="4"/>
        <v>16.875</v>
      </c>
      <c r="K28" s="8">
        <f t="shared" si="3"/>
        <v>-0.65</v>
      </c>
    </row>
    <row r="29">
      <c r="B29" s="3">
        <v>650.0</v>
      </c>
      <c r="C29" s="10">
        <f t="shared" si="1"/>
        <v>292.5</v>
      </c>
      <c r="D29" s="4">
        <v>292.7</v>
      </c>
      <c r="E29" s="4"/>
      <c r="F29" s="5">
        <f t="shared" si="2"/>
        <v>0.2</v>
      </c>
      <c r="G29" s="18">
        <v>351.0</v>
      </c>
      <c r="H29" s="19">
        <v>351.2</v>
      </c>
      <c r="I29" s="19"/>
      <c r="J29" s="4">
        <f t="shared" si="4"/>
        <v>17.55</v>
      </c>
      <c r="K29" s="4">
        <f t="shared" si="3"/>
        <v>-0.2</v>
      </c>
    </row>
    <row r="30">
      <c r="B30" s="6">
        <v>675.0</v>
      </c>
      <c r="C30" s="7">
        <f t="shared" si="1"/>
        <v>303.75</v>
      </c>
      <c r="D30" s="8">
        <v>302.8</v>
      </c>
      <c r="E30" s="8"/>
      <c r="F30" s="9">
        <f t="shared" si="2"/>
        <v>0.95</v>
      </c>
      <c r="G30" s="20"/>
      <c r="H30" s="20"/>
      <c r="I30" s="20"/>
      <c r="J30" s="8">
        <f t="shared" si="4"/>
        <v>0</v>
      </c>
      <c r="K30" s="8">
        <f t="shared" si="3"/>
        <v>0</v>
      </c>
    </row>
    <row r="31">
      <c r="B31" s="3">
        <v>700.0</v>
      </c>
      <c r="C31" s="10">
        <f t="shared" si="1"/>
        <v>315</v>
      </c>
      <c r="D31" s="4">
        <v>315.0</v>
      </c>
      <c r="E31" s="4"/>
      <c r="F31" s="5">
        <f t="shared" si="2"/>
        <v>0</v>
      </c>
      <c r="G31" s="20"/>
      <c r="H31" s="20"/>
      <c r="I31" s="20"/>
      <c r="J31" s="4">
        <f t="shared" ref="J31:J36" si="5">(G31+(0.05*G31))-G31</f>
        <v>0</v>
      </c>
      <c r="K31" s="4">
        <f t="shared" si="3"/>
        <v>0</v>
      </c>
    </row>
    <row r="32">
      <c r="B32" s="6">
        <v>725.0</v>
      </c>
      <c r="C32" s="7">
        <f t="shared" si="1"/>
        <v>326.25</v>
      </c>
      <c r="D32" s="8">
        <v>325.6</v>
      </c>
      <c r="E32" s="8"/>
      <c r="F32" s="9">
        <f t="shared" si="2"/>
        <v>0.65</v>
      </c>
      <c r="G32" s="20"/>
      <c r="H32" s="20"/>
      <c r="I32" s="20"/>
      <c r="J32" s="8">
        <f t="shared" si="5"/>
        <v>0</v>
      </c>
      <c r="K32" s="8">
        <f t="shared" si="3"/>
        <v>0</v>
      </c>
    </row>
    <row r="33">
      <c r="B33" s="3">
        <v>750.0</v>
      </c>
      <c r="C33" s="10">
        <f t="shared" si="1"/>
        <v>337.5</v>
      </c>
      <c r="D33" s="4">
        <v>337.7</v>
      </c>
      <c r="E33" s="4"/>
      <c r="F33" s="5">
        <f t="shared" si="2"/>
        <v>0.2</v>
      </c>
      <c r="G33" s="20"/>
      <c r="H33" s="20"/>
      <c r="I33" s="20"/>
      <c r="J33" s="4">
        <f t="shared" si="5"/>
        <v>0</v>
      </c>
      <c r="K33" s="4">
        <f t="shared" si="3"/>
        <v>0</v>
      </c>
    </row>
    <row r="34">
      <c r="B34" s="6">
        <v>775.0</v>
      </c>
      <c r="C34" s="7">
        <f t="shared" si="1"/>
        <v>348.75</v>
      </c>
      <c r="D34" s="8">
        <v>347.2</v>
      </c>
      <c r="E34" s="8"/>
      <c r="F34" s="9">
        <f t="shared" si="2"/>
        <v>1.55</v>
      </c>
      <c r="G34" s="20"/>
      <c r="H34" s="20"/>
      <c r="I34" s="20"/>
      <c r="J34" s="8">
        <f t="shared" si="5"/>
        <v>0</v>
      </c>
      <c r="K34" s="8">
        <f t="shared" si="3"/>
        <v>0</v>
      </c>
    </row>
    <row r="35">
      <c r="B35" s="3">
        <v>800.0</v>
      </c>
      <c r="C35" s="10">
        <f t="shared" si="1"/>
        <v>360</v>
      </c>
      <c r="D35" s="4">
        <v>359.2</v>
      </c>
      <c r="E35" s="4"/>
      <c r="F35" s="5">
        <f t="shared" si="2"/>
        <v>0.8</v>
      </c>
      <c r="G35" s="20"/>
      <c r="H35" s="20"/>
      <c r="I35" s="20"/>
      <c r="J35" s="4">
        <f t="shared" si="5"/>
        <v>0</v>
      </c>
      <c r="K35" s="4">
        <f t="shared" si="3"/>
        <v>0</v>
      </c>
    </row>
    <row r="36">
      <c r="B36" s="11" t="s">
        <v>4</v>
      </c>
      <c r="C36" s="12"/>
      <c r="D36" s="13"/>
      <c r="E36" s="21"/>
      <c r="F36" s="14">
        <f> AVERAGE(F3:F35)</f>
        <v>0.5878787879</v>
      </c>
      <c r="G36" s="21"/>
      <c r="H36" s="21"/>
      <c r="I36" s="21"/>
      <c r="J36" s="8">
        <f t="shared" si="5"/>
        <v>0</v>
      </c>
      <c r="K36" s="8">
        <f t="shared" si="3"/>
        <v>0</v>
      </c>
    </row>
    <row r="37">
      <c r="B37" s="15"/>
    </row>
    <row r="38">
      <c r="B38" s="15"/>
    </row>
    <row r="39">
      <c r="B39" s="15"/>
    </row>
    <row r="40">
      <c r="B40" s="15"/>
      <c r="F40" s="22">
        <f t="shared" ref="F40:F66" si="6">G40-2.7</f>
        <v>-2.7</v>
      </c>
      <c r="G40" s="22">
        <v>0.0</v>
      </c>
      <c r="H40" s="22">
        <f t="shared" ref="H40:H66" si="7">G40+2.7</f>
        <v>2.7</v>
      </c>
      <c r="J40" s="23">
        <f t="shared" ref="J40:J66" si="8">2.7</f>
        <v>2.7</v>
      </c>
      <c r="K40" s="17">
        <v>-2.7</v>
      </c>
    </row>
    <row r="41">
      <c r="B41" s="15"/>
      <c r="F41" s="22">
        <f t="shared" si="6"/>
        <v>10.8</v>
      </c>
      <c r="G41" s="22">
        <v>13.5</v>
      </c>
      <c r="H41" s="22">
        <f t="shared" si="7"/>
        <v>16.2</v>
      </c>
      <c r="J41" s="23">
        <f t="shared" si="8"/>
        <v>2.7</v>
      </c>
      <c r="K41" s="17">
        <v>-2.7</v>
      </c>
    </row>
    <row r="42">
      <c r="B42" s="15"/>
      <c r="F42" s="22">
        <f t="shared" si="6"/>
        <v>24.3</v>
      </c>
      <c r="G42" s="22">
        <v>27.0</v>
      </c>
      <c r="H42" s="22">
        <f t="shared" si="7"/>
        <v>29.7</v>
      </c>
      <c r="J42" s="23">
        <f t="shared" si="8"/>
        <v>2.7</v>
      </c>
      <c r="K42" s="17">
        <v>-2.7</v>
      </c>
    </row>
    <row r="43">
      <c r="B43" s="15"/>
      <c r="F43" s="22">
        <f t="shared" si="6"/>
        <v>37.8</v>
      </c>
      <c r="G43" s="22">
        <v>40.5</v>
      </c>
      <c r="H43" s="22">
        <f t="shared" si="7"/>
        <v>43.2</v>
      </c>
      <c r="J43" s="23">
        <f t="shared" si="8"/>
        <v>2.7</v>
      </c>
      <c r="K43" s="17">
        <v>-2.7</v>
      </c>
    </row>
    <row r="44">
      <c r="B44" s="15"/>
      <c r="F44" s="22">
        <f t="shared" si="6"/>
        <v>51.3</v>
      </c>
      <c r="G44" s="22">
        <v>54.0</v>
      </c>
      <c r="H44" s="22">
        <f t="shared" si="7"/>
        <v>56.7</v>
      </c>
      <c r="J44" s="23">
        <f t="shared" si="8"/>
        <v>2.7</v>
      </c>
      <c r="K44" s="17">
        <v>-2.7</v>
      </c>
    </row>
    <row r="45">
      <c r="B45" s="15"/>
      <c r="F45" s="22">
        <f t="shared" si="6"/>
        <v>64.8</v>
      </c>
      <c r="G45" s="22">
        <v>67.5</v>
      </c>
      <c r="H45" s="22">
        <f t="shared" si="7"/>
        <v>70.2</v>
      </c>
      <c r="J45" s="23">
        <f t="shared" si="8"/>
        <v>2.7</v>
      </c>
      <c r="K45" s="17">
        <v>-2.7</v>
      </c>
    </row>
    <row r="46">
      <c r="B46" s="15"/>
      <c r="F46" s="22">
        <f t="shared" si="6"/>
        <v>78.3</v>
      </c>
      <c r="G46" s="22">
        <v>81.0</v>
      </c>
      <c r="H46" s="22">
        <f t="shared" si="7"/>
        <v>83.7</v>
      </c>
      <c r="J46" s="23">
        <f t="shared" si="8"/>
        <v>2.7</v>
      </c>
      <c r="K46" s="17">
        <v>-2.7</v>
      </c>
    </row>
    <row r="47">
      <c r="B47" s="15"/>
      <c r="F47" s="22">
        <f t="shared" si="6"/>
        <v>91.8</v>
      </c>
      <c r="G47" s="22">
        <v>94.5</v>
      </c>
      <c r="H47" s="22">
        <f t="shared" si="7"/>
        <v>97.2</v>
      </c>
      <c r="J47" s="23">
        <f t="shared" si="8"/>
        <v>2.7</v>
      </c>
      <c r="K47" s="17">
        <v>-2.7</v>
      </c>
      <c r="N47" s="17"/>
    </row>
    <row r="48">
      <c r="B48" s="15"/>
      <c r="F48" s="22">
        <f t="shared" si="6"/>
        <v>105.3</v>
      </c>
      <c r="G48" s="22">
        <v>108.0</v>
      </c>
      <c r="H48" s="22">
        <f t="shared" si="7"/>
        <v>110.7</v>
      </c>
      <c r="J48" s="23">
        <f t="shared" si="8"/>
        <v>2.7</v>
      </c>
      <c r="K48" s="17">
        <v>-2.7</v>
      </c>
    </row>
    <row r="49">
      <c r="B49" s="15"/>
      <c r="F49" s="22">
        <f t="shared" si="6"/>
        <v>118.8</v>
      </c>
      <c r="G49" s="22">
        <v>121.5</v>
      </c>
      <c r="H49" s="22">
        <f t="shared" si="7"/>
        <v>124.2</v>
      </c>
      <c r="J49" s="23">
        <f t="shared" si="8"/>
        <v>2.7</v>
      </c>
      <c r="K49" s="17">
        <v>-2.7</v>
      </c>
    </row>
    <row r="50">
      <c r="B50" s="15"/>
      <c r="F50" s="22">
        <f t="shared" si="6"/>
        <v>132.3</v>
      </c>
      <c r="G50" s="22">
        <v>135.0</v>
      </c>
      <c r="H50" s="22">
        <f t="shared" si="7"/>
        <v>137.7</v>
      </c>
      <c r="J50" s="23">
        <f t="shared" si="8"/>
        <v>2.7</v>
      </c>
      <c r="K50" s="17">
        <v>-2.7</v>
      </c>
    </row>
    <row r="51">
      <c r="B51" s="15"/>
      <c r="F51" s="22">
        <f t="shared" si="6"/>
        <v>145.8</v>
      </c>
      <c r="G51" s="22">
        <v>148.5</v>
      </c>
      <c r="H51" s="22">
        <f t="shared" si="7"/>
        <v>151.2</v>
      </c>
      <c r="J51" s="23">
        <f t="shared" si="8"/>
        <v>2.7</v>
      </c>
      <c r="K51" s="17">
        <v>-2.7</v>
      </c>
    </row>
    <row r="52">
      <c r="B52" s="15"/>
      <c r="F52" s="22">
        <f t="shared" si="6"/>
        <v>159.3</v>
      </c>
      <c r="G52" s="22">
        <v>162.0</v>
      </c>
      <c r="H52" s="22">
        <f t="shared" si="7"/>
        <v>164.7</v>
      </c>
      <c r="J52" s="23">
        <f t="shared" si="8"/>
        <v>2.7</v>
      </c>
      <c r="K52" s="17">
        <v>-2.7</v>
      </c>
    </row>
    <row r="53">
      <c r="B53" s="15"/>
      <c r="F53" s="22">
        <f t="shared" si="6"/>
        <v>172.8</v>
      </c>
      <c r="G53" s="22">
        <v>175.5</v>
      </c>
      <c r="H53" s="22">
        <f t="shared" si="7"/>
        <v>178.2</v>
      </c>
      <c r="J53" s="23">
        <f t="shared" si="8"/>
        <v>2.7</v>
      </c>
      <c r="K53" s="17">
        <v>-2.7</v>
      </c>
    </row>
    <row r="54">
      <c r="B54" s="15"/>
      <c r="F54" s="22">
        <f t="shared" si="6"/>
        <v>186.3</v>
      </c>
      <c r="G54" s="22">
        <v>189.0</v>
      </c>
      <c r="H54" s="22">
        <f t="shared" si="7"/>
        <v>191.7</v>
      </c>
      <c r="J54" s="23">
        <f t="shared" si="8"/>
        <v>2.7</v>
      </c>
      <c r="K54" s="17">
        <v>-2.7</v>
      </c>
    </row>
    <row r="55">
      <c r="B55" s="15"/>
      <c r="F55" s="22">
        <f t="shared" si="6"/>
        <v>199.8</v>
      </c>
      <c r="G55" s="22">
        <v>202.5</v>
      </c>
      <c r="H55" s="22">
        <f t="shared" si="7"/>
        <v>205.2</v>
      </c>
      <c r="J55" s="23">
        <f t="shared" si="8"/>
        <v>2.7</v>
      </c>
      <c r="K55" s="17">
        <v>-2.7</v>
      </c>
    </row>
    <row r="56">
      <c r="F56" s="22">
        <f t="shared" si="6"/>
        <v>213.3</v>
      </c>
      <c r="G56" s="22">
        <v>216.0</v>
      </c>
      <c r="H56" s="22">
        <f t="shared" si="7"/>
        <v>218.7</v>
      </c>
      <c r="J56" s="23">
        <f t="shared" si="8"/>
        <v>2.7</v>
      </c>
      <c r="K56" s="17">
        <v>-2.7</v>
      </c>
    </row>
    <row r="57">
      <c r="F57" s="22">
        <f t="shared" si="6"/>
        <v>226.8</v>
      </c>
      <c r="G57" s="22">
        <v>229.5</v>
      </c>
      <c r="H57" s="22">
        <f t="shared" si="7"/>
        <v>232.2</v>
      </c>
      <c r="J57" s="23">
        <f t="shared" si="8"/>
        <v>2.7</v>
      </c>
      <c r="K57" s="17">
        <v>-2.7</v>
      </c>
    </row>
    <row r="58">
      <c r="F58" s="22">
        <f t="shared" si="6"/>
        <v>240.3</v>
      </c>
      <c r="G58" s="22">
        <v>243.0</v>
      </c>
      <c r="H58" s="22">
        <f t="shared" si="7"/>
        <v>245.7</v>
      </c>
      <c r="J58" s="23">
        <f t="shared" si="8"/>
        <v>2.7</v>
      </c>
      <c r="K58" s="17">
        <v>-2.7</v>
      </c>
    </row>
    <row r="59">
      <c r="F59" s="22">
        <f t="shared" si="6"/>
        <v>253.8</v>
      </c>
      <c r="G59" s="22">
        <v>256.5</v>
      </c>
      <c r="H59" s="22">
        <f t="shared" si="7"/>
        <v>259.2</v>
      </c>
      <c r="J59" s="23">
        <f t="shared" si="8"/>
        <v>2.7</v>
      </c>
      <c r="K59" s="17">
        <v>-2.7</v>
      </c>
    </row>
    <row r="60">
      <c r="F60" s="22">
        <f t="shared" si="6"/>
        <v>267.3</v>
      </c>
      <c r="G60" s="22">
        <v>270.0</v>
      </c>
      <c r="H60" s="22">
        <f t="shared" si="7"/>
        <v>272.7</v>
      </c>
      <c r="J60" s="23">
        <f t="shared" si="8"/>
        <v>2.7</v>
      </c>
      <c r="K60" s="17">
        <v>-2.7</v>
      </c>
    </row>
    <row r="61">
      <c r="F61" s="22">
        <f t="shared" si="6"/>
        <v>280.8</v>
      </c>
      <c r="G61" s="22">
        <v>283.5</v>
      </c>
      <c r="H61" s="22">
        <f t="shared" si="7"/>
        <v>286.2</v>
      </c>
      <c r="J61" s="23">
        <f t="shared" si="8"/>
        <v>2.7</v>
      </c>
      <c r="K61" s="17">
        <v>-2.7</v>
      </c>
    </row>
    <row r="62">
      <c r="F62" s="22">
        <f t="shared" si="6"/>
        <v>294.3</v>
      </c>
      <c r="G62" s="22">
        <v>297.0</v>
      </c>
      <c r="H62" s="22">
        <f t="shared" si="7"/>
        <v>299.7</v>
      </c>
      <c r="J62" s="23">
        <f t="shared" si="8"/>
        <v>2.7</v>
      </c>
      <c r="K62" s="17">
        <v>-2.7</v>
      </c>
    </row>
    <row r="63">
      <c r="F63" s="22">
        <f t="shared" si="6"/>
        <v>307.8</v>
      </c>
      <c r="G63" s="22">
        <v>310.5</v>
      </c>
      <c r="H63" s="22">
        <f t="shared" si="7"/>
        <v>313.2</v>
      </c>
      <c r="J63" s="23">
        <f t="shared" si="8"/>
        <v>2.7</v>
      </c>
      <c r="K63" s="17">
        <v>-2.7</v>
      </c>
    </row>
    <row r="64">
      <c r="F64" s="22">
        <f t="shared" si="6"/>
        <v>321.3</v>
      </c>
      <c r="G64" s="22">
        <v>324.0</v>
      </c>
      <c r="H64" s="22">
        <f t="shared" si="7"/>
        <v>326.7</v>
      </c>
      <c r="J64" s="23">
        <f t="shared" si="8"/>
        <v>2.7</v>
      </c>
      <c r="K64" s="17">
        <v>-2.7</v>
      </c>
    </row>
    <row r="65">
      <c r="F65" s="22">
        <f t="shared" si="6"/>
        <v>334.8</v>
      </c>
      <c r="G65" s="22">
        <v>337.5</v>
      </c>
      <c r="H65" s="22">
        <f t="shared" si="7"/>
        <v>340.2</v>
      </c>
      <c r="J65" s="23">
        <f t="shared" si="8"/>
        <v>2.7</v>
      </c>
      <c r="K65" s="17">
        <v>-2.7</v>
      </c>
    </row>
    <row r="66">
      <c r="F66" s="22">
        <f t="shared" si="6"/>
        <v>348.3</v>
      </c>
      <c r="G66" s="22">
        <v>351.0</v>
      </c>
      <c r="H66" s="22">
        <f t="shared" si="7"/>
        <v>353.7</v>
      </c>
      <c r="J66" s="23">
        <f t="shared" si="8"/>
        <v>2.7</v>
      </c>
      <c r="K66" s="17">
        <v>-2.7</v>
      </c>
    </row>
    <row r="67">
      <c r="F67" s="22"/>
      <c r="G67" s="22"/>
      <c r="H67" s="22"/>
    </row>
    <row r="68">
      <c r="F68" s="22"/>
      <c r="G68" s="22"/>
      <c r="H68" s="22"/>
    </row>
    <row r="69">
      <c r="F69" s="22"/>
      <c r="G69" s="22"/>
      <c r="H69" s="22"/>
    </row>
    <row r="70">
      <c r="F70" s="22"/>
      <c r="G70" s="22"/>
      <c r="H70" s="22"/>
    </row>
    <row r="71">
      <c r="F71" s="22"/>
      <c r="G71" s="22"/>
      <c r="H71" s="22"/>
    </row>
    <row r="72">
      <c r="F72" s="22"/>
      <c r="G72" s="22"/>
      <c r="H72" s="22"/>
    </row>
    <row r="73">
      <c r="F73" s="22"/>
      <c r="G73" s="22"/>
      <c r="H73" s="22"/>
    </row>
    <row r="74">
      <c r="F74" s="22"/>
      <c r="G74" s="22"/>
      <c r="H74" s="22"/>
    </row>
    <row r="75">
      <c r="F75" s="22"/>
      <c r="G75" s="22"/>
      <c r="H75" s="22"/>
    </row>
    <row r="76">
      <c r="F76" s="22"/>
      <c r="G76" s="22"/>
      <c r="H76" s="22"/>
    </row>
    <row r="77">
      <c r="F77" s="22"/>
      <c r="G77" s="22"/>
      <c r="H77" s="22"/>
    </row>
    <row r="78">
      <c r="F78" s="22"/>
      <c r="G78" s="22"/>
      <c r="H78" s="22"/>
    </row>
    <row r="111">
      <c r="U111" s="17" t="s">
        <v>15</v>
      </c>
    </row>
  </sheetData>
  <mergeCells count="2">
    <mergeCell ref="U2:W7"/>
    <mergeCell ref="B36:D36"/>
  </mergeCells>
  <drawing r:id="rId2"/>
  <legacyDrawing r:id="rId3"/>
  <tableParts count="2"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25"/>
    <col customWidth="1" min="3" max="3" width="24.0"/>
  </cols>
  <sheetData>
    <row r="1">
      <c r="A1" s="24"/>
    </row>
    <row r="2">
      <c r="C2" s="16" t="s">
        <v>16</v>
      </c>
      <c r="E2" s="16" t="s">
        <v>17</v>
      </c>
      <c r="G2" s="25" t="s">
        <v>18</v>
      </c>
    </row>
    <row r="3">
      <c r="B3" s="17"/>
      <c r="C3" s="26" t="s">
        <v>19</v>
      </c>
      <c r="E3" s="26" t="s">
        <v>20</v>
      </c>
      <c r="G3" s="17" t="s">
        <v>21</v>
      </c>
      <c r="H3" s="17"/>
      <c r="I3" s="17"/>
      <c r="J3" s="27" t="s">
        <v>22</v>
      </c>
      <c r="O3" s="17" t="s">
        <v>23</v>
      </c>
    </row>
    <row r="4">
      <c r="A4" s="17" t="s">
        <v>24</v>
      </c>
      <c r="B4" s="17" t="s">
        <v>25</v>
      </c>
      <c r="C4" s="26">
        <v>0.157</v>
      </c>
      <c r="E4" s="26">
        <v>0.267</v>
      </c>
      <c r="G4" s="26">
        <v>0.207</v>
      </c>
    </row>
    <row r="5">
      <c r="B5" s="17" t="s">
        <v>26</v>
      </c>
      <c r="C5" s="26">
        <v>0.13</v>
      </c>
      <c r="E5" s="26">
        <v>0.23</v>
      </c>
      <c r="G5" s="26">
        <v>0.18</v>
      </c>
    </row>
    <row r="6">
      <c r="B6" s="17" t="s">
        <v>27</v>
      </c>
      <c r="C6" s="26">
        <v>0.16</v>
      </c>
      <c r="E6" s="26">
        <v>0.24</v>
      </c>
      <c r="G6" s="26">
        <v>0.18</v>
      </c>
    </row>
    <row r="7">
      <c r="A7" s="17" t="s">
        <v>28</v>
      </c>
      <c r="B7" s="17" t="s">
        <v>25</v>
      </c>
      <c r="C7" s="26">
        <v>0.187</v>
      </c>
      <c r="E7" s="26">
        <v>0.257</v>
      </c>
      <c r="F7" s="17" t="s">
        <v>29</v>
      </c>
      <c r="G7" s="26">
        <v>0.207</v>
      </c>
      <c r="H7" s="17" t="s">
        <v>30</v>
      </c>
    </row>
    <row r="8">
      <c r="B8" s="17" t="s">
        <v>26</v>
      </c>
      <c r="C8" s="26">
        <v>0.16</v>
      </c>
      <c r="E8" s="28"/>
      <c r="G8" s="26"/>
    </row>
    <row r="9">
      <c r="B9" s="17" t="s">
        <v>27</v>
      </c>
      <c r="C9" s="26">
        <v>0.16</v>
      </c>
      <c r="E9" s="26">
        <v>0.23</v>
      </c>
      <c r="G9" s="26">
        <v>0.18</v>
      </c>
    </row>
    <row r="10">
      <c r="A10" s="17" t="s">
        <v>31</v>
      </c>
      <c r="B10" s="17" t="s">
        <v>25</v>
      </c>
      <c r="C10" s="26">
        <v>0.177</v>
      </c>
      <c r="E10" s="26">
        <v>0.257</v>
      </c>
    </row>
    <row r="11">
      <c r="B11" s="17" t="s">
        <v>26</v>
      </c>
      <c r="C11" s="26">
        <v>0.15</v>
      </c>
      <c r="E11" s="28"/>
    </row>
    <row r="12">
      <c r="B12" s="17" t="s">
        <v>27</v>
      </c>
      <c r="C12" s="26">
        <v>0.15</v>
      </c>
      <c r="E12" s="26">
        <v>0.23</v>
      </c>
      <c r="F12" s="17" t="s">
        <v>32</v>
      </c>
      <c r="G12" s="17"/>
      <c r="H12" s="17"/>
      <c r="I12" s="17"/>
      <c r="J12" s="27" t="s">
        <v>33</v>
      </c>
    </row>
    <row r="13">
      <c r="A13" s="17" t="s">
        <v>34</v>
      </c>
      <c r="B13" s="17" t="s">
        <v>25</v>
      </c>
      <c r="C13" s="29">
        <v>0.177</v>
      </c>
      <c r="D13" s="17" t="s">
        <v>29</v>
      </c>
    </row>
    <row r="14">
      <c r="B14" s="17" t="s">
        <v>26</v>
      </c>
      <c r="C14" s="26">
        <v>0.15</v>
      </c>
    </row>
    <row r="15">
      <c r="B15" s="17" t="s">
        <v>27</v>
      </c>
      <c r="C15" s="29">
        <v>0.15</v>
      </c>
    </row>
    <row r="16">
      <c r="A16" s="17" t="s">
        <v>35</v>
      </c>
      <c r="B16" s="17" t="s">
        <v>25</v>
      </c>
      <c r="C16" s="26">
        <v>0.172</v>
      </c>
    </row>
    <row r="17">
      <c r="B17" s="17" t="s">
        <v>26</v>
      </c>
      <c r="C17" s="26" t="s">
        <v>36</v>
      </c>
    </row>
    <row r="18">
      <c r="B18" s="17" t="s">
        <v>27</v>
      </c>
      <c r="C18" s="26">
        <v>0.145</v>
      </c>
    </row>
    <row r="19">
      <c r="A19" s="17" t="s">
        <v>37</v>
      </c>
      <c r="B19" s="17" t="s">
        <v>25</v>
      </c>
      <c r="C19" s="26">
        <v>0.172</v>
      </c>
    </row>
    <row r="20">
      <c r="B20" s="17" t="s">
        <v>26</v>
      </c>
      <c r="C20" s="26"/>
    </row>
    <row r="21">
      <c r="B21" s="17" t="s">
        <v>27</v>
      </c>
      <c r="C21" s="26">
        <v>0.145</v>
      </c>
      <c r="G21" s="17"/>
      <c r="H21" s="17"/>
      <c r="I21" s="17"/>
      <c r="J21" s="27" t="s">
        <v>38</v>
      </c>
    </row>
    <row r="30">
      <c r="J30" s="17" t="s">
        <v>39</v>
      </c>
    </row>
    <row r="39">
      <c r="J39" s="17" t="s">
        <v>40</v>
      </c>
    </row>
  </sheetData>
  <mergeCells count="1">
    <mergeCell ref="O3:W26"/>
  </mergeCells>
  <drawing r:id="rId2"/>
  <legacyDrawing r:id="rId3"/>
</worksheet>
</file>