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L">'RELEVANCIA-PUNTAJE'!$D$2</definedName>
    <definedName name="MR_TL">'RELEVANCIA-PUNTAJE'!$B$3</definedName>
    <definedName name="PR_NL">'RELEVANCIA-PUNTAJE'!$E$5</definedName>
    <definedName name="MR_NL">'RELEVANCIA-PUNTAJE'!$E$3</definedName>
    <definedName name="MR">'RELEVANCIA-PUNTAJE'!$A$3</definedName>
    <definedName name="PR">'RELEVANCIA-PUNTAJE'!$A$5</definedName>
    <definedName name="L">'RELEVANCIA-PUNTAJE'!$C$2</definedName>
    <definedName name="MR_CL">'RELEVANCIA-PUNTAJE'!$B$3</definedName>
    <definedName name="NL">'RELEVANCIA-PUNTAJE'!$E$2</definedName>
    <definedName name="RE_ML">'RELEVANCIA-PUNTAJE'!$D$4</definedName>
    <definedName name="PR_TL">'RELEVANCIA-PUNTAJE'!$B$5</definedName>
    <definedName name="MR_L">'RELEVANCIA-PUNTAJE'!$C$3</definedName>
    <definedName name="RE_NL">'RELEVANCIA-PUNTAJE'!$E$4</definedName>
    <definedName name="MR_ML">'RELEVANCIA-PUNTAJE'!$D$3</definedName>
    <definedName name="RE_TL">'RELEVANCIA-PUNTAJE'!$B$4</definedName>
    <definedName name="PR_ML">'RELEVANCIA-PUNTAJE'!$D$5</definedName>
    <definedName name="TL">'RELEVANCIA-PUNTAJE'!$B$2</definedName>
    <definedName name="RE">'RELEVANCIA-PUNTAJE'!$A$4</definedName>
    <definedName name="CL">'RELEVANCIA-PUNTAJE'!$B$2</definedName>
  </definedNames>
  <calcPr/>
  <extLst>
    <ext uri="GoogleSheetsCustomDataVersion2">
      <go:sheetsCustomData xmlns:go="http://customooxmlschemas.google.com/" r:id="rId10" roundtripDataChecksum="EllMN0ZY+QVSm+bJY67A8SrBUjbI2Q+cVrEsZ+mWIWY="/>
    </ext>
  </extLst>
</workbook>
</file>

<file path=xl/sharedStrings.xml><?xml version="1.0" encoding="utf-8"?>
<sst xmlns="http://schemas.openxmlformats.org/spreadsheetml/2006/main" count="157" uniqueCount="98">
  <si>
    <t>INTEGRANTES</t>
  </si>
  <si>
    <t xml:space="preserve">IEP o IEE: </t>
  </si>
  <si>
    <t>EMPLEAB</t>
  </si>
  <si>
    <t>Alejandro F. Escobedo</t>
  </si>
  <si>
    <t>Nicolas R. Moreno</t>
  </si>
  <si>
    <t>Benjamin A. Tagle</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</si>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</sst>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2"/>
      <c r="G13" s="22"/>
      <c r="H13" s="22"/>
      <c r="I13" s="22"/>
      <c r="J13" s="22"/>
      <c r="K13" s="22"/>
    </row>
    <row r="14" ht="26.25" customHeight="1" outlineLevel="1">
      <c r="A14" s="17"/>
      <c r="B14" s="19" t="str">
        <f>RUBRICA!A6</f>
        <v>2. Relaciona el Proyecto APT con las competencias del perfil de egreso de su Plan de Estudio.</v>
      </c>
      <c r="C14" s="20" t="s">
        <v>10</v>
      </c>
      <c r="D14" s="21" t="str">
        <f>IF($C14=CL,"X","")</f>
        <v>X</v>
      </c>
      <c r="E14" s="21">
        <f t="shared" ref="E14:E16" si="2">IF(D14="X",100*0.05,"")</f>
        <v>5</v>
      </c>
      <c r="F14" s="21" t="str">
        <f>IF($C14=L,"X","")</f>
        <v/>
      </c>
      <c r="G14" s="21" t="str">
        <f t="shared" ref="G14:G16" si="3">IF(F14="X",60*0.05,"")</f>
        <v/>
      </c>
      <c r="H14" s="21" t="str">
        <f>IF($C14=ML,"X","")</f>
        <v/>
      </c>
      <c r="I14" s="21" t="str">
        <f t="shared" ref="I14:I16" si="4">IF(H14="X",30*0.05,"")</f>
        <v/>
      </c>
      <c r="J14" s="21" t="str">
        <f>IF($C14=NL,"X","")</f>
        <v/>
      </c>
      <c r="K14" s="21" t="str">
        <f t="shared" ref="K14:K22" si="5">IF($J14="X",0,"")</f>
        <v/>
      </c>
    </row>
    <row r="15" outlineLevel="1">
      <c r="A15" s="17"/>
      <c r="B15" s="19" t="str">
        <f>RUBRICA!A8</f>
        <v>4.  Argumenta por qué el proyecto es factible de realizarse en el marco de la asignatura. </v>
      </c>
      <c r="C15" s="20" t="s">
        <v>10</v>
      </c>
      <c r="D15" s="21" t="str">
        <f>IF($C15=CL,"X","")</f>
        <v>X</v>
      </c>
      <c r="E15" s="21">
        <f t="shared" si="2"/>
        <v>5</v>
      </c>
      <c r="F15" s="21" t="str">
        <f>IF($C15=L,"X","")</f>
        <v/>
      </c>
      <c r="G15" s="21" t="str">
        <f t="shared" si="3"/>
        <v/>
      </c>
      <c r="H15" s="21" t="str">
        <f>IF($C15=ML,"X","")</f>
        <v/>
      </c>
      <c r="I15" s="21" t="str">
        <f t="shared" si="4"/>
        <v/>
      </c>
      <c r="J15" s="21" t="str">
        <f>IF($C15=NL,"X","")</f>
        <v/>
      </c>
      <c r="K15" s="21" t="str">
        <f t="shared" si="5"/>
        <v/>
      </c>
    </row>
    <row r="16" outlineLevel="1">
      <c r="A16" s="17"/>
      <c r="B16" s="19" t="str">
        <f>RUBRICA!A9</f>
        <v>5. Formula objetivos claros, concisos y coherentes con la disciplina y la situación a abordar. </v>
      </c>
      <c r="C16" s="20" t="s">
        <v>10</v>
      </c>
      <c r="D16" s="21" t="str">
        <f>IF($C16=CL,"X","")</f>
        <v>X</v>
      </c>
      <c r="E16" s="21">
        <f t="shared" si="2"/>
        <v>5</v>
      </c>
      <c r="F16" s="21" t="str">
        <f>IF($C16=L,"X","")</f>
        <v/>
      </c>
      <c r="G16" s="21" t="str">
        <f t="shared" si="3"/>
        <v/>
      </c>
      <c r="H16" s="21" t="str">
        <f>IF($C16=ML,"X","")</f>
        <v/>
      </c>
      <c r="I16" s="21" t="str">
        <f t="shared" si="4"/>
        <v/>
      </c>
      <c r="J16" s="21" t="str">
        <f>IF($C16=NL,"X","")</f>
        <v/>
      </c>
      <c r="K16" s="21" t="str">
        <f t="shared" si="5"/>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5"/>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5"/>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5"/>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5"/>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5"/>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5"/>
        <v/>
      </c>
    </row>
    <row r="23" ht="15.75" customHeight="1" outlineLevel="1">
      <c r="A23" s="17"/>
      <c r="B23" s="23" t="s">
        <v>14</v>
      </c>
      <c r="C23" s="24">
        <f>E23+G23+I23+K23</f>
        <v>70</v>
      </c>
      <c r="D23" s="25"/>
      <c r="E23" s="25">
        <f>SUM(E13:E22)</f>
        <v>70</v>
      </c>
      <c r="F23" s="25"/>
      <c r="G23" s="25">
        <f>SUM(G13:G22)</f>
        <v>0</v>
      </c>
      <c r="H23" s="25"/>
      <c r="I23" s="25">
        <f>SUM(I13:I22)</f>
        <v>0</v>
      </c>
      <c r="J23" s="25"/>
      <c r="K23" s="25">
        <f>SUM(K13:K22)</f>
        <v>0</v>
      </c>
    </row>
    <row r="24" ht="15.75" customHeight="1" outlineLevel="1">
      <c r="A24" s="5"/>
      <c r="B24" s="26" t="s">
        <v>15</v>
      </c>
      <c r="C24" s="27">
        <f>VLOOKUP(C23,ESCALA_IEP!A2:B142,2,FALSE)</f>
        <v>7</v>
      </c>
    </row>
    <row r="25" ht="15.75" customHeight="1"/>
    <row r="26" ht="15.75" customHeight="1"/>
    <row r="27" ht="15.75" customHeight="1">
      <c r="A27" s="28" t="s">
        <v>16</v>
      </c>
      <c r="B27" s="29" t="s">
        <v>17</v>
      </c>
      <c r="C27" s="30" t="str">
        <f>$B$4</f>
        <v>Alejandro F. Escobedo</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20</v>
      </c>
      <c r="C34" s="38">
        <f>E34+G34+I34+K34</f>
        <v>30</v>
      </c>
      <c r="D34" s="25"/>
      <c r="E34" s="25">
        <f>SUM(E31:E33)</f>
        <v>30</v>
      </c>
      <c r="F34" s="25"/>
      <c r="G34" s="25">
        <f>SUM(G31:G33)</f>
        <v>0</v>
      </c>
      <c r="H34" s="25"/>
      <c r="I34" s="25">
        <f>SUM(I31:I33)</f>
        <v>0</v>
      </c>
      <c r="J34" s="25"/>
      <c r="K34" s="25">
        <f>SUM(K31:K33)</f>
        <v>0</v>
      </c>
    </row>
    <row r="35" ht="15.75" customHeight="1">
      <c r="A35" s="5"/>
      <c r="B35" s="39" t="s">
        <v>15</v>
      </c>
      <c r="C35" s="27">
        <f>VLOOKUP(C34,ESCALA_TRAB_EQUIP!A2:B62,2,FALSE)</f>
        <v>7</v>
      </c>
    </row>
    <row r="36" ht="15.75" customHeight="1">
      <c r="B36" s="40"/>
      <c r="C36" s="41"/>
    </row>
    <row r="37" ht="15.75" customHeight="1">
      <c r="B37" s="40"/>
      <c r="C37" s="41"/>
    </row>
    <row r="38" ht="15.75" customHeight="1"/>
    <row r="39" ht="15.75" customHeight="1">
      <c r="A39" s="28" t="s">
        <v>16</v>
      </c>
      <c r="B39" s="29" t="s">
        <v>17</v>
      </c>
      <c r="C39" s="30" t="str">
        <f>B5</f>
        <v>Nicolas R. Moreno</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20</v>
      </c>
      <c r="C46" s="38">
        <f>E46+G46+I46+K46</f>
        <v>30</v>
      </c>
      <c r="D46" s="25"/>
      <c r="E46" s="25">
        <f>SUM(E43:E45)</f>
        <v>30</v>
      </c>
      <c r="F46" s="25"/>
      <c r="G46" s="25">
        <f>SUM(G43:G45)</f>
        <v>0</v>
      </c>
      <c r="H46" s="25"/>
      <c r="I46" s="25">
        <f>SUM(I43:I45)</f>
        <v>0</v>
      </c>
      <c r="J46" s="25"/>
      <c r="K46" s="25">
        <f>SUM(K43:K45)</f>
        <v>0</v>
      </c>
    </row>
    <row r="47" ht="15.75" customHeight="1">
      <c r="A47" s="5"/>
      <c r="B47" s="39" t="s">
        <v>15</v>
      </c>
      <c r="C47" s="27">
        <f>VLOOKUP(C46,ESCALA_TRAB_EQUIP!A2:B62,2,FALSE)</f>
        <v>7</v>
      </c>
    </row>
    <row r="48" ht="15.75" customHeight="1">
      <c r="B48" s="40"/>
      <c r="C48" s="41"/>
    </row>
    <row r="49" ht="15.75" customHeight="1">
      <c r="B49" s="40"/>
      <c r="C49" s="41"/>
    </row>
    <row r="50" ht="15.75" customHeight="1">
      <c r="A50" s="28" t="s">
        <v>16</v>
      </c>
      <c r="B50" s="29" t="s">
        <v>17</v>
      </c>
      <c r="C50" s="30" t="str">
        <f>B6</f>
        <v>Benjamin A. Tagle</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20</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15</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