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a0bf43c689b3ba/Critical mineral/Revised submission/"/>
    </mc:Choice>
  </mc:AlternateContent>
  <xr:revisionPtr revIDLastSave="214" documentId="8_{BF318926-6A23-4F8E-A7CB-B2C862D4EB8C}" xr6:coauthVersionLast="47" xr6:coauthVersionMax="47" xr10:uidLastSave="{E29B91AF-A212-4BA8-B11A-EBC5B4D47931}"/>
  <bookViews>
    <workbookView xWindow="-120" yWindow="-120" windowWidth="20730" windowHeight="11160" xr2:uid="{1EA7F3FB-1B6A-42B7-BEB2-B3DBFAB95B04}"/>
  </bookViews>
  <sheets>
    <sheet name="Summary" sheetId="26" r:id="rId1"/>
    <sheet name="References" sheetId="25" r:id="rId2"/>
    <sheet name="1 Cobalt" sheetId="24" r:id="rId3"/>
    <sheet name="2 Manganese" sheetId="27" r:id="rId4"/>
    <sheet name="3 Copper" sheetId="28" r:id="rId5"/>
    <sheet name="4 Iron" sheetId="29" r:id="rId6"/>
    <sheet name="5 Graphite" sheetId="30" r:id="rId7"/>
    <sheet name="6 Bauxite" sheetId="31" r:id="rId8"/>
    <sheet name="7 Nickel" sheetId="34" r:id="rId9"/>
    <sheet name="8 Lithium" sheetId="3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5" l="1"/>
  <c r="D20" i="35"/>
  <c r="E20" i="35"/>
  <c r="F20" i="35"/>
  <c r="B20" i="35"/>
  <c r="F21" i="35"/>
  <c r="C16" i="34"/>
  <c r="D16" i="34"/>
  <c r="E16" i="34"/>
  <c r="F16" i="34"/>
  <c r="B16" i="34"/>
  <c r="F17" i="34"/>
  <c r="C18" i="31"/>
  <c r="D18" i="31"/>
  <c r="E18" i="31"/>
  <c r="F18" i="31"/>
  <c r="B18" i="31"/>
  <c r="F19" i="31"/>
  <c r="B39" i="34"/>
  <c r="L61" i="25"/>
  <c r="P61" i="25"/>
  <c r="M61" i="25"/>
  <c r="P54" i="25" l="1"/>
  <c r="P51" i="25"/>
  <c r="P50" i="25"/>
  <c r="P49" i="25"/>
  <c r="P48" i="25"/>
  <c r="P46" i="25"/>
  <c r="P37" i="25"/>
  <c r="P15" i="25"/>
  <c r="P5" i="25"/>
  <c r="M5" i="25"/>
  <c r="L5" i="25"/>
  <c r="L15" i="25"/>
  <c r="M15" i="25" s="1"/>
  <c r="L37" i="25"/>
  <c r="M37" i="25" s="1"/>
  <c r="L46" i="25"/>
  <c r="M46" i="25" s="1"/>
  <c r="L51" i="25"/>
  <c r="M51" i="25" s="1"/>
  <c r="L50" i="25"/>
  <c r="M50" i="25" s="1"/>
  <c r="L49" i="25"/>
  <c r="M49" i="25" s="1"/>
  <c r="L48" i="25"/>
  <c r="M48" i="25" s="1"/>
  <c r="L54" i="25"/>
  <c r="M54" i="25" s="1"/>
  <c r="P16" i="25" l="1"/>
  <c r="L16" i="25"/>
  <c r="M16" i="25" s="1"/>
  <c r="B57" i="30"/>
  <c r="Z41" i="30"/>
  <c r="AO41" i="30" s="1"/>
  <c r="BD41" i="30" s="1"/>
  <c r="Y41" i="30"/>
  <c r="AN41" i="30" s="1"/>
  <c r="BC41" i="30" s="1"/>
  <c r="X41" i="30"/>
  <c r="AM41" i="30" s="1"/>
  <c r="BB41" i="30" s="1"/>
  <c r="W41" i="30"/>
  <c r="AL41" i="30" s="1"/>
  <c r="BA41" i="30" s="1"/>
  <c r="V41" i="30"/>
  <c r="AK41" i="30" s="1"/>
  <c r="AZ41" i="30" s="1"/>
  <c r="U41" i="30"/>
  <c r="AJ41" i="30" s="1"/>
  <c r="AY41" i="30" s="1"/>
  <c r="T41" i="30"/>
  <c r="AI41" i="30" s="1"/>
  <c r="AX41" i="30" s="1"/>
  <c r="S41" i="30"/>
  <c r="AH41" i="30" s="1"/>
  <c r="AW41" i="30" s="1"/>
  <c r="R41" i="30"/>
  <c r="AG41" i="30" s="1"/>
  <c r="AV41" i="30" s="1"/>
  <c r="Q41" i="30"/>
  <c r="AF41" i="30" s="1"/>
  <c r="AU41" i="30" s="1"/>
  <c r="P41" i="30"/>
  <c r="AE41" i="30" s="1"/>
  <c r="AT41" i="30" s="1"/>
  <c r="O41" i="30"/>
  <c r="AD41" i="30" s="1"/>
  <c r="AS41" i="30" s="1"/>
  <c r="N41" i="30"/>
  <c r="AC41" i="30" s="1"/>
  <c r="AR41" i="30" s="1"/>
  <c r="M41" i="30"/>
  <c r="AB41" i="30" s="1"/>
  <c r="AQ41" i="30" s="1"/>
  <c r="L41" i="30"/>
  <c r="AA41" i="30" s="1"/>
  <c r="AP41" i="30" s="1"/>
  <c r="Z40" i="30"/>
  <c r="AO40" i="30" s="1"/>
  <c r="BD40" i="30" s="1"/>
  <c r="Y40" i="30"/>
  <c r="AN40" i="30" s="1"/>
  <c r="BC40" i="30" s="1"/>
  <c r="X40" i="30"/>
  <c r="AM40" i="30" s="1"/>
  <c r="BB40" i="30" s="1"/>
  <c r="W40" i="30"/>
  <c r="AL40" i="30" s="1"/>
  <c r="BA40" i="30" s="1"/>
  <c r="V40" i="30"/>
  <c r="AK40" i="30" s="1"/>
  <c r="AZ40" i="30" s="1"/>
  <c r="U40" i="30"/>
  <c r="AJ40" i="30" s="1"/>
  <c r="AY40" i="30" s="1"/>
  <c r="T40" i="30"/>
  <c r="AI40" i="30" s="1"/>
  <c r="AX40" i="30" s="1"/>
  <c r="S40" i="30"/>
  <c r="AH40" i="30" s="1"/>
  <c r="AW40" i="30" s="1"/>
  <c r="R40" i="30"/>
  <c r="AG40" i="30" s="1"/>
  <c r="AV40" i="30" s="1"/>
  <c r="Q40" i="30"/>
  <c r="AF40" i="30" s="1"/>
  <c r="AU40" i="30" s="1"/>
  <c r="P40" i="30"/>
  <c r="AE40" i="30" s="1"/>
  <c r="AT40" i="30" s="1"/>
  <c r="O40" i="30"/>
  <c r="AD40" i="30" s="1"/>
  <c r="AS40" i="30" s="1"/>
  <c r="N40" i="30"/>
  <c r="AC40" i="30" s="1"/>
  <c r="AR40" i="30" s="1"/>
  <c r="M40" i="30"/>
  <c r="AB40" i="30" s="1"/>
  <c r="AQ40" i="30" s="1"/>
  <c r="L40" i="30"/>
  <c r="AA40" i="30" s="1"/>
  <c r="AP40" i="30" s="1"/>
  <c r="Z39" i="30"/>
  <c r="AO39" i="30" s="1"/>
  <c r="BD39" i="30" s="1"/>
  <c r="Y39" i="30"/>
  <c r="AN39" i="30" s="1"/>
  <c r="BC39" i="30" s="1"/>
  <c r="X39" i="30"/>
  <c r="AM39" i="30" s="1"/>
  <c r="BB39" i="30" s="1"/>
  <c r="W39" i="30"/>
  <c r="AL39" i="30" s="1"/>
  <c r="BA39" i="30" s="1"/>
  <c r="V39" i="30"/>
  <c r="AK39" i="30" s="1"/>
  <c r="AZ39" i="30" s="1"/>
  <c r="U39" i="30"/>
  <c r="AJ39" i="30" s="1"/>
  <c r="AY39" i="30" s="1"/>
  <c r="T39" i="30"/>
  <c r="AI39" i="30" s="1"/>
  <c r="AX39" i="30" s="1"/>
  <c r="S39" i="30"/>
  <c r="AH39" i="30" s="1"/>
  <c r="AW39" i="30" s="1"/>
  <c r="R39" i="30"/>
  <c r="AG39" i="30" s="1"/>
  <c r="AV39" i="30" s="1"/>
  <c r="Q39" i="30"/>
  <c r="AF39" i="30" s="1"/>
  <c r="AU39" i="30" s="1"/>
  <c r="P39" i="30"/>
  <c r="AE39" i="30" s="1"/>
  <c r="AT39" i="30" s="1"/>
  <c r="O39" i="30"/>
  <c r="AD39" i="30" s="1"/>
  <c r="AS39" i="30" s="1"/>
  <c r="N39" i="30"/>
  <c r="AC39" i="30" s="1"/>
  <c r="AR39" i="30" s="1"/>
  <c r="M39" i="30"/>
  <c r="AB39" i="30" s="1"/>
  <c r="AQ39" i="30" s="1"/>
  <c r="L39" i="30"/>
  <c r="AA39" i="30" s="1"/>
  <c r="AP39" i="30" s="1"/>
  <c r="Z38" i="30"/>
  <c r="AO38" i="30" s="1"/>
  <c r="BD38" i="30" s="1"/>
  <c r="Y38" i="30"/>
  <c r="AN38" i="30" s="1"/>
  <c r="BC38" i="30" s="1"/>
  <c r="X38" i="30"/>
  <c r="AM38" i="30" s="1"/>
  <c r="BB38" i="30" s="1"/>
  <c r="W38" i="30"/>
  <c r="AL38" i="30" s="1"/>
  <c r="BA38" i="30" s="1"/>
  <c r="V38" i="30"/>
  <c r="AK38" i="30" s="1"/>
  <c r="AZ38" i="30" s="1"/>
  <c r="U38" i="30"/>
  <c r="AJ38" i="30" s="1"/>
  <c r="AY38" i="30" s="1"/>
  <c r="T38" i="30"/>
  <c r="AI38" i="30" s="1"/>
  <c r="AX38" i="30" s="1"/>
  <c r="S38" i="30"/>
  <c r="AH38" i="30" s="1"/>
  <c r="AW38" i="30" s="1"/>
  <c r="R38" i="30"/>
  <c r="AG38" i="30" s="1"/>
  <c r="AV38" i="30" s="1"/>
  <c r="Q38" i="30"/>
  <c r="AF38" i="30" s="1"/>
  <c r="AU38" i="30" s="1"/>
  <c r="P38" i="30"/>
  <c r="AE38" i="30" s="1"/>
  <c r="AT38" i="30" s="1"/>
  <c r="O38" i="30"/>
  <c r="AD38" i="30" s="1"/>
  <c r="AS38" i="30" s="1"/>
  <c r="N38" i="30"/>
  <c r="AC38" i="30" s="1"/>
  <c r="AR38" i="30" s="1"/>
  <c r="M38" i="30"/>
  <c r="AB38" i="30" s="1"/>
  <c r="AQ38" i="30" s="1"/>
  <c r="L38" i="30"/>
  <c r="AA38" i="30" s="1"/>
  <c r="AP38" i="30" s="1"/>
  <c r="Z37" i="30"/>
  <c r="AO37" i="30" s="1"/>
  <c r="BD37" i="30" s="1"/>
  <c r="Y37" i="30"/>
  <c r="AN37" i="30" s="1"/>
  <c r="BC37" i="30" s="1"/>
  <c r="X37" i="30"/>
  <c r="AM37" i="30" s="1"/>
  <c r="BB37" i="30" s="1"/>
  <c r="W37" i="30"/>
  <c r="AL37" i="30" s="1"/>
  <c r="BA37" i="30" s="1"/>
  <c r="V37" i="30"/>
  <c r="AK37" i="30" s="1"/>
  <c r="AZ37" i="30" s="1"/>
  <c r="U37" i="30"/>
  <c r="AJ37" i="30" s="1"/>
  <c r="AY37" i="30" s="1"/>
  <c r="T37" i="30"/>
  <c r="AI37" i="30" s="1"/>
  <c r="AX37" i="30" s="1"/>
  <c r="S37" i="30"/>
  <c r="AH37" i="30" s="1"/>
  <c r="AW37" i="30" s="1"/>
  <c r="R37" i="30"/>
  <c r="AG37" i="30" s="1"/>
  <c r="AV37" i="30" s="1"/>
  <c r="Q37" i="30"/>
  <c r="AF37" i="30" s="1"/>
  <c r="AU37" i="30" s="1"/>
  <c r="P37" i="30"/>
  <c r="AE37" i="30" s="1"/>
  <c r="AT37" i="30" s="1"/>
  <c r="O37" i="30"/>
  <c r="AD37" i="30" s="1"/>
  <c r="AS37" i="30" s="1"/>
  <c r="N37" i="30"/>
  <c r="AC37" i="30" s="1"/>
  <c r="AR37" i="30" s="1"/>
  <c r="M37" i="30"/>
  <c r="AB37" i="30" s="1"/>
  <c r="AQ37" i="30" s="1"/>
  <c r="L37" i="30"/>
  <c r="AA37" i="30" s="1"/>
  <c r="AP37" i="30" s="1"/>
  <c r="Y36" i="30"/>
  <c r="AN36" i="30" s="1"/>
  <c r="BC36" i="30" s="1"/>
  <c r="W36" i="30"/>
  <c r="AL36" i="30" s="1"/>
  <c r="BA36" i="30" s="1"/>
  <c r="V36" i="30"/>
  <c r="AK36" i="30" s="1"/>
  <c r="AZ36" i="30" s="1"/>
  <c r="U36" i="30"/>
  <c r="AJ36" i="30" s="1"/>
  <c r="AY36" i="30" s="1"/>
  <c r="T36" i="30"/>
  <c r="AI36" i="30" s="1"/>
  <c r="AX36" i="30" s="1"/>
  <c r="S36" i="30"/>
  <c r="AH36" i="30" s="1"/>
  <c r="AW36" i="30" s="1"/>
  <c r="R36" i="30"/>
  <c r="AG36" i="30" s="1"/>
  <c r="AV36" i="30" s="1"/>
  <c r="Q36" i="30"/>
  <c r="AF36" i="30" s="1"/>
  <c r="AU36" i="30" s="1"/>
  <c r="O36" i="30"/>
  <c r="AD36" i="30" s="1"/>
  <c r="AS36" i="30" s="1"/>
  <c r="M36" i="30"/>
  <c r="AB36" i="30" s="1"/>
  <c r="AQ36" i="30" s="1"/>
  <c r="L36" i="30"/>
  <c r="AA36" i="30" s="1"/>
  <c r="AP36" i="30" s="1"/>
  <c r="BH40" i="30" l="1"/>
  <c r="BH36" i="30"/>
  <c r="BI38" i="30"/>
  <c r="BF39" i="30"/>
  <c r="BG40" i="30"/>
  <c r="BH41" i="30"/>
  <c r="BH38" i="30"/>
  <c r="BE39" i="30"/>
  <c r="BH39" i="30"/>
  <c r="BG37" i="30"/>
  <c r="BF37" i="30"/>
  <c r="BG38" i="30"/>
  <c r="BE38" i="30"/>
  <c r="BG41" i="30"/>
  <c r="BI40" i="30"/>
  <c r="BH37" i="30"/>
  <c r="BI39" i="30"/>
  <c r="BF38" i="30"/>
  <c r="BE41" i="30"/>
  <c r="BE37" i="30"/>
  <c r="BI41" i="30"/>
  <c r="BG39" i="30"/>
  <c r="BF40" i="30"/>
  <c r="BE40" i="30"/>
  <c r="BF36" i="30"/>
  <c r="BE36" i="30"/>
  <c r="BI37" i="30"/>
  <c r="BF41" i="30"/>
  <c r="C24" i="29" l="1"/>
  <c r="D24" i="29"/>
  <c r="E24" i="29"/>
  <c r="F24" i="29"/>
  <c r="B24" i="29"/>
  <c r="F25" i="29"/>
  <c r="C20" i="28" l="1"/>
  <c r="D20" i="28"/>
  <c r="E20" i="28"/>
  <c r="F20" i="28"/>
  <c r="F21" i="28"/>
  <c r="B20" i="28" s="1"/>
  <c r="C30" i="27" l="1"/>
  <c r="D30" i="27"/>
  <c r="E30" i="27"/>
  <c r="F30" i="27"/>
  <c r="B30" i="27"/>
  <c r="F31" i="27"/>
  <c r="C27" i="24"/>
  <c r="B44" i="28" l="1"/>
  <c r="G57" i="24"/>
  <c r="G56" i="24"/>
  <c r="G55" i="24"/>
  <c r="B51" i="24"/>
  <c r="B49" i="24"/>
  <c r="X14" i="35"/>
  <c r="AM14" i="35" s="1"/>
  <c r="BB14" i="35" s="1"/>
  <c r="U14" i="35"/>
  <c r="AJ14" i="35" s="1"/>
  <c r="AY14" i="35" s="1"/>
  <c r="T14" i="35"/>
  <c r="AI14" i="35" s="1"/>
  <c r="AX14" i="35" s="1"/>
  <c r="S14" i="35"/>
  <c r="AH14" i="35" s="1"/>
  <c r="AW14" i="35" s="1"/>
  <c r="R14" i="35"/>
  <c r="AG14" i="35" s="1"/>
  <c r="AV14" i="35" s="1"/>
  <c r="Q14" i="35"/>
  <c r="AF14" i="35" s="1"/>
  <c r="AU14" i="35" s="1"/>
  <c r="N14" i="35"/>
  <c r="AC14" i="35" s="1"/>
  <c r="AR14" i="35" s="1"/>
  <c r="U13" i="35"/>
  <c r="AJ13" i="35" s="1"/>
  <c r="AY13" i="35" s="1"/>
  <c r="T13" i="35"/>
  <c r="AI13" i="35" s="1"/>
  <c r="AX13" i="35" s="1"/>
  <c r="S13" i="35"/>
  <c r="AH13" i="35" s="1"/>
  <c r="AW13" i="35" s="1"/>
  <c r="R13" i="35"/>
  <c r="AG13" i="35" s="1"/>
  <c r="AV13" i="35" s="1"/>
  <c r="Q13" i="35"/>
  <c r="AF13" i="35" s="1"/>
  <c r="AU13" i="35" s="1"/>
  <c r="Z12" i="35"/>
  <c r="AO12" i="35" s="1"/>
  <c r="BD12" i="35" s="1"/>
  <c r="Y12" i="35"/>
  <c r="AN12" i="35" s="1"/>
  <c r="BC12" i="35" s="1"/>
  <c r="W12" i="35"/>
  <c r="AL12" i="35" s="1"/>
  <c r="BA12" i="35" s="1"/>
  <c r="U12" i="35"/>
  <c r="AJ12" i="35" s="1"/>
  <c r="AY12" i="35" s="1"/>
  <c r="T12" i="35"/>
  <c r="AI12" i="35" s="1"/>
  <c r="AX12" i="35" s="1"/>
  <c r="S12" i="35"/>
  <c r="AH12" i="35" s="1"/>
  <c r="AW12" i="35" s="1"/>
  <c r="R12" i="35"/>
  <c r="AG12" i="35" s="1"/>
  <c r="AV12" i="35" s="1"/>
  <c r="Q12" i="35"/>
  <c r="AF12" i="35" s="1"/>
  <c r="AU12" i="35" s="1"/>
  <c r="P12" i="35"/>
  <c r="AE12" i="35" s="1"/>
  <c r="AT12" i="35" s="1"/>
  <c r="O12" i="35"/>
  <c r="AD12" i="35" s="1"/>
  <c r="AS12" i="35" s="1"/>
  <c r="M12" i="35"/>
  <c r="AB12" i="35" s="1"/>
  <c r="AQ12" i="35" s="1"/>
  <c r="Z11" i="35"/>
  <c r="AO11" i="35" s="1"/>
  <c r="BD11" i="35" s="1"/>
  <c r="Y11" i="35"/>
  <c r="AN11" i="35" s="1"/>
  <c r="BC11" i="35" s="1"/>
  <c r="V11" i="35"/>
  <c r="AK11" i="35" s="1"/>
  <c r="AZ11" i="35" s="1"/>
  <c r="U11" i="35"/>
  <c r="AJ11" i="35" s="1"/>
  <c r="AY11" i="35" s="1"/>
  <c r="T11" i="35"/>
  <c r="AI11" i="35" s="1"/>
  <c r="AX11" i="35" s="1"/>
  <c r="S11" i="35"/>
  <c r="AH11" i="35" s="1"/>
  <c r="AW11" i="35" s="1"/>
  <c r="R11" i="35"/>
  <c r="AG11" i="35" s="1"/>
  <c r="AV11" i="35" s="1"/>
  <c r="Q11" i="35"/>
  <c r="AF11" i="35" s="1"/>
  <c r="AU11" i="35" s="1"/>
  <c r="P11" i="35"/>
  <c r="AE11" i="35" s="1"/>
  <c r="AT11" i="35" s="1"/>
  <c r="O11" i="35"/>
  <c r="AD11" i="35" s="1"/>
  <c r="AS11" i="35" s="1"/>
  <c r="L11" i="35"/>
  <c r="AA11" i="35" s="1"/>
  <c r="AP11" i="35" s="1"/>
  <c r="BH11" i="35" l="1"/>
  <c r="BG14" i="35"/>
  <c r="BI12" i="35"/>
  <c r="BH12" i="35"/>
  <c r="BF12" i="35"/>
  <c r="BE11" i="35"/>
  <c r="BI11" i="35"/>
  <c r="G55" i="35" l="1"/>
  <c r="G54" i="35"/>
  <c r="G53" i="35"/>
  <c r="G41" i="35"/>
  <c r="F41" i="35"/>
  <c r="F47" i="35" s="1"/>
  <c r="F53" i="35" s="1"/>
  <c r="E41" i="35"/>
  <c r="E47" i="35" s="1"/>
  <c r="E53" i="35" s="1"/>
  <c r="D41" i="35"/>
  <c r="D47" i="35" s="1"/>
  <c r="D53" i="35" s="1"/>
  <c r="D59" i="35" s="1"/>
  <c r="B69" i="26" s="1"/>
  <c r="C41" i="35"/>
  <c r="C47" i="35" s="1"/>
  <c r="C53" i="35" s="1"/>
  <c r="B41" i="35"/>
  <c r="B47" i="35" s="1"/>
  <c r="B53" i="35" s="1"/>
  <c r="F36" i="35"/>
  <c r="E36" i="35"/>
  <c r="D36" i="35"/>
  <c r="C36" i="35"/>
  <c r="B36" i="35"/>
  <c r="F35" i="35"/>
  <c r="F43" i="35" s="1"/>
  <c r="F49" i="35" s="1"/>
  <c r="F55" i="35" s="1"/>
  <c r="F61" i="35" s="1"/>
  <c r="D71" i="26" s="1"/>
  <c r="E35" i="35"/>
  <c r="E43" i="35" s="1"/>
  <c r="E49" i="35" s="1"/>
  <c r="E55" i="35" s="1"/>
  <c r="F19" i="35"/>
  <c r="E19" i="35"/>
  <c r="D19" i="35"/>
  <c r="C19" i="35"/>
  <c r="H17" i="35" s="1"/>
  <c r="B19" i="35"/>
  <c r="Z18" i="35"/>
  <c r="AO18" i="35" s="1"/>
  <c r="BD18" i="35" s="1"/>
  <c r="Y18" i="35"/>
  <c r="AN18" i="35" s="1"/>
  <c r="BC18" i="35" s="1"/>
  <c r="U18" i="35"/>
  <c r="AJ18" i="35" s="1"/>
  <c r="AY18" i="35" s="1"/>
  <c r="T18" i="35"/>
  <c r="AI18" i="35" s="1"/>
  <c r="AX18" i="35" s="1"/>
  <c r="S18" i="35"/>
  <c r="AH18" i="35" s="1"/>
  <c r="AW18" i="35" s="1"/>
  <c r="R18" i="35"/>
  <c r="AG18" i="35" s="1"/>
  <c r="AV18" i="35" s="1"/>
  <c r="Q18" i="35"/>
  <c r="AF18" i="35" s="1"/>
  <c r="AU18" i="35" s="1"/>
  <c r="P18" i="35"/>
  <c r="AE18" i="35" s="1"/>
  <c r="AT18" i="35" s="1"/>
  <c r="O18" i="35"/>
  <c r="AD18" i="35" s="1"/>
  <c r="AS18" i="35" s="1"/>
  <c r="K18" i="35"/>
  <c r="G18" i="35"/>
  <c r="W17" i="35"/>
  <c r="AL17" i="35" s="1"/>
  <c r="BA17" i="35" s="1"/>
  <c r="V17" i="35"/>
  <c r="AK17" i="35" s="1"/>
  <c r="AZ17" i="35" s="1"/>
  <c r="U17" i="35"/>
  <c r="AJ17" i="35" s="1"/>
  <c r="AY17" i="35" s="1"/>
  <c r="T17" i="35"/>
  <c r="AI17" i="35" s="1"/>
  <c r="AX17" i="35" s="1"/>
  <c r="S17" i="35"/>
  <c r="AH17" i="35" s="1"/>
  <c r="AW17" i="35" s="1"/>
  <c r="R17" i="35"/>
  <c r="AG17" i="35" s="1"/>
  <c r="AV17" i="35" s="1"/>
  <c r="Q17" i="35"/>
  <c r="AF17" i="35" s="1"/>
  <c r="AU17" i="35" s="1"/>
  <c r="M17" i="35"/>
  <c r="AB17" i="35" s="1"/>
  <c r="AQ17" i="35" s="1"/>
  <c r="L17" i="35"/>
  <c r="AA17" i="35" s="1"/>
  <c r="AP17" i="35" s="1"/>
  <c r="K17" i="35"/>
  <c r="G17" i="35"/>
  <c r="Z16" i="35"/>
  <c r="AO16" i="35" s="1"/>
  <c r="BD16" i="35" s="1"/>
  <c r="U16" i="35"/>
  <c r="AJ16" i="35" s="1"/>
  <c r="AY16" i="35" s="1"/>
  <c r="T16" i="35"/>
  <c r="AI16" i="35" s="1"/>
  <c r="AX16" i="35" s="1"/>
  <c r="S16" i="35"/>
  <c r="AH16" i="35" s="1"/>
  <c r="AW16" i="35" s="1"/>
  <c r="R16" i="35"/>
  <c r="AG16" i="35" s="1"/>
  <c r="AV16" i="35" s="1"/>
  <c r="Q16" i="35"/>
  <c r="AF16" i="35" s="1"/>
  <c r="AU16" i="35" s="1"/>
  <c r="P16" i="35"/>
  <c r="AE16" i="35" s="1"/>
  <c r="AT16" i="35" s="1"/>
  <c r="K16" i="35"/>
  <c r="G16" i="35"/>
  <c r="Z15" i="35"/>
  <c r="AO15" i="35" s="1"/>
  <c r="BD15" i="35" s="1"/>
  <c r="Y15" i="35"/>
  <c r="AN15" i="35" s="1"/>
  <c r="BC15" i="35" s="1"/>
  <c r="X15" i="35"/>
  <c r="AM15" i="35" s="1"/>
  <c r="BB15" i="35" s="1"/>
  <c r="W15" i="35"/>
  <c r="AL15" i="35" s="1"/>
  <c r="BA15" i="35" s="1"/>
  <c r="V15" i="35"/>
  <c r="U15" i="35"/>
  <c r="AJ15" i="35" s="1"/>
  <c r="AY15" i="35" s="1"/>
  <c r="T15" i="35"/>
  <c r="AI15" i="35" s="1"/>
  <c r="AX15" i="35" s="1"/>
  <c r="S15" i="35"/>
  <c r="AH15" i="35" s="1"/>
  <c r="AW15" i="35" s="1"/>
  <c r="R15" i="35"/>
  <c r="AG15" i="35" s="1"/>
  <c r="AV15" i="35" s="1"/>
  <c r="Q15" i="35"/>
  <c r="AF15" i="35" s="1"/>
  <c r="AU15" i="35" s="1"/>
  <c r="P15" i="35"/>
  <c r="AE15" i="35" s="1"/>
  <c r="AT15" i="35" s="1"/>
  <c r="O15" i="35"/>
  <c r="AD15" i="35" s="1"/>
  <c r="AS15" i="35" s="1"/>
  <c r="N15" i="35"/>
  <c r="AC15" i="35" s="1"/>
  <c r="AR15" i="35" s="1"/>
  <c r="M15" i="35"/>
  <c r="AB15" i="35" s="1"/>
  <c r="AQ15" i="35" s="1"/>
  <c r="L15" i="35"/>
  <c r="AA15" i="35" s="1"/>
  <c r="AP15" i="35" s="1"/>
  <c r="K15" i="35"/>
  <c r="J15" i="35"/>
  <c r="G15" i="35"/>
  <c r="Z10" i="35"/>
  <c r="AO10" i="35" s="1"/>
  <c r="BD10" i="35" s="1"/>
  <c r="Y10" i="35"/>
  <c r="X10" i="35"/>
  <c r="AM10" i="35" s="1"/>
  <c r="BB10" i="35" s="1"/>
  <c r="V10" i="35"/>
  <c r="AK10" i="35" s="1"/>
  <c r="AZ10" i="35" s="1"/>
  <c r="U10" i="35"/>
  <c r="AJ10" i="35" s="1"/>
  <c r="AY10" i="35" s="1"/>
  <c r="T10" i="35"/>
  <c r="AI10" i="35" s="1"/>
  <c r="AX10" i="35" s="1"/>
  <c r="S10" i="35"/>
  <c r="AH10" i="35" s="1"/>
  <c r="AW10" i="35" s="1"/>
  <c r="R10" i="35"/>
  <c r="AG10" i="35" s="1"/>
  <c r="AV10" i="35" s="1"/>
  <c r="Q10" i="35"/>
  <c r="AF10" i="35" s="1"/>
  <c r="AU10" i="35" s="1"/>
  <c r="P10" i="35"/>
  <c r="AE10" i="35" s="1"/>
  <c r="AT10" i="35" s="1"/>
  <c r="O10" i="35"/>
  <c r="AD10" i="35" s="1"/>
  <c r="AS10" i="35" s="1"/>
  <c r="N10" i="35"/>
  <c r="AC10" i="35" s="1"/>
  <c r="AR10" i="35" s="1"/>
  <c r="L10" i="35"/>
  <c r="AA10" i="35" s="1"/>
  <c r="AP10" i="35" s="1"/>
  <c r="K10" i="35"/>
  <c r="G10" i="35"/>
  <c r="X9" i="35"/>
  <c r="AM9" i="35" s="1"/>
  <c r="BB9" i="35" s="1"/>
  <c r="V9" i="35"/>
  <c r="AK9" i="35" s="1"/>
  <c r="AZ9" i="35" s="1"/>
  <c r="U9" i="35"/>
  <c r="AJ9" i="35" s="1"/>
  <c r="AY9" i="35" s="1"/>
  <c r="T9" i="35"/>
  <c r="AI9" i="35" s="1"/>
  <c r="AX9" i="35" s="1"/>
  <c r="S9" i="35"/>
  <c r="AH9" i="35" s="1"/>
  <c r="AW9" i="35" s="1"/>
  <c r="R9" i="35"/>
  <c r="AG9" i="35" s="1"/>
  <c r="AV9" i="35" s="1"/>
  <c r="Q9" i="35"/>
  <c r="AF9" i="35" s="1"/>
  <c r="AU9" i="35" s="1"/>
  <c r="P9" i="35"/>
  <c r="AE9" i="35" s="1"/>
  <c r="AT9" i="35" s="1"/>
  <c r="O9" i="35"/>
  <c r="AD9" i="35" s="1"/>
  <c r="AS9" i="35" s="1"/>
  <c r="N9" i="35"/>
  <c r="AC9" i="35" s="1"/>
  <c r="AR9" i="35" s="1"/>
  <c r="M9" i="35"/>
  <c r="AB9" i="35" s="1"/>
  <c r="AQ9" i="35" s="1"/>
  <c r="L9" i="35"/>
  <c r="AA9" i="35" s="1"/>
  <c r="AP9" i="35" s="1"/>
  <c r="K9" i="35"/>
  <c r="G9" i="35"/>
  <c r="U8" i="35"/>
  <c r="AJ8" i="35" s="1"/>
  <c r="AY8" i="35" s="1"/>
  <c r="T8" i="35"/>
  <c r="AI8" i="35" s="1"/>
  <c r="AX8" i="35" s="1"/>
  <c r="S8" i="35"/>
  <c r="AH8" i="35" s="1"/>
  <c r="AW8" i="35" s="1"/>
  <c r="R8" i="35"/>
  <c r="AG8" i="35" s="1"/>
  <c r="AV8" i="35" s="1"/>
  <c r="Q8" i="35"/>
  <c r="AF8" i="35" s="1"/>
  <c r="AU8" i="35" s="1"/>
  <c r="K8" i="35"/>
  <c r="G8" i="35"/>
  <c r="Z7" i="35"/>
  <c r="X7" i="35"/>
  <c r="W7" i="35"/>
  <c r="V7" i="35"/>
  <c r="U7" i="35"/>
  <c r="AJ7" i="35" s="1"/>
  <c r="AY7" i="35" s="1"/>
  <c r="T7" i="35"/>
  <c r="S7" i="35"/>
  <c r="R7" i="35"/>
  <c r="Q7" i="35"/>
  <c r="AF7" i="35" s="1"/>
  <c r="AU7" i="35" s="1"/>
  <c r="P7" i="35"/>
  <c r="AE7" i="35" s="1"/>
  <c r="AT7" i="35" s="1"/>
  <c r="N7" i="35"/>
  <c r="M7" i="35"/>
  <c r="AB7" i="35" s="1"/>
  <c r="AQ7" i="35" s="1"/>
  <c r="L7" i="35"/>
  <c r="K7" i="35"/>
  <c r="G7" i="35"/>
  <c r="E61" i="35" l="1"/>
  <c r="D70" i="26" s="1"/>
  <c r="F59" i="35"/>
  <c r="B71" i="26" s="1"/>
  <c r="C59" i="35"/>
  <c r="B68" i="26" s="1"/>
  <c r="BF17" i="35"/>
  <c r="H18" i="35"/>
  <c r="T19" i="35"/>
  <c r="H8" i="35"/>
  <c r="H15" i="35"/>
  <c r="H16" i="35"/>
  <c r="J9" i="35"/>
  <c r="J11" i="35"/>
  <c r="J14" i="35"/>
  <c r="J12" i="35"/>
  <c r="J13" i="35"/>
  <c r="E59" i="35"/>
  <c r="B70" i="26" s="1"/>
  <c r="C35" i="35"/>
  <c r="C43" i="35" s="1"/>
  <c r="C49" i="35" s="1"/>
  <c r="C55" i="35" s="1"/>
  <c r="C61" i="35" s="1"/>
  <c r="D68" i="26" s="1"/>
  <c r="H13" i="35"/>
  <c r="H12" i="35"/>
  <c r="H14" i="35"/>
  <c r="H11" i="35"/>
  <c r="I14" i="35"/>
  <c r="I13" i="35"/>
  <c r="I11" i="35"/>
  <c r="I12" i="35"/>
  <c r="H7" i="35"/>
  <c r="I8" i="35"/>
  <c r="H9" i="35"/>
  <c r="H10" i="35"/>
  <c r="B35" i="35"/>
  <c r="B43" i="35" s="1"/>
  <c r="B49" i="35" s="1"/>
  <c r="B55" i="35" s="1"/>
  <c r="B61" i="35" s="1"/>
  <c r="D67" i="26" s="1"/>
  <c r="G12" i="35"/>
  <c r="G11" i="35"/>
  <c r="G13" i="35"/>
  <c r="G14" i="35"/>
  <c r="K12" i="35"/>
  <c r="K11" i="35"/>
  <c r="K13" i="35"/>
  <c r="K14" i="35"/>
  <c r="B59" i="35"/>
  <c r="B67" i="26" s="1"/>
  <c r="BG15" i="35"/>
  <c r="BF15" i="35"/>
  <c r="BE17" i="35"/>
  <c r="J7" i="35"/>
  <c r="BI15" i="35"/>
  <c r="J16" i="35"/>
  <c r="BI18" i="35"/>
  <c r="S19" i="35"/>
  <c r="AA7" i="35"/>
  <c r="AP7" i="35" s="1"/>
  <c r="Q19" i="35"/>
  <c r="BI10" i="35"/>
  <c r="BH18" i="35"/>
  <c r="AK15" i="35"/>
  <c r="AZ15" i="35" s="1"/>
  <c r="BE15" i="35" s="1"/>
  <c r="D35" i="35"/>
  <c r="D43" i="35" s="1"/>
  <c r="D49" i="35" s="1"/>
  <c r="D55" i="35" s="1"/>
  <c r="D61" i="35" s="1"/>
  <c r="D69" i="26" s="1"/>
  <c r="I16" i="35"/>
  <c r="I17" i="35"/>
  <c r="I9" i="35"/>
  <c r="I15" i="35"/>
  <c r="I7" i="35"/>
  <c r="I10" i="35"/>
  <c r="AH7" i="35"/>
  <c r="AW7" i="35" s="1"/>
  <c r="U19" i="35"/>
  <c r="AI7" i="35"/>
  <c r="AX7" i="35" s="1"/>
  <c r="BG10" i="35"/>
  <c r="AN10" i="35"/>
  <c r="BC10" i="35" s="1"/>
  <c r="BH10" i="35" s="1"/>
  <c r="I18" i="35"/>
  <c r="AL7" i="35"/>
  <c r="BA7" i="35" s="1"/>
  <c r="AM7" i="35"/>
  <c r="BB7" i="35" s="1"/>
  <c r="BG9" i="35"/>
  <c r="AC7" i="35"/>
  <c r="AR7" i="35" s="1"/>
  <c r="R19" i="35"/>
  <c r="AG7" i="35"/>
  <c r="AV7" i="35" s="1"/>
  <c r="AK7" i="35"/>
  <c r="AZ7" i="35" s="1"/>
  <c r="AO7" i="35"/>
  <c r="BD7" i="35" s="1"/>
  <c r="BI7" i="35" s="1"/>
  <c r="BE10" i="35"/>
  <c r="BH15" i="35"/>
  <c r="BE9" i="35"/>
  <c r="BI16" i="35"/>
  <c r="J17" i="35"/>
  <c r="J18" i="35"/>
  <c r="J10" i="35"/>
  <c r="J8" i="35"/>
  <c r="BF7" i="35" l="1"/>
  <c r="K19" i="35"/>
  <c r="F42" i="35" s="1"/>
  <c r="F48" i="35" s="1"/>
  <c r="F54" i="35" s="1"/>
  <c r="F60" i="35" s="1"/>
  <c r="G19" i="35"/>
  <c r="B42" i="35" s="1"/>
  <c r="B48" i="35" s="1"/>
  <c r="B54" i="35" s="1"/>
  <c r="B60" i="35" s="1"/>
  <c r="H19" i="35"/>
  <c r="C42" i="35" s="1"/>
  <c r="C48" i="35" s="1"/>
  <c r="C54" i="35" s="1"/>
  <c r="C60" i="35" s="1"/>
  <c r="J19" i="35"/>
  <c r="E42" i="35" s="1"/>
  <c r="E48" i="35" s="1"/>
  <c r="E54" i="35" s="1"/>
  <c r="E60" i="35" s="1"/>
  <c r="BE7" i="35"/>
  <c r="BG7" i="35"/>
  <c r="I19" i="35"/>
  <c r="D42" i="35" s="1"/>
  <c r="D48" i="35" s="1"/>
  <c r="D54" i="35" s="1"/>
  <c r="D60" i="35" s="1"/>
  <c r="F62" i="35" l="1"/>
  <c r="F67" i="35" s="1"/>
  <c r="C71" i="26"/>
  <c r="E71" i="26" s="1"/>
  <c r="E62" i="35"/>
  <c r="E67" i="35" s="1"/>
  <c r="C70" i="26"/>
  <c r="E70" i="26" s="1"/>
  <c r="D62" i="35"/>
  <c r="D67" i="35" s="1"/>
  <c r="C69" i="26"/>
  <c r="E69" i="26" s="1"/>
  <c r="C62" i="35"/>
  <c r="C67" i="35" s="1"/>
  <c r="C68" i="26"/>
  <c r="E68" i="26" s="1"/>
  <c r="B62" i="35"/>
  <c r="B67" i="35" s="1"/>
  <c r="C67" i="26"/>
  <c r="E67" i="26" s="1"/>
  <c r="G51" i="34"/>
  <c r="G50" i="34"/>
  <c r="G49" i="34"/>
  <c r="G37" i="34"/>
  <c r="F37" i="34"/>
  <c r="F43" i="34" s="1"/>
  <c r="F49" i="34" s="1"/>
  <c r="E37" i="34"/>
  <c r="E43" i="34" s="1"/>
  <c r="E49" i="34" s="1"/>
  <c r="D37" i="34"/>
  <c r="D43" i="34" s="1"/>
  <c r="D49" i="34" s="1"/>
  <c r="D55" i="34" s="1"/>
  <c r="B60" i="26" s="1"/>
  <c r="C37" i="34"/>
  <c r="C43" i="34" s="1"/>
  <c r="C49" i="34" s="1"/>
  <c r="B37" i="34"/>
  <c r="B43" i="34" s="1"/>
  <c r="B49" i="34" s="1"/>
  <c r="F32" i="34"/>
  <c r="E32" i="34"/>
  <c r="D32" i="34"/>
  <c r="C32" i="34"/>
  <c r="B32" i="34"/>
  <c r="F15" i="34"/>
  <c r="F31" i="34" s="1"/>
  <c r="E15" i="34"/>
  <c r="E31" i="34" s="1"/>
  <c r="E39" i="34" s="1"/>
  <c r="E45" i="34" s="1"/>
  <c r="E51" i="34" s="1"/>
  <c r="D15" i="34"/>
  <c r="C15" i="34"/>
  <c r="C31" i="34" s="1"/>
  <c r="B15" i="34"/>
  <c r="B31" i="34" s="1"/>
  <c r="Z14" i="34"/>
  <c r="AO14" i="34" s="1"/>
  <c r="Y14" i="34"/>
  <c r="AN14" i="34" s="1"/>
  <c r="X14" i="34"/>
  <c r="AM14" i="34" s="1"/>
  <c r="W14" i="34"/>
  <c r="AL14" i="34" s="1"/>
  <c r="V14" i="34"/>
  <c r="AK14" i="34" s="1"/>
  <c r="U14" i="34"/>
  <c r="AJ14" i="34" s="1"/>
  <c r="T14" i="34"/>
  <c r="AI14" i="34" s="1"/>
  <c r="S14" i="34"/>
  <c r="AH14" i="34" s="1"/>
  <c r="R14" i="34"/>
  <c r="AG14" i="34" s="1"/>
  <c r="Q14" i="34"/>
  <c r="AF14" i="34" s="1"/>
  <c r="P14" i="34"/>
  <c r="AE14" i="34" s="1"/>
  <c r="O14" i="34"/>
  <c r="AD14" i="34" s="1"/>
  <c r="N14" i="34"/>
  <c r="AC14" i="34" s="1"/>
  <c r="M14" i="34"/>
  <c r="AB14" i="34" s="1"/>
  <c r="L14" i="34"/>
  <c r="AA14" i="34" s="1"/>
  <c r="I14" i="34"/>
  <c r="Z13" i="34"/>
  <c r="AO13" i="34" s="1"/>
  <c r="Y13" i="34"/>
  <c r="AN13" i="34" s="1"/>
  <c r="W13" i="34"/>
  <c r="AL13" i="34" s="1"/>
  <c r="V13" i="34"/>
  <c r="AK13" i="34" s="1"/>
  <c r="U13" i="34"/>
  <c r="AJ13" i="34" s="1"/>
  <c r="T13" i="34"/>
  <c r="AI13" i="34" s="1"/>
  <c r="S13" i="34"/>
  <c r="AH13" i="34" s="1"/>
  <c r="R13" i="34"/>
  <c r="AG13" i="34" s="1"/>
  <c r="Q13" i="34"/>
  <c r="AF13" i="34" s="1"/>
  <c r="P13" i="34"/>
  <c r="AE13" i="34" s="1"/>
  <c r="O13" i="34"/>
  <c r="AD13" i="34" s="1"/>
  <c r="M13" i="34"/>
  <c r="AB13" i="34" s="1"/>
  <c r="L13" i="34"/>
  <c r="AA13" i="34" s="1"/>
  <c r="J13" i="34"/>
  <c r="I13" i="34"/>
  <c r="Z12" i="34"/>
  <c r="AO12" i="34" s="1"/>
  <c r="Y12" i="34"/>
  <c r="AN12" i="34" s="1"/>
  <c r="W12" i="34"/>
  <c r="AL12" i="34" s="1"/>
  <c r="V12" i="34"/>
  <c r="AK12" i="34" s="1"/>
  <c r="U12" i="34"/>
  <c r="AJ12" i="34" s="1"/>
  <c r="T12" i="34"/>
  <c r="AI12" i="34" s="1"/>
  <c r="S12" i="34"/>
  <c r="AH12" i="34" s="1"/>
  <c r="R12" i="34"/>
  <c r="AG12" i="34" s="1"/>
  <c r="Q12" i="34"/>
  <c r="AF12" i="34" s="1"/>
  <c r="P12" i="34"/>
  <c r="AE12" i="34" s="1"/>
  <c r="O12" i="34"/>
  <c r="AD12" i="34" s="1"/>
  <c r="M12" i="34"/>
  <c r="AB12" i="34" s="1"/>
  <c r="L12" i="34"/>
  <c r="AA12" i="34" s="1"/>
  <c r="I12" i="34"/>
  <c r="Z11" i="34"/>
  <c r="AO11" i="34" s="1"/>
  <c r="Y11" i="34"/>
  <c r="AN11" i="34" s="1"/>
  <c r="W11" i="34"/>
  <c r="AL11" i="34" s="1"/>
  <c r="V11" i="34"/>
  <c r="AK11" i="34" s="1"/>
  <c r="U11" i="34"/>
  <c r="AJ11" i="34" s="1"/>
  <c r="T11" i="34"/>
  <c r="AI11" i="34" s="1"/>
  <c r="S11" i="34"/>
  <c r="AH11" i="34" s="1"/>
  <c r="R11" i="34"/>
  <c r="AG11" i="34" s="1"/>
  <c r="Q11" i="34"/>
  <c r="AF11" i="34" s="1"/>
  <c r="P11" i="34"/>
  <c r="AE11" i="34" s="1"/>
  <c r="O11" i="34"/>
  <c r="AD11" i="34" s="1"/>
  <c r="M11" i="34"/>
  <c r="AB11" i="34" s="1"/>
  <c r="L11" i="34"/>
  <c r="AA11" i="34" s="1"/>
  <c r="I11" i="34"/>
  <c r="Z10" i="34"/>
  <c r="AO10" i="34" s="1"/>
  <c r="Y10" i="34"/>
  <c r="AN10" i="34" s="1"/>
  <c r="X10" i="34"/>
  <c r="AM10" i="34" s="1"/>
  <c r="W10" i="34"/>
  <c r="AL10" i="34" s="1"/>
  <c r="V10" i="34"/>
  <c r="AK10" i="34" s="1"/>
  <c r="U10" i="34"/>
  <c r="AJ10" i="34" s="1"/>
  <c r="T10" i="34"/>
  <c r="AI10" i="34" s="1"/>
  <c r="S10" i="34"/>
  <c r="AH10" i="34" s="1"/>
  <c r="R10" i="34"/>
  <c r="AG10" i="34" s="1"/>
  <c r="Q10" i="34"/>
  <c r="AF10" i="34" s="1"/>
  <c r="P10" i="34"/>
  <c r="AE10" i="34" s="1"/>
  <c r="O10" i="34"/>
  <c r="AD10" i="34" s="1"/>
  <c r="N10" i="34"/>
  <c r="AC10" i="34" s="1"/>
  <c r="M10" i="34"/>
  <c r="AB10" i="34" s="1"/>
  <c r="L10" i="34"/>
  <c r="AA10" i="34" s="1"/>
  <c r="I10" i="34"/>
  <c r="H10" i="34"/>
  <c r="Z9" i="34"/>
  <c r="AO9" i="34" s="1"/>
  <c r="Y9" i="34"/>
  <c r="AN9" i="34" s="1"/>
  <c r="W9" i="34"/>
  <c r="AL9" i="34" s="1"/>
  <c r="V9" i="34"/>
  <c r="AK9" i="34" s="1"/>
  <c r="U9" i="34"/>
  <c r="AJ9" i="34" s="1"/>
  <c r="T9" i="34"/>
  <c r="AI9" i="34" s="1"/>
  <c r="S9" i="34"/>
  <c r="AH9" i="34" s="1"/>
  <c r="R9" i="34"/>
  <c r="AG9" i="34" s="1"/>
  <c r="Q9" i="34"/>
  <c r="AF9" i="34" s="1"/>
  <c r="P9" i="34"/>
  <c r="AE9" i="34" s="1"/>
  <c r="O9" i="34"/>
  <c r="AD9" i="34" s="1"/>
  <c r="N9" i="34"/>
  <c r="AC9" i="34" s="1"/>
  <c r="M9" i="34"/>
  <c r="AB9" i="34" s="1"/>
  <c r="L9" i="34"/>
  <c r="AA9" i="34" s="1"/>
  <c r="I9" i="34"/>
  <c r="H9" i="34"/>
  <c r="Z8" i="34"/>
  <c r="AO8" i="34" s="1"/>
  <c r="Y8" i="34"/>
  <c r="AN8" i="34" s="1"/>
  <c r="V8" i="34"/>
  <c r="AK8" i="34" s="1"/>
  <c r="U8" i="34"/>
  <c r="AJ8" i="34" s="1"/>
  <c r="T8" i="34"/>
  <c r="AI8" i="34" s="1"/>
  <c r="S8" i="34"/>
  <c r="AH8" i="34" s="1"/>
  <c r="R8" i="34"/>
  <c r="AG8" i="34" s="1"/>
  <c r="Q8" i="34"/>
  <c r="AF8" i="34" s="1"/>
  <c r="P8" i="34"/>
  <c r="AE8" i="34" s="1"/>
  <c r="O8" i="34"/>
  <c r="AD8" i="34" s="1"/>
  <c r="L8" i="34"/>
  <c r="AA8" i="34" s="1"/>
  <c r="I8" i="34"/>
  <c r="Z7" i="34"/>
  <c r="AO7" i="34" s="1"/>
  <c r="Y7" i="34"/>
  <c r="AN7" i="34" s="1"/>
  <c r="V7" i="34"/>
  <c r="AK7" i="34" s="1"/>
  <c r="U7" i="34"/>
  <c r="AJ7" i="34" s="1"/>
  <c r="T7" i="34"/>
  <c r="AI7" i="34" s="1"/>
  <c r="S7" i="34"/>
  <c r="AH7" i="34" s="1"/>
  <c r="R7" i="34"/>
  <c r="AG7" i="34" s="1"/>
  <c r="Q7" i="34"/>
  <c r="AF7" i="34" s="1"/>
  <c r="P7" i="34"/>
  <c r="AE7" i="34" s="1"/>
  <c r="O7" i="34"/>
  <c r="AD7" i="34" s="1"/>
  <c r="L7" i="34"/>
  <c r="AA7" i="34" s="1"/>
  <c r="J7" i="34"/>
  <c r="I7" i="34"/>
  <c r="B55" i="34" l="1"/>
  <c r="B58" i="26" s="1"/>
  <c r="E57" i="34"/>
  <c r="D61" i="26" s="1"/>
  <c r="C55" i="34"/>
  <c r="B59" i="26" s="1"/>
  <c r="F55" i="34"/>
  <c r="B62" i="26" s="1"/>
  <c r="J11" i="34"/>
  <c r="E55" i="34"/>
  <c r="B61" i="26" s="1"/>
  <c r="J8" i="34"/>
  <c r="J15" i="34" s="1"/>
  <c r="E38" i="34" s="1"/>
  <c r="E44" i="34" s="1"/>
  <c r="E50" i="34" s="1"/>
  <c r="E56" i="34" s="1"/>
  <c r="J10" i="34"/>
  <c r="J14" i="34"/>
  <c r="J9" i="34"/>
  <c r="J12" i="34"/>
  <c r="G12" i="34"/>
  <c r="G9" i="34"/>
  <c r="K9" i="34"/>
  <c r="G7" i="34"/>
  <c r="K7" i="34"/>
  <c r="H8" i="34"/>
  <c r="H11" i="34"/>
  <c r="G13" i="34"/>
  <c r="K13" i="34"/>
  <c r="H14" i="34"/>
  <c r="D31" i="34"/>
  <c r="D39" i="34" s="1"/>
  <c r="D45" i="34" s="1"/>
  <c r="D51" i="34" s="1"/>
  <c r="D57" i="34" s="1"/>
  <c r="D60" i="26" s="1"/>
  <c r="H7" i="34"/>
  <c r="H13" i="34"/>
  <c r="AP11" i="34"/>
  <c r="L15" i="34"/>
  <c r="AT11" i="34"/>
  <c r="P15" i="34"/>
  <c r="T15" i="34"/>
  <c r="AP8" i="34"/>
  <c r="AT8" i="34"/>
  <c r="V15" i="34"/>
  <c r="AT7" i="34"/>
  <c r="Z16" i="34"/>
  <c r="BD12" i="34" s="1"/>
  <c r="Z15" i="34"/>
  <c r="V16" i="34"/>
  <c r="AZ11" i="34" s="1"/>
  <c r="AV12" i="34"/>
  <c r="AT10" i="34"/>
  <c r="O15" i="34"/>
  <c r="S15" i="34"/>
  <c r="I15" i="34"/>
  <c r="D38" i="34" s="1"/>
  <c r="D44" i="34" s="1"/>
  <c r="D50" i="34" s="1"/>
  <c r="D56" i="34" s="1"/>
  <c r="C60" i="26" s="1"/>
  <c r="Q15" i="34"/>
  <c r="AY10" i="34"/>
  <c r="U15" i="34"/>
  <c r="Y16" i="34"/>
  <c r="Y15" i="34"/>
  <c r="AZ12" i="34"/>
  <c r="G14" i="34"/>
  <c r="B45" i="34"/>
  <c r="B51" i="34" s="1"/>
  <c r="B57" i="34" s="1"/>
  <c r="D58" i="26" s="1"/>
  <c r="G11" i="34"/>
  <c r="K14" i="34"/>
  <c r="K11" i="34"/>
  <c r="R15" i="34"/>
  <c r="G8" i="34"/>
  <c r="K8" i="34"/>
  <c r="G10" i="34"/>
  <c r="K10" i="34"/>
  <c r="K12" i="34"/>
  <c r="AV13" i="34"/>
  <c r="F39" i="34"/>
  <c r="F45" i="34" s="1"/>
  <c r="F51" i="34" s="1"/>
  <c r="F57" i="34" s="1"/>
  <c r="D62" i="26" s="1"/>
  <c r="AQ12" i="34"/>
  <c r="AU12" i="34"/>
  <c r="AT14" i="34"/>
  <c r="BB14" i="34"/>
  <c r="C39" i="34"/>
  <c r="C45" i="34" s="1"/>
  <c r="C51" i="34" s="1"/>
  <c r="C57" i="34" s="1"/>
  <c r="D59" i="26" s="1"/>
  <c r="H12" i="34"/>
  <c r="E58" i="34" l="1"/>
  <c r="E63" i="34" s="1"/>
  <c r="C61" i="26"/>
  <c r="BA14" i="34"/>
  <c r="AZ9" i="34"/>
  <c r="AZ13" i="34"/>
  <c r="H15" i="34"/>
  <c r="C38" i="34" s="1"/>
  <c r="C44" i="34" s="1"/>
  <c r="C50" i="34" s="1"/>
  <c r="C56" i="34" s="1"/>
  <c r="BA10" i="34"/>
  <c r="AX9" i="34"/>
  <c r="BA9" i="34"/>
  <c r="G15" i="34"/>
  <c r="B38" i="34" s="1"/>
  <c r="B44" i="34" s="1"/>
  <c r="B50" i="34" s="1"/>
  <c r="B56" i="34" s="1"/>
  <c r="C58" i="26" s="1"/>
  <c r="BA12" i="34"/>
  <c r="BF12" i="34" s="1"/>
  <c r="BA11" i="34"/>
  <c r="BD13" i="34"/>
  <c r="AX14" i="34"/>
  <c r="BA13" i="34"/>
  <c r="AY12" i="34"/>
  <c r="K15" i="34"/>
  <c r="F38" i="34" s="1"/>
  <c r="F44" i="34" s="1"/>
  <c r="F50" i="34" s="1"/>
  <c r="F56" i="34" s="1"/>
  <c r="D58" i="34"/>
  <c r="D63" i="34" s="1"/>
  <c r="AY11" i="34"/>
  <c r="AY8" i="34"/>
  <c r="AQ14" i="34"/>
  <c r="B58" i="34"/>
  <c r="B63" i="34" s="1"/>
  <c r="AW8" i="34"/>
  <c r="AW12" i="34"/>
  <c r="AW11" i="34"/>
  <c r="AW9" i="34"/>
  <c r="BD11" i="34"/>
  <c r="BD10" i="34"/>
  <c r="BI10" i="34" s="1"/>
  <c r="BD7" i="34"/>
  <c r="BD14" i="34"/>
  <c r="BD8" i="34"/>
  <c r="BC9" i="34"/>
  <c r="BC13" i="34"/>
  <c r="BC11" i="34"/>
  <c r="BC10" i="34"/>
  <c r="BC7" i="34"/>
  <c r="AU13" i="34"/>
  <c r="AU7" i="34"/>
  <c r="AU14" i="34"/>
  <c r="AU9" i="34"/>
  <c r="AU11" i="34"/>
  <c r="BE11" i="34" s="1"/>
  <c r="AS11" i="34"/>
  <c r="AS8" i="34"/>
  <c r="AS12" i="34"/>
  <c r="AS9" i="34"/>
  <c r="AR14" i="34"/>
  <c r="AR10" i="34"/>
  <c r="BD9" i="34"/>
  <c r="AR9" i="34"/>
  <c r="AX13" i="34"/>
  <c r="AX12" i="34"/>
  <c r="AX10" i="34"/>
  <c r="AP12" i="34"/>
  <c r="BE12" i="34" s="1"/>
  <c r="AP13" i="34"/>
  <c r="AP9" i="34"/>
  <c r="AU8" i="34"/>
  <c r="AP14" i="34"/>
  <c r="AW14" i="34"/>
  <c r="AW10" i="34"/>
  <c r="AW13" i="34"/>
  <c r="AX7" i="34"/>
  <c r="AW7" i="34"/>
  <c r="AS7" i="34"/>
  <c r="BC14" i="34"/>
  <c r="AX11" i="34"/>
  <c r="AP10" i="34"/>
  <c r="AV7" i="34"/>
  <c r="AV11" i="34"/>
  <c r="AV10" i="34"/>
  <c r="AV8" i="34"/>
  <c r="AV14" i="34"/>
  <c r="BC12" i="34"/>
  <c r="AS14" i="34"/>
  <c r="AS10" i="34"/>
  <c r="AY13" i="34"/>
  <c r="AY9" i="34"/>
  <c r="AY7" i="34"/>
  <c r="AQ13" i="34"/>
  <c r="AQ9" i="34"/>
  <c r="AQ11" i="34"/>
  <c r="AQ10" i="34"/>
  <c r="AS13" i="34"/>
  <c r="AU10" i="34"/>
  <c r="AP7" i="34"/>
  <c r="AY14" i="34"/>
  <c r="AZ14" i="34"/>
  <c r="AZ10" i="34"/>
  <c r="AZ7" i="34"/>
  <c r="AZ8" i="34"/>
  <c r="AV9" i="34"/>
  <c r="AX8" i="34"/>
  <c r="BB10" i="34"/>
  <c r="AT12" i="34"/>
  <c r="AT9" i="34"/>
  <c r="AT13" i="34"/>
  <c r="BC8" i="34"/>
  <c r="BF13" i="34" l="1"/>
  <c r="C58" i="34"/>
  <c r="C63" i="34" s="1"/>
  <c r="C59" i="26"/>
  <c r="F58" i="34"/>
  <c r="F63" i="34" s="1"/>
  <c r="C62" i="26"/>
  <c r="BF14" i="34"/>
  <c r="BI11" i="34"/>
  <c r="BI13" i="34"/>
  <c r="BH10" i="34"/>
  <c r="BI8" i="34"/>
  <c r="BH14" i="34"/>
  <c r="BI7" i="34"/>
  <c r="BI14" i="34"/>
  <c r="BE8" i="34"/>
  <c r="BI12" i="34"/>
  <c r="BE7" i="34"/>
  <c r="BE9" i="34"/>
  <c r="BH9" i="34"/>
  <c r="BF10" i="34"/>
  <c r="BG14" i="34"/>
  <c r="BH12" i="34"/>
  <c r="BH13" i="34"/>
  <c r="BF11" i="34"/>
  <c r="BE14" i="34"/>
  <c r="BG10" i="34"/>
  <c r="BH8" i="34"/>
  <c r="BI9" i="34"/>
  <c r="BF9" i="34"/>
  <c r="BE10" i="34"/>
  <c r="BH7" i="34"/>
  <c r="BE13" i="34"/>
  <c r="BH11" i="34"/>
  <c r="BH15" i="34" l="1"/>
  <c r="E64" i="34" s="1"/>
  <c r="BI15" i="34"/>
  <c r="F64" i="34" s="1"/>
  <c r="BE15" i="34"/>
  <c r="B64" i="34" s="1"/>
  <c r="B65" i="34" l="1"/>
  <c r="B66" i="34" s="1"/>
  <c r="F58" i="26"/>
  <c r="E65" i="34"/>
  <c r="E66" i="34" s="1"/>
  <c r="F61" i="26"/>
  <c r="F65" i="34"/>
  <c r="F66" i="34" s="1"/>
  <c r="F62" i="26"/>
  <c r="I7" i="24"/>
  <c r="J7" i="24"/>
  <c r="K7" i="24"/>
  <c r="I8" i="24"/>
  <c r="J8" i="24"/>
  <c r="K8" i="24"/>
  <c r="I9" i="24"/>
  <c r="J9" i="24"/>
  <c r="K9" i="24"/>
  <c r="I10" i="24"/>
  <c r="J10" i="24"/>
  <c r="K10" i="24"/>
  <c r="I11" i="24"/>
  <c r="J11" i="24"/>
  <c r="K11" i="24"/>
  <c r="I12" i="24"/>
  <c r="J12" i="24"/>
  <c r="K12" i="24"/>
  <c r="I13" i="24"/>
  <c r="J13" i="24"/>
  <c r="K13" i="24"/>
  <c r="I14" i="24"/>
  <c r="J14" i="24"/>
  <c r="K14" i="24"/>
  <c r="I15" i="24"/>
  <c r="J15" i="24"/>
  <c r="K15" i="24"/>
  <c r="I16" i="24"/>
  <c r="J16" i="24"/>
  <c r="K16" i="24"/>
  <c r="I17" i="24"/>
  <c r="J17" i="24"/>
  <c r="K17" i="24"/>
  <c r="I18" i="24"/>
  <c r="J18" i="24"/>
  <c r="K18" i="24"/>
  <c r="I19" i="24"/>
  <c r="J19" i="24"/>
  <c r="K19" i="24"/>
  <c r="I20" i="24"/>
  <c r="J20" i="24"/>
  <c r="K20" i="24"/>
  <c r="I21" i="24"/>
  <c r="J21" i="24"/>
  <c r="K21" i="24"/>
  <c r="I22" i="24"/>
  <c r="J22" i="24"/>
  <c r="K22" i="24"/>
  <c r="I23" i="24"/>
  <c r="J23" i="24"/>
  <c r="K23" i="24"/>
  <c r="I24" i="24"/>
  <c r="J24" i="24"/>
  <c r="K24" i="24"/>
  <c r="I25" i="24"/>
  <c r="J25" i="24"/>
  <c r="K25" i="24"/>
  <c r="I26" i="24"/>
  <c r="J26" i="24"/>
  <c r="K26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7" i="24"/>
  <c r="G28" i="27"/>
  <c r="H28" i="27"/>
  <c r="I28" i="27"/>
  <c r="J28" i="27"/>
  <c r="K28" i="27"/>
  <c r="H7" i="27"/>
  <c r="I7" i="27"/>
  <c r="J7" i="27"/>
  <c r="K7" i="27"/>
  <c r="H8" i="27"/>
  <c r="I8" i="27"/>
  <c r="J8" i="27"/>
  <c r="K8" i="27"/>
  <c r="H9" i="27"/>
  <c r="I9" i="27"/>
  <c r="J9" i="27"/>
  <c r="K9" i="27"/>
  <c r="H10" i="27"/>
  <c r="I10" i="27"/>
  <c r="J10" i="27"/>
  <c r="K10" i="27"/>
  <c r="H11" i="27"/>
  <c r="I11" i="27"/>
  <c r="J11" i="27"/>
  <c r="K11" i="27"/>
  <c r="H12" i="27"/>
  <c r="I12" i="27"/>
  <c r="J12" i="27"/>
  <c r="K12" i="27"/>
  <c r="H13" i="27"/>
  <c r="I13" i="27"/>
  <c r="J13" i="27"/>
  <c r="K13" i="27"/>
  <c r="H14" i="27"/>
  <c r="I14" i="27"/>
  <c r="J14" i="27"/>
  <c r="K14" i="27"/>
  <c r="H15" i="27"/>
  <c r="I15" i="27"/>
  <c r="J15" i="27"/>
  <c r="K15" i="27"/>
  <c r="H16" i="27"/>
  <c r="I16" i="27"/>
  <c r="J16" i="27"/>
  <c r="K16" i="27"/>
  <c r="H17" i="27"/>
  <c r="I17" i="27"/>
  <c r="J17" i="27"/>
  <c r="K17" i="27"/>
  <c r="H18" i="27"/>
  <c r="I18" i="27"/>
  <c r="J18" i="27"/>
  <c r="K18" i="27"/>
  <c r="H19" i="27"/>
  <c r="I19" i="27"/>
  <c r="J19" i="27"/>
  <c r="K19" i="27"/>
  <c r="H20" i="27"/>
  <c r="I20" i="27"/>
  <c r="J20" i="27"/>
  <c r="K20" i="27"/>
  <c r="H21" i="27"/>
  <c r="I21" i="27"/>
  <c r="J21" i="27"/>
  <c r="K21" i="27"/>
  <c r="H22" i="27"/>
  <c r="I22" i="27"/>
  <c r="J22" i="27"/>
  <c r="K22" i="27"/>
  <c r="H23" i="27"/>
  <c r="I23" i="27"/>
  <c r="J23" i="27"/>
  <c r="K23" i="27"/>
  <c r="H24" i="27"/>
  <c r="I24" i="27"/>
  <c r="J24" i="27"/>
  <c r="K24" i="27"/>
  <c r="H25" i="27"/>
  <c r="I25" i="27"/>
  <c r="J25" i="27"/>
  <c r="K25" i="27"/>
  <c r="H26" i="27"/>
  <c r="I26" i="27"/>
  <c r="J26" i="27"/>
  <c r="K26" i="27"/>
  <c r="H27" i="27"/>
  <c r="I27" i="27"/>
  <c r="J27" i="27"/>
  <c r="K2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7" i="27"/>
  <c r="H7" i="28"/>
  <c r="I7" i="28"/>
  <c r="J7" i="28"/>
  <c r="K7" i="28"/>
  <c r="H8" i="28"/>
  <c r="I8" i="28"/>
  <c r="J8" i="28"/>
  <c r="K8" i="28"/>
  <c r="H9" i="28"/>
  <c r="I9" i="28"/>
  <c r="J9" i="28"/>
  <c r="K9" i="28"/>
  <c r="H10" i="28"/>
  <c r="I10" i="28"/>
  <c r="J10" i="28"/>
  <c r="K10" i="28"/>
  <c r="H11" i="28"/>
  <c r="I11" i="28"/>
  <c r="J11" i="28"/>
  <c r="K11" i="28"/>
  <c r="H12" i="28"/>
  <c r="I12" i="28"/>
  <c r="J12" i="28"/>
  <c r="K12" i="28"/>
  <c r="H13" i="28"/>
  <c r="I13" i="28"/>
  <c r="J13" i="28"/>
  <c r="K13" i="28"/>
  <c r="H14" i="28"/>
  <c r="I14" i="28"/>
  <c r="J14" i="28"/>
  <c r="K14" i="28"/>
  <c r="H15" i="28"/>
  <c r="I15" i="28"/>
  <c r="J15" i="28"/>
  <c r="K15" i="28"/>
  <c r="H16" i="28"/>
  <c r="I16" i="28"/>
  <c r="J16" i="28"/>
  <c r="K16" i="28"/>
  <c r="H17" i="28"/>
  <c r="I17" i="28"/>
  <c r="J17" i="28"/>
  <c r="K17" i="28"/>
  <c r="H18" i="28"/>
  <c r="I18" i="28"/>
  <c r="J18" i="28"/>
  <c r="K18" i="28"/>
  <c r="G8" i="28"/>
  <c r="G9" i="28"/>
  <c r="G10" i="28"/>
  <c r="G11" i="28"/>
  <c r="G12" i="28"/>
  <c r="G13" i="28"/>
  <c r="G14" i="28"/>
  <c r="G15" i="28"/>
  <c r="G16" i="28"/>
  <c r="G17" i="28"/>
  <c r="G18" i="28"/>
  <c r="G7" i="28"/>
  <c r="H7" i="29"/>
  <c r="I7" i="29"/>
  <c r="J7" i="29"/>
  <c r="K7" i="29"/>
  <c r="H8" i="29"/>
  <c r="I8" i="29"/>
  <c r="J8" i="29"/>
  <c r="K8" i="29"/>
  <c r="H9" i="29"/>
  <c r="I9" i="29"/>
  <c r="J9" i="29"/>
  <c r="K9" i="29"/>
  <c r="H10" i="29"/>
  <c r="I10" i="29"/>
  <c r="J10" i="29"/>
  <c r="K10" i="29"/>
  <c r="H11" i="29"/>
  <c r="I11" i="29"/>
  <c r="J11" i="29"/>
  <c r="K11" i="29"/>
  <c r="H12" i="29"/>
  <c r="I12" i="29"/>
  <c r="J12" i="29"/>
  <c r="K12" i="29"/>
  <c r="H13" i="29"/>
  <c r="I13" i="29"/>
  <c r="J13" i="29"/>
  <c r="K13" i="29"/>
  <c r="H14" i="29"/>
  <c r="I14" i="29"/>
  <c r="J14" i="29"/>
  <c r="K14" i="29"/>
  <c r="H15" i="29"/>
  <c r="I15" i="29"/>
  <c r="J15" i="29"/>
  <c r="K15" i="29"/>
  <c r="H16" i="29"/>
  <c r="I16" i="29"/>
  <c r="J16" i="29"/>
  <c r="K16" i="29"/>
  <c r="H17" i="29"/>
  <c r="I17" i="29"/>
  <c r="J17" i="29"/>
  <c r="K17" i="29"/>
  <c r="H18" i="29"/>
  <c r="I18" i="29"/>
  <c r="J18" i="29"/>
  <c r="K18" i="29"/>
  <c r="H19" i="29"/>
  <c r="I19" i="29"/>
  <c r="J19" i="29"/>
  <c r="K19" i="29"/>
  <c r="H20" i="29"/>
  <c r="I20" i="29"/>
  <c r="J20" i="29"/>
  <c r="K20" i="29"/>
  <c r="H21" i="29"/>
  <c r="I21" i="29"/>
  <c r="J21" i="29"/>
  <c r="K21" i="29"/>
  <c r="H22" i="29"/>
  <c r="I22" i="29"/>
  <c r="J22" i="29"/>
  <c r="K22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7" i="29"/>
  <c r="H7" i="31"/>
  <c r="I7" i="31"/>
  <c r="J7" i="31"/>
  <c r="K7" i="31"/>
  <c r="H8" i="31"/>
  <c r="I8" i="31"/>
  <c r="J8" i="31"/>
  <c r="K8" i="31"/>
  <c r="H9" i="31"/>
  <c r="I9" i="31"/>
  <c r="J9" i="31"/>
  <c r="K9" i="31"/>
  <c r="H10" i="31"/>
  <c r="I10" i="31"/>
  <c r="J10" i="31"/>
  <c r="K10" i="31"/>
  <c r="H11" i="31"/>
  <c r="I11" i="31"/>
  <c r="J11" i="31"/>
  <c r="K11" i="31"/>
  <c r="H12" i="31"/>
  <c r="I12" i="31"/>
  <c r="J12" i="31"/>
  <c r="K12" i="31"/>
  <c r="H13" i="31"/>
  <c r="I13" i="31"/>
  <c r="J13" i="31"/>
  <c r="K13" i="31"/>
  <c r="H14" i="31"/>
  <c r="I14" i="31"/>
  <c r="J14" i="31"/>
  <c r="K14" i="31"/>
  <c r="H15" i="31"/>
  <c r="I15" i="31"/>
  <c r="J15" i="31"/>
  <c r="K15" i="31"/>
  <c r="H16" i="31"/>
  <c r="I16" i="31"/>
  <c r="J16" i="31"/>
  <c r="K16" i="31"/>
  <c r="G8" i="31"/>
  <c r="G9" i="31"/>
  <c r="G10" i="31"/>
  <c r="G11" i="31"/>
  <c r="G12" i="31"/>
  <c r="G13" i="31"/>
  <c r="G14" i="31"/>
  <c r="G15" i="31"/>
  <c r="G16" i="31"/>
  <c r="G7" i="31"/>
  <c r="E58" i="26" l="1"/>
  <c r="E62" i="26"/>
  <c r="E59" i="26" l="1"/>
  <c r="E61" i="26"/>
  <c r="E60" i="26"/>
  <c r="G61" i="26" l="1"/>
  <c r="H61" i="26" s="1"/>
  <c r="G62" i="26"/>
  <c r="H62" i="26" s="1"/>
  <c r="G58" i="26"/>
  <c r="H58" i="26" s="1"/>
  <c r="P25" i="25"/>
  <c r="L25" i="25"/>
  <c r="M25" i="25" s="1"/>
  <c r="F33" i="31"/>
  <c r="D33" i="31"/>
  <c r="E33" i="31"/>
  <c r="C33" i="31"/>
  <c r="B33" i="31"/>
  <c r="G53" i="31" l="1"/>
  <c r="G52" i="31"/>
  <c r="G51" i="31"/>
  <c r="G39" i="31"/>
  <c r="F39" i="31"/>
  <c r="F45" i="31" s="1"/>
  <c r="F51" i="31" s="1"/>
  <c r="E39" i="31"/>
  <c r="E45" i="31" s="1"/>
  <c r="E51" i="31" s="1"/>
  <c r="D39" i="31"/>
  <c r="D45" i="31" s="1"/>
  <c r="D51" i="31" s="1"/>
  <c r="D57" i="31" s="1"/>
  <c r="B51" i="26" s="1"/>
  <c r="C39" i="31"/>
  <c r="C45" i="31" s="1"/>
  <c r="C51" i="31" s="1"/>
  <c r="B39" i="31"/>
  <c r="B45" i="31" s="1"/>
  <c r="B51" i="31" s="1"/>
  <c r="F34" i="31"/>
  <c r="E34" i="31"/>
  <c r="D34" i="31"/>
  <c r="C34" i="31"/>
  <c r="B34" i="31"/>
  <c r="F17" i="31"/>
  <c r="E17" i="31"/>
  <c r="E41" i="31" s="1"/>
  <c r="E47" i="31" s="1"/>
  <c r="E53" i="31" s="1"/>
  <c r="E59" i="31" s="1"/>
  <c r="D52" i="26" s="1"/>
  <c r="C17" i="31"/>
  <c r="B17" i="31"/>
  <c r="D17" i="31"/>
  <c r="Y16" i="31"/>
  <c r="AN16" i="31" s="1"/>
  <c r="X16" i="31"/>
  <c r="AM16" i="31" s="1"/>
  <c r="W16" i="31"/>
  <c r="AL16" i="31" s="1"/>
  <c r="U16" i="31"/>
  <c r="AJ16" i="31" s="1"/>
  <c r="T16" i="31"/>
  <c r="AI16" i="31" s="1"/>
  <c r="S16" i="31"/>
  <c r="AH16" i="31" s="1"/>
  <c r="R16" i="31"/>
  <c r="AG16" i="31" s="1"/>
  <c r="Q16" i="31"/>
  <c r="AF16" i="31" s="1"/>
  <c r="O16" i="31"/>
  <c r="AD16" i="31" s="1"/>
  <c r="N16" i="31"/>
  <c r="AC16" i="31" s="1"/>
  <c r="M16" i="31"/>
  <c r="AB16" i="31" s="1"/>
  <c r="Z15" i="31"/>
  <c r="AO15" i="31" s="1"/>
  <c r="Y15" i="31"/>
  <c r="AN15" i="31" s="1"/>
  <c r="X15" i="31"/>
  <c r="AM15" i="31" s="1"/>
  <c r="W15" i="31"/>
  <c r="AL15" i="31" s="1"/>
  <c r="U15" i="31"/>
  <c r="AJ15" i="31" s="1"/>
  <c r="T15" i="31"/>
  <c r="AI15" i="31" s="1"/>
  <c r="S15" i="31"/>
  <c r="AH15" i="31" s="1"/>
  <c r="R15" i="31"/>
  <c r="AG15" i="31" s="1"/>
  <c r="Q15" i="31"/>
  <c r="AF15" i="31" s="1"/>
  <c r="P15" i="31"/>
  <c r="AE15" i="31" s="1"/>
  <c r="O15" i="31"/>
  <c r="AD15" i="31" s="1"/>
  <c r="N15" i="31"/>
  <c r="AC15" i="31" s="1"/>
  <c r="M15" i="31"/>
  <c r="AB15" i="31" s="1"/>
  <c r="Z14" i="31"/>
  <c r="AO14" i="31" s="1"/>
  <c r="Y14" i="31"/>
  <c r="AN14" i="31" s="1"/>
  <c r="X14" i="31"/>
  <c r="AM14" i="31" s="1"/>
  <c r="W14" i="31"/>
  <c r="AL14" i="31" s="1"/>
  <c r="V14" i="31"/>
  <c r="AK14" i="31" s="1"/>
  <c r="U14" i="31"/>
  <c r="AJ14" i="31" s="1"/>
  <c r="T14" i="31"/>
  <c r="AI14" i="31" s="1"/>
  <c r="S14" i="31"/>
  <c r="AH14" i="31" s="1"/>
  <c r="R14" i="31"/>
  <c r="AG14" i="31" s="1"/>
  <c r="Q14" i="31"/>
  <c r="AF14" i="31" s="1"/>
  <c r="P14" i="31"/>
  <c r="AE14" i="31" s="1"/>
  <c r="O14" i="31"/>
  <c r="AD14" i="31" s="1"/>
  <c r="N14" i="31"/>
  <c r="AC14" i="31" s="1"/>
  <c r="M14" i="31"/>
  <c r="AB14" i="31" s="1"/>
  <c r="Z13" i="31"/>
  <c r="AO13" i="31" s="1"/>
  <c r="Y13" i="31"/>
  <c r="AN13" i="31" s="1"/>
  <c r="X13" i="31"/>
  <c r="AM13" i="31" s="1"/>
  <c r="W13" i="31"/>
  <c r="AL13" i="31" s="1"/>
  <c r="U13" i="31"/>
  <c r="AJ13" i="31" s="1"/>
  <c r="T13" i="31"/>
  <c r="AI13" i="31" s="1"/>
  <c r="S13" i="31"/>
  <c r="AH13" i="31" s="1"/>
  <c r="R13" i="31"/>
  <c r="AG13" i="31" s="1"/>
  <c r="Q13" i="31"/>
  <c r="AF13" i="31" s="1"/>
  <c r="P13" i="31"/>
  <c r="AE13" i="31" s="1"/>
  <c r="O13" i="31"/>
  <c r="AD13" i="31" s="1"/>
  <c r="N13" i="31"/>
  <c r="AC13" i="31" s="1"/>
  <c r="M13" i="31"/>
  <c r="AB13" i="31" s="1"/>
  <c r="Z12" i="31"/>
  <c r="AO12" i="31" s="1"/>
  <c r="Y12" i="31"/>
  <c r="AN12" i="31" s="1"/>
  <c r="X12" i="31"/>
  <c r="AM12" i="31" s="1"/>
  <c r="W12" i="31"/>
  <c r="AL12" i="31" s="1"/>
  <c r="V12" i="31"/>
  <c r="AK12" i="31" s="1"/>
  <c r="U12" i="31"/>
  <c r="AJ12" i="31" s="1"/>
  <c r="T12" i="31"/>
  <c r="AI12" i="31" s="1"/>
  <c r="S12" i="31"/>
  <c r="AH12" i="31" s="1"/>
  <c r="R12" i="31"/>
  <c r="AG12" i="31" s="1"/>
  <c r="Q12" i="31"/>
  <c r="AF12" i="31" s="1"/>
  <c r="P12" i="31"/>
  <c r="AE12" i="31" s="1"/>
  <c r="O12" i="31"/>
  <c r="AD12" i="31" s="1"/>
  <c r="N12" i="31"/>
  <c r="AC12" i="31" s="1"/>
  <c r="M12" i="31"/>
  <c r="AB12" i="31" s="1"/>
  <c r="L12" i="31"/>
  <c r="AA12" i="31" s="1"/>
  <c r="Z11" i="31"/>
  <c r="AO11" i="31" s="1"/>
  <c r="Y11" i="31"/>
  <c r="AN11" i="31" s="1"/>
  <c r="X11" i="31"/>
  <c r="AM11" i="31" s="1"/>
  <c r="W11" i="31"/>
  <c r="AL11" i="31" s="1"/>
  <c r="U11" i="31"/>
  <c r="AJ11" i="31" s="1"/>
  <c r="T11" i="31"/>
  <c r="AI11" i="31" s="1"/>
  <c r="S11" i="31"/>
  <c r="AH11" i="31" s="1"/>
  <c r="R11" i="31"/>
  <c r="AG11" i="31" s="1"/>
  <c r="Q11" i="31"/>
  <c r="AF11" i="31" s="1"/>
  <c r="P11" i="31"/>
  <c r="AE11" i="31" s="1"/>
  <c r="O11" i="31"/>
  <c r="AD11" i="31" s="1"/>
  <c r="N11" i="31"/>
  <c r="AC11" i="31" s="1"/>
  <c r="M11" i="31"/>
  <c r="AB11" i="31" s="1"/>
  <c r="Z10" i="31"/>
  <c r="AO10" i="31" s="1"/>
  <c r="Y10" i="31"/>
  <c r="AN10" i="31" s="1"/>
  <c r="X10" i="31"/>
  <c r="AM10" i="31" s="1"/>
  <c r="W10" i="31"/>
  <c r="AL10" i="31" s="1"/>
  <c r="U10" i="31"/>
  <c r="AJ10" i="31" s="1"/>
  <c r="T10" i="31"/>
  <c r="AI10" i="31" s="1"/>
  <c r="S10" i="31"/>
  <c r="AH10" i="31" s="1"/>
  <c r="R10" i="31"/>
  <c r="AG10" i="31" s="1"/>
  <c r="Q10" i="31"/>
  <c r="AF10" i="31" s="1"/>
  <c r="P10" i="31"/>
  <c r="AE10" i="31" s="1"/>
  <c r="O10" i="31"/>
  <c r="AD10" i="31" s="1"/>
  <c r="N10" i="31"/>
  <c r="AC10" i="31" s="1"/>
  <c r="M10" i="31"/>
  <c r="AB10" i="31" s="1"/>
  <c r="Z9" i="31"/>
  <c r="AO9" i="31" s="1"/>
  <c r="U9" i="31"/>
  <c r="AJ9" i="31" s="1"/>
  <c r="T9" i="31"/>
  <c r="AI9" i="31" s="1"/>
  <c r="S9" i="31"/>
  <c r="AH9" i="31" s="1"/>
  <c r="R9" i="31"/>
  <c r="AG9" i="31" s="1"/>
  <c r="Q9" i="31"/>
  <c r="AF9" i="31" s="1"/>
  <c r="P9" i="31"/>
  <c r="AE9" i="31" s="1"/>
  <c r="Z8" i="31"/>
  <c r="AO8" i="31" s="1"/>
  <c r="Y8" i="31"/>
  <c r="AN8" i="31" s="1"/>
  <c r="X8" i="31"/>
  <c r="AM8" i="31" s="1"/>
  <c r="W8" i="31"/>
  <c r="AL8" i="31" s="1"/>
  <c r="U8" i="31"/>
  <c r="AJ8" i="31" s="1"/>
  <c r="T8" i="31"/>
  <c r="AI8" i="31" s="1"/>
  <c r="S8" i="31"/>
  <c r="AH8" i="31" s="1"/>
  <c r="R8" i="31"/>
  <c r="AG8" i="31" s="1"/>
  <c r="Q8" i="31"/>
  <c r="AF8" i="31" s="1"/>
  <c r="P8" i="31"/>
  <c r="AE8" i="31" s="1"/>
  <c r="O8" i="31"/>
  <c r="AD8" i="31" s="1"/>
  <c r="N8" i="31"/>
  <c r="AC8" i="31" s="1"/>
  <c r="M8" i="31"/>
  <c r="AB8" i="31" s="1"/>
  <c r="Z7" i="31"/>
  <c r="AO7" i="31" s="1"/>
  <c r="Y7" i="31"/>
  <c r="AN7" i="31" s="1"/>
  <c r="X7" i="31"/>
  <c r="AM7" i="31" s="1"/>
  <c r="W7" i="31"/>
  <c r="AL7" i="31" s="1"/>
  <c r="U7" i="31"/>
  <c r="AJ7" i="31" s="1"/>
  <c r="T7" i="31"/>
  <c r="AI7" i="31" s="1"/>
  <c r="S7" i="31"/>
  <c r="AH7" i="31" s="1"/>
  <c r="R7" i="31"/>
  <c r="AG7" i="31" s="1"/>
  <c r="Q7" i="31"/>
  <c r="AF7" i="31" s="1"/>
  <c r="P7" i="31"/>
  <c r="AE7" i="31" s="1"/>
  <c r="O7" i="31"/>
  <c r="AD7" i="31" s="1"/>
  <c r="N7" i="31"/>
  <c r="AC7" i="31" s="1"/>
  <c r="M7" i="31"/>
  <c r="AB7" i="31" s="1"/>
  <c r="L4" i="25"/>
  <c r="M4" i="25" s="1"/>
  <c r="P4" i="25"/>
  <c r="V8" i="30" s="1"/>
  <c r="AK8" i="30" s="1"/>
  <c r="P12" i="25"/>
  <c r="P13" i="25"/>
  <c r="W14" i="30" s="1"/>
  <c r="AL14" i="30" s="1"/>
  <c r="P14" i="25"/>
  <c r="P17" i="25"/>
  <c r="P18" i="25"/>
  <c r="P19" i="25"/>
  <c r="P20" i="25"/>
  <c r="P21" i="25"/>
  <c r="W10" i="35" s="1"/>
  <c r="AL10" i="35" s="1"/>
  <c r="BA10" i="35" s="1"/>
  <c r="P22" i="25"/>
  <c r="Z21" i="30" s="1"/>
  <c r="AO21" i="30" s="1"/>
  <c r="P23" i="25"/>
  <c r="P24" i="25"/>
  <c r="P26" i="25"/>
  <c r="P27" i="25"/>
  <c r="W23" i="30" s="1"/>
  <c r="AL23" i="30" s="1"/>
  <c r="P28" i="25"/>
  <c r="P29" i="25"/>
  <c r="P30" i="25"/>
  <c r="Z26" i="30" s="1"/>
  <c r="AO26" i="30" s="1"/>
  <c r="P31" i="25"/>
  <c r="Z27" i="30" s="1"/>
  <c r="AO27" i="30" s="1"/>
  <c r="P32" i="25"/>
  <c r="P33" i="25"/>
  <c r="P34" i="25"/>
  <c r="P35" i="25"/>
  <c r="P36" i="25"/>
  <c r="V30" i="30" s="1"/>
  <c r="AK30" i="30" s="1"/>
  <c r="P38" i="25"/>
  <c r="P39" i="25"/>
  <c r="Z32" i="30" s="1"/>
  <c r="AO32" i="30" s="1"/>
  <c r="P40" i="25"/>
  <c r="P41" i="25"/>
  <c r="P42" i="25"/>
  <c r="P43" i="25"/>
  <c r="P44" i="25"/>
  <c r="X12" i="34" s="1"/>
  <c r="AM12" i="34" s="1"/>
  <c r="BB12" i="34" s="1"/>
  <c r="P45" i="25"/>
  <c r="P47" i="25"/>
  <c r="P52" i="25"/>
  <c r="P53" i="25"/>
  <c r="P55" i="25"/>
  <c r="P56" i="25"/>
  <c r="P57" i="25"/>
  <c r="P58" i="25"/>
  <c r="P59" i="25"/>
  <c r="Z48" i="30" s="1"/>
  <c r="AO48" i="30" s="1"/>
  <c r="P60" i="25"/>
  <c r="P62" i="25"/>
  <c r="P63" i="25"/>
  <c r="P64" i="25"/>
  <c r="P65" i="25"/>
  <c r="V15" i="31" s="1"/>
  <c r="AK15" i="31" s="1"/>
  <c r="L64" i="25"/>
  <c r="M64" i="25" s="1"/>
  <c r="L57" i="25"/>
  <c r="M57" i="25" s="1"/>
  <c r="L53" i="25"/>
  <c r="M53" i="25" s="1"/>
  <c r="L43" i="25"/>
  <c r="M43" i="25" s="1"/>
  <c r="L41" i="25"/>
  <c r="M41" i="25" s="1"/>
  <c r="L38" i="25"/>
  <c r="M38" i="25" s="1"/>
  <c r="L34" i="25"/>
  <c r="M34" i="25" s="1"/>
  <c r="L31" i="25"/>
  <c r="M31" i="25" s="1"/>
  <c r="L30" i="25"/>
  <c r="M30" i="25" s="1"/>
  <c r="L27" i="25"/>
  <c r="M27" i="25" s="1"/>
  <c r="O23" i="30" s="1"/>
  <c r="AD23" i="30" s="1"/>
  <c r="L24" i="25"/>
  <c r="M24" i="25" s="1"/>
  <c r="L23" i="25"/>
  <c r="M23" i="25" s="1"/>
  <c r="L14" i="25"/>
  <c r="M14" i="25" s="1"/>
  <c r="O16" i="30" s="1"/>
  <c r="AD16" i="30" s="1"/>
  <c r="L13" i="25"/>
  <c r="M13" i="25" s="1"/>
  <c r="L15" i="30" s="1"/>
  <c r="AA15" i="30" s="1"/>
  <c r="L12" i="25"/>
  <c r="M12" i="25" s="1"/>
  <c r="U48" i="30"/>
  <c r="AJ48" i="30" s="1"/>
  <c r="T48" i="30"/>
  <c r="AI48" i="30" s="1"/>
  <c r="S48" i="30"/>
  <c r="AH48" i="30" s="1"/>
  <c r="R48" i="30"/>
  <c r="AG48" i="30" s="1"/>
  <c r="Q48" i="30"/>
  <c r="AF48" i="30" s="1"/>
  <c r="U47" i="30"/>
  <c r="AJ47" i="30" s="1"/>
  <c r="T47" i="30"/>
  <c r="AI47" i="30" s="1"/>
  <c r="S47" i="30"/>
  <c r="AH47" i="30" s="1"/>
  <c r="R47" i="30"/>
  <c r="AG47" i="30" s="1"/>
  <c r="Q47" i="30"/>
  <c r="AF47" i="30" s="1"/>
  <c r="Z33" i="30"/>
  <c r="AO33" i="30" s="1"/>
  <c r="U33" i="30"/>
  <c r="AJ33" i="30" s="1"/>
  <c r="T33" i="30"/>
  <c r="AI33" i="30" s="1"/>
  <c r="R33" i="30"/>
  <c r="AG33" i="30" s="1"/>
  <c r="Q33" i="30"/>
  <c r="AF33" i="30" s="1"/>
  <c r="P33" i="30"/>
  <c r="AE33" i="30" s="1"/>
  <c r="Y32" i="30"/>
  <c r="AN32" i="30" s="1"/>
  <c r="X32" i="30"/>
  <c r="AM32" i="30" s="1"/>
  <c r="W32" i="30"/>
  <c r="AL32" i="30" s="1"/>
  <c r="U32" i="30"/>
  <c r="AJ32" i="30" s="1"/>
  <c r="T32" i="30"/>
  <c r="AI32" i="30" s="1"/>
  <c r="S32" i="30"/>
  <c r="AH32" i="30" s="1"/>
  <c r="R32" i="30"/>
  <c r="AG32" i="30" s="1"/>
  <c r="Q32" i="30"/>
  <c r="AF32" i="30" s="1"/>
  <c r="W31" i="30"/>
  <c r="AL31" i="30" s="1"/>
  <c r="U31" i="30"/>
  <c r="AJ31" i="30" s="1"/>
  <c r="T31" i="30"/>
  <c r="AI31" i="30" s="1"/>
  <c r="S31" i="30"/>
  <c r="AH31" i="30" s="1"/>
  <c r="R31" i="30"/>
  <c r="AG31" i="30" s="1"/>
  <c r="Q31" i="30"/>
  <c r="AF31" i="30" s="1"/>
  <c r="M31" i="30"/>
  <c r="AB31" i="30" s="1"/>
  <c r="U30" i="30"/>
  <c r="AJ30" i="30" s="1"/>
  <c r="T30" i="30"/>
  <c r="AI30" i="30" s="1"/>
  <c r="S30" i="30"/>
  <c r="AH30" i="30" s="1"/>
  <c r="R30" i="30"/>
  <c r="AG30" i="30" s="1"/>
  <c r="Q30" i="30"/>
  <c r="AF30" i="30" s="1"/>
  <c r="U29" i="30"/>
  <c r="AJ29" i="30" s="1"/>
  <c r="T29" i="30"/>
  <c r="AI29" i="30" s="1"/>
  <c r="S29" i="30"/>
  <c r="AH29" i="30" s="1"/>
  <c r="R29" i="30"/>
  <c r="AG29" i="30" s="1"/>
  <c r="Q29" i="30"/>
  <c r="AF29" i="30" s="1"/>
  <c r="U28" i="30"/>
  <c r="AJ28" i="30" s="1"/>
  <c r="T28" i="30"/>
  <c r="AI28" i="30" s="1"/>
  <c r="S28" i="30"/>
  <c r="AH28" i="30" s="1"/>
  <c r="R28" i="30"/>
  <c r="AG28" i="30" s="1"/>
  <c r="Q28" i="30"/>
  <c r="AF28" i="30" s="1"/>
  <c r="U27" i="30"/>
  <c r="AJ27" i="30" s="1"/>
  <c r="T27" i="30"/>
  <c r="AI27" i="30" s="1"/>
  <c r="S27" i="30"/>
  <c r="AH27" i="30" s="1"/>
  <c r="R27" i="30"/>
  <c r="AG27" i="30" s="1"/>
  <c r="Q27" i="30"/>
  <c r="AF27" i="30" s="1"/>
  <c r="Y26" i="30"/>
  <c r="AN26" i="30" s="1"/>
  <c r="W26" i="30"/>
  <c r="AL26" i="30" s="1"/>
  <c r="V26" i="30"/>
  <c r="AK26" i="30" s="1"/>
  <c r="U26" i="30"/>
  <c r="AJ26" i="30" s="1"/>
  <c r="T26" i="30"/>
  <c r="AI26" i="30" s="1"/>
  <c r="S26" i="30"/>
  <c r="AH26" i="30" s="1"/>
  <c r="R26" i="30"/>
  <c r="AG26" i="30" s="1"/>
  <c r="Q26" i="30"/>
  <c r="AF26" i="30" s="1"/>
  <c r="O26" i="30"/>
  <c r="AD26" i="30" s="1"/>
  <c r="M26" i="30"/>
  <c r="AB26" i="30" s="1"/>
  <c r="L26" i="30"/>
  <c r="AA26" i="30" s="1"/>
  <c r="V25" i="30"/>
  <c r="AK25" i="30" s="1"/>
  <c r="U25" i="30"/>
  <c r="AJ25" i="30" s="1"/>
  <c r="T25" i="30"/>
  <c r="AI25" i="30" s="1"/>
  <c r="S25" i="30"/>
  <c r="AH25" i="30" s="1"/>
  <c r="R25" i="30"/>
  <c r="AG25" i="30" s="1"/>
  <c r="Q25" i="30"/>
  <c r="AF25" i="30" s="1"/>
  <c r="U24" i="30"/>
  <c r="AJ24" i="30" s="1"/>
  <c r="T24" i="30"/>
  <c r="AI24" i="30" s="1"/>
  <c r="S24" i="30"/>
  <c r="AH24" i="30" s="1"/>
  <c r="R24" i="30"/>
  <c r="AG24" i="30" s="1"/>
  <c r="Q24" i="30"/>
  <c r="AF24" i="30" s="1"/>
  <c r="U23" i="30"/>
  <c r="AJ23" i="30" s="1"/>
  <c r="T23" i="30"/>
  <c r="AI23" i="30" s="1"/>
  <c r="S23" i="30"/>
  <c r="AH23" i="30" s="1"/>
  <c r="R23" i="30"/>
  <c r="AG23" i="30" s="1"/>
  <c r="Q23" i="30"/>
  <c r="AF23" i="30" s="1"/>
  <c r="U22" i="30"/>
  <c r="AJ22" i="30" s="1"/>
  <c r="T22" i="30"/>
  <c r="AI22" i="30" s="1"/>
  <c r="S22" i="30"/>
  <c r="AH22" i="30" s="1"/>
  <c r="R22" i="30"/>
  <c r="AG22" i="30" s="1"/>
  <c r="Q22" i="30"/>
  <c r="AF22" i="30" s="1"/>
  <c r="U21" i="30"/>
  <c r="AJ21" i="30" s="1"/>
  <c r="T21" i="30"/>
  <c r="AI21" i="30" s="1"/>
  <c r="S21" i="30"/>
  <c r="AH21" i="30" s="1"/>
  <c r="R21" i="30"/>
  <c r="AG21" i="30" s="1"/>
  <c r="Q21" i="30"/>
  <c r="AF21" i="30" s="1"/>
  <c r="X20" i="30"/>
  <c r="AM20" i="30" s="1"/>
  <c r="W20" i="30"/>
  <c r="AL20" i="30" s="1"/>
  <c r="V20" i="30"/>
  <c r="AK20" i="30" s="1"/>
  <c r="U20" i="30"/>
  <c r="AJ20" i="30" s="1"/>
  <c r="T20" i="30"/>
  <c r="AI20" i="30" s="1"/>
  <c r="S20" i="30"/>
  <c r="AH20" i="30" s="1"/>
  <c r="R20" i="30"/>
  <c r="AG20" i="30" s="1"/>
  <c r="Q20" i="30"/>
  <c r="AF20" i="30" s="1"/>
  <c r="U19" i="30"/>
  <c r="AJ19" i="30" s="1"/>
  <c r="T19" i="30"/>
  <c r="AI19" i="30" s="1"/>
  <c r="S19" i="30"/>
  <c r="AH19" i="30" s="1"/>
  <c r="R19" i="30"/>
  <c r="AG19" i="30" s="1"/>
  <c r="Q19" i="30"/>
  <c r="AF19" i="30" s="1"/>
  <c r="U18" i="30"/>
  <c r="AJ18" i="30" s="1"/>
  <c r="T18" i="30"/>
  <c r="AI18" i="30" s="1"/>
  <c r="S18" i="30"/>
  <c r="AH18" i="30" s="1"/>
  <c r="R18" i="30"/>
  <c r="AG18" i="30" s="1"/>
  <c r="Q18" i="30"/>
  <c r="AF18" i="30" s="1"/>
  <c r="Z17" i="30"/>
  <c r="AO17" i="30" s="1"/>
  <c r="Y17" i="30"/>
  <c r="AN17" i="30" s="1"/>
  <c r="X17" i="30"/>
  <c r="AM17" i="30" s="1"/>
  <c r="U17" i="30"/>
  <c r="AJ17" i="30" s="1"/>
  <c r="T17" i="30"/>
  <c r="AI17" i="30" s="1"/>
  <c r="S17" i="30"/>
  <c r="AH17" i="30" s="1"/>
  <c r="R17" i="30"/>
  <c r="AG17" i="30" s="1"/>
  <c r="Q17" i="30"/>
  <c r="AF17" i="30" s="1"/>
  <c r="P17" i="30"/>
  <c r="AE17" i="30" s="1"/>
  <c r="O17" i="30"/>
  <c r="AD17" i="30" s="1"/>
  <c r="N17" i="30"/>
  <c r="AC17" i="30" s="1"/>
  <c r="U16" i="30"/>
  <c r="AJ16" i="30" s="1"/>
  <c r="T16" i="30"/>
  <c r="AI16" i="30" s="1"/>
  <c r="S16" i="30"/>
  <c r="AH16" i="30" s="1"/>
  <c r="R16" i="30"/>
  <c r="AG16" i="30" s="1"/>
  <c r="Q16" i="30"/>
  <c r="AF16" i="30" s="1"/>
  <c r="P16" i="30"/>
  <c r="AE16" i="30" s="1"/>
  <c r="N16" i="30"/>
  <c r="AC16" i="30" s="1"/>
  <c r="M16" i="30"/>
  <c r="AB16" i="30" s="1"/>
  <c r="L16" i="30"/>
  <c r="AA16" i="30" s="1"/>
  <c r="W15" i="30"/>
  <c r="AL15" i="30" s="1"/>
  <c r="U15" i="30"/>
  <c r="AJ15" i="30" s="1"/>
  <c r="T15" i="30"/>
  <c r="AI15" i="30" s="1"/>
  <c r="S15" i="30"/>
  <c r="AH15" i="30" s="1"/>
  <c r="R15" i="30"/>
  <c r="AG15" i="30" s="1"/>
  <c r="Q15" i="30"/>
  <c r="AF15" i="30" s="1"/>
  <c r="M15" i="30"/>
  <c r="AB15" i="30" s="1"/>
  <c r="U14" i="30"/>
  <c r="AJ14" i="30" s="1"/>
  <c r="T14" i="30"/>
  <c r="AI14" i="30" s="1"/>
  <c r="S14" i="30"/>
  <c r="AH14" i="30" s="1"/>
  <c r="R14" i="30"/>
  <c r="AG14" i="30" s="1"/>
  <c r="Q14" i="30"/>
  <c r="AF14" i="30" s="1"/>
  <c r="U13" i="30"/>
  <c r="AJ13" i="30" s="1"/>
  <c r="T13" i="30"/>
  <c r="AI13" i="30" s="1"/>
  <c r="S13" i="30"/>
  <c r="AH13" i="30" s="1"/>
  <c r="R13" i="30"/>
  <c r="AG13" i="30" s="1"/>
  <c r="Q13" i="30"/>
  <c r="AF13" i="30" s="1"/>
  <c r="U12" i="30"/>
  <c r="AJ12" i="30" s="1"/>
  <c r="T12" i="30"/>
  <c r="AI12" i="30" s="1"/>
  <c r="S12" i="30"/>
  <c r="AH12" i="30" s="1"/>
  <c r="R12" i="30"/>
  <c r="AG12" i="30" s="1"/>
  <c r="Q12" i="30"/>
  <c r="AF12" i="30" s="1"/>
  <c r="U11" i="30"/>
  <c r="AJ11" i="30" s="1"/>
  <c r="T11" i="30"/>
  <c r="AI11" i="30" s="1"/>
  <c r="S11" i="30"/>
  <c r="AH11" i="30" s="1"/>
  <c r="R11" i="30"/>
  <c r="AG11" i="30" s="1"/>
  <c r="Q11" i="30"/>
  <c r="AF11" i="30" s="1"/>
  <c r="W10" i="30"/>
  <c r="AL10" i="30" s="1"/>
  <c r="U10" i="30"/>
  <c r="AJ10" i="30" s="1"/>
  <c r="T10" i="30"/>
  <c r="AI10" i="30" s="1"/>
  <c r="S10" i="30"/>
  <c r="AH10" i="30" s="1"/>
  <c r="R10" i="30"/>
  <c r="AG10" i="30" s="1"/>
  <c r="Q10" i="30"/>
  <c r="AF10" i="30" s="1"/>
  <c r="M10" i="30"/>
  <c r="AB10" i="30" s="1"/>
  <c r="U9" i="30"/>
  <c r="AJ9" i="30" s="1"/>
  <c r="T9" i="30"/>
  <c r="AI9" i="30" s="1"/>
  <c r="S9" i="30"/>
  <c r="AH9" i="30" s="1"/>
  <c r="R9" i="30"/>
  <c r="AG9" i="30" s="1"/>
  <c r="Q9" i="30"/>
  <c r="AF9" i="30" s="1"/>
  <c r="Z8" i="30"/>
  <c r="AO8" i="30" s="1"/>
  <c r="Y8" i="30"/>
  <c r="AN8" i="30" s="1"/>
  <c r="U8" i="30"/>
  <c r="AJ8" i="30" s="1"/>
  <c r="T8" i="30"/>
  <c r="AI8" i="30" s="1"/>
  <c r="S8" i="30"/>
  <c r="AH8" i="30" s="1"/>
  <c r="R8" i="30"/>
  <c r="AG8" i="30" s="1"/>
  <c r="Q8" i="30"/>
  <c r="AF8" i="30" s="1"/>
  <c r="P8" i="30"/>
  <c r="AE8" i="30" s="1"/>
  <c r="C57" i="31" l="1"/>
  <c r="B50" i="26" s="1"/>
  <c r="V15" i="30"/>
  <c r="AK15" i="30" s="1"/>
  <c r="Y23" i="30"/>
  <c r="AN23" i="30" s="1"/>
  <c r="W21" i="30"/>
  <c r="AL21" i="30" s="1"/>
  <c r="W30" i="30"/>
  <c r="AL30" i="30" s="1"/>
  <c r="V48" i="30"/>
  <c r="AK48" i="30" s="1"/>
  <c r="X30" i="30"/>
  <c r="AM30" i="30" s="1"/>
  <c r="X15" i="30"/>
  <c r="AM15" i="30" s="1"/>
  <c r="Z30" i="30"/>
  <c r="AO30" i="30" s="1"/>
  <c r="X48" i="30"/>
  <c r="AM48" i="30" s="1"/>
  <c r="E57" i="31"/>
  <c r="B52" i="26" s="1"/>
  <c r="W48" i="30"/>
  <c r="AL48" i="30" s="1"/>
  <c r="Y48" i="30"/>
  <c r="AN48" i="30" s="1"/>
  <c r="Y30" i="30"/>
  <c r="AN30" i="30" s="1"/>
  <c r="X8" i="30"/>
  <c r="AM8" i="30" s="1"/>
  <c r="Y15" i="30"/>
  <c r="AN15" i="30" s="1"/>
  <c r="Z20" i="30"/>
  <c r="AO20" i="30" s="1"/>
  <c r="V32" i="30"/>
  <c r="AK32" i="30" s="1"/>
  <c r="Z15" i="30"/>
  <c r="AO15" i="30" s="1"/>
  <c r="B57" i="31"/>
  <c r="B49" i="26" s="1"/>
  <c r="F57" i="31"/>
  <c r="B53" i="26" s="1"/>
  <c r="X21" i="30"/>
  <c r="AM21" i="30" s="1"/>
  <c r="W27" i="30"/>
  <c r="AL27" i="30" s="1"/>
  <c r="O17" i="35"/>
  <c r="AD17" i="35" s="1"/>
  <c r="AS17" i="35" s="1"/>
  <c r="N17" i="35"/>
  <c r="AC17" i="35" s="1"/>
  <c r="AR17" i="35" s="1"/>
  <c r="P17" i="35"/>
  <c r="AE17" i="35" s="1"/>
  <c r="AT17" i="35" s="1"/>
  <c r="V16" i="35"/>
  <c r="AK16" i="35" s="1"/>
  <c r="AZ16" i="35" s="1"/>
  <c r="Y16" i="35"/>
  <c r="AN16" i="35" s="1"/>
  <c r="BC16" i="35" s="1"/>
  <c r="X16" i="35"/>
  <c r="AM16" i="35" s="1"/>
  <c r="BB16" i="35" s="1"/>
  <c r="W16" i="35"/>
  <c r="AL16" i="35" s="1"/>
  <c r="BA16" i="35" s="1"/>
  <c r="X8" i="34"/>
  <c r="AM8" i="34" s="1"/>
  <c r="BB8" i="34" s="1"/>
  <c r="W8" i="34"/>
  <c r="AL8" i="34" s="1"/>
  <c r="V10" i="31"/>
  <c r="AK10" i="31" s="1"/>
  <c r="Y21" i="30"/>
  <c r="AN21" i="30" s="1"/>
  <c r="X27" i="30"/>
  <c r="AM27" i="30" s="1"/>
  <c r="V13" i="31"/>
  <c r="AK13" i="31" s="1"/>
  <c r="X13" i="35"/>
  <c r="AM13" i="35" s="1"/>
  <c r="BB13" i="35" s="1"/>
  <c r="W13" i="35"/>
  <c r="AL13" i="35" s="1"/>
  <c r="BA13" i="35" s="1"/>
  <c r="Z13" i="35"/>
  <c r="AO13" i="35" s="1"/>
  <c r="BD13" i="35" s="1"/>
  <c r="V13" i="35"/>
  <c r="AK13" i="35" s="1"/>
  <c r="AZ13" i="35" s="1"/>
  <c r="Y13" i="35"/>
  <c r="AN13" i="35" s="1"/>
  <c r="BC13" i="35" s="1"/>
  <c r="V21" i="30"/>
  <c r="AK21" i="30" s="1"/>
  <c r="X23" i="30"/>
  <c r="AM23" i="30" s="1"/>
  <c r="Y17" i="35"/>
  <c r="AN17" i="35" s="1"/>
  <c r="BC17" i="35" s="1"/>
  <c r="Z17" i="35"/>
  <c r="AO17" i="35" s="1"/>
  <c r="BD17" i="35" s="1"/>
  <c r="X17" i="35"/>
  <c r="AM17" i="35" s="1"/>
  <c r="BB17" i="35" s="1"/>
  <c r="Z36" i="30"/>
  <c r="AO36" i="30" s="1"/>
  <c r="BD36" i="30" s="1"/>
  <c r="X36" i="30"/>
  <c r="AM36" i="30" s="1"/>
  <c r="BB36" i="30" s="1"/>
  <c r="V12" i="35"/>
  <c r="AK12" i="35" s="1"/>
  <c r="AZ12" i="35" s="1"/>
  <c r="X12" i="35"/>
  <c r="AM12" i="35" s="1"/>
  <c r="BB12" i="35" s="1"/>
  <c r="X11" i="35"/>
  <c r="AM11" i="35" s="1"/>
  <c r="BB11" i="35" s="1"/>
  <c r="W11" i="35"/>
  <c r="AL11" i="35" s="1"/>
  <c r="BA11" i="35" s="1"/>
  <c r="Y20" i="30"/>
  <c r="AN20" i="30" s="1"/>
  <c r="Z9" i="35"/>
  <c r="AO9" i="35" s="1"/>
  <c r="BD9" i="35" s="1"/>
  <c r="BI9" i="35" s="1"/>
  <c r="Y9" i="35"/>
  <c r="AN9" i="35" s="1"/>
  <c r="BC9" i="35" s="1"/>
  <c r="BH9" i="35" s="1"/>
  <c r="W9" i="35"/>
  <c r="AL9" i="35" s="1"/>
  <c r="BA9" i="35" s="1"/>
  <c r="BF9" i="35" s="1"/>
  <c r="X9" i="34"/>
  <c r="AM9" i="34" s="1"/>
  <c r="BB9" i="34" s="1"/>
  <c r="BG9" i="34" s="1"/>
  <c r="W14" i="35"/>
  <c r="Y14" i="35"/>
  <c r="Z14" i="35"/>
  <c r="V14" i="35"/>
  <c r="X11" i="34"/>
  <c r="Y27" i="30"/>
  <c r="AN27" i="30" s="1"/>
  <c r="V27" i="30"/>
  <c r="AK27" i="30" s="1"/>
  <c r="V23" i="30"/>
  <c r="AK23" i="30" s="1"/>
  <c r="Z23" i="30"/>
  <c r="AO23" i="30" s="1"/>
  <c r="Z14" i="30"/>
  <c r="AO14" i="30" s="1"/>
  <c r="W8" i="30"/>
  <c r="AL8" i="30" s="1"/>
  <c r="V14" i="30"/>
  <c r="AK14" i="30" s="1"/>
  <c r="V11" i="31"/>
  <c r="AK11" i="31" s="1"/>
  <c r="X14" i="30"/>
  <c r="AM14" i="30" s="1"/>
  <c r="Y14" i="30"/>
  <c r="AN14" i="30" s="1"/>
  <c r="L11" i="31"/>
  <c r="AA11" i="31" s="1"/>
  <c r="F41" i="31"/>
  <c r="F47" i="31" s="1"/>
  <c r="F53" i="31" s="1"/>
  <c r="F59" i="31" s="1"/>
  <c r="D53" i="26" s="1"/>
  <c r="K17" i="31"/>
  <c r="F40" i="31" s="1"/>
  <c r="F46" i="31" s="1"/>
  <c r="F52" i="31" s="1"/>
  <c r="F58" i="31" s="1"/>
  <c r="C53" i="26" s="1"/>
  <c r="AX7" i="31"/>
  <c r="T17" i="31"/>
  <c r="Q17" i="31"/>
  <c r="AY11" i="31"/>
  <c r="U17" i="31"/>
  <c r="AV11" i="31"/>
  <c r="R17" i="31"/>
  <c r="AY16" i="31"/>
  <c r="AW7" i="31"/>
  <c r="S17" i="31"/>
  <c r="AV16" i="31"/>
  <c r="D41" i="31"/>
  <c r="D47" i="31" s="1"/>
  <c r="D53" i="31" s="1"/>
  <c r="D59" i="31" s="1"/>
  <c r="D51" i="26" s="1"/>
  <c r="C41" i="31"/>
  <c r="C47" i="31" s="1"/>
  <c r="C53" i="31" s="1"/>
  <c r="C59" i="31" s="1"/>
  <c r="D50" i="26" s="1"/>
  <c r="G17" i="31"/>
  <c r="B40" i="31" s="1"/>
  <c r="B46" i="31" s="1"/>
  <c r="B52" i="31" s="1"/>
  <c r="B58" i="31" s="1"/>
  <c r="C49" i="26" s="1"/>
  <c r="B41" i="31"/>
  <c r="B47" i="31" s="1"/>
  <c r="B53" i="31" s="1"/>
  <c r="B59" i="31" s="1"/>
  <c r="D49" i="26" s="1"/>
  <c r="X33" i="30"/>
  <c r="AM33" i="30" s="1"/>
  <c r="S33" i="30"/>
  <c r="AH33" i="30" s="1"/>
  <c r="N8" i="30"/>
  <c r="AC8" i="30" s="1"/>
  <c r="M8" i="30"/>
  <c r="AB8" i="30" s="1"/>
  <c r="O8" i="30"/>
  <c r="AD8" i="30" s="1"/>
  <c r="L8" i="30"/>
  <c r="AA8" i="30" s="1"/>
  <c r="X26" i="30"/>
  <c r="AM26" i="30" s="1"/>
  <c r="P26" i="30"/>
  <c r="AE26" i="30" s="1"/>
  <c r="N26" i="30"/>
  <c r="AC26" i="30" s="1"/>
  <c r="P27" i="30"/>
  <c r="AE27" i="30" s="1"/>
  <c r="L27" i="30"/>
  <c r="AA27" i="30" s="1"/>
  <c r="O27" i="30"/>
  <c r="AD27" i="30" s="1"/>
  <c r="N27" i="30"/>
  <c r="AC27" i="30" s="1"/>
  <c r="M27" i="30"/>
  <c r="AB27" i="30" s="1"/>
  <c r="L23" i="30"/>
  <c r="AA23" i="30" s="1"/>
  <c r="N23" i="30"/>
  <c r="AC23" i="30" s="1"/>
  <c r="M23" i="30"/>
  <c r="AB23" i="30" s="1"/>
  <c r="P23" i="30"/>
  <c r="AE23" i="30" s="1"/>
  <c r="N14" i="30"/>
  <c r="AC14" i="30" s="1"/>
  <c r="M14" i="30"/>
  <c r="AB14" i="30" s="1"/>
  <c r="P14" i="30"/>
  <c r="AE14" i="30" s="1"/>
  <c r="L14" i="30"/>
  <c r="AA14" i="30" s="1"/>
  <c r="O14" i="30"/>
  <c r="AD14" i="30" s="1"/>
  <c r="O15" i="30"/>
  <c r="AD15" i="30" s="1"/>
  <c r="N15" i="30"/>
  <c r="AC15" i="30" s="1"/>
  <c r="P15" i="30"/>
  <c r="AE15" i="30" s="1"/>
  <c r="E53" i="26" l="1"/>
  <c r="BH17" i="35"/>
  <c r="E49" i="26"/>
  <c r="BI17" i="35"/>
  <c r="BG17" i="35"/>
  <c r="AO14" i="35"/>
  <c r="BD14" i="35" s="1"/>
  <c r="AK14" i="35"/>
  <c r="AZ14" i="35" s="1"/>
  <c r="AN14" i="35"/>
  <c r="BC14" i="35" s="1"/>
  <c r="AM11" i="34"/>
  <c r="BB11" i="34" s="1"/>
  <c r="AL14" i="35"/>
  <c r="BA14" i="35" s="1"/>
  <c r="F60" i="31"/>
  <c r="F65" i="31" s="1"/>
  <c r="AX15" i="31"/>
  <c r="AV12" i="31"/>
  <c r="AX11" i="31"/>
  <c r="J17" i="31"/>
  <c r="E40" i="31" s="1"/>
  <c r="E46" i="31" s="1"/>
  <c r="E52" i="31" s="1"/>
  <c r="E58" i="31" s="1"/>
  <c r="I17" i="31"/>
  <c r="D40" i="31" s="1"/>
  <c r="D46" i="31" s="1"/>
  <c r="D52" i="31" s="1"/>
  <c r="D58" i="31" s="1"/>
  <c r="C51" i="26" s="1"/>
  <c r="E51" i="26" s="1"/>
  <c r="H17" i="31"/>
  <c r="C40" i="31" s="1"/>
  <c r="C46" i="31" s="1"/>
  <c r="C52" i="31" s="1"/>
  <c r="C58" i="31" s="1"/>
  <c r="AX14" i="31"/>
  <c r="AU12" i="31"/>
  <c r="AW10" i="31"/>
  <c r="AY8" i="31"/>
  <c r="AW14" i="31"/>
  <c r="AY15" i="31"/>
  <c r="AY12" i="31"/>
  <c r="B60" i="31"/>
  <c r="B65" i="31" s="1"/>
  <c r="AU13" i="31"/>
  <c r="AU14" i="31"/>
  <c r="AU7" i="31"/>
  <c r="AU16" i="31"/>
  <c r="AW13" i="31"/>
  <c r="AU11" i="31"/>
  <c r="AU9" i="31"/>
  <c r="AW12" i="31"/>
  <c r="AU10" i="31"/>
  <c r="AV10" i="31"/>
  <c r="AV9" i="31"/>
  <c r="AV7" i="31"/>
  <c r="AU15" i="31"/>
  <c r="AY13" i="31"/>
  <c r="AY14" i="31"/>
  <c r="AY7" i="31"/>
  <c r="AY10" i="31"/>
  <c r="AY9" i="31"/>
  <c r="AW15" i="31"/>
  <c r="AW11" i="31"/>
  <c r="AW9" i="31"/>
  <c r="AW16" i="31"/>
  <c r="AV14" i="31"/>
  <c r="AV8" i="31"/>
  <c r="AV15" i="31"/>
  <c r="AV13" i="31"/>
  <c r="AX16" i="31"/>
  <c r="AX13" i="31"/>
  <c r="AX12" i="31"/>
  <c r="AX10" i="31"/>
  <c r="AX9" i="31"/>
  <c r="AX8" i="31"/>
  <c r="AW8" i="31"/>
  <c r="AU8" i="31"/>
  <c r="D60" i="31" l="1"/>
  <c r="D65" i="31" s="1"/>
  <c r="C60" i="31"/>
  <c r="C65" i="31" s="1"/>
  <c r="C50" i="26"/>
  <c r="E50" i="26" s="1"/>
  <c r="E60" i="31"/>
  <c r="E65" i="31" s="1"/>
  <c r="C52" i="26"/>
  <c r="E52" i="26" s="1"/>
  <c r="G93" i="30"/>
  <c r="G92" i="30"/>
  <c r="G91" i="30"/>
  <c r="G79" i="30"/>
  <c r="F79" i="30"/>
  <c r="F85" i="30" s="1"/>
  <c r="F91" i="30" s="1"/>
  <c r="E79" i="30"/>
  <c r="E85" i="30" s="1"/>
  <c r="E91" i="30" s="1"/>
  <c r="D79" i="30"/>
  <c r="D85" i="30" s="1"/>
  <c r="D91" i="30" s="1"/>
  <c r="C79" i="30"/>
  <c r="C85" i="30" s="1"/>
  <c r="C91" i="30" s="1"/>
  <c r="B79" i="30"/>
  <c r="B85" i="30" s="1"/>
  <c r="B91" i="30" s="1"/>
  <c r="F74" i="30"/>
  <c r="E74" i="30"/>
  <c r="D74" i="30"/>
  <c r="C74" i="30"/>
  <c r="B74" i="30"/>
  <c r="F57" i="30"/>
  <c r="E57" i="30"/>
  <c r="D57" i="30"/>
  <c r="C57" i="30"/>
  <c r="Y56" i="30"/>
  <c r="AN56" i="30" s="1"/>
  <c r="U56" i="30"/>
  <c r="AJ56" i="30" s="1"/>
  <c r="T56" i="30"/>
  <c r="AI56" i="30" s="1"/>
  <c r="S56" i="30"/>
  <c r="AH56" i="30" s="1"/>
  <c r="R56" i="30"/>
  <c r="AG56" i="30" s="1"/>
  <c r="Q56" i="30"/>
  <c r="AF56" i="30" s="1"/>
  <c r="O56" i="30"/>
  <c r="AD56" i="30" s="1"/>
  <c r="U55" i="30"/>
  <c r="AJ55" i="30" s="1"/>
  <c r="T55" i="30"/>
  <c r="AI55" i="30" s="1"/>
  <c r="S55" i="30"/>
  <c r="AH55" i="30" s="1"/>
  <c r="R55" i="30"/>
  <c r="AG55" i="30" s="1"/>
  <c r="Q55" i="30"/>
  <c r="AF55" i="30" s="1"/>
  <c r="U54" i="30"/>
  <c r="AJ54" i="30" s="1"/>
  <c r="T54" i="30"/>
  <c r="AI54" i="30" s="1"/>
  <c r="S54" i="30"/>
  <c r="AH54" i="30" s="1"/>
  <c r="R54" i="30"/>
  <c r="AG54" i="30" s="1"/>
  <c r="Q54" i="30"/>
  <c r="AF54" i="30" s="1"/>
  <c r="Z53" i="30"/>
  <c r="AO53" i="30" s="1"/>
  <c r="Y53" i="30"/>
  <c r="AN53" i="30" s="1"/>
  <c r="X53" i="30"/>
  <c r="AM53" i="30" s="1"/>
  <c r="W53" i="30"/>
  <c r="AL53" i="30" s="1"/>
  <c r="V53" i="30"/>
  <c r="AK53" i="30" s="1"/>
  <c r="U53" i="30"/>
  <c r="AJ53" i="30" s="1"/>
  <c r="T53" i="30"/>
  <c r="AI53" i="30" s="1"/>
  <c r="S53" i="30"/>
  <c r="AH53" i="30" s="1"/>
  <c r="R53" i="30"/>
  <c r="AG53" i="30" s="1"/>
  <c r="Q53" i="30"/>
  <c r="AF53" i="30" s="1"/>
  <c r="M53" i="30"/>
  <c r="AB53" i="30" s="1"/>
  <c r="Z52" i="30"/>
  <c r="AO52" i="30" s="1"/>
  <c r="U52" i="30"/>
  <c r="AJ52" i="30" s="1"/>
  <c r="T52" i="30"/>
  <c r="AI52" i="30" s="1"/>
  <c r="S52" i="30"/>
  <c r="AH52" i="30" s="1"/>
  <c r="R52" i="30"/>
  <c r="AG52" i="30" s="1"/>
  <c r="Q52" i="30"/>
  <c r="AF52" i="30" s="1"/>
  <c r="P52" i="30"/>
  <c r="AE52" i="30" s="1"/>
  <c r="X51" i="30"/>
  <c r="AM51" i="30" s="1"/>
  <c r="U51" i="30"/>
  <c r="AJ51" i="30" s="1"/>
  <c r="T51" i="30"/>
  <c r="AI51" i="30" s="1"/>
  <c r="S51" i="30"/>
  <c r="AH51" i="30" s="1"/>
  <c r="R51" i="30"/>
  <c r="AG51" i="30" s="1"/>
  <c r="Q51" i="30"/>
  <c r="AF51" i="30" s="1"/>
  <c r="U50" i="30"/>
  <c r="AJ50" i="30" s="1"/>
  <c r="T50" i="30"/>
  <c r="AI50" i="30" s="1"/>
  <c r="S50" i="30"/>
  <c r="AH50" i="30" s="1"/>
  <c r="R50" i="30"/>
  <c r="AG50" i="30" s="1"/>
  <c r="Q50" i="30"/>
  <c r="AF50" i="30" s="1"/>
  <c r="Y49" i="30"/>
  <c r="AN49" i="30" s="1"/>
  <c r="U49" i="30"/>
  <c r="AJ49" i="30" s="1"/>
  <c r="T49" i="30"/>
  <c r="AI49" i="30" s="1"/>
  <c r="S49" i="30"/>
  <c r="AH49" i="30" s="1"/>
  <c r="R49" i="30"/>
  <c r="AG49" i="30" s="1"/>
  <c r="Q49" i="30"/>
  <c r="AF49" i="30" s="1"/>
  <c r="Y46" i="30"/>
  <c r="AN46" i="30" s="1"/>
  <c r="X46" i="30"/>
  <c r="AM46" i="30" s="1"/>
  <c r="W46" i="30"/>
  <c r="AL46" i="30" s="1"/>
  <c r="V46" i="30"/>
  <c r="AK46" i="30" s="1"/>
  <c r="U46" i="30"/>
  <c r="AJ46" i="30" s="1"/>
  <c r="T46" i="30"/>
  <c r="AI46" i="30" s="1"/>
  <c r="S46" i="30"/>
  <c r="AH46" i="30" s="1"/>
  <c r="R46" i="30"/>
  <c r="AG46" i="30" s="1"/>
  <c r="Q46" i="30"/>
  <c r="AF46" i="30" s="1"/>
  <c r="M46" i="30"/>
  <c r="AB46" i="30" s="1"/>
  <c r="Z45" i="30"/>
  <c r="AO45" i="30" s="1"/>
  <c r="Y45" i="30"/>
  <c r="AN45" i="30" s="1"/>
  <c r="X45" i="30"/>
  <c r="AM45" i="30" s="1"/>
  <c r="W45" i="30"/>
  <c r="AL45" i="30" s="1"/>
  <c r="V45" i="30"/>
  <c r="AK45" i="30" s="1"/>
  <c r="U45" i="30"/>
  <c r="AJ45" i="30" s="1"/>
  <c r="T45" i="30"/>
  <c r="AI45" i="30" s="1"/>
  <c r="S45" i="30"/>
  <c r="AH45" i="30" s="1"/>
  <c r="R45" i="30"/>
  <c r="AG45" i="30" s="1"/>
  <c r="Q45" i="30"/>
  <c r="AF45" i="30" s="1"/>
  <c r="O45" i="30"/>
  <c r="AD45" i="30" s="1"/>
  <c r="N45" i="30"/>
  <c r="AC45" i="30" s="1"/>
  <c r="M45" i="30"/>
  <c r="AB45" i="30" s="1"/>
  <c r="L45" i="30"/>
  <c r="AA45" i="30" s="1"/>
  <c r="U44" i="30"/>
  <c r="AJ44" i="30" s="1"/>
  <c r="T44" i="30"/>
  <c r="AI44" i="30" s="1"/>
  <c r="S44" i="30"/>
  <c r="AH44" i="30" s="1"/>
  <c r="R44" i="30"/>
  <c r="AG44" i="30" s="1"/>
  <c r="Q44" i="30"/>
  <c r="AF44" i="30" s="1"/>
  <c r="Z43" i="30"/>
  <c r="AO43" i="30" s="1"/>
  <c r="Y43" i="30"/>
  <c r="AN43" i="30" s="1"/>
  <c r="V43" i="30"/>
  <c r="AK43" i="30" s="1"/>
  <c r="U43" i="30"/>
  <c r="AJ43" i="30" s="1"/>
  <c r="T43" i="30"/>
  <c r="AI43" i="30" s="1"/>
  <c r="S43" i="30"/>
  <c r="AH43" i="30" s="1"/>
  <c r="R43" i="30"/>
  <c r="AG43" i="30" s="1"/>
  <c r="Q43" i="30"/>
  <c r="AF43" i="30" s="1"/>
  <c r="P43" i="30"/>
  <c r="AE43" i="30" s="1"/>
  <c r="O43" i="30"/>
  <c r="AD43" i="30" s="1"/>
  <c r="L43" i="30"/>
  <c r="AA43" i="30" s="1"/>
  <c r="Z42" i="30"/>
  <c r="AO42" i="30" s="1"/>
  <c r="Y42" i="30"/>
  <c r="AN42" i="30" s="1"/>
  <c r="X42" i="30"/>
  <c r="AM42" i="30" s="1"/>
  <c r="W42" i="30"/>
  <c r="AL42" i="30" s="1"/>
  <c r="V42" i="30"/>
  <c r="AK42" i="30" s="1"/>
  <c r="U42" i="30"/>
  <c r="AJ42" i="30" s="1"/>
  <c r="T42" i="30"/>
  <c r="AI42" i="30" s="1"/>
  <c r="S42" i="30"/>
  <c r="AH42" i="30" s="1"/>
  <c r="R42" i="30"/>
  <c r="AG42" i="30" s="1"/>
  <c r="Q42" i="30"/>
  <c r="AF42" i="30" s="1"/>
  <c r="Z35" i="30"/>
  <c r="AO35" i="30" s="1"/>
  <c r="Y35" i="30"/>
  <c r="AN35" i="30" s="1"/>
  <c r="X35" i="30"/>
  <c r="AM35" i="30" s="1"/>
  <c r="W35" i="30"/>
  <c r="AL35" i="30" s="1"/>
  <c r="V35" i="30"/>
  <c r="AK35" i="30" s="1"/>
  <c r="U35" i="30"/>
  <c r="AJ35" i="30" s="1"/>
  <c r="T35" i="30"/>
  <c r="AI35" i="30" s="1"/>
  <c r="S35" i="30"/>
  <c r="AH35" i="30" s="1"/>
  <c r="R35" i="30"/>
  <c r="AG35" i="30" s="1"/>
  <c r="Q35" i="30"/>
  <c r="AF35" i="30" s="1"/>
  <c r="P35" i="30"/>
  <c r="AE35" i="30" s="1"/>
  <c r="N35" i="30"/>
  <c r="AC35" i="30" s="1"/>
  <c r="M35" i="30"/>
  <c r="AB35" i="30" s="1"/>
  <c r="Z34" i="30"/>
  <c r="AO34" i="30" s="1"/>
  <c r="Y34" i="30"/>
  <c r="AN34" i="30" s="1"/>
  <c r="X34" i="30"/>
  <c r="AM34" i="30" s="1"/>
  <c r="W34" i="30"/>
  <c r="AL34" i="30" s="1"/>
  <c r="V34" i="30"/>
  <c r="AK34" i="30" s="1"/>
  <c r="U34" i="30"/>
  <c r="AJ34" i="30" s="1"/>
  <c r="T34" i="30"/>
  <c r="AI34" i="30" s="1"/>
  <c r="S34" i="30"/>
  <c r="AH34" i="30" s="1"/>
  <c r="R34" i="30"/>
  <c r="AG34" i="30" s="1"/>
  <c r="Q34" i="30"/>
  <c r="AF34" i="30" s="1"/>
  <c r="P34" i="30"/>
  <c r="AE34" i="30" s="1"/>
  <c r="O34" i="30"/>
  <c r="AD34" i="30" s="1"/>
  <c r="N34" i="30"/>
  <c r="AC34" i="30" s="1"/>
  <c r="M34" i="30"/>
  <c r="AB34" i="30" s="1"/>
  <c r="L34" i="30"/>
  <c r="AA34" i="30" s="1"/>
  <c r="U7" i="30"/>
  <c r="AJ7" i="30" s="1"/>
  <c r="T7" i="30"/>
  <c r="AI7" i="30" s="1"/>
  <c r="S7" i="30"/>
  <c r="AH7" i="30" s="1"/>
  <c r="R7" i="30"/>
  <c r="AG7" i="30" s="1"/>
  <c r="Q7" i="30"/>
  <c r="AF7" i="30" s="1"/>
  <c r="I41" i="30" l="1"/>
  <c r="I37" i="30"/>
  <c r="I36" i="30"/>
  <c r="I38" i="30"/>
  <c r="I39" i="30"/>
  <c r="I40" i="30"/>
  <c r="I9" i="30"/>
  <c r="I11" i="30"/>
  <c r="I13" i="30"/>
  <c r="I15" i="30"/>
  <c r="I17" i="30"/>
  <c r="I19" i="30"/>
  <c r="I21" i="30"/>
  <c r="I23" i="30"/>
  <c r="I25" i="30"/>
  <c r="I27" i="30"/>
  <c r="I29" i="30"/>
  <c r="I31" i="30"/>
  <c r="I33" i="30"/>
  <c r="I35" i="30"/>
  <c r="I44" i="30"/>
  <c r="I48" i="30"/>
  <c r="I52" i="30"/>
  <c r="I56" i="30"/>
  <c r="I55" i="30"/>
  <c r="I20" i="30"/>
  <c r="I50" i="30"/>
  <c r="I54" i="30"/>
  <c r="I43" i="30"/>
  <c r="I47" i="30"/>
  <c r="I51" i="30"/>
  <c r="I24" i="30"/>
  <c r="I32" i="30"/>
  <c r="I42" i="30"/>
  <c r="I46" i="30"/>
  <c r="I45" i="30"/>
  <c r="I53" i="30"/>
  <c r="I7" i="30"/>
  <c r="I10" i="30"/>
  <c r="I12" i="30"/>
  <c r="I14" i="30"/>
  <c r="I16" i="30"/>
  <c r="I18" i="30"/>
  <c r="I22" i="30"/>
  <c r="I26" i="30"/>
  <c r="I28" i="30"/>
  <c r="I30" i="30"/>
  <c r="I34" i="30"/>
  <c r="I8" i="30"/>
  <c r="I49" i="30"/>
  <c r="D73" i="30"/>
  <c r="D81" i="30" s="1"/>
  <c r="D87" i="30" s="1"/>
  <c r="D93" i="30" s="1"/>
  <c r="D99" i="30" s="1"/>
  <c r="D42" i="26" s="1"/>
  <c r="H40" i="30"/>
  <c r="H36" i="30"/>
  <c r="H39" i="30"/>
  <c r="H41" i="30"/>
  <c r="H37" i="30"/>
  <c r="H38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42" i="30"/>
  <c r="H43" i="30"/>
  <c r="H47" i="30"/>
  <c r="H51" i="30"/>
  <c r="H55" i="30"/>
  <c r="H45" i="30"/>
  <c r="H46" i="30"/>
  <c r="H50" i="30"/>
  <c r="H54" i="30"/>
  <c r="H49" i="30"/>
  <c r="H53" i="30"/>
  <c r="H48" i="30"/>
  <c r="H56" i="30"/>
  <c r="H44" i="30"/>
  <c r="H52" i="30"/>
  <c r="C73" i="30"/>
  <c r="J38" i="30"/>
  <c r="J41" i="30"/>
  <c r="J39" i="30"/>
  <c r="J40" i="30"/>
  <c r="J36" i="30"/>
  <c r="J37" i="30"/>
  <c r="J7" i="30"/>
  <c r="J8" i="30"/>
  <c r="J45" i="30"/>
  <c r="J49" i="30"/>
  <c r="J53" i="30"/>
  <c r="J20" i="30"/>
  <c r="J9" i="30"/>
  <c r="J11" i="30"/>
  <c r="J13" i="30"/>
  <c r="J15" i="30"/>
  <c r="J17" i="30"/>
  <c r="J19" i="30"/>
  <c r="J21" i="30"/>
  <c r="J23" i="30"/>
  <c r="J25" i="30"/>
  <c r="J27" i="30"/>
  <c r="J29" i="30"/>
  <c r="J31" i="30"/>
  <c r="J33" i="30"/>
  <c r="J35" i="30"/>
  <c r="J44" i="30"/>
  <c r="J48" i="30"/>
  <c r="J52" i="30"/>
  <c r="J56" i="30"/>
  <c r="J10" i="30"/>
  <c r="J14" i="30"/>
  <c r="J18" i="30"/>
  <c r="J24" i="30"/>
  <c r="J28" i="30"/>
  <c r="J32" i="30"/>
  <c r="J42" i="30"/>
  <c r="J50" i="30"/>
  <c r="J43" i="30"/>
  <c r="J47" i="30"/>
  <c r="J51" i="30"/>
  <c r="J55" i="30"/>
  <c r="J12" i="30"/>
  <c r="J16" i="30"/>
  <c r="J22" i="30"/>
  <c r="J26" i="30"/>
  <c r="J30" i="30"/>
  <c r="J34" i="30"/>
  <c r="J46" i="30"/>
  <c r="J54" i="30"/>
  <c r="E73" i="30"/>
  <c r="E81" i="30" s="1"/>
  <c r="G39" i="30"/>
  <c r="G36" i="30"/>
  <c r="G41" i="30"/>
  <c r="G38" i="30"/>
  <c r="G40" i="30"/>
  <c r="G37" i="30"/>
  <c r="F59" i="30"/>
  <c r="D58" i="30" s="1"/>
  <c r="G11" i="30"/>
  <c r="G15" i="30"/>
  <c r="G19" i="30"/>
  <c r="G23" i="30"/>
  <c r="G27" i="30"/>
  <c r="G31" i="30"/>
  <c r="G35" i="30"/>
  <c r="G45" i="30"/>
  <c r="G49" i="30"/>
  <c r="G53" i="30"/>
  <c r="G7" i="30"/>
  <c r="G10" i="30"/>
  <c r="G16" i="30"/>
  <c r="G21" i="30"/>
  <c r="G26" i="30"/>
  <c r="G32" i="30"/>
  <c r="G43" i="30"/>
  <c r="G48" i="30"/>
  <c r="G54" i="30"/>
  <c r="G12" i="30"/>
  <c r="G22" i="30"/>
  <c r="G33" i="30"/>
  <c r="G44" i="30"/>
  <c r="G55" i="30"/>
  <c r="G13" i="30"/>
  <c r="G51" i="30"/>
  <c r="G20" i="30"/>
  <c r="G17" i="30"/>
  <c r="G28" i="30"/>
  <c r="G50" i="30"/>
  <c r="G8" i="30"/>
  <c r="G18" i="30"/>
  <c r="G29" i="30"/>
  <c r="G46" i="30"/>
  <c r="G14" i="30"/>
  <c r="G30" i="30"/>
  <c r="G47" i="30"/>
  <c r="G52" i="30"/>
  <c r="G24" i="30"/>
  <c r="G34" i="30"/>
  <c r="G56" i="30"/>
  <c r="G9" i="30"/>
  <c r="G25" i="30"/>
  <c r="G42" i="30"/>
  <c r="B73" i="30"/>
  <c r="B81" i="30" s="1"/>
  <c r="B87" i="30" s="1"/>
  <c r="B93" i="30" s="1"/>
  <c r="B99" i="30" s="1"/>
  <c r="D40" i="26" s="1"/>
  <c r="K39" i="30"/>
  <c r="K41" i="30"/>
  <c r="K37" i="30"/>
  <c r="K38" i="30"/>
  <c r="K40" i="30"/>
  <c r="K36" i="30"/>
  <c r="F58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F73" i="30"/>
  <c r="F81" i="30" s="1"/>
  <c r="F87" i="30" s="1"/>
  <c r="F93" i="30" s="1"/>
  <c r="F99" i="30" s="1"/>
  <c r="D44" i="26" s="1"/>
  <c r="AY50" i="30"/>
  <c r="C81" i="30"/>
  <c r="C87" i="30" s="1"/>
  <c r="C93" i="30" s="1"/>
  <c r="C99" i="30" s="1"/>
  <c r="D41" i="26" s="1"/>
  <c r="F97" i="30"/>
  <c r="B44" i="26" s="1"/>
  <c r="C97" i="30"/>
  <c r="B41" i="26" s="1"/>
  <c r="Q57" i="30"/>
  <c r="U57" i="30"/>
  <c r="AX52" i="30"/>
  <c r="T57" i="30"/>
  <c r="E87" i="30"/>
  <c r="E93" i="30" s="1"/>
  <c r="E99" i="30" s="1"/>
  <c r="D43" i="26" s="1"/>
  <c r="B97" i="30"/>
  <c r="B40" i="26" s="1"/>
  <c r="R57" i="30"/>
  <c r="E97" i="30"/>
  <c r="B43" i="26" s="1"/>
  <c r="S57" i="30"/>
  <c r="D97" i="30"/>
  <c r="B42" i="26" s="1"/>
  <c r="F44" i="28"/>
  <c r="E44" i="28"/>
  <c r="D44" i="28"/>
  <c r="C44" i="28"/>
  <c r="B58" i="30" l="1"/>
  <c r="E58" i="30"/>
  <c r="C58" i="30"/>
  <c r="G57" i="30"/>
  <c r="B80" i="30" s="1"/>
  <c r="B86" i="30" s="1"/>
  <c r="B92" i="30" s="1"/>
  <c r="B98" i="30" s="1"/>
  <c r="C40" i="26" s="1"/>
  <c r="E40" i="26" s="1"/>
  <c r="I57" i="30"/>
  <c r="D80" i="30" s="1"/>
  <c r="D86" i="30" s="1"/>
  <c r="D92" i="30" s="1"/>
  <c r="D98" i="30" s="1"/>
  <c r="K57" i="30"/>
  <c r="F80" i="30" s="1"/>
  <c r="F86" i="30" s="1"/>
  <c r="F92" i="30" s="1"/>
  <c r="F98" i="30" s="1"/>
  <c r="AU34" i="30"/>
  <c r="AU48" i="30"/>
  <c r="AU47" i="30"/>
  <c r="AX54" i="30"/>
  <c r="AX47" i="30"/>
  <c r="AX48" i="30"/>
  <c r="AY45" i="30"/>
  <c r="AY48" i="30"/>
  <c r="AY47" i="30"/>
  <c r="H57" i="30"/>
  <c r="C80" i="30" s="1"/>
  <c r="C86" i="30" s="1"/>
  <c r="C92" i="30" s="1"/>
  <c r="C98" i="30" s="1"/>
  <c r="AW46" i="30"/>
  <c r="AW47" i="30"/>
  <c r="AW48" i="30"/>
  <c r="AV47" i="30"/>
  <c r="AV48" i="30"/>
  <c r="AX45" i="30"/>
  <c r="AY7" i="30"/>
  <c r="AY49" i="30"/>
  <c r="AY35" i="30"/>
  <c r="AY43" i="30"/>
  <c r="AY56" i="30"/>
  <c r="AY53" i="30"/>
  <c r="AY55" i="30"/>
  <c r="AY34" i="30"/>
  <c r="AY42" i="30"/>
  <c r="AY52" i="30"/>
  <c r="AW51" i="30"/>
  <c r="AY46" i="30"/>
  <c r="AY51" i="30"/>
  <c r="AY44" i="30"/>
  <c r="AY54" i="30"/>
  <c r="AV32" i="30"/>
  <c r="AV28" i="30"/>
  <c r="AV31" i="30"/>
  <c r="AV27" i="30"/>
  <c r="AV25" i="30"/>
  <c r="AV21" i="30"/>
  <c r="AV24" i="30"/>
  <c r="AV22" i="30"/>
  <c r="AV29" i="30"/>
  <c r="AV30" i="30"/>
  <c r="AV23" i="30"/>
  <c r="AV26" i="30"/>
  <c r="AV33" i="30"/>
  <c r="AX33" i="30"/>
  <c r="AX29" i="30"/>
  <c r="AX30" i="30"/>
  <c r="AX26" i="30"/>
  <c r="AX23" i="30"/>
  <c r="AX22" i="30"/>
  <c r="AX24" i="30"/>
  <c r="AX25" i="30"/>
  <c r="AX31" i="30"/>
  <c r="AX32" i="30"/>
  <c r="AX21" i="30"/>
  <c r="AX27" i="30"/>
  <c r="AX28" i="30"/>
  <c r="AW32" i="30"/>
  <c r="AW28" i="30"/>
  <c r="AW33" i="30"/>
  <c r="AW29" i="30"/>
  <c r="AW25" i="30"/>
  <c r="AW21" i="30"/>
  <c r="AW23" i="30"/>
  <c r="AW30" i="30"/>
  <c r="AW22" i="30"/>
  <c r="AW27" i="30"/>
  <c r="AW26" i="30"/>
  <c r="AW24" i="30"/>
  <c r="AW31" i="30"/>
  <c r="AU23" i="30"/>
  <c r="AU30" i="30"/>
  <c r="AU26" i="30"/>
  <c r="AU25" i="30"/>
  <c r="AU21" i="30"/>
  <c r="AU24" i="30"/>
  <c r="AU31" i="30"/>
  <c r="AU28" i="30"/>
  <c r="AU27" i="30"/>
  <c r="AU29" i="30"/>
  <c r="AU32" i="30"/>
  <c r="AU22" i="30"/>
  <c r="AU33" i="30"/>
  <c r="AY30" i="30"/>
  <c r="AY26" i="30"/>
  <c r="AY23" i="30"/>
  <c r="AY31" i="30"/>
  <c r="AY27" i="30"/>
  <c r="AY32" i="30"/>
  <c r="AY21" i="30"/>
  <c r="AY22" i="30"/>
  <c r="AY33" i="30"/>
  <c r="AY25" i="30"/>
  <c r="AY24" i="30"/>
  <c r="AY28" i="30"/>
  <c r="AY29" i="30"/>
  <c r="AV19" i="30"/>
  <c r="AV15" i="30"/>
  <c r="AV18" i="30"/>
  <c r="AV14" i="30"/>
  <c r="AV12" i="30"/>
  <c r="AV11" i="30"/>
  <c r="AV9" i="30"/>
  <c r="AV8" i="30"/>
  <c r="AV10" i="30"/>
  <c r="AV16" i="30"/>
  <c r="AV17" i="30"/>
  <c r="AV13" i="30"/>
  <c r="AV20" i="30"/>
  <c r="AX20" i="30"/>
  <c r="AX16" i="30"/>
  <c r="AX17" i="30"/>
  <c r="AX13" i="30"/>
  <c r="AX10" i="30"/>
  <c r="AX15" i="30"/>
  <c r="AX9" i="30"/>
  <c r="AX12" i="30"/>
  <c r="AX18" i="30"/>
  <c r="AX14" i="30"/>
  <c r="AX8" i="30"/>
  <c r="AX11" i="30"/>
  <c r="AX19" i="30"/>
  <c r="AW7" i="30"/>
  <c r="AW19" i="30"/>
  <c r="AW15" i="30"/>
  <c r="AW20" i="30"/>
  <c r="AW16" i="30"/>
  <c r="AW12" i="30"/>
  <c r="AW9" i="30"/>
  <c r="AW11" i="30"/>
  <c r="AW10" i="30"/>
  <c r="AW14" i="30"/>
  <c r="AW8" i="30"/>
  <c r="AW18" i="30"/>
  <c r="AW17" i="30"/>
  <c r="AW13" i="30"/>
  <c r="AU45" i="30"/>
  <c r="AU17" i="30"/>
  <c r="AU13" i="30"/>
  <c r="AU14" i="30"/>
  <c r="AU10" i="30"/>
  <c r="AU8" i="30"/>
  <c r="AU11" i="30"/>
  <c r="AU16" i="30"/>
  <c r="AU18" i="30"/>
  <c r="AU12" i="30"/>
  <c r="AU20" i="30"/>
  <c r="AU19" i="30"/>
  <c r="AU15" i="30"/>
  <c r="AU9" i="30"/>
  <c r="AY17" i="30"/>
  <c r="AY13" i="30"/>
  <c r="AY18" i="30"/>
  <c r="AY14" i="30"/>
  <c r="AY9" i="30"/>
  <c r="AY12" i="30"/>
  <c r="AY20" i="30"/>
  <c r="AY10" i="30"/>
  <c r="AY19" i="30"/>
  <c r="AY8" i="30"/>
  <c r="AY11" i="30"/>
  <c r="AY16" i="30"/>
  <c r="AY15" i="30"/>
  <c r="AU44" i="30"/>
  <c r="AU35" i="30"/>
  <c r="AU51" i="30"/>
  <c r="AU52" i="30"/>
  <c r="AU55" i="30"/>
  <c r="AU46" i="30"/>
  <c r="AU53" i="30"/>
  <c r="AV55" i="30"/>
  <c r="AV50" i="30"/>
  <c r="AV43" i="30"/>
  <c r="AV7" i="30"/>
  <c r="AV51" i="30"/>
  <c r="AV34" i="30"/>
  <c r="AV44" i="30"/>
  <c r="AV56" i="30"/>
  <c r="AW56" i="30"/>
  <c r="AW52" i="30"/>
  <c r="AW53" i="30"/>
  <c r="AW44" i="30"/>
  <c r="AW34" i="30"/>
  <c r="AW45" i="30"/>
  <c r="AW35" i="30"/>
  <c r="AV49" i="30"/>
  <c r="AX55" i="30"/>
  <c r="AX53" i="30"/>
  <c r="AX49" i="30"/>
  <c r="AX46" i="30"/>
  <c r="AX35" i="30"/>
  <c r="AX42" i="30"/>
  <c r="AX34" i="30"/>
  <c r="AW54" i="30"/>
  <c r="AV42" i="30"/>
  <c r="AW49" i="30"/>
  <c r="AV45" i="30"/>
  <c r="AW43" i="30"/>
  <c r="AU56" i="30"/>
  <c r="AU49" i="30"/>
  <c r="AU54" i="30"/>
  <c r="AU42" i="30"/>
  <c r="AU50" i="30"/>
  <c r="AU43" i="30"/>
  <c r="AU7" i="30"/>
  <c r="AX51" i="30"/>
  <c r="AX44" i="30"/>
  <c r="AX50" i="30"/>
  <c r="AX43" i="30"/>
  <c r="AV54" i="30"/>
  <c r="AX56" i="30"/>
  <c r="AW55" i="30"/>
  <c r="AV53" i="30"/>
  <c r="AW50" i="30"/>
  <c r="J57" i="30"/>
  <c r="E80" i="30" s="1"/>
  <c r="E86" i="30" s="1"/>
  <c r="E92" i="30" s="1"/>
  <c r="E98" i="30" s="1"/>
  <c r="AV52" i="30"/>
  <c r="AX7" i="30"/>
  <c r="AV46" i="30"/>
  <c r="AV35" i="30"/>
  <c r="AW42" i="30"/>
  <c r="P6" i="25"/>
  <c r="L6" i="25"/>
  <c r="M6" i="25" s="1"/>
  <c r="M8" i="29" s="1"/>
  <c r="AB8" i="29" s="1"/>
  <c r="U11" i="29"/>
  <c r="AJ11" i="29" s="1"/>
  <c r="T11" i="29"/>
  <c r="AI11" i="29" s="1"/>
  <c r="S11" i="29"/>
  <c r="AH11" i="29" s="1"/>
  <c r="R11" i="29"/>
  <c r="AG11" i="29" s="1"/>
  <c r="Q11" i="29"/>
  <c r="AF11" i="29" s="1"/>
  <c r="U10" i="29"/>
  <c r="AJ10" i="29" s="1"/>
  <c r="T10" i="29"/>
  <c r="AI10" i="29" s="1"/>
  <c r="S10" i="29"/>
  <c r="AH10" i="29" s="1"/>
  <c r="R10" i="29"/>
  <c r="AG10" i="29" s="1"/>
  <c r="Q10" i="29"/>
  <c r="AF10" i="29" s="1"/>
  <c r="U9" i="29"/>
  <c r="AJ9" i="29" s="1"/>
  <c r="T9" i="29"/>
  <c r="AI9" i="29" s="1"/>
  <c r="S9" i="29"/>
  <c r="AH9" i="29" s="1"/>
  <c r="R9" i="29"/>
  <c r="AG9" i="29" s="1"/>
  <c r="Q9" i="29"/>
  <c r="AF9" i="29" s="1"/>
  <c r="Z8" i="29"/>
  <c r="AO8" i="29" s="1"/>
  <c r="Y8" i="29"/>
  <c r="AN8" i="29" s="1"/>
  <c r="X8" i="29"/>
  <c r="AM8" i="29" s="1"/>
  <c r="W8" i="29"/>
  <c r="AL8" i="29" s="1"/>
  <c r="V8" i="29"/>
  <c r="AK8" i="29" s="1"/>
  <c r="U8" i="29"/>
  <c r="AJ8" i="29" s="1"/>
  <c r="T8" i="29"/>
  <c r="AI8" i="29" s="1"/>
  <c r="S8" i="29"/>
  <c r="AH8" i="29" s="1"/>
  <c r="R8" i="29"/>
  <c r="AG8" i="29" s="1"/>
  <c r="Q8" i="29"/>
  <c r="AF8" i="29" s="1"/>
  <c r="P8" i="29"/>
  <c r="AE8" i="29" s="1"/>
  <c r="O8" i="29"/>
  <c r="AD8" i="29" s="1"/>
  <c r="N8" i="29"/>
  <c r="AC8" i="29" s="1"/>
  <c r="L8" i="29"/>
  <c r="AA8" i="29" s="1"/>
  <c r="L63" i="25"/>
  <c r="M63" i="25" s="1"/>
  <c r="L59" i="25"/>
  <c r="M59" i="25" s="1"/>
  <c r="L58" i="25"/>
  <c r="M58" i="25" s="1"/>
  <c r="L42" i="25"/>
  <c r="M42" i="25" s="1"/>
  <c r="L35" i="25"/>
  <c r="M35" i="25" s="1"/>
  <c r="B23" i="29"/>
  <c r="C23" i="29"/>
  <c r="D23" i="29"/>
  <c r="E23" i="29"/>
  <c r="E39" i="29" s="1"/>
  <c r="F23" i="29"/>
  <c r="F39" i="29" s="1"/>
  <c r="M48" i="30" l="1"/>
  <c r="AB48" i="30" s="1"/>
  <c r="L48" i="30"/>
  <c r="AA48" i="30" s="1"/>
  <c r="P48" i="30"/>
  <c r="AE48" i="30" s="1"/>
  <c r="O48" i="30"/>
  <c r="AD48" i="30" s="1"/>
  <c r="N48" i="30"/>
  <c r="AC48" i="30" s="1"/>
  <c r="B100" i="30"/>
  <c r="B105" i="30" s="1"/>
  <c r="F100" i="30"/>
  <c r="F105" i="30" s="1"/>
  <c r="C44" i="26"/>
  <c r="E44" i="26" s="1"/>
  <c r="D100" i="30"/>
  <c r="D105" i="30" s="1"/>
  <c r="C42" i="26"/>
  <c r="E42" i="26" s="1"/>
  <c r="C100" i="30"/>
  <c r="C105" i="30" s="1"/>
  <c r="C41" i="26"/>
  <c r="E41" i="26" s="1"/>
  <c r="E100" i="30"/>
  <c r="E105" i="30" s="1"/>
  <c r="C43" i="26"/>
  <c r="E43" i="26" s="1"/>
  <c r="M50" i="30"/>
  <c r="AB50" i="30" s="1"/>
  <c r="P50" i="30"/>
  <c r="AE50" i="30" s="1"/>
  <c r="L50" i="30"/>
  <c r="AA50" i="30" s="1"/>
  <c r="O50" i="30"/>
  <c r="AD50" i="30" s="1"/>
  <c r="N50" i="30"/>
  <c r="AC50" i="30" s="1"/>
  <c r="Z49" i="30"/>
  <c r="AO49" i="30" s="1"/>
  <c r="V49" i="30"/>
  <c r="AK49" i="30" s="1"/>
  <c r="X49" i="30"/>
  <c r="AM49" i="30" s="1"/>
  <c r="W49" i="30"/>
  <c r="AL49" i="30" s="1"/>
  <c r="Y50" i="30"/>
  <c r="AN50" i="30" s="1"/>
  <c r="X50" i="30"/>
  <c r="AM50" i="30" s="1"/>
  <c r="W50" i="30"/>
  <c r="AL50" i="30" s="1"/>
  <c r="Z50" i="30"/>
  <c r="AO50" i="30" s="1"/>
  <c r="V50" i="30"/>
  <c r="AK50" i="30" s="1"/>
  <c r="Y51" i="30"/>
  <c r="AN51" i="30" s="1"/>
  <c r="W51" i="30"/>
  <c r="AL51" i="30" s="1"/>
  <c r="Z51" i="30"/>
  <c r="AO51" i="30" s="1"/>
  <c r="V51" i="30"/>
  <c r="AK51" i="30" s="1"/>
  <c r="B39" i="29"/>
  <c r="C39" i="29"/>
  <c r="D39" i="29"/>
  <c r="G59" i="29" l="1"/>
  <c r="G58" i="29"/>
  <c r="G57" i="29"/>
  <c r="D47" i="29"/>
  <c r="D53" i="29" s="1"/>
  <c r="D59" i="29" s="1"/>
  <c r="G45" i="29"/>
  <c r="F45" i="29"/>
  <c r="F51" i="29" s="1"/>
  <c r="F57" i="29" s="1"/>
  <c r="E45" i="29"/>
  <c r="E51" i="29" s="1"/>
  <c r="E57" i="29" s="1"/>
  <c r="E63" i="29" s="1"/>
  <c r="B34" i="26" s="1"/>
  <c r="D45" i="29"/>
  <c r="D51" i="29" s="1"/>
  <c r="D57" i="29" s="1"/>
  <c r="C45" i="29"/>
  <c r="C51" i="29" s="1"/>
  <c r="C57" i="29" s="1"/>
  <c r="B45" i="29"/>
  <c r="B51" i="29" s="1"/>
  <c r="B57" i="29" s="1"/>
  <c r="F40" i="29"/>
  <c r="E40" i="29"/>
  <c r="D40" i="29"/>
  <c r="C40" i="29"/>
  <c r="B40" i="29"/>
  <c r="F47" i="29"/>
  <c r="F53" i="29" s="1"/>
  <c r="F59" i="29" s="1"/>
  <c r="E47" i="29"/>
  <c r="E53" i="29" s="1"/>
  <c r="E59" i="29" s="1"/>
  <c r="U22" i="29"/>
  <c r="AJ22" i="29" s="1"/>
  <c r="T22" i="29"/>
  <c r="AI22" i="29" s="1"/>
  <c r="S22" i="29"/>
  <c r="AH22" i="29" s="1"/>
  <c r="R22" i="29"/>
  <c r="AG22" i="29" s="1"/>
  <c r="Q22" i="29"/>
  <c r="AF22" i="29" s="1"/>
  <c r="P22" i="29"/>
  <c r="AE22" i="29" s="1"/>
  <c r="O22" i="29"/>
  <c r="AD22" i="29" s="1"/>
  <c r="N22" i="29"/>
  <c r="AC22" i="29" s="1"/>
  <c r="M22" i="29"/>
  <c r="AB22" i="29" s="1"/>
  <c r="L22" i="29"/>
  <c r="AA22" i="29" s="1"/>
  <c r="Z21" i="29"/>
  <c r="AO21" i="29" s="1"/>
  <c r="Y21" i="29"/>
  <c r="AN21" i="29" s="1"/>
  <c r="X21" i="29"/>
  <c r="AM21" i="29" s="1"/>
  <c r="W21" i="29"/>
  <c r="AL21" i="29" s="1"/>
  <c r="V21" i="29"/>
  <c r="AK21" i="29" s="1"/>
  <c r="U21" i="29"/>
  <c r="AJ21" i="29" s="1"/>
  <c r="T21" i="29"/>
  <c r="AI21" i="29" s="1"/>
  <c r="S21" i="29"/>
  <c r="AH21" i="29" s="1"/>
  <c r="R21" i="29"/>
  <c r="AG21" i="29" s="1"/>
  <c r="Q21" i="29"/>
  <c r="AF21" i="29" s="1"/>
  <c r="P21" i="29"/>
  <c r="AE21" i="29" s="1"/>
  <c r="O21" i="29"/>
  <c r="AD21" i="29" s="1"/>
  <c r="N21" i="29"/>
  <c r="AC21" i="29" s="1"/>
  <c r="M21" i="29"/>
  <c r="AB21" i="29" s="1"/>
  <c r="L21" i="29"/>
  <c r="AA21" i="29" s="1"/>
  <c r="U20" i="29"/>
  <c r="AJ20" i="29" s="1"/>
  <c r="T20" i="29"/>
  <c r="AI20" i="29" s="1"/>
  <c r="S20" i="29"/>
  <c r="AH20" i="29" s="1"/>
  <c r="R20" i="29"/>
  <c r="AG20" i="29" s="1"/>
  <c r="Q20" i="29"/>
  <c r="AF20" i="29" s="1"/>
  <c r="Z19" i="29"/>
  <c r="AO19" i="29" s="1"/>
  <c r="Y19" i="29"/>
  <c r="AN19" i="29" s="1"/>
  <c r="X19" i="29"/>
  <c r="AM19" i="29" s="1"/>
  <c r="W19" i="29"/>
  <c r="AL19" i="29" s="1"/>
  <c r="V19" i="29"/>
  <c r="AK19" i="29" s="1"/>
  <c r="U19" i="29"/>
  <c r="AJ19" i="29" s="1"/>
  <c r="T19" i="29"/>
  <c r="AI19" i="29" s="1"/>
  <c r="S19" i="29"/>
  <c r="AH19" i="29" s="1"/>
  <c r="R19" i="29"/>
  <c r="AG19" i="29" s="1"/>
  <c r="Q19" i="29"/>
  <c r="AF19" i="29" s="1"/>
  <c r="P19" i="29"/>
  <c r="AE19" i="29" s="1"/>
  <c r="O19" i="29"/>
  <c r="AD19" i="29" s="1"/>
  <c r="N19" i="29"/>
  <c r="AC19" i="29" s="1"/>
  <c r="M19" i="29"/>
  <c r="AB19" i="29" s="1"/>
  <c r="L19" i="29"/>
  <c r="AA19" i="29" s="1"/>
  <c r="Z18" i="29"/>
  <c r="AO18" i="29" s="1"/>
  <c r="Y18" i="29"/>
  <c r="AN18" i="29" s="1"/>
  <c r="X18" i="29"/>
  <c r="AM18" i="29" s="1"/>
  <c r="W18" i="29"/>
  <c r="AL18" i="29" s="1"/>
  <c r="V18" i="29"/>
  <c r="AK18" i="29" s="1"/>
  <c r="U18" i="29"/>
  <c r="AJ18" i="29" s="1"/>
  <c r="T18" i="29"/>
  <c r="AI18" i="29" s="1"/>
  <c r="S18" i="29"/>
  <c r="AH18" i="29" s="1"/>
  <c r="R18" i="29"/>
  <c r="AG18" i="29" s="1"/>
  <c r="Q18" i="29"/>
  <c r="AF18" i="29" s="1"/>
  <c r="P18" i="29"/>
  <c r="AE18" i="29" s="1"/>
  <c r="O18" i="29"/>
  <c r="AD18" i="29" s="1"/>
  <c r="N18" i="29"/>
  <c r="AC18" i="29" s="1"/>
  <c r="M18" i="29"/>
  <c r="AB18" i="29" s="1"/>
  <c r="L18" i="29"/>
  <c r="AA18" i="29" s="1"/>
  <c r="U17" i="29"/>
  <c r="AJ17" i="29" s="1"/>
  <c r="T17" i="29"/>
  <c r="AI17" i="29" s="1"/>
  <c r="S17" i="29"/>
  <c r="AH17" i="29" s="1"/>
  <c r="R17" i="29"/>
  <c r="AG17" i="29" s="1"/>
  <c r="Q17" i="29"/>
  <c r="AF17" i="29" s="1"/>
  <c r="Z16" i="29"/>
  <c r="AO16" i="29" s="1"/>
  <c r="Y16" i="29"/>
  <c r="AN16" i="29" s="1"/>
  <c r="X16" i="29"/>
  <c r="AM16" i="29" s="1"/>
  <c r="W16" i="29"/>
  <c r="AL16" i="29" s="1"/>
  <c r="V16" i="29"/>
  <c r="AK16" i="29" s="1"/>
  <c r="U16" i="29"/>
  <c r="AJ16" i="29" s="1"/>
  <c r="T16" i="29"/>
  <c r="AI16" i="29" s="1"/>
  <c r="S16" i="29"/>
  <c r="AH16" i="29" s="1"/>
  <c r="R16" i="29"/>
  <c r="AG16" i="29" s="1"/>
  <c r="Q16" i="29"/>
  <c r="AF16" i="29" s="1"/>
  <c r="P16" i="29"/>
  <c r="AE16" i="29" s="1"/>
  <c r="O16" i="29"/>
  <c r="AD16" i="29" s="1"/>
  <c r="N16" i="29"/>
  <c r="AC16" i="29" s="1"/>
  <c r="M16" i="29"/>
  <c r="AB16" i="29" s="1"/>
  <c r="L16" i="29"/>
  <c r="AA16" i="29" s="1"/>
  <c r="Z15" i="29"/>
  <c r="AO15" i="29" s="1"/>
  <c r="Y15" i="29"/>
  <c r="AN15" i="29" s="1"/>
  <c r="X15" i="29"/>
  <c r="AM15" i="29" s="1"/>
  <c r="W15" i="29"/>
  <c r="AL15" i="29" s="1"/>
  <c r="V15" i="29"/>
  <c r="AK15" i="29" s="1"/>
  <c r="U15" i="29"/>
  <c r="AJ15" i="29" s="1"/>
  <c r="T15" i="29"/>
  <c r="AI15" i="29" s="1"/>
  <c r="S15" i="29"/>
  <c r="AH15" i="29" s="1"/>
  <c r="R15" i="29"/>
  <c r="AG15" i="29" s="1"/>
  <c r="Q15" i="29"/>
  <c r="AF15" i="29" s="1"/>
  <c r="P15" i="29"/>
  <c r="AE15" i="29" s="1"/>
  <c r="O15" i="29"/>
  <c r="AD15" i="29" s="1"/>
  <c r="N15" i="29"/>
  <c r="AC15" i="29" s="1"/>
  <c r="M15" i="29"/>
  <c r="AB15" i="29" s="1"/>
  <c r="L15" i="29"/>
  <c r="AA15" i="29" s="1"/>
  <c r="U14" i="29"/>
  <c r="AJ14" i="29" s="1"/>
  <c r="T14" i="29"/>
  <c r="AI14" i="29" s="1"/>
  <c r="S14" i="29"/>
  <c r="AH14" i="29" s="1"/>
  <c r="R14" i="29"/>
  <c r="AG14" i="29" s="1"/>
  <c r="Q14" i="29"/>
  <c r="AF14" i="29" s="1"/>
  <c r="U13" i="29"/>
  <c r="AJ13" i="29" s="1"/>
  <c r="T13" i="29"/>
  <c r="AI13" i="29" s="1"/>
  <c r="S13" i="29"/>
  <c r="AH13" i="29" s="1"/>
  <c r="R13" i="29"/>
  <c r="AG13" i="29" s="1"/>
  <c r="Q13" i="29"/>
  <c r="AF13" i="29" s="1"/>
  <c r="U12" i="29"/>
  <c r="AJ12" i="29" s="1"/>
  <c r="T12" i="29"/>
  <c r="AI12" i="29" s="1"/>
  <c r="S12" i="29"/>
  <c r="AH12" i="29" s="1"/>
  <c r="R12" i="29"/>
  <c r="AG12" i="29" s="1"/>
  <c r="Q12" i="29"/>
  <c r="AF12" i="29" s="1"/>
  <c r="U7" i="29"/>
  <c r="AJ7" i="29" s="1"/>
  <c r="T7" i="29"/>
  <c r="AI7" i="29" s="1"/>
  <c r="S7" i="29"/>
  <c r="AH7" i="29" s="1"/>
  <c r="R7" i="29"/>
  <c r="AG7" i="29" s="1"/>
  <c r="Q7" i="29"/>
  <c r="AF7" i="29" s="1"/>
  <c r="L44" i="25"/>
  <c r="M44" i="25" s="1"/>
  <c r="L45" i="25"/>
  <c r="M45" i="25" s="1"/>
  <c r="L47" i="25"/>
  <c r="M47" i="25" s="1"/>
  <c r="L18" i="25"/>
  <c r="M18" i="25" s="1"/>
  <c r="W10" i="28"/>
  <c r="AL10" i="28" s="1"/>
  <c r="W17" i="28"/>
  <c r="AL17" i="28" s="1"/>
  <c r="Y16" i="28"/>
  <c r="AN16" i="28" s="1"/>
  <c r="X15" i="28"/>
  <c r="AM15" i="28" s="1"/>
  <c r="Z22" i="29"/>
  <c r="AO22" i="29" s="1"/>
  <c r="Z17" i="28"/>
  <c r="AO17" i="28" s="1"/>
  <c r="U17" i="28"/>
  <c r="AJ17" i="28" s="1"/>
  <c r="T17" i="28"/>
  <c r="AI17" i="28" s="1"/>
  <c r="S17" i="28"/>
  <c r="AH17" i="28" s="1"/>
  <c r="R17" i="28"/>
  <c r="AG17" i="28" s="1"/>
  <c r="Q17" i="28"/>
  <c r="AF17" i="28" s="1"/>
  <c r="Z16" i="28"/>
  <c r="AO16" i="28" s="1"/>
  <c r="V16" i="28"/>
  <c r="AK16" i="28" s="1"/>
  <c r="U16" i="28"/>
  <c r="AJ16" i="28" s="1"/>
  <c r="T16" i="28"/>
  <c r="AI16" i="28" s="1"/>
  <c r="S16" i="28"/>
  <c r="AH16" i="28" s="1"/>
  <c r="R16" i="28"/>
  <c r="AG16" i="28" s="1"/>
  <c r="Q16" i="28"/>
  <c r="AF16" i="28" s="1"/>
  <c r="U15" i="28"/>
  <c r="AJ15" i="28" s="1"/>
  <c r="T15" i="28"/>
  <c r="AI15" i="28" s="1"/>
  <c r="S15" i="28"/>
  <c r="AH15" i="28" s="1"/>
  <c r="R15" i="28"/>
  <c r="AG15" i="28" s="1"/>
  <c r="Q15" i="28"/>
  <c r="AF15" i="28" s="1"/>
  <c r="X10" i="28"/>
  <c r="AM10" i="28" s="1"/>
  <c r="U10" i="28"/>
  <c r="AJ10" i="28" s="1"/>
  <c r="T10" i="28"/>
  <c r="AI10" i="28" s="1"/>
  <c r="S10" i="28"/>
  <c r="AH10" i="28" s="1"/>
  <c r="R10" i="28"/>
  <c r="AG10" i="28" s="1"/>
  <c r="Q10" i="28"/>
  <c r="AF10" i="28" s="1"/>
  <c r="N36" i="30" l="1"/>
  <c r="AC36" i="30" s="1"/>
  <c r="AR36" i="30" s="1"/>
  <c r="BG36" i="30" s="1"/>
  <c r="P36" i="30"/>
  <c r="AE36" i="30" s="1"/>
  <c r="AT36" i="30" s="1"/>
  <c r="BI36" i="30" s="1"/>
  <c r="N12" i="34"/>
  <c r="AC12" i="34" s="1"/>
  <c r="AR12" i="34" s="1"/>
  <c r="BG12" i="34" s="1"/>
  <c r="O35" i="30"/>
  <c r="AD35" i="30" s="1"/>
  <c r="L35" i="30"/>
  <c r="AA35" i="30" s="1"/>
  <c r="E65" i="29"/>
  <c r="D34" i="26" s="1"/>
  <c r="D63" i="29"/>
  <c r="B33" i="26" s="1"/>
  <c r="B63" i="29"/>
  <c r="B31" i="26" s="1"/>
  <c r="W16" i="28"/>
  <c r="AL16" i="28" s="1"/>
  <c r="X16" i="28"/>
  <c r="AM16" i="28" s="1"/>
  <c r="X43" i="30"/>
  <c r="AM43" i="30" s="1"/>
  <c r="W43" i="30"/>
  <c r="AL43" i="30" s="1"/>
  <c r="N43" i="30"/>
  <c r="AC43" i="30" s="1"/>
  <c r="M43" i="30"/>
  <c r="AB43" i="30" s="1"/>
  <c r="Y10" i="28"/>
  <c r="AN10" i="28" s="1"/>
  <c r="V10" i="28"/>
  <c r="AK10" i="28" s="1"/>
  <c r="Z10" i="28"/>
  <c r="AO10" i="28" s="1"/>
  <c r="W22" i="29"/>
  <c r="AL22" i="29" s="1"/>
  <c r="W15" i="28"/>
  <c r="AL15" i="28" s="1"/>
  <c r="Y15" i="28"/>
  <c r="AN15" i="28" s="1"/>
  <c r="V15" i="28"/>
  <c r="AK15" i="28" s="1"/>
  <c r="Z15" i="28"/>
  <c r="AO15" i="28" s="1"/>
  <c r="V17" i="28"/>
  <c r="AK17" i="28" s="1"/>
  <c r="X22" i="29"/>
  <c r="AM22" i="29" s="1"/>
  <c r="X17" i="28"/>
  <c r="AM17" i="28" s="1"/>
  <c r="Y22" i="29"/>
  <c r="AN22" i="29" s="1"/>
  <c r="Y17" i="28"/>
  <c r="AN17" i="28" s="1"/>
  <c r="V22" i="29"/>
  <c r="AK22" i="29" s="1"/>
  <c r="D65" i="29"/>
  <c r="D33" i="26" s="1"/>
  <c r="F63" i="29"/>
  <c r="B35" i="26" s="1"/>
  <c r="F65" i="29"/>
  <c r="D35" i="26" s="1"/>
  <c r="J23" i="29"/>
  <c r="E46" i="29" s="1"/>
  <c r="E52" i="29" s="1"/>
  <c r="E58" i="29" s="1"/>
  <c r="E64" i="29" s="1"/>
  <c r="C63" i="29"/>
  <c r="B32" i="26" s="1"/>
  <c r="I23" i="29"/>
  <c r="D46" i="29" s="1"/>
  <c r="D52" i="29" s="1"/>
  <c r="D58" i="29" s="1"/>
  <c r="D64" i="29" s="1"/>
  <c r="C33" i="26" s="1"/>
  <c r="U23" i="29"/>
  <c r="T23" i="29"/>
  <c r="Q23" i="29"/>
  <c r="R23" i="29"/>
  <c r="S23" i="29"/>
  <c r="C47" i="29"/>
  <c r="C53" i="29" s="1"/>
  <c r="C59" i="29" s="1"/>
  <c r="C65" i="29" s="1"/>
  <c r="D32" i="26" s="1"/>
  <c r="B47" i="29"/>
  <c r="B53" i="29" s="1"/>
  <c r="B59" i="29" s="1"/>
  <c r="B65" i="29" s="1"/>
  <c r="D31" i="26" s="1"/>
  <c r="O15" i="28"/>
  <c r="AD15" i="28" s="1"/>
  <c r="M15" i="28"/>
  <c r="AB15" i="28" s="1"/>
  <c r="L15" i="28"/>
  <c r="AA15" i="28" s="1"/>
  <c r="N15" i="28"/>
  <c r="AC15" i="28" s="1"/>
  <c r="P15" i="28"/>
  <c r="AE15" i="28" s="1"/>
  <c r="P16" i="28"/>
  <c r="AE16" i="28" s="1"/>
  <c r="L16" i="28"/>
  <c r="AA16" i="28" s="1"/>
  <c r="O16" i="28"/>
  <c r="AD16" i="28" s="1"/>
  <c r="N16" i="28"/>
  <c r="AC16" i="28" s="1"/>
  <c r="M16" i="28"/>
  <c r="AB16" i="28" s="1"/>
  <c r="M17" i="28"/>
  <c r="AB17" i="28" s="1"/>
  <c r="O17" i="28"/>
  <c r="AD17" i="28" s="1"/>
  <c r="P17" i="28"/>
  <c r="AE17" i="28" s="1"/>
  <c r="L17" i="28"/>
  <c r="AA17" i="28" s="1"/>
  <c r="N17" i="28"/>
  <c r="AC17" i="28" s="1"/>
  <c r="M10" i="28"/>
  <c r="AB10" i="28" s="1"/>
  <c r="N10" i="28"/>
  <c r="AC10" i="28" s="1"/>
  <c r="P10" i="28"/>
  <c r="AE10" i="28" s="1"/>
  <c r="L10" i="28"/>
  <c r="AA10" i="28" s="1"/>
  <c r="O10" i="28"/>
  <c r="AD10" i="28" s="1"/>
  <c r="E33" i="26" l="1"/>
  <c r="AV13" i="29"/>
  <c r="AV9" i="29"/>
  <c r="AV8" i="29"/>
  <c r="AV11" i="29"/>
  <c r="AV10" i="29"/>
  <c r="AU7" i="29"/>
  <c r="AU10" i="29"/>
  <c r="AU9" i="29"/>
  <c r="AU11" i="29"/>
  <c r="AU8" i="29"/>
  <c r="AX15" i="29"/>
  <c r="AX11" i="29"/>
  <c r="AX10" i="29"/>
  <c r="AX9" i="29"/>
  <c r="AX8" i="29"/>
  <c r="E66" i="29"/>
  <c r="E71" i="29" s="1"/>
  <c r="C34" i="26"/>
  <c r="E34" i="26" s="1"/>
  <c r="AY20" i="29"/>
  <c r="AY11" i="29"/>
  <c r="AY10" i="29"/>
  <c r="AY9" i="29"/>
  <c r="AY8" i="29"/>
  <c r="AW17" i="29"/>
  <c r="AW11" i="29"/>
  <c r="AW10" i="29"/>
  <c r="AW8" i="29"/>
  <c r="AW9" i="29"/>
  <c r="D66" i="29"/>
  <c r="D71" i="29" s="1"/>
  <c r="AY7" i="29"/>
  <c r="AX20" i="29"/>
  <c r="AV17" i="29"/>
  <c r="AW20" i="29"/>
  <c r="K23" i="29"/>
  <c r="F46" i="29" s="1"/>
  <c r="F52" i="29" s="1"/>
  <c r="F58" i="29" s="1"/>
  <c r="F64" i="29" s="1"/>
  <c r="AU22" i="29"/>
  <c r="AU18" i="29"/>
  <c r="AV19" i="29"/>
  <c r="AV16" i="29"/>
  <c r="G23" i="29"/>
  <c r="B46" i="29" s="1"/>
  <c r="B52" i="29" s="1"/>
  <c r="B58" i="29" s="1"/>
  <c r="B64" i="29" s="1"/>
  <c r="C31" i="26" s="1"/>
  <c r="E31" i="26" s="1"/>
  <c r="AX21" i="29"/>
  <c r="AW19" i="29"/>
  <c r="H23" i="29"/>
  <c r="C46" i="29" s="1"/>
  <c r="C52" i="29" s="1"/>
  <c r="C58" i="29" s="1"/>
  <c r="C64" i="29" s="1"/>
  <c r="AU21" i="29"/>
  <c r="AY16" i="29"/>
  <c r="AY15" i="29"/>
  <c r="AW12" i="29"/>
  <c r="AY18" i="29"/>
  <c r="AY12" i="29"/>
  <c r="AU16" i="29"/>
  <c r="AU15" i="29"/>
  <c r="AY22" i="29"/>
  <c r="AY21" i="29"/>
  <c r="AU12" i="29"/>
  <c r="AV21" i="29"/>
  <c r="AV18" i="29"/>
  <c r="AX19" i="29"/>
  <c r="AX7" i="29"/>
  <c r="AY19" i="29"/>
  <c r="AY17" i="29"/>
  <c r="AY13" i="29"/>
  <c r="AY14" i="29"/>
  <c r="AW15" i="29"/>
  <c r="AW18" i="29"/>
  <c r="AW21" i="29"/>
  <c r="AW22" i="29"/>
  <c r="AW16" i="29"/>
  <c r="AW7" i="29"/>
  <c r="AU19" i="29"/>
  <c r="AU17" i="29"/>
  <c r="AU13" i="29"/>
  <c r="AU14" i="29"/>
  <c r="AU20" i="29"/>
  <c r="AW13" i="29"/>
  <c r="AV20" i="29"/>
  <c r="AV14" i="29"/>
  <c r="AV7" i="29"/>
  <c r="AV15" i="29"/>
  <c r="AX22" i="29"/>
  <c r="AX18" i="29"/>
  <c r="AX16" i="29"/>
  <c r="AX12" i="29"/>
  <c r="AX17" i="29"/>
  <c r="AX14" i="29"/>
  <c r="AW14" i="29"/>
  <c r="AV22" i="29"/>
  <c r="AV12" i="29"/>
  <c r="AX13" i="29"/>
  <c r="B66" i="29" l="1"/>
  <c r="B71" i="29" s="1"/>
  <c r="C66" i="29"/>
  <c r="C71" i="29" s="1"/>
  <c r="C32" i="26"/>
  <c r="E32" i="26" s="1"/>
  <c r="F66" i="29"/>
  <c r="F71" i="29" s="1"/>
  <c r="C35" i="26"/>
  <c r="E35" i="26" s="1"/>
  <c r="G56" i="28"/>
  <c r="G55" i="28"/>
  <c r="G54" i="28"/>
  <c r="G42" i="28"/>
  <c r="F42" i="28"/>
  <c r="F48" i="28" s="1"/>
  <c r="F54" i="28" s="1"/>
  <c r="E42" i="28"/>
  <c r="E48" i="28" s="1"/>
  <c r="E54" i="28" s="1"/>
  <c r="D42" i="28"/>
  <c r="D48" i="28" s="1"/>
  <c r="D54" i="28" s="1"/>
  <c r="C42" i="28"/>
  <c r="C48" i="28" s="1"/>
  <c r="C54" i="28" s="1"/>
  <c r="B42" i="28"/>
  <c r="B48" i="28" s="1"/>
  <c r="B54" i="28" s="1"/>
  <c r="F37" i="28"/>
  <c r="E37" i="28"/>
  <c r="D37" i="28"/>
  <c r="C37" i="28"/>
  <c r="B37" i="28"/>
  <c r="F19" i="28"/>
  <c r="F36" i="28" s="1"/>
  <c r="E19" i="28"/>
  <c r="E36" i="28" s="1"/>
  <c r="D19" i="28"/>
  <c r="D36" i="28" s="1"/>
  <c r="C19" i="28"/>
  <c r="C36" i="28" s="1"/>
  <c r="B19" i="28"/>
  <c r="B36" i="28" s="1"/>
  <c r="Z18" i="28"/>
  <c r="AO18" i="28" s="1"/>
  <c r="Y18" i="28"/>
  <c r="AN18" i="28" s="1"/>
  <c r="X18" i="28"/>
  <c r="AM18" i="28" s="1"/>
  <c r="W18" i="28"/>
  <c r="AL18" i="28" s="1"/>
  <c r="V18" i="28"/>
  <c r="AK18" i="28" s="1"/>
  <c r="U18" i="28"/>
  <c r="AJ18" i="28" s="1"/>
  <c r="T18" i="28"/>
  <c r="AI18" i="28" s="1"/>
  <c r="S18" i="28"/>
  <c r="AH18" i="28" s="1"/>
  <c r="R18" i="28"/>
  <c r="AG18" i="28" s="1"/>
  <c r="Q18" i="28"/>
  <c r="AF18" i="28" s="1"/>
  <c r="P18" i="28"/>
  <c r="AE18" i="28" s="1"/>
  <c r="O18" i="28"/>
  <c r="AD18" i="28" s="1"/>
  <c r="N18" i="28"/>
  <c r="AC18" i="28" s="1"/>
  <c r="M18" i="28"/>
  <c r="AB18" i="28" s="1"/>
  <c r="L18" i="28"/>
  <c r="AA18" i="28" s="1"/>
  <c r="U14" i="28"/>
  <c r="AJ14" i="28" s="1"/>
  <c r="T14" i="28"/>
  <c r="AI14" i="28" s="1"/>
  <c r="S14" i="28"/>
  <c r="AH14" i="28" s="1"/>
  <c r="R14" i="28"/>
  <c r="AG14" i="28" s="1"/>
  <c r="Q14" i="28"/>
  <c r="AF14" i="28" s="1"/>
  <c r="U13" i="28"/>
  <c r="AJ13" i="28" s="1"/>
  <c r="T13" i="28"/>
  <c r="AI13" i="28" s="1"/>
  <c r="S13" i="28"/>
  <c r="AH13" i="28" s="1"/>
  <c r="R13" i="28"/>
  <c r="AG13" i="28" s="1"/>
  <c r="Q13" i="28"/>
  <c r="AF13" i="28" s="1"/>
  <c r="U12" i="28"/>
  <c r="AJ12" i="28" s="1"/>
  <c r="T12" i="28"/>
  <c r="AI12" i="28" s="1"/>
  <c r="S12" i="28"/>
  <c r="AH12" i="28" s="1"/>
  <c r="R12" i="28"/>
  <c r="AG12" i="28" s="1"/>
  <c r="Q12" i="28"/>
  <c r="AF12" i="28" s="1"/>
  <c r="U11" i="28"/>
  <c r="AJ11" i="28" s="1"/>
  <c r="T11" i="28"/>
  <c r="AI11" i="28" s="1"/>
  <c r="S11" i="28"/>
  <c r="AH11" i="28" s="1"/>
  <c r="R11" i="28"/>
  <c r="AG11" i="28" s="1"/>
  <c r="Q11" i="28"/>
  <c r="AF11" i="28" s="1"/>
  <c r="P11" i="28"/>
  <c r="AE11" i="28" s="1"/>
  <c r="O11" i="28"/>
  <c r="AD11" i="28" s="1"/>
  <c r="L11" i="28"/>
  <c r="AA11" i="28" s="1"/>
  <c r="U9" i="28"/>
  <c r="AJ9" i="28" s="1"/>
  <c r="T9" i="28"/>
  <c r="AI9" i="28" s="1"/>
  <c r="S9" i="28"/>
  <c r="AH9" i="28" s="1"/>
  <c r="R9" i="28"/>
  <c r="AG9" i="28" s="1"/>
  <c r="Q9" i="28"/>
  <c r="AF9" i="28" s="1"/>
  <c r="U8" i="28"/>
  <c r="AJ8" i="28" s="1"/>
  <c r="T8" i="28"/>
  <c r="AI8" i="28" s="1"/>
  <c r="S8" i="28"/>
  <c r="AH8" i="28" s="1"/>
  <c r="R8" i="28"/>
  <c r="AG8" i="28" s="1"/>
  <c r="Q8" i="28"/>
  <c r="AF8" i="28" s="1"/>
  <c r="U7" i="28"/>
  <c r="AJ7" i="28" s="1"/>
  <c r="T7" i="28"/>
  <c r="AI7" i="28" s="1"/>
  <c r="S7" i="28"/>
  <c r="AH7" i="28" s="1"/>
  <c r="R7" i="28"/>
  <c r="AG7" i="28" s="1"/>
  <c r="Q7" i="28"/>
  <c r="AF7" i="28" s="1"/>
  <c r="W26" i="27"/>
  <c r="AL26" i="27" s="1"/>
  <c r="L60" i="25"/>
  <c r="M60" i="25" s="1"/>
  <c r="Z46" i="30"/>
  <c r="AO46" i="30" s="1"/>
  <c r="L56" i="25"/>
  <c r="M56" i="25" s="1"/>
  <c r="L39" i="25"/>
  <c r="M39" i="25" s="1"/>
  <c r="L29" i="25"/>
  <c r="M29" i="25" s="1"/>
  <c r="L25" i="30" s="1"/>
  <c r="AA25" i="30" s="1"/>
  <c r="W14" i="27"/>
  <c r="AL14" i="27" s="1"/>
  <c r="N11" i="28"/>
  <c r="AC11" i="28" s="1"/>
  <c r="X13" i="27"/>
  <c r="AM13" i="27" s="1"/>
  <c r="L17" i="25"/>
  <c r="M17" i="25" s="1"/>
  <c r="P11" i="25"/>
  <c r="L11" i="25"/>
  <c r="M11" i="25" s="1"/>
  <c r="P10" i="25"/>
  <c r="W11" i="27" s="1"/>
  <c r="AL11" i="27" s="1"/>
  <c r="L10" i="25"/>
  <c r="M10" i="25" s="1"/>
  <c r="O8" i="28" s="1"/>
  <c r="AD8" i="28" s="1"/>
  <c r="P7" i="25"/>
  <c r="L7" i="25"/>
  <c r="M7" i="25" s="1"/>
  <c r="Z27" i="27"/>
  <c r="AO27" i="27" s="1"/>
  <c r="Y27" i="27"/>
  <c r="AN27" i="27" s="1"/>
  <c r="X27" i="27"/>
  <c r="AM27" i="27" s="1"/>
  <c r="V27" i="27"/>
  <c r="AK27" i="27" s="1"/>
  <c r="U27" i="27"/>
  <c r="AJ27" i="27" s="1"/>
  <c r="T27" i="27"/>
  <c r="AI27" i="27" s="1"/>
  <c r="S27" i="27"/>
  <c r="AH27" i="27" s="1"/>
  <c r="R27" i="27"/>
  <c r="AG27" i="27" s="1"/>
  <c r="Q27" i="27"/>
  <c r="AF27" i="27" s="1"/>
  <c r="P27" i="27"/>
  <c r="AE27" i="27" s="1"/>
  <c r="O27" i="27"/>
  <c r="AD27" i="27" s="1"/>
  <c r="N27" i="27"/>
  <c r="AC27" i="27" s="1"/>
  <c r="L27" i="27"/>
  <c r="AA27" i="27" s="1"/>
  <c r="Z26" i="27"/>
  <c r="AO26" i="27" s="1"/>
  <c r="Y26" i="27"/>
  <c r="AN26" i="27" s="1"/>
  <c r="X26" i="27"/>
  <c r="AM26" i="27" s="1"/>
  <c r="U26" i="27"/>
  <c r="AJ26" i="27" s="1"/>
  <c r="T26" i="27"/>
  <c r="AI26" i="27" s="1"/>
  <c r="S26" i="27"/>
  <c r="AH26" i="27" s="1"/>
  <c r="R26" i="27"/>
  <c r="AG26" i="27" s="1"/>
  <c r="Q26" i="27"/>
  <c r="AF26" i="27" s="1"/>
  <c r="P26" i="27"/>
  <c r="AE26" i="27" s="1"/>
  <c r="N26" i="27"/>
  <c r="AC26" i="27" s="1"/>
  <c r="Z25" i="27"/>
  <c r="AO25" i="27" s="1"/>
  <c r="Y25" i="27"/>
  <c r="AN25" i="27" s="1"/>
  <c r="W25" i="27"/>
  <c r="AL25" i="27" s="1"/>
  <c r="V25" i="27"/>
  <c r="AK25" i="27" s="1"/>
  <c r="U25" i="27"/>
  <c r="AJ25" i="27" s="1"/>
  <c r="T25" i="27"/>
  <c r="AI25" i="27" s="1"/>
  <c r="S25" i="27"/>
  <c r="AH25" i="27" s="1"/>
  <c r="R25" i="27"/>
  <c r="AG25" i="27" s="1"/>
  <c r="Q25" i="27"/>
  <c r="AF25" i="27" s="1"/>
  <c r="P25" i="27"/>
  <c r="AE25" i="27" s="1"/>
  <c r="O25" i="27"/>
  <c r="AD25" i="27" s="1"/>
  <c r="M25" i="27"/>
  <c r="AB25" i="27" s="1"/>
  <c r="L25" i="27"/>
  <c r="AA25" i="27" s="1"/>
  <c r="Z24" i="27"/>
  <c r="AO24" i="27" s="1"/>
  <c r="Y24" i="27"/>
  <c r="AN24" i="27" s="1"/>
  <c r="X24" i="27"/>
  <c r="AM24" i="27" s="1"/>
  <c r="U24" i="27"/>
  <c r="AJ24" i="27" s="1"/>
  <c r="T24" i="27"/>
  <c r="AI24" i="27" s="1"/>
  <c r="S24" i="27"/>
  <c r="AH24" i="27" s="1"/>
  <c r="R24" i="27"/>
  <c r="AG24" i="27" s="1"/>
  <c r="Q24" i="27"/>
  <c r="AF24" i="27" s="1"/>
  <c r="P24" i="27"/>
  <c r="AE24" i="27" s="1"/>
  <c r="O24" i="27"/>
  <c r="AD24" i="27" s="1"/>
  <c r="N24" i="27"/>
  <c r="AC24" i="27" s="1"/>
  <c r="Z23" i="27"/>
  <c r="AO23" i="27" s="1"/>
  <c r="X23" i="27"/>
  <c r="AM23" i="27" s="1"/>
  <c r="W23" i="27"/>
  <c r="AL23" i="27" s="1"/>
  <c r="V23" i="27"/>
  <c r="AK23" i="27" s="1"/>
  <c r="U23" i="27"/>
  <c r="AJ23" i="27" s="1"/>
  <c r="T23" i="27"/>
  <c r="AI23" i="27" s="1"/>
  <c r="S23" i="27"/>
  <c r="AH23" i="27" s="1"/>
  <c r="R23" i="27"/>
  <c r="AG23" i="27" s="1"/>
  <c r="Q23" i="27"/>
  <c r="AF23" i="27" s="1"/>
  <c r="P23" i="27"/>
  <c r="AE23" i="27" s="1"/>
  <c r="N23" i="27"/>
  <c r="AC23" i="27" s="1"/>
  <c r="M23" i="27"/>
  <c r="AB23" i="27" s="1"/>
  <c r="L23" i="27"/>
  <c r="AA23" i="27" s="1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Z22" i="27"/>
  <c r="AO22" i="27" s="1"/>
  <c r="Y22" i="27"/>
  <c r="AN22" i="27" s="1"/>
  <c r="X22" i="27"/>
  <c r="AM22" i="27" s="1"/>
  <c r="W22" i="27"/>
  <c r="AL22" i="27" s="1"/>
  <c r="V22" i="27"/>
  <c r="AK22" i="27" s="1"/>
  <c r="U22" i="27"/>
  <c r="AJ22" i="27" s="1"/>
  <c r="T22" i="27"/>
  <c r="AI22" i="27" s="1"/>
  <c r="S22" i="27"/>
  <c r="AH22" i="27" s="1"/>
  <c r="R22" i="27"/>
  <c r="AG22" i="27" s="1"/>
  <c r="Q22" i="27"/>
  <c r="AF22" i="27" s="1"/>
  <c r="P22" i="27"/>
  <c r="AE22" i="27" s="1"/>
  <c r="O22" i="27"/>
  <c r="AD22" i="27" s="1"/>
  <c r="N22" i="27"/>
  <c r="AC22" i="27" s="1"/>
  <c r="L22" i="27"/>
  <c r="AA22" i="27" s="1"/>
  <c r="Z21" i="27"/>
  <c r="AO21" i="27" s="1"/>
  <c r="Y21" i="27"/>
  <c r="AN21" i="27" s="1"/>
  <c r="W21" i="27"/>
  <c r="AL21" i="27" s="1"/>
  <c r="U21" i="27"/>
  <c r="AJ21" i="27" s="1"/>
  <c r="T21" i="27"/>
  <c r="AI21" i="27" s="1"/>
  <c r="S21" i="27"/>
  <c r="AH21" i="27" s="1"/>
  <c r="R21" i="27"/>
  <c r="AG21" i="27" s="1"/>
  <c r="Q21" i="27"/>
  <c r="AF21" i="27" s="1"/>
  <c r="P21" i="27"/>
  <c r="AE21" i="27" s="1"/>
  <c r="O21" i="27"/>
  <c r="AD21" i="27" s="1"/>
  <c r="M21" i="27"/>
  <c r="AB21" i="27" s="1"/>
  <c r="Z20" i="27"/>
  <c r="AO20" i="27" s="1"/>
  <c r="U20" i="27"/>
  <c r="AJ20" i="27" s="1"/>
  <c r="T20" i="27"/>
  <c r="AI20" i="27" s="1"/>
  <c r="S20" i="27"/>
  <c r="AH20" i="27" s="1"/>
  <c r="R20" i="27"/>
  <c r="AG20" i="27" s="1"/>
  <c r="Q20" i="27"/>
  <c r="AF20" i="27" s="1"/>
  <c r="P20" i="27"/>
  <c r="AE20" i="27" s="1"/>
  <c r="U19" i="27"/>
  <c r="AJ19" i="27" s="1"/>
  <c r="T19" i="27"/>
  <c r="AI19" i="27" s="1"/>
  <c r="S19" i="27"/>
  <c r="AH19" i="27" s="1"/>
  <c r="R19" i="27"/>
  <c r="AG19" i="27" s="1"/>
  <c r="Q19" i="27"/>
  <c r="AF19" i="27" s="1"/>
  <c r="Z18" i="27"/>
  <c r="AO18" i="27" s="1"/>
  <c r="X18" i="27"/>
  <c r="AM18" i="27" s="1"/>
  <c r="W18" i="27"/>
  <c r="AL18" i="27" s="1"/>
  <c r="V18" i="27"/>
  <c r="AK18" i="27" s="1"/>
  <c r="U18" i="27"/>
  <c r="AJ18" i="27" s="1"/>
  <c r="T18" i="27"/>
  <c r="AI18" i="27" s="1"/>
  <c r="S18" i="27"/>
  <c r="AH18" i="27" s="1"/>
  <c r="R18" i="27"/>
  <c r="AG18" i="27" s="1"/>
  <c r="Q18" i="27"/>
  <c r="AF18" i="27" s="1"/>
  <c r="P18" i="27"/>
  <c r="AE18" i="27" s="1"/>
  <c r="N18" i="27"/>
  <c r="AC18" i="27" s="1"/>
  <c r="L18" i="27"/>
  <c r="AA18" i="27" s="1"/>
  <c r="U17" i="27"/>
  <c r="AJ17" i="27" s="1"/>
  <c r="T17" i="27"/>
  <c r="AI17" i="27" s="1"/>
  <c r="S17" i="27"/>
  <c r="AH17" i="27" s="1"/>
  <c r="R17" i="27"/>
  <c r="AG17" i="27" s="1"/>
  <c r="Q17" i="27"/>
  <c r="AF17" i="27" s="1"/>
  <c r="Z16" i="27"/>
  <c r="AO16" i="27" s="1"/>
  <c r="Y16" i="27"/>
  <c r="AN16" i="27" s="1"/>
  <c r="U16" i="27"/>
  <c r="AJ16" i="27" s="1"/>
  <c r="T16" i="27"/>
  <c r="AI16" i="27" s="1"/>
  <c r="S16" i="27"/>
  <c r="AH16" i="27" s="1"/>
  <c r="R16" i="27"/>
  <c r="AG16" i="27" s="1"/>
  <c r="Q16" i="27"/>
  <c r="AF16" i="27" s="1"/>
  <c r="P16" i="27"/>
  <c r="AE16" i="27" s="1"/>
  <c r="O16" i="27"/>
  <c r="AD16" i="27" s="1"/>
  <c r="Z15" i="27"/>
  <c r="AO15" i="27" s="1"/>
  <c r="Y15" i="27"/>
  <c r="AN15" i="27" s="1"/>
  <c r="W15" i="27"/>
  <c r="AL15" i="27" s="1"/>
  <c r="V15" i="27"/>
  <c r="AK15" i="27" s="1"/>
  <c r="U15" i="27"/>
  <c r="AJ15" i="27" s="1"/>
  <c r="T15" i="27"/>
  <c r="AI15" i="27" s="1"/>
  <c r="S15" i="27"/>
  <c r="AH15" i="27" s="1"/>
  <c r="R15" i="27"/>
  <c r="AG15" i="27" s="1"/>
  <c r="Q15" i="27"/>
  <c r="AF15" i="27" s="1"/>
  <c r="P15" i="27"/>
  <c r="AE15" i="27" s="1"/>
  <c r="O15" i="27"/>
  <c r="AD15" i="27" s="1"/>
  <c r="M15" i="27"/>
  <c r="AB15" i="27" s="1"/>
  <c r="L15" i="27"/>
  <c r="AA15" i="27" s="1"/>
  <c r="Z14" i="27"/>
  <c r="AO14" i="27" s="1"/>
  <c r="U14" i="27"/>
  <c r="AJ14" i="27" s="1"/>
  <c r="T14" i="27"/>
  <c r="AI14" i="27" s="1"/>
  <c r="S14" i="27"/>
  <c r="AH14" i="27" s="1"/>
  <c r="R14" i="27"/>
  <c r="AG14" i="27" s="1"/>
  <c r="Q14" i="27"/>
  <c r="AF14" i="27" s="1"/>
  <c r="P14" i="27"/>
  <c r="AE14" i="27" s="1"/>
  <c r="Z13" i="27"/>
  <c r="AO13" i="27" s="1"/>
  <c r="Y13" i="27"/>
  <c r="AN13" i="27" s="1"/>
  <c r="W13" i="27"/>
  <c r="AL13" i="27" s="1"/>
  <c r="V13" i="27"/>
  <c r="AK13" i="27" s="1"/>
  <c r="U13" i="27"/>
  <c r="AJ13" i="27" s="1"/>
  <c r="T13" i="27"/>
  <c r="AI13" i="27" s="1"/>
  <c r="S13" i="27"/>
  <c r="AH13" i="27" s="1"/>
  <c r="R13" i="27"/>
  <c r="AG13" i="27" s="1"/>
  <c r="Q13" i="27"/>
  <c r="AF13" i="27" s="1"/>
  <c r="P13" i="27"/>
  <c r="AE13" i="27" s="1"/>
  <c r="O13" i="27"/>
  <c r="AD13" i="27" s="1"/>
  <c r="M13" i="27"/>
  <c r="AB13" i="27" s="1"/>
  <c r="L13" i="27"/>
  <c r="AA13" i="27" s="1"/>
  <c r="U12" i="27"/>
  <c r="AJ12" i="27" s="1"/>
  <c r="T12" i="27"/>
  <c r="AI12" i="27" s="1"/>
  <c r="S12" i="27"/>
  <c r="AH12" i="27" s="1"/>
  <c r="R12" i="27"/>
  <c r="AG12" i="27" s="1"/>
  <c r="Q12" i="27"/>
  <c r="AF12" i="27" s="1"/>
  <c r="Z11" i="27"/>
  <c r="AO11" i="27" s="1"/>
  <c r="X11" i="27"/>
  <c r="AM11" i="27" s="1"/>
  <c r="U11" i="27"/>
  <c r="AJ11" i="27" s="1"/>
  <c r="T11" i="27"/>
  <c r="AI11" i="27" s="1"/>
  <c r="S11" i="27"/>
  <c r="AH11" i="27" s="1"/>
  <c r="R11" i="27"/>
  <c r="AG11" i="27" s="1"/>
  <c r="Q11" i="27"/>
  <c r="AF11" i="27" s="1"/>
  <c r="P11" i="27"/>
  <c r="AE11" i="27" s="1"/>
  <c r="N11" i="27"/>
  <c r="AC11" i="27" s="1"/>
  <c r="Z10" i="27"/>
  <c r="AO10" i="27" s="1"/>
  <c r="Y10" i="27"/>
  <c r="AN10" i="27" s="1"/>
  <c r="X10" i="27"/>
  <c r="AM10" i="27" s="1"/>
  <c r="W10" i="27"/>
  <c r="AL10" i="27" s="1"/>
  <c r="U10" i="27"/>
  <c r="AJ10" i="27" s="1"/>
  <c r="T10" i="27"/>
  <c r="AI10" i="27" s="1"/>
  <c r="S10" i="27"/>
  <c r="AH10" i="27" s="1"/>
  <c r="R10" i="27"/>
  <c r="AG10" i="27" s="1"/>
  <c r="Q10" i="27"/>
  <c r="AF10" i="27" s="1"/>
  <c r="P10" i="27"/>
  <c r="AE10" i="27" s="1"/>
  <c r="O10" i="27"/>
  <c r="AD10" i="27" s="1"/>
  <c r="N10" i="27"/>
  <c r="AC10" i="27" s="1"/>
  <c r="M10" i="27"/>
  <c r="AB10" i="27" s="1"/>
  <c r="Z9" i="27"/>
  <c r="AO9" i="27" s="1"/>
  <c r="Y9" i="27"/>
  <c r="AN9" i="27" s="1"/>
  <c r="X9" i="27"/>
  <c r="AM9" i="27" s="1"/>
  <c r="V9" i="27"/>
  <c r="AK9" i="27" s="1"/>
  <c r="U9" i="27"/>
  <c r="AJ9" i="27" s="1"/>
  <c r="T9" i="27"/>
  <c r="AI9" i="27" s="1"/>
  <c r="S9" i="27"/>
  <c r="AH9" i="27" s="1"/>
  <c r="R9" i="27"/>
  <c r="AG9" i="27" s="1"/>
  <c r="Q9" i="27"/>
  <c r="AF9" i="27" s="1"/>
  <c r="P9" i="27"/>
  <c r="AE9" i="27" s="1"/>
  <c r="O9" i="27"/>
  <c r="AD9" i="27" s="1"/>
  <c r="N9" i="27"/>
  <c r="AC9" i="27" s="1"/>
  <c r="L9" i="27"/>
  <c r="AA9" i="27" s="1"/>
  <c r="Z8" i="27"/>
  <c r="AO8" i="27" s="1"/>
  <c r="X8" i="27"/>
  <c r="AM8" i="27" s="1"/>
  <c r="W8" i="27"/>
  <c r="AL8" i="27" s="1"/>
  <c r="V8" i="27"/>
  <c r="AK8" i="27" s="1"/>
  <c r="U8" i="27"/>
  <c r="AJ8" i="27" s="1"/>
  <c r="T8" i="27"/>
  <c r="AI8" i="27" s="1"/>
  <c r="S8" i="27"/>
  <c r="AH8" i="27" s="1"/>
  <c r="R8" i="27"/>
  <c r="AG8" i="27" s="1"/>
  <c r="Q8" i="27"/>
  <c r="AF8" i="27" s="1"/>
  <c r="P8" i="27"/>
  <c r="AE8" i="27" s="1"/>
  <c r="N8" i="27"/>
  <c r="AC8" i="27" s="1"/>
  <c r="M8" i="27"/>
  <c r="AB8" i="27" s="1"/>
  <c r="Z7" i="27"/>
  <c r="AO7" i="27" s="1"/>
  <c r="U7" i="27"/>
  <c r="AJ7" i="27" s="1"/>
  <c r="T7" i="27"/>
  <c r="AI7" i="27" s="1"/>
  <c r="S7" i="27"/>
  <c r="AH7" i="27" s="1"/>
  <c r="R7" i="27"/>
  <c r="AG7" i="27" s="1"/>
  <c r="Q7" i="27"/>
  <c r="AF7" i="27" s="1"/>
  <c r="P7" i="27"/>
  <c r="AE7" i="27" s="1"/>
  <c r="Z26" i="24"/>
  <c r="AO26" i="24" s="1"/>
  <c r="Y26" i="24"/>
  <c r="AN26" i="24" s="1"/>
  <c r="X26" i="24"/>
  <c r="AM26" i="24" s="1"/>
  <c r="W26" i="24"/>
  <c r="AL26" i="24" s="1"/>
  <c r="Y25" i="24"/>
  <c r="AN25" i="24" s="1"/>
  <c r="X25" i="24"/>
  <c r="AM25" i="24" s="1"/>
  <c r="W25" i="24"/>
  <c r="AL25" i="24" s="1"/>
  <c r="Z24" i="24"/>
  <c r="AO24" i="24" s="1"/>
  <c r="X24" i="24"/>
  <c r="AM24" i="24" s="1"/>
  <c r="W24" i="24"/>
  <c r="AL24" i="24" s="1"/>
  <c r="Y23" i="24"/>
  <c r="AN23" i="24" s="1"/>
  <c r="Z22" i="24"/>
  <c r="AO22" i="24" s="1"/>
  <c r="Y22" i="24"/>
  <c r="AN22" i="24" s="1"/>
  <c r="X22" i="24"/>
  <c r="AM22" i="24" s="1"/>
  <c r="Z21" i="24"/>
  <c r="AO21" i="24" s="1"/>
  <c r="Y21" i="24"/>
  <c r="AN21" i="24" s="1"/>
  <c r="W21" i="24"/>
  <c r="AL21" i="24" s="1"/>
  <c r="Z20" i="24"/>
  <c r="AO20" i="24" s="1"/>
  <c r="Y20" i="24"/>
  <c r="AN20" i="24" s="1"/>
  <c r="X20" i="24"/>
  <c r="AM20" i="24" s="1"/>
  <c r="W20" i="24"/>
  <c r="AL20" i="24" s="1"/>
  <c r="Z19" i="24"/>
  <c r="AO19" i="24" s="1"/>
  <c r="Y19" i="24"/>
  <c r="AN19" i="24" s="1"/>
  <c r="X19" i="24"/>
  <c r="AM19" i="24" s="1"/>
  <c r="Y18" i="24"/>
  <c r="AN18" i="24" s="1"/>
  <c r="X18" i="24"/>
  <c r="AM18" i="24" s="1"/>
  <c r="W18" i="24"/>
  <c r="AL18" i="24" s="1"/>
  <c r="Z17" i="24"/>
  <c r="AO17" i="24" s="1"/>
  <c r="Z15" i="24"/>
  <c r="AO15" i="24" s="1"/>
  <c r="Y15" i="24"/>
  <c r="AN15" i="24" s="1"/>
  <c r="X15" i="24"/>
  <c r="AM15" i="24" s="1"/>
  <c r="W15" i="24"/>
  <c r="AL15" i="24" s="1"/>
  <c r="Z14" i="24"/>
  <c r="AO14" i="24" s="1"/>
  <c r="Y14" i="24"/>
  <c r="AN14" i="24" s="1"/>
  <c r="W14" i="24"/>
  <c r="AL14" i="24" s="1"/>
  <c r="Z13" i="24"/>
  <c r="AO13" i="24" s="1"/>
  <c r="Y13" i="24"/>
  <c r="AN13" i="24" s="1"/>
  <c r="X13" i="24"/>
  <c r="AM13" i="24" s="1"/>
  <c r="W13" i="24"/>
  <c r="AL13" i="24" s="1"/>
  <c r="Z12" i="24"/>
  <c r="AO12" i="24" s="1"/>
  <c r="Y12" i="24"/>
  <c r="AN12" i="24" s="1"/>
  <c r="W12" i="24"/>
  <c r="AL12" i="24" s="1"/>
  <c r="Z11" i="24"/>
  <c r="AO11" i="24" s="1"/>
  <c r="W11" i="24"/>
  <c r="AL11" i="24" s="1"/>
  <c r="Z10" i="24"/>
  <c r="AO10" i="24" s="1"/>
  <c r="Z9" i="24"/>
  <c r="AO9" i="24" s="1"/>
  <c r="Y9" i="24"/>
  <c r="AN9" i="24" s="1"/>
  <c r="X9" i="24"/>
  <c r="AM9" i="24" s="1"/>
  <c r="Z8" i="24"/>
  <c r="AO8" i="24" s="1"/>
  <c r="Z7" i="24"/>
  <c r="AO7" i="24" s="1"/>
  <c r="Y7" i="24"/>
  <c r="AN7" i="24" s="1"/>
  <c r="X7" i="24"/>
  <c r="AM7" i="24" s="1"/>
  <c r="V9" i="24"/>
  <c r="AK9" i="24" s="1"/>
  <c r="V12" i="24"/>
  <c r="AK12" i="24" s="1"/>
  <c r="V14" i="24"/>
  <c r="AK14" i="24" s="1"/>
  <c r="V17" i="24"/>
  <c r="AK17" i="24" s="1"/>
  <c r="V18" i="24"/>
  <c r="AK18" i="24" s="1"/>
  <c r="V19" i="24"/>
  <c r="AK19" i="24" s="1"/>
  <c r="V22" i="24"/>
  <c r="AK22" i="24" s="1"/>
  <c r="V23" i="24"/>
  <c r="AK23" i="24" s="1"/>
  <c r="V25" i="24"/>
  <c r="AK25" i="24" s="1"/>
  <c r="V26" i="24"/>
  <c r="AK26" i="24" s="1"/>
  <c r="V7" i="24"/>
  <c r="AK7" i="24" s="1"/>
  <c r="R7" i="24"/>
  <c r="AG7" i="24" s="1"/>
  <c r="S7" i="24"/>
  <c r="AH7" i="24" s="1"/>
  <c r="T7" i="24"/>
  <c r="AI7" i="24" s="1"/>
  <c r="U7" i="24"/>
  <c r="AJ7" i="24" s="1"/>
  <c r="R8" i="24"/>
  <c r="AG8" i="24" s="1"/>
  <c r="S8" i="24"/>
  <c r="AH8" i="24" s="1"/>
  <c r="T8" i="24"/>
  <c r="AI8" i="24" s="1"/>
  <c r="U8" i="24"/>
  <c r="AJ8" i="24" s="1"/>
  <c r="R9" i="24"/>
  <c r="AG9" i="24" s="1"/>
  <c r="S9" i="24"/>
  <c r="AH9" i="24" s="1"/>
  <c r="T9" i="24"/>
  <c r="AI9" i="24" s="1"/>
  <c r="U9" i="24"/>
  <c r="AJ9" i="24" s="1"/>
  <c r="R10" i="24"/>
  <c r="AG10" i="24" s="1"/>
  <c r="S10" i="24"/>
  <c r="AH10" i="24" s="1"/>
  <c r="T10" i="24"/>
  <c r="AI10" i="24" s="1"/>
  <c r="U10" i="24"/>
  <c r="AJ10" i="24" s="1"/>
  <c r="R11" i="24"/>
  <c r="AG11" i="24" s="1"/>
  <c r="S11" i="24"/>
  <c r="AH11" i="24" s="1"/>
  <c r="T11" i="24"/>
  <c r="AI11" i="24" s="1"/>
  <c r="U11" i="24"/>
  <c r="AJ11" i="24" s="1"/>
  <c r="R12" i="24"/>
  <c r="AG12" i="24" s="1"/>
  <c r="S12" i="24"/>
  <c r="AH12" i="24" s="1"/>
  <c r="T12" i="24"/>
  <c r="AI12" i="24" s="1"/>
  <c r="U12" i="24"/>
  <c r="AJ12" i="24" s="1"/>
  <c r="R13" i="24"/>
  <c r="AG13" i="24" s="1"/>
  <c r="S13" i="24"/>
  <c r="AH13" i="24" s="1"/>
  <c r="T13" i="24"/>
  <c r="AI13" i="24" s="1"/>
  <c r="U13" i="24"/>
  <c r="AJ13" i="24" s="1"/>
  <c r="R14" i="24"/>
  <c r="AG14" i="24" s="1"/>
  <c r="S14" i="24"/>
  <c r="AH14" i="24" s="1"/>
  <c r="T14" i="24"/>
  <c r="AI14" i="24" s="1"/>
  <c r="U14" i="24"/>
  <c r="AJ14" i="24" s="1"/>
  <c r="R15" i="24"/>
  <c r="AG15" i="24" s="1"/>
  <c r="S15" i="24"/>
  <c r="AH15" i="24" s="1"/>
  <c r="T15" i="24"/>
  <c r="AI15" i="24" s="1"/>
  <c r="U15" i="24"/>
  <c r="AJ15" i="24" s="1"/>
  <c r="R16" i="24"/>
  <c r="AG16" i="24" s="1"/>
  <c r="S16" i="24"/>
  <c r="AH16" i="24" s="1"/>
  <c r="T16" i="24"/>
  <c r="AI16" i="24" s="1"/>
  <c r="U16" i="24"/>
  <c r="AJ16" i="24" s="1"/>
  <c r="R17" i="24"/>
  <c r="AG17" i="24" s="1"/>
  <c r="S17" i="24"/>
  <c r="AH17" i="24" s="1"/>
  <c r="T17" i="24"/>
  <c r="AI17" i="24" s="1"/>
  <c r="U17" i="24"/>
  <c r="AJ17" i="24" s="1"/>
  <c r="R18" i="24"/>
  <c r="AG18" i="24" s="1"/>
  <c r="S18" i="24"/>
  <c r="AH18" i="24" s="1"/>
  <c r="T18" i="24"/>
  <c r="AI18" i="24" s="1"/>
  <c r="U18" i="24"/>
  <c r="AJ18" i="24" s="1"/>
  <c r="R19" i="24"/>
  <c r="AG19" i="24" s="1"/>
  <c r="S19" i="24"/>
  <c r="AH19" i="24" s="1"/>
  <c r="T19" i="24"/>
  <c r="AI19" i="24" s="1"/>
  <c r="U19" i="24"/>
  <c r="AJ19" i="24" s="1"/>
  <c r="R20" i="24"/>
  <c r="AG20" i="24" s="1"/>
  <c r="S20" i="24"/>
  <c r="AH20" i="24" s="1"/>
  <c r="T20" i="24"/>
  <c r="AI20" i="24" s="1"/>
  <c r="U20" i="24"/>
  <c r="AJ20" i="24" s="1"/>
  <c r="R21" i="24"/>
  <c r="AG21" i="24" s="1"/>
  <c r="S21" i="24"/>
  <c r="AH21" i="24" s="1"/>
  <c r="T21" i="24"/>
  <c r="AI21" i="24" s="1"/>
  <c r="U21" i="24"/>
  <c r="AJ21" i="24" s="1"/>
  <c r="R22" i="24"/>
  <c r="AG22" i="24" s="1"/>
  <c r="S22" i="24"/>
  <c r="AH22" i="24" s="1"/>
  <c r="T22" i="24"/>
  <c r="AI22" i="24" s="1"/>
  <c r="U22" i="24"/>
  <c r="AJ22" i="24" s="1"/>
  <c r="R23" i="24"/>
  <c r="AG23" i="24" s="1"/>
  <c r="S23" i="24"/>
  <c r="AH23" i="24" s="1"/>
  <c r="T23" i="24"/>
  <c r="AI23" i="24" s="1"/>
  <c r="U23" i="24"/>
  <c r="AJ23" i="24" s="1"/>
  <c r="R24" i="24"/>
  <c r="AG24" i="24" s="1"/>
  <c r="S24" i="24"/>
  <c r="AH24" i="24" s="1"/>
  <c r="T24" i="24"/>
  <c r="AI24" i="24" s="1"/>
  <c r="U24" i="24"/>
  <c r="AJ24" i="24" s="1"/>
  <c r="R25" i="24"/>
  <c r="AG25" i="24" s="1"/>
  <c r="S25" i="24"/>
  <c r="AH25" i="24" s="1"/>
  <c r="T25" i="24"/>
  <c r="AI25" i="24" s="1"/>
  <c r="U25" i="24"/>
  <c r="AJ25" i="24" s="1"/>
  <c r="R26" i="24"/>
  <c r="AG26" i="24" s="1"/>
  <c r="S26" i="24"/>
  <c r="AH26" i="24" s="1"/>
  <c r="T26" i="24"/>
  <c r="AI26" i="24" s="1"/>
  <c r="U26" i="24"/>
  <c r="AJ26" i="24" s="1"/>
  <c r="Q8" i="24"/>
  <c r="AF8" i="24" s="1"/>
  <c r="Q9" i="24"/>
  <c r="AF9" i="24" s="1"/>
  <c r="Q10" i="24"/>
  <c r="AF10" i="24" s="1"/>
  <c r="Q11" i="24"/>
  <c r="AF11" i="24" s="1"/>
  <c r="Q12" i="24"/>
  <c r="AF12" i="24" s="1"/>
  <c r="Q13" i="24"/>
  <c r="AF13" i="24" s="1"/>
  <c r="Q14" i="24"/>
  <c r="AF14" i="24" s="1"/>
  <c r="Q15" i="24"/>
  <c r="AF15" i="24" s="1"/>
  <c r="Q16" i="24"/>
  <c r="AF16" i="24" s="1"/>
  <c r="Q17" i="24"/>
  <c r="AF17" i="24" s="1"/>
  <c r="Q18" i="24"/>
  <c r="AF18" i="24" s="1"/>
  <c r="Q19" i="24"/>
  <c r="AF19" i="24" s="1"/>
  <c r="Q20" i="24"/>
  <c r="AF20" i="24" s="1"/>
  <c r="Q21" i="24"/>
  <c r="AF21" i="24" s="1"/>
  <c r="Q22" i="24"/>
  <c r="AF22" i="24" s="1"/>
  <c r="Q23" i="24"/>
  <c r="AF23" i="24" s="1"/>
  <c r="Q24" i="24"/>
  <c r="AF24" i="24" s="1"/>
  <c r="Q25" i="24"/>
  <c r="AF25" i="24" s="1"/>
  <c r="Q26" i="24"/>
  <c r="AF26" i="24" s="1"/>
  <c r="Q7" i="24"/>
  <c r="AF7" i="24" s="1"/>
  <c r="N7" i="24"/>
  <c r="AC7" i="24" s="1"/>
  <c r="O7" i="24"/>
  <c r="AD7" i="24" s="1"/>
  <c r="P7" i="24"/>
  <c r="AE7" i="24" s="1"/>
  <c r="P8" i="24"/>
  <c r="AE8" i="24" s="1"/>
  <c r="N9" i="24"/>
  <c r="AC9" i="24" s="1"/>
  <c r="O9" i="24"/>
  <c r="AD9" i="24" s="1"/>
  <c r="P9" i="24"/>
  <c r="AE9" i="24" s="1"/>
  <c r="M11" i="24"/>
  <c r="AB11" i="24" s="1"/>
  <c r="P11" i="24"/>
  <c r="AE11" i="24" s="1"/>
  <c r="M12" i="24"/>
  <c r="AB12" i="24" s="1"/>
  <c r="O12" i="24"/>
  <c r="AD12" i="24" s="1"/>
  <c r="P12" i="24"/>
  <c r="AE12" i="24" s="1"/>
  <c r="M13" i="24"/>
  <c r="AB13" i="24" s="1"/>
  <c r="N13" i="24"/>
  <c r="AC13" i="24" s="1"/>
  <c r="O13" i="24"/>
  <c r="AD13" i="24" s="1"/>
  <c r="P13" i="24"/>
  <c r="AE13" i="24" s="1"/>
  <c r="M14" i="24"/>
  <c r="AB14" i="24" s="1"/>
  <c r="O14" i="24"/>
  <c r="AD14" i="24" s="1"/>
  <c r="P14" i="24"/>
  <c r="AE14" i="24" s="1"/>
  <c r="M15" i="24"/>
  <c r="AB15" i="24" s="1"/>
  <c r="N15" i="24"/>
  <c r="AC15" i="24" s="1"/>
  <c r="O15" i="24"/>
  <c r="AD15" i="24" s="1"/>
  <c r="P15" i="24"/>
  <c r="AE15" i="24" s="1"/>
  <c r="P17" i="24"/>
  <c r="AE17" i="24" s="1"/>
  <c r="M18" i="24"/>
  <c r="AB18" i="24" s="1"/>
  <c r="N18" i="24"/>
  <c r="AC18" i="24" s="1"/>
  <c r="O18" i="24"/>
  <c r="AD18" i="24" s="1"/>
  <c r="N19" i="24"/>
  <c r="AC19" i="24" s="1"/>
  <c r="O19" i="24"/>
  <c r="AD19" i="24" s="1"/>
  <c r="P19" i="24"/>
  <c r="AE19" i="24" s="1"/>
  <c r="M20" i="24"/>
  <c r="AB20" i="24" s="1"/>
  <c r="N20" i="24"/>
  <c r="AC20" i="24" s="1"/>
  <c r="O20" i="24"/>
  <c r="AD20" i="24" s="1"/>
  <c r="P20" i="24"/>
  <c r="AE20" i="24" s="1"/>
  <c r="M21" i="24"/>
  <c r="AB21" i="24" s="1"/>
  <c r="O21" i="24"/>
  <c r="AD21" i="24" s="1"/>
  <c r="P21" i="24"/>
  <c r="AE21" i="24" s="1"/>
  <c r="N22" i="24"/>
  <c r="AC22" i="24" s="1"/>
  <c r="O22" i="24"/>
  <c r="AD22" i="24" s="1"/>
  <c r="P22" i="24"/>
  <c r="AE22" i="24" s="1"/>
  <c r="O23" i="24"/>
  <c r="AD23" i="24" s="1"/>
  <c r="M24" i="24"/>
  <c r="AB24" i="24" s="1"/>
  <c r="N24" i="24"/>
  <c r="AC24" i="24" s="1"/>
  <c r="P24" i="24"/>
  <c r="AE24" i="24" s="1"/>
  <c r="M25" i="24"/>
  <c r="AB25" i="24" s="1"/>
  <c r="N25" i="24"/>
  <c r="AC25" i="24" s="1"/>
  <c r="O25" i="24"/>
  <c r="AD25" i="24" s="1"/>
  <c r="M26" i="24"/>
  <c r="AB26" i="24" s="1"/>
  <c r="N26" i="24"/>
  <c r="AC26" i="24" s="1"/>
  <c r="O26" i="24"/>
  <c r="AD26" i="24" s="1"/>
  <c r="P26" i="24"/>
  <c r="AE26" i="24" s="1"/>
  <c r="L9" i="24"/>
  <c r="AA9" i="24" s="1"/>
  <c r="L12" i="24"/>
  <c r="AA12" i="24" s="1"/>
  <c r="L14" i="24"/>
  <c r="AA14" i="24" s="1"/>
  <c r="L17" i="24"/>
  <c r="AA17" i="24" s="1"/>
  <c r="L18" i="24"/>
  <c r="AA18" i="24" s="1"/>
  <c r="L19" i="24"/>
  <c r="AA19" i="24" s="1"/>
  <c r="L22" i="24"/>
  <c r="AA22" i="24" s="1"/>
  <c r="L23" i="24"/>
  <c r="AA23" i="24" s="1"/>
  <c r="L25" i="24"/>
  <c r="AA25" i="24" s="1"/>
  <c r="L26" i="24"/>
  <c r="AA26" i="24" s="1"/>
  <c r="L7" i="24"/>
  <c r="AA7" i="24" s="1"/>
  <c r="F49" i="24"/>
  <c r="E49" i="24"/>
  <c r="D49" i="24"/>
  <c r="C49" i="24"/>
  <c r="E51" i="27"/>
  <c r="D51" i="27"/>
  <c r="C51" i="27"/>
  <c r="B51" i="27"/>
  <c r="B57" i="27" s="1"/>
  <c r="B63" i="27" s="1"/>
  <c r="F51" i="27"/>
  <c r="F57" i="27" s="1"/>
  <c r="F63" i="27" s="1"/>
  <c r="G65" i="27"/>
  <c r="G64" i="27"/>
  <c r="G63" i="27"/>
  <c r="E57" i="27"/>
  <c r="E63" i="27" s="1"/>
  <c r="D57" i="27"/>
  <c r="D63" i="27" s="1"/>
  <c r="C57" i="27"/>
  <c r="C63" i="27" s="1"/>
  <c r="G51" i="27"/>
  <c r="F46" i="27"/>
  <c r="E46" i="27"/>
  <c r="D46" i="27"/>
  <c r="C46" i="27"/>
  <c r="B46" i="27"/>
  <c r="F29" i="27"/>
  <c r="E29" i="27"/>
  <c r="E45" i="27" s="1"/>
  <c r="E53" i="27" s="1"/>
  <c r="E59" i="27" s="1"/>
  <c r="E65" i="27" s="1"/>
  <c r="D29" i="27"/>
  <c r="C29" i="27"/>
  <c r="B29" i="27"/>
  <c r="B45" i="27" s="1"/>
  <c r="B53" i="27" s="1"/>
  <c r="B59" i="27" s="1"/>
  <c r="B65" i="27" s="1"/>
  <c r="N13" i="27" l="1"/>
  <c r="AC13" i="27" s="1"/>
  <c r="M8" i="34"/>
  <c r="AB8" i="34" s="1"/>
  <c r="AQ8" i="34" s="1"/>
  <c r="N8" i="34"/>
  <c r="AC8" i="34" s="1"/>
  <c r="AR8" i="34" s="1"/>
  <c r="BG8" i="34" s="1"/>
  <c r="O49" i="30"/>
  <c r="AD49" i="30" s="1"/>
  <c r="N49" i="30"/>
  <c r="AC49" i="30" s="1"/>
  <c r="M49" i="30"/>
  <c r="AB49" i="30" s="1"/>
  <c r="P49" i="30"/>
  <c r="AE49" i="30" s="1"/>
  <c r="L49" i="30"/>
  <c r="AA49" i="30" s="1"/>
  <c r="V8" i="31"/>
  <c r="AK8" i="31" s="1"/>
  <c r="X11" i="30"/>
  <c r="AM11" i="30" s="1"/>
  <c r="W8" i="35"/>
  <c r="Y8" i="35"/>
  <c r="AN8" i="35" s="1"/>
  <c r="BC8" i="35" s="1"/>
  <c r="Z8" i="35"/>
  <c r="V8" i="35"/>
  <c r="X8" i="35"/>
  <c r="X7" i="34"/>
  <c r="W7" i="34"/>
  <c r="X13" i="30"/>
  <c r="AM13" i="30" s="1"/>
  <c r="Y13" i="30"/>
  <c r="AN13" i="30" s="1"/>
  <c r="W13" i="30"/>
  <c r="AL13" i="30" s="1"/>
  <c r="Z13" i="30"/>
  <c r="AO13" i="30" s="1"/>
  <c r="V13" i="30"/>
  <c r="AK13" i="30" s="1"/>
  <c r="M14" i="35"/>
  <c r="AB14" i="35" s="1"/>
  <c r="AQ14" i="35" s="1"/>
  <c r="BF14" i="35" s="1"/>
  <c r="P14" i="35"/>
  <c r="AE14" i="35" s="1"/>
  <c r="AT14" i="35" s="1"/>
  <c r="BI14" i="35" s="1"/>
  <c r="L14" i="35"/>
  <c r="AA14" i="35" s="1"/>
  <c r="AP14" i="35" s="1"/>
  <c r="BE14" i="35" s="1"/>
  <c r="O14" i="35"/>
  <c r="AD14" i="35" s="1"/>
  <c r="AS14" i="35" s="1"/>
  <c r="BH14" i="35" s="1"/>
  <c r="N11" i="34"/>
  <c r="AC11" i="34" s="1"/>
  <c r="AR11" i="34" s="1"/>
  <c r="BG11" i="34" s="1"/>
  <c r="O32" i="30"/>
  <c r="AD32" i="30" s="1"/>
  <c r="P32" i="30"/>
  <c r="AE32" i="30" s="1"/>
  <c r="N32" i="30"/>
  <c r="AC32" i="30" s="1"/>
  <c r="M32" i="30"/>
  <c r="AB32" i="30" s="1"/>
  <c r="L32" i="30"/>
  <c r="AA32" i="30" s="1"/>
  <c r="L8" i="31"/>
  <c r="AA8" i="31" s="1"/>
  <c r="N11" i="30"/>
  <c r="AC11" i="30" s="1"/>
  <c r="O8" i="35"/>
  <c r="AD8" i="35" s="1"/>
  <c r="AS8" i="35" s="1"/>
  <c r="L8" i="35"/>
  <c r="N8" i="35"/>
  <c r="M8" i="35"/>
  <c r="P8" i="35"/>
  <c r="M7" i="34"/>
  <c r="N7" i="34"/>
  <c r="O13" i="30"/>
  <c r="AD13" i="30" s="1"/>
  <c r="L13" i="30"/>
  <c r="AA13" i="30" s="1"/>
  <c r="N13" i="30"/>
  <c r="AC13" i="30" s="1"/>
  <c r="M13" i="30"/>
  <c r="AB13" i="30" s="1"/>
  <c r="P13" i="30"/>
  <c r="AE13" i="30" s="1"/>
  <c r="P45" i="30"/>
  <c r="AE45" i="30" s="1"/>
  <c r="L14" i="31"/>
  <c r="AA14" i="31" s="1"/>
  <c r="N33" i="30"/>
  <c r="AC33" i="30" s="1"/>
  <c r="N9" i="31"/>
  <c r="AC9" i="31" s="1"/>
  <c r="M9" i="31"/>
  <c r="AB9" i="31" s="1"/>
  <c r="O9" i="31"/>
  <c r="AD9" i="31" s="1"/>
  <c r="L9" i="31"/>
  <c r="AA9" i="31" s="1"/>
  <c r="V9" i="31"/>
  <c r="AK9" i="31" s="1"/>
  <c r="Y9" i="31"/>
  <c r="AN9" i="31" s="1"/>
  <c r="X9" i="31"/>
  <c r="AM9" i="31" s="1"/>
  <c r="W9" i="31"/>
  <c r="AL9" i="31" s="1"/>
  <c r="O12" i="30"/>
  <c r="AD12" i="30" s="1"/>
  <c r="M12" i="30"/>
  <c r="AB12" i="30" s="1"/>
  <c r="M22" i="27"/>
  <c r="AB22" i="27" s="1"/>
  <c r="L33" i="30"/>
  <c r="AA33" i="30" s="1"/>
  <c r="O33" i="30"/>
  <c r="AD33" i="30" s="1"/>
  <c r="M33" i="30"/>
  <c r="AB33" i="30" s="1"/>
  <c r="P51" i="30"/>
  <c r="AE51" i="30" s="1"/>
  <c r="O51" i="30"/>
  <c r="AD51" i="30" s="1"/>
  <c r="W12" i="30"/>
  <c r="AL12" i="30" s="1"/>
  <c r="Y12" i="30"/>
  <c r="AN12" i="30" s="1"/>
  <c r="Z11" i="28"/>
  <c r="AO11" i="28" s="1"/>
  <c r="W16" i="30"/>
  <c r="AL16" i="30" s="1"/>
  <c r="Z16" i="30"/>
  <c r="AO16" i="30" s="1"/>
  <c r="V16" i="30"/>
  <c r="AK16" i="30" s="1"/>
  <c r="Y16" i="30"/>
  <c r="AN16" i="30" s="1"/>
  <c r="X16" i="30"/>
  <c r="AM16" i="30" s="1"/>
  <c r="W33" i="30"/>
  <c r="AL33" i="30" s="1"/>
  <c r="V33" i="30"/>
  <c r="AK33" i="30" s="1"/>
  <c r="Y33" i="30"/>
  <c r="AN33" i="30" s="1"/>
  <c r="P25" i="30"/>
  <c r="AE25" i="30" s="1"/>
  <c r="O25" i="30"/>
  <c r="AD25" i="30" s="1"/>
  <c r="N25" i="30"/>
  <c r="AC25" i="30" s="1"/>
  <c r="M25" i="30"/>
  <c r="AB25" i="30" s="1"/>
  <c r="Y12" i="28"/>
  <c r="AN12" i="28" s="1"/>
  <c r="X25" i="30"/>
  <c r="AM25" i="30" s="1"/>
  <c r="W25" i="30"/>
  <c r="AL25" i="30" s="1"/>
  <c r="Z25" i="30"/>
  <c r="AO25" i="30" s="1"/>
  <c r="Y25" i="30"/>
  <c r="AN25" i="30" s="1"/>
  <c r="B71" i="27"/>
  <c r="D13" i="26" s="1"/>
  <c r="X12" i="27"/>
  <c r="AM12" i="27" s="1"/>
  <c r="Z11" i="29"/>
  <c r="AO11" i="29" s="1"/>
  <c r="V11" i="29"/>
  <c r="AK11" i="29" s="1"/>
  <c r="Y11" i="29"/>
  <c r="AN11" i="29" s="1"/>
  <c r="X11" i="29"/>
  <c r="AM11" i="29" s="1"/>
  <c r="W11" i="29"/>
  <c r="AL11" i="29" s="1"/>
  <c r="V12" i="27"/>
  <c r="AK12" i="27" s="1"/>
  <c r="X14" i="27"/>
  <c r="AM14" i="27" s="1"/>
  <c r="Y12" i="27"/>
  <c r="AN12" i="27" s="1"/>
  <c r="Y14" i="27"/>
  <c r="AN14" i="27" s="1"/>
  <c r="X9" i="29"/>
  <c r="AM9" i="29" s="1"/>
  <c r="W9" i="29"/>
  <c r="AL9" i="29" s="1"/>
  <c r="Z9" i="29"/>
  <c r="AO9" i="29" s="1"/>
  <c r="V9" i="29"/>
  <c r="AK9" i="29" s="1"/>
  <c r="Y9" i="29"/>
  <c r="AN9" i="29" s="1"/>
  <c r="Z9" i="28"/>
  <c r="AO9" i="28" s="1"/>
  <c r="Y10" i="24"/>
  <c r="AN10" i="24" s="1"/>
  <c r="Y8" i="27"/>
  <c r="AN8" i="27" s="1"/>
  <c r="Z12" i="27"/>
  <c r="AO12" i="27" s="1"/>
  <c r="V14" i="27"/>
  <c r="AK14" i="27" s="1"/>
  <c r="P9" i="29"/>
  <c r="AE9" i="29" s="1"/>
  <c r="L9" i="29"/>
  <c r="AA9" i="29" s="1"/>
  <c r="O9" i="29"/>
  <c r="AD9" i="29" s="1"/>
  <c r="N9" i="29"/>
  <c r="AC9" i="29" s="1"/>
  <c r="M9" i="29"/>
  <c r="AB9" i="29" s="1"/>
  <c r="P9" i="28"/>
  <c r="AE9" i="28" s="1"/>
  <c r="N11" i="29"/>
  <c r="AC11" i="29" s="1"/>
  <c r="M11" i="29"/>
  <c r="AB11" i="29" s="1"/>
  <c r="P11" i="29"/>
  <c r="AE11" i="29" s="1"/>
  <c r="L11" i="29"/>
  <c r="AA11" i="29" s="1"/>
  <c r="O11" i="29"/>
  <c r="AD11" i="29" s="1"/>
  <c r="V26" i="27"/>
  <c r="AK26" i="27" s="1"/>
  <c r="X8" i="28"/>
  <c r="AM8" i="28" s="1"/>
  <c r="V9" i="28"/>
  <c r="AK9" i="28" s="1"/>
  <c r="W11" i="28"/>
  <c r="AL11" i="28" s="1"/>
  <c r="Y18" i="27"/>
  <c r="AN18" i="27" s="1"/>
  <c r="W14" i="29"/>
  <c r="AL14" i="29" s="1"/>
  <c r="Z14" i="29"/>
  <c r="AO14" i="29" s="1"/>
  <c r="V14" i="29"/>
  <c r="AK14" i="29" s="1"/>
  <c r="Y14" i="29"/>
  <c r="AN14" i="29" s="1"/>
  <c r="X14" i="29"/>
  <c r="AM14" i="29" s="1"/>
  <c r="M9" i="28"/>
  <c r="AB9" i="28" s="1"/>
  <c r="W9" i="28"/>
  <c r="AL9" i="28" s="1"/>
  <c r="X11" i="28"/>
  <c r="AM11" i="28" s="1"/>
  <c r="X25" i="27"/>
  <c r="AM25" i="27" s="1"/>
  <c r="W17" i="29"/>
  <c r="AL17" i="29" s="1"/>
  <c r="Z17" i="29"/>
  <c r="AO17" i="29" s="1"/>
  <c r="V17" i="29"/>
  <c r="AK17" i="29" s="1"/>
  <c r="X17" i="29"/>
  <c r="AM17" i="29" s="1"/>
  <c r="Y17" i="29"/>
  <c r="AN17" i="29" s="1"/>
  <c r="P12" i="28"/>
  <c r="AE12" i="28" s="1"/>
  <c r="O14" i="29"/>
  <c r="AD14" i="29" s="1"/>
  <c r="L14" i="29"/>
  <c r="AA14" i="29" s="1"/>
  <c r="N14" i="29"/>
  <c r="AC14" i="29" s="1"/>
  <c r="P14" i="29"/>
  <c r="AE14" i="29" s="1"/>
  <c r="M14" i="29"/>
  <c r="AB14" i="29" s="1"/>
  <c r="N25" i="27"/>
  <c r="AC25" i="27" s="1"/>
  <c r="O17" i="29"/>
  <c r="AD17" i="29" s="1"/>
  <c r="P17" i="29"/>
  <c r="AE17" i="29" s="1"/>
  <c r="N17" i="29"/>
  <c r="AC17" i="29" s="1"/>
  <c r="L17" i="29"/>
  <c r="AA17" i="29" s="1"/>
  <c r="M17" i="29"/>
  <c r="AB17" i="29" s="1"/>
  <c r="N9" i="28"/>
  <c r="AC9" i="28" s="1"/>
  <c r="Y9" i="28"/>
  <c r="AN9" i="28" s="1"/>
  <c r="Y11" i="28"/>
  <c r="AN11" i="28" s="1"/>
  <c r="D50" i="28"/>
  <c r="D56" i="28" s="1"/>
  <c r="D62" i="28" s="1"/>
  <c r="D24" i="26" s="1"/>
  <c r="F50" i="28"/>
  <c r="F56" i="28" s="1"/>
  <c r="F62" i="28" s="1"/>
  <c r="D26" i="26" s="1"/>
  <c r="L8" i="28"/>
  <c r="AA8" i="28" s="1"/>
  <c r="P8" i="28"/>
  <c r="AE8" i="28" s="1"/>
  <c r="M12" i="28"/>
  <c r="AB12" i="28" s="1"/>
  <c r="M8" i="28"/>
  <c r="AB8" i="28" s="1"/>
  <c r="Y8" i="28"/>
  <c r="AN8" i="28" s="1"/>
  <c r="N12" i="28"/>
  <c r="AC12" i="28" s="1"/>
  <c r="V12" i="28"/>
  <c r="AK12" i="28" s="1"/>
  <c r="Z12" i="28"/>
  <c r="AO12" i="28" s="1"/>
  <c r="N8" i="28"/>
  <c r="AC8" i="28" s="1"/>
  <c r="V8" i="28"/>
  <c r="AK8" i="28" s="1"/>
  <c r="Z8" i="28"/>
  <c r="AO8" i="28" s="1"/>
  <c r="O9" i="28"/>
  <c r="AD9" i="28" s="1"/>
  <c r="M11" i="28"/>
  <c r="AB11" i="28" s="1"/>
  <c r="O12" i="28"/>
  <c r="AD12" i="28" s="1"/>
  <c r="W12" i="28"/>
  <c r="AL12" i="28" s="1"/>
  <c r="W8" i="28"/>
  <c r="AL8" i="28" s="1"/>
  <c r="L9" i="28"/>
  <c r="AA9" i="28" s="1"/>
  <c r="X9" i="28"/>
  <c r="AM9" i="28" s="1"/>
  <c r="V11" i="28"/>
  <c r="AK11" i="28" s="1"/>
  <c r="L12" i="28"/>
  <c r="AA12" i="28" s="1"/>
  <c r="X12" i="28"/>
  <c r="AM12" i="28" s="1"/>
  <c r="D60" i="28"/>
  <c r="B24" i="26" s="1"/>
  <c r="E60" i="28"/>
  <c r="B25" i="26" s="1"/>
  <c r="B60" i="28"/>
  <c r="B22" i="26" s="1"/>
  <c r="F60" i="28"/>
  <c r="B26" i="26" s="1"/>
  <c r="C60" i="28"/>
  <c r="B23" i="26" s="1"/>
  <c r="E50" i="28"/>
  <c r="E56" i="28" s="1"/>
  <c r="E62" i="28" s="1"/>
  <c r="D25" i="26" s="1"/>
  <c r="S19" i="28"/>
  <c r="R19" i="28"/>
  <c r="T19" i="28"/>
  <c r="Q19" i="28"/>
  <c r="U19" i="28"/>
  <c r="C50" i="28"/>
  <c r="C56" i="28" s="1"/>
  <c r="C62" i="28" s="1"/>
  <c r="D23" i="26" s="1"/>
  <c r="B50" i="28"/>
  <c r="B56" i="28" s="1"/>
  <c r="B62" i="28" s="1"/>
  <c r="D22" i="26" s="1"/>
  <c r="P12" i="27"/>
  <c r="AE12" i="27" s="1"/>
  <c r="N10" i="24"/>
  <c r="AC10" i="24" s="1"/>
  <c r="M12" i="27"/>
  <c r="AB12" i="27" s="1"/>
  <c r="E71" i="27"/>
  <c r="D16" i="26" s="1"/>
  <c r="Y11" i="27"/>
  <c r="AN11" i="27" s="1"/>
  <c r="V11" i="27"/>
  <c r="AK11" i="27" s="1"/>
  <c r="L26" i="27"/>
  <c r="AA26" i="27" s="1"/>
  <c r="O26" i="27"/>
  <c r="AD26" i="27" s="1"/>
  <c r="M26" i="27"/>
  <c r="AB26" i="27" s="1"/>
  <c r="M18" i="27"/>
  <c r="AB18" i="27" s="1"/>
  <c r="O18" i="27"/>
  <c r="AD18" i="27" s="1"/>
  <c r="N14" i="27"/>
  <c r="AC14" i="27" s="1"/>
  <c r="M14" i="27"/>
  <c r="AB14" i="27" s="1"/>
  <c r="L14" i="27"/>
  <c r="AA14" i="27" s="1"/>
  <c r="O14" i="27"/>
  <c r="AD14" i="27" s="1"/>
  <c r="O11" i="27"/>
  <c r="AD11" i="27" s="1"/>
  <c r="M11" i="27"/>
  <c r="AB11" i="27" s="1"/>
  <c r="L11" i="27"/>
  <c r="AA11" i="27" s="1"/>
  <c r="M10" i="24"/>
  <c r="AB10" i="24" s="1"/>
  <c r="P10" i="24"/>
  <c r="AE10" i="24" s="1"/>
  <c r="W10" i="24"/>
  <c r="AL10" i="24" s="1"/>
  <c r="O12" i="27"/>
  <c r="AD12" i="27" s="1"/>
  <c r="W12" i="27"/>
  <c r="AL12" i="27" s="1"/>
  <c r="N12" i="27"/>
  <c r="AC12" i="27" s="1"/>
  <c r="L10" i="24"/>
  <c r="AA10" i="24" s="1"/>
  <c r="O10" i="24"/>
  <c r="AD10" i="24" s="1"/>
  <c r="V10" i="24"/>
  <c r="AK10" i="24" s="1"/>
  <c r="X10" i="24"/>
  <c r="AM10" i="24" s="1"/>
  <c r="L12" i="27"/>
  <c r="AA12" i="27" s="1"/>
  <c r="L8" i="27"/>
  <c r="AA8" i="27" s="1"/>
  <c r="O8" i="27"/>
  <c r="AD8" i="27" s="1"/>
  <c r="G29" i="27"/>
  <c r="B52" i="27" s="1"/>
  <c r="B58" i="27" s="1"/>
  <c r="B64" i="27" s="1"/>
  <c r="B70" i="27" s="1"/>
  <c r="F45" i="27"/>
  <c r="F53" i="27" s="1"/>
  <c r="F59" i="27" s="1"/>
  <c r="F65" i="27" s="1"/>
  <c r="F71" i="27" s="1"/>
  <c r="D17" i="26" s="1"/>
  <c r="B69" i="27"/>
  <c r="B13" i="26" s="1"/>
  <c r="C69" i="27"/>
  <c r="B14" i="26" s="1"/>
  <c r="D69" i="27"/>
  <c r="B15" i="26" s="1"/>
  <c r="E69" i="27"/>
  <c r="B16" i="26" s="1"/>
  <c r="F69" i="27"/>
  <c r="B17" i="26" s="1"/>
  <c r="AX9" i="27"/>
  <c r="T29" i="27"/>
  <c r="S29" i="27"/>
  <c r="AW8" i="27"/>
  <c r="Q29" i="27"/>
  <c r="AY24" i="27"/>
  <c r="U29" i="27"/>
  <c r="C45" i="27"/>
  <c r="C53" i="27" s="1"/>
  <c r="C59" i="27" s="1"/>
  <c r="C65" i="27" s="1"/>
  <c r="C71" i="27" s="1"/>
  <c r="D14" i="26" s="1"/>
  <c r="J29" i="27"/>
  <c r="E52" i="27" s="1"/>
  <c r="E58" i="27" s="1"/>
  <c r="E64" i="27" s="1"/>
  <c r="E70" i="27" s="1"/>
  <c r="C16" i="26" s="1"/>
  <c r="AV11" i="27"/>
  <c r="R29" i="27"/>
  <c r="D45" i="27"/>
  <c r="D53" i="27" s="1"/>
  <c r="D59" i="27" s="1"/>
  <c r="D65" i="27" s="1"/>
  <c r="D71" i="27" s="1"/>
  <c r="D15" i="26" s="1"/>
  <c r="AB7" i="34" l="1"/>
  <c r="AQ7" i="34" s="1"/>
  <c r="M15" i="34"/>
  <c r="AM7" i="34"/>
  <c r="BB7" i="34" s="1"/>
  <c r="AE8" i="35"/>
  <c r="AT8" i="35" s="1"/>
  <c r="BH8" i="35"/>
  <c r="AM8" i="35"/>
  <c r="BB8" i="35" s="1"/>
  <c r="AL8" i="35"/>
  <c r="BA8" i="35" s="1"/>
  <c r="AA8" i="35"/>
  <c r="AP8" i="35" s="1"/>
  <c r="AB8" i="35"/>
  <c r="AQ8" i="35" s="1"/>
  <c r="AK8" i="35"/>
  <c r="AZ8" i="35" s="1"/>
  <c r="AC7" i="34"/>
  <c r="AR7" i="34" s="1"/>
  <c r="AC8" i="35"/>
  <c r="AR8" i="35" s="1"/>
  <c r="AL7" i="34"/>
  <c r="BA7" i="34" s="1"/>
  <c r="W15" i="34"/>
  <c r="W16" i="34"/>
  <c r="BA8" i="34" s="1"/>
  <c r="BF8" i="34" s="1"/>
  <c r="AO8" i="35"/>
  <c r="BD8" i="35" s="1"/>
  <c r="Z20" i="35"/>
  <c r="Z19" i="35"/>
  <c r="W17" i="31"/>
  <c r="BA9" i="31"/>
  <c r="N17" i="31"/>
  <c r="X17" i="31"/>
  <c r="Y17" i="31"/>
  <c r="AS9" i="31"/>
  <c r="O17" i="31"/>
  <c r="M17" i="31"/>
  <c r="AQ9" i="31"/>
  <c r="K29" i="27"/>
  <c r="F52" i="27" s="1"/>
  <c r="F58" i="27" s="1"/>
  <c r="F64" i="27" s="1"/>
  <c r="F70" i="27" s="1"/>
  <c r="C17" i="26" s="1"/>
  <c r="E17" i="26" s="1"/>
  <c r="AY10" i="28"/>
  <c r="AY15" i="28"/>
  <c r="AY16" i="28"/>
  <c r="AY17" i="28"/>
  <c r="AX17" i="28"/>
  <c r="AX10" i="28"/>
  <c r="AX15" i="28"/>
  <c r="AX16" i="28"/>
  <c r="AU10" i="28"/>
  <c r="AU15" i="28"/>
  <c r="AU16" i="28"/>
  <c r="AU17" i="28"/>
  <c r="AV15" i="28"/>
  <c r="AV16" i="28"/>
  <c r="AV17" i="28"/>
  <c r="AV10" i="28"/>
  <c r="AW16" i="28"/>
  <c r="AW17" i="28"/>
  <c r="AW10" i="28"/>
  <c r="AW15" i="28"/>
  <c r="AW8" i="28"/>
  <c r="AU12" i="28"/>
  <c r="E16" i="26"/>
  <c r="B72" i="27"/>
  <c r="B77" i="27" s="1"/>
  <c r="C13" i="26"/>
  <c r="E13" i="26" s="1"/>
  <c r="AU18" i="28"/>
  <c r="AX13" i="28"/>
  <c r="AW9" i="28"/>
  <c r="AW12" i="28"/>
  <c r="J19" i="28"/>
  <c r="E43" i="28" s="1"/>
  <c r="E49" i="28" s="1"/>
  <c r="E55" i="28" s="1"/>
  <c r="E61" i="28" s="1"/>
  <c r="AX12" i="28"/>
  <c r="G19" i="28"/>
  <c r="B43" i="28" s="1"/>
  <c r="B49" i="28" s="1"/>
  <c r="B55" i="28" s="1"/>
  <c r="B61" i="28" s="1"/>
  <c r="AW18" i="28"/>
  <c r="I19" i="28"/>
  <c r="D43" i="28" s="1"/>
  <c r="D49" i="28" s="1"/>
  <c r="D55" i="28" s="1"/>
  <c r="D61" i="28" s="1"/>
  <c r="H19" i="28"/>
  <c r="C43" i="28" s="1"/>
  <c r="C49" i="28" s="1"/>
  <c r="C55" i="28" s="1"/>
  <c r="C61" i="28" s="1"/>
  <c r="AY18" i="28"/>
  <c r="K19" i="28"/>
  <c r="F43" i="28" s="1"/>
  <c r="F49" i="28" s="1"/>
  <c r="F55" i="28" s="1"/>
  <c r="F61" i="28" s="1"/>
  <c r="AY11" i="28"/>
  <c r="AU7" i="28"/>
  <c r="AU8" i="28"/>
  <c r="AU9" i="28"/>
  <c r="AY14" i="28"/>
  <c r="AY13" i="28"/>
  <c r="AU11" i="28"/>
  <c r="AV8" i="28"/>
  <c r="AV12" i="28"/>
  <c r="AV9" i="28"/>
  <c r="AX18" i="28"/>
  <c r="AX14" i="28"/>
  <c r="AX11" i="28"/>
  <c r="AX7" i="28"/>
  <c r="AX9" i="28"/>
  <c r="AX8" i="28"/>
  <c r="AV14" i="28"/>
  <c r="AU14" i="28"/>
  <c r="AU13" i="28"/>
  <c r="AW14" i="28"/>
  <c r="AW13" i="28"/>
  <c r="AW7" i="28"/>
  <c r="AW11" i="28"/>
  <c r="AV13" i="28"/>
  <c r="AY8" i="28"/>
  <c r="AY7" i="28"/>
  <c r="AY9" i="28"/>
  <c r="AV18" i="28"/>
  <c r="AV7" i="28"/>
  <c r="AY12" i="28"/>
  <c r="AV11" i="28"/>
  <c r="AV25" i="27"/>
  <c r="AV24" i="27"/>
  <c r="AV21" i="27"/>
  <c r="AW26" i="27"/>
  <c r="AW23" i="27"/>
  <c r="AW15" i="27"/>
  <c r="AW16" i="27"/>
  <c r="AV20" i="27"/>
  <c r="AW21" i="27"/>
  <c r="AX26" i="27"/>
  <c r="AX7" i="27"/>
  <c r="AV26" i="27"/>
  <c r="AW18" i="27"/>
  <c r="AX19" i="27"/>
  <c r="AW25" i="27"/>
  <c r="AW12" i="27"/>
  <c r="AW7" i="27"/>
  <c r="AY21" i="27"/>
  <c r="AW11" i="27"/>
  <c r="AY18" i="27"/>
  <c r="AY19" i="27"/>
  <c r="AY14" i="27"/>
  <c r="AV13" i="27"/>
  <c r="I29" i="27"/>
  <c r="D52" i="27" s="1"/>
  <c r="D58" i="27" s="1"/>
  <c r="D64" i="27" s="1"/>
  <c r="D70" i="27" s="1"/>
  <c r="H29" i="27"/>
  <c r="C52" i="27" s="1"/>
  <c r="C58" i="27" s="1"/>
  <c r="C64" i="27" s="1"/>
  <c r="C70" i="27" s="1"/>
  <c r="C14" i="26" s="1"/>
  <c r="E14" i="26" s="1"/>
  <c r="AY13" i="27"/>
  <c r="AY10" i="27"/>
  <c r="E72" i="27"/>
  <c r="E77" i="27" s="1"/>
  <c r="AY20" i="27"/>
  <c r="AY23" i="27"/>
  <c r="AU26" i="27"/>
  <c r="AU21" i="27"/>
  <c r="AU27" i="27"/>
  <c r="AU23" i="27"/>
  <c r="AU15" i="27"/>
  <c r="AU7" i="27"/>
  <c r="AU18" i="27"/>
  <c r="AU11" i="27"/>
  <c r="AU13" i="27"/>
  <c r="AU19" i="27"/>
  <c r="AX12" i="27"/>
  <c r="AX23" i="27"/>
  <c r="AX8" i="27"/>
  <c r="AX15" i="27"/>
  <c r="AV27" i="27"/>
  <c r="AV23" i="27"/>
  <c r="AV19" i="27"/>
  <c r="AV18" i="27"/>
  <c r="AV17" i="27"/>
  <c r="AV12" i="27"/>
  <c r="AV9" i="27"/>
  <c r="AV16" i="27"/>
  <c r="AV8" i="27"/>
  <c r="AY27" i="27"/>
  <c r="AY26" i="27"/>
  <c r="AY16" i="27"/>
  <c r="AY11" i="27"/>
  <c r="AY8" i="27"/>
  <c r="AY15" i="27"/>
  <c r="AY7" i="27"/>
  <c r="AW27" i="27"/>
  <c r="AW24" i="27"/>
  <c r="AW19" i="27"/>
  <c r="AW14" i="27"/>
  <c r="AW13" i="27"/>
  <c r="AW17" i="27"/>
  <c r="AW9" i="27"/>
  <c r="AY25" i="27"/>
  <c r="AW20" i="27"/>
  <c r="AV15" i="27"/>
  <c r="AU10" i="27"/>
  <c r="AV7" i="27"/>
  <c r="AY17" i="27"/>
  <c r="AY9" i="27"/>
  <c r="AU25" i="27"/>
  <c r="AU16" i="27"/>
  <c r="AU12" i="27"/>
  <c r="AU8" i="27"/>
  <c r="AU20" i="27"/>
  <c r="AX25" i="27"/>
  <c r="AX27" i="27"/>
  <c r="AX17" i="27"/>
  <c r="AX21" i="27"/>
  <c r="AX20" i="27"/>
  <c r="AX10" i="27"/>
  <c r="AX14" i="27"/>
  <c r="AX11" i="27"/>
  <c r="AX16" i="27"/>
  <c r="AX13" i="27"/>
  <c r="AU24" i="27"/>
  <c r="AX24" i="27"/>
  <c r="AV10" i="27"/>
  <c r="AU14" i="27"/>
  <c r="AU17" i="27"/>
  <c r="AV14" i="27"/>
  <c r="AU9" i="27"/>
  <c r="AX18" i="27"/>
  <c r="AW10" i="27"/>
  <c r="AY12" i="27"/>
  <c r="BG7" i="34" l="1"/>
  <c r="BG8" i="35"/>
  <c r="BF8" i="35"/>
  <c r="BI8" i="35"/>
  <c r="BE8" i="35"/>
  <c r="BF7" i="34"/>
  <c r="BF15" i="34" s="1"/>
  <c r="C64" i="34" s="1"/>
  <c r="AR8" i="31"/>
  <c r="AR16" i="31"/>
  <c r="AR7" i="31"/>
  <c r="AR14" i="31"/>
  <c r="AR10" i="31"/>
  <c r="AR12" i="31"/>
  <c r="AR15" i="31"/>
  <c r="AR13" i="31"/>
  <c r="AR11" i="31"/>
  <c r="AQ15" i="31"/>
  <c r="AQ12" i="31"/>
  <c r="AQ16" i="31"/>
  <c r="AQ11" i="31"/>
  <c r="AQ8" i="31"/>
  <c r="AQ7" i="31"/>
  <c r="AQ10" i="31"/>
  <c r="AQ13" i="31"/>
  <c r="AQ14" i="31"/>
  <c r="BC15" i="31"/>
  <c r="BC14" i="31"/>
  <c r="BC13" i="31"/>
  <c r="BC12" i="31"/>
  <c r="BC8" i="31"/>
  <c r="BC16" i="31"/>
  <c r="BC7" i="31"/>
  <c r="BC10" i="31"/>
  <c r="BC11" i="31"/>
  <c r="BB8" i="31"/>
  <c r="BB15" i="31"/>
  <c r="BB11" i="31"/>
  <c r="BB12" i="31"/>
  <c r="BB16" i="31"/>
  <c r="BB13" i="31"/>
  <c r="BB10" i="31"/>
  <c r="BB14" i="31"/>
  <c r="BB7" i="31"/>
  <c r="BF9" i="31"/>
  <c r="AS13" i="31"/>
  <c r="AS15" i="31"/>
  <c r="BH15" i="31" s="1"/>
  <c r="AS14" i="31"/>
  <c r="BH14" i="31" s="1"/>
  <c r="AS10" i="31"/>
  <c r="AS11" i="31"/>
  <c r="AS8" i="31"/>
  <c r="BH8" i="31" s="1"/>
  <c r="AS16" i="31"/>
  <c r="BH16" i="31" s="1"/>
  <c r="AS12" i="31"/>
  <c r="AS7" i="31"/>
  <c r="AR9" i="31"/>
  <c r="BA8" i="31"/>
  <c r="BA7" i="31"/>
  <c r="BA15" i="31"/>
  <c r="BA16" i="31"/>
  <c r="BA14" i="31"/>
  <c r="BA13" i="31"/>
  <c r="BA12" i="31"/>
  <c r="BA10" i="31"/>
  <c r="BA11" i="31"/>
  <c r="BC9" i="31"/>
  <c r="BH9" i="31" s="1"/>
  <c r="BB9" i="31"/>
  <c r="F72" i="27"/>
  <c r="F77" i="27" s="1"/>
  <c r="F63" i="28"/>
  <c r="F68" i="28" s="1"/>
  <c r="C26" i="26"/>
  <c r="E26" i="26" s="1"/>
  <c r="B63" i="28"/>
  <c r="B68" i="28" s="1"/>
  <c r="C22" i="26"/>
  <c r="E22" i="26" s="1"/>
  <c r="C63" i="28"/>
  <c r="C68" i="28" s="1"/>
  <c r="C23" i="26"/>
  <c r="E23" i="26" s="1"/>
  <c r="D63" i="28"/>
  <c r="D68" i="28" s="1"/>
  <c r="C24" i="26"/>
  <c r="E24" i="26" s="1"/>
  <c r="E63" i="28"/>
  <c r="E68" i="28" s="1"/>
  <c r="C25" i="26"/>
  <c r="E25" i="26" s="1"/>
  <c r="D72" i="27"/>
  <c r="D77" i="27" s="1"/>
  <c r="C15" i="26"/>
  <c r="E15" i="26" s="1"/>
  <c r="C72" i="27"/>
  <c r="C77" i="27" s="1"/>
  <c r="BH7" i="31" l="1"/>
  <c r="BH13" i="31"/>
  <c r="BF11" i="31"/>
  <c r="C65" i="34"/>
  <c r="C66" i="34" s="1"/>
  <c r="F59" i="26"/>
  <c r="G59" i="26" s="1"/>
  <c r="H59" i="26" s="1"/>
  <c r="BH12" i="31"/>
  <c r="BG9" i="31"/>
  <c r="BG15" i="31"/>
  <c r="BF7" i="31"/>
  <c r="BG7" i="31"/>
  <c r="BF16" i="31"/>
  <c r="BH10" i="31"/>
  <c r="BF12" i="31"/>
  <c r="BH11" i="31"/>
  <c r="BF14" i="31"/>
  <c r="BF8" i="31"/>
  <c r="BF15" i="31"/>
  <c r="BG12" i="31"/>
  <c r="BG16" i="31"/>
  <c r="BF13" i="31"/>
  <c r="BG11" i="31"/>
  <c r="BG10" i="31"/>
  <c r="BG8" i="31"/>
  <c r="BF10" i="31"/>
  <c r="BG13" i="31"/>
  <c r="BG14" i="31"/>
  <c r="P9" i="25"/>
  <c r="W19" i="24"/>
  <c r="AL19" i="24" s="1"/>
  <c r="P66" i="25"/>
  <c r="P67" i="25"/>
  <c r="P8" i="25"/>
  <c r="P3" i="25"/>
  <c r="V7" i="31" s="1"/>
  <c r="AK7" i="31" s="1"/>
  <c r="B8" i="25"/>
  <c r="V12" i="30" l="1"/>
  <c r="AK12" i="30" s="1"/>
  <c r="X12" i="30"/>
  <c r="AM12" i="30" s="1"/>
  <c r="Z12" i="30"/>
  <c r="AO12" i="30" s="1"/>
  <c r="Y7" i="35"/>
  <c r="V10" i="30"/>
  <c r="AK10" i="30" s="1"/>
  <c r="Z10" i="30"/>
  <c r="AO10" i="30" s="1"/>
  <c r="X10" i="30"/>
  <c r="AM10" i="30" s="1"/>
  <c r="Y10" i="30"/>
  <c r="AN10" i="30" s="1"/>
  <c r="X18" i="35"/>
  <c r="V18" i="35"/>
  <c r="W18" i="35"/>
  <c r="X13" i="34"/>
  <c r="V54" i="30"/>
  <c r="AK54" i="30" s="1"/>
  <c r="BH17" i="31"/>
  <c r="E66" i="31" s="1"/>
  <c r="BG17" i="31"/>
  <c r="D66" i="31" s="1"/>
  <c r="BF17" i="31"/>
  <c r="C66" i="31" s="1"/>
  <c r="Z16" i="31"/>
  <c r="AO16" i="31" s="1"/>
  <c r="V16" i="31"/>
  <c r="Y47" i="30"/>
  <c r="AN47" i="30" s="1"/>
  <c r="Z47" i="30"/>
  <c r="AO47" i="30" s="1"/>
  <c r="X47" i="30"/>
  <c r="AM47" i="30" s="1"/>
  <c r="W47" i="30"/>
  <c r="AL47" i="30" s="1"/>
  <c r="V47" i="30"/>
  <c r="AK47" i="30" s="1"/>
  <c r="Z19" i="30"/>
  <c r="AO19" i="30" s="1"/>
  <c r="V19" i="30"/>
  <c r="AK19" i="30" s="1"/>
  <c r="Y19" i="30"/>
  <c r="AN19" i="30" s="1"/>
  <c r="X19" i="30"/>
  <c r="AM19" i="30" s="1"/>
  <c r="W19" i="30"/>
  <c r="AL19" i="30" s="1"/>
  <c r="W55" i="30"/>
  <c r="AL55" i="30" s="1"/>
  <c r="Z55" i="30"/>
  <c r="AO55" i="30" s="1"/>
  <c r="V55" i="30"/>
  <c r="AK55" i="30" s="1"/>
  <c r="Y55" i="30"/>
  <c r="AN55" i="30" s="1"/>
  <c r="X55" i="30"/>
  <c r="AM55" i="30" s="1"/>
  <c r="W44" i="30"/>
  <c r="AL44" i="30" s="1"/>
  <c r="Z44" i="30"/>
  <c r="AO44" i="30" s="1"/>
  <c r="V44" i="30"/>
  <c r="AK44" i="30" s="1"/>
  <c r="Y44" i="30"/>
  <c r="AN44" i="30" s="1"/>
  <c r="X44" i="30"/>
  <c r="AM44" i="30" s="1"/>
  <c r="W28" i="30"/>
  <c r="AL28" i="30" s="1"/>
  <c r="Y28" i="30"/>
  <c r="AN28" i="30" s="1"/>
  <c r="Z28" i="30"/>
  <c r="AO28" i="30" s="1"/>
  <c r="V28" i="30"/>
  <c r="AK28" i="30" s="1"/>
  <c r="X28" i="30"/>
  <c r="AM28" i="30" s="1"/>
  <c r="Y18" i="30"/>
  <c r="AN18" i="30" s="1"/>
  <c r="X18" i="30"/>
  <c r="AM18" i="30" s="1"/>
  <c r="W18" i="30"/>
  <c r="AL18" i="30" s="1"/>
  <c r="Z18" i="30"/>
  <c r="AO18" i="30" s="1"/>
  <c r="V18" i="30"/>
  <c r="AK18" i="30" s="1"/>
  <c r="W24" i="30"/>
  <c r="AL24" i="30" s="1"/>
  <c r="Y24" i="30"/>
  <c r="AN24" i="30" s="1"/>
  <c r="Z24" i="30"/>
  <c r="AO24" i="30" s="1"/>
  <c r="V24" i="30"/>
  <c r="AK24" i="30" s="1"/>
  <c r="X24" i="30"/>
  <c r="AM24" i="30" s="1"/>
  <c r="V17" i="30"/>
  <c r="AK17" i="30" s="1"/>
  <c r="W17" i="30"/>
  <c r="AL17" i="30" s="1"/>
  <c r="Z25" i="24"/>
  <c r="AO25" i="24" s="1"/>
  <c r="W56" i="30"/>
  <c r="AL56" i="30" s="1"/>
  <c r="Z56" i="30"/>
  <c r="AO56" i="30" s="1"/>
  <c r="V56" i="30"/>
  <c r="AK56" i="30" s="1"/>
  <c r="X56" i="30"/>
  <c r="AM56" i="30" s="1"/>
  <c r="X29" i="30"/>
  <c r="AM29" i="30" s="1"/>
  <c r="W29" i="30"/>
  <c r="AL29" i="30" s="1"/>
  <c r="Z29" i="30"/>
  <c r="AO29" i="30" s="1"/>
  <c r="V29" i="30"/>
  <c r="AK29" i="30" s="1"/>
  <c r="Y29" i="30"/>
  <c r="AN29" i="30" s="1"/>
  <c r="Y7" i="30"/>
  <c r="AN7" i="30" s="1"/>
  <c r="X7" i="30"/>
  <c r="AM7" i="30" s="1"/>
  <c r="Z7" i="30"/>
  <c r="AO7" i="30" s="1"/>
  <c r="V7" i="30"/>
  <c r="AK7" i="30" s="1"/>
  <c r="W7" i="30"/>
  <c r="AL7" i="30" s="1"/>
  <c r="Z54" i="30"/>
  <c r="AO54" i="30" s="1"/>
  <c r="Y54" i="30"/>
  <c r="AN54" i="30" s="1"/>
  <c r="X54" i="30"/>
  <c r="AM54" i="30" s="1"/>
  <c r="W54" i="30"/>
  <c r="AL54" i="30" s="1"/>
  <c r="X9" i="30"/>
  <c r="AM9" i="30" s="1"/>
  <c r="V9" i="30"/>
  <c r="AK9" i="30" s="1"/>
  <c r="W9" i="30"/>
  <c r="AL9" i="30" s="1"/>
  <c r="Z9" i="30"/>
  <c r="AO9" i="30" s="1"/>
  <c r="Y9" i="30"/>
  <c r="AN9" i="30" s="1"/>
  <c r="V52" i="30"/>
  <c r="AK52" i="30" s="1"/>
  <c r="Y52" i="30"/>
  <c r="AN52" i="30" s="1"/>
  <c r="X52" i="30"/>
  <c r="AM52" i="30" s="1"/>
  <c r="W52" i="30"/>
  <c r="AL52" i="30" s="1"/>
  <c r="Z31" i="30"/>
  <c r="AO31" i="30" s="1"/>
  <c r="V31" i="30"/>
  <c r="AK31" i="30" s="1"/>
  <c r="X31" i="30"/>
  <c r="AM31" i="30" s="1"/>
  <c r="Y31" i="30"/>
  <c r="AN31" i="30" s="1"/>
  <c r="Y22" i="30"/>
  <c r="AN22" i="30" s="1"/>
  <c r="X22" i="30"/>
  <c r="AM22" i="30" s="1"/>
  <c r="W22" i="30"/>
  <c r="AL22" i="30" s="1"/>
  <c r="Z22" i="30"/>
  <c r="AO22" i="30" s="1"/>
  <c r="V22" i="30"/>
  <c r="AK22" i="30" s="1"/>
  <c r="Z11" i="30"/>
  <c r="AO11" i="30" s="1"/>
  <c r="V11" i="30"/>
  <c r="AK11" i="30" s="1"/>
  <c r="Y11" i="30"/>
  <c r="AN11" i="30" s="1"/>
  <c r="W11" i="30"/>
  <c r="AL11" i="30" s="1"/>
  <c r="Y10" i="29"/>
  <c r="AN10" i="29" s="1"/>
  <c r="X10" i="29"/>
  <c r="AM10" i="29" s="1"/>
  <c r="W10" i="29"/>
  <c r="AL10" i="29" s="1"/>
  <c r="Z10" i="29"/>
  <c r="AO10" i="29" s="1"/>
  <c r="V10" i="29"/>
  <c r="AK10" i="29" s="1"/>
  <c r="W13" i="29"/>
  <c r="AL13" i="29" s="1"/>
  <c r="Z13" i="29"/>
  <c r="AO13" i="29" s="1"/>
  <c r="V13" i="29"/>
  <c r="AK13" i="29" s="1"/>
  <c r="Y13" i="29"/>
  <c r="AN13" i="29" s="1"/>
  <c r="X13" i="29"/>
  <c r="AM13" i="29" s="1"/>
  <c r="W7" i="29"/>
  <c r="AL7" i="29" s="1"/>
  <c r="X7" i="29"/>
  <c r="AM7" i="29" s="1"/>
  <c r="Z7" i="29"/>
  <c r="AO7" i="29" s="1"/>
  <c r="V7" i="29"/>
  <c r="AK7" i="29" s="1"/>
  <c r="Y7" i="29"/>
  <c r="AN7" i="29" s="1"/>
  <c r="W22" i="24"/>
  <c r="AL22" i="24" s="1"/>
  <c r="Z20" i="29"/>
  <c r="AO20" i="29" s="1"/>
  <c r="V20" i="29"/>
  <c r="AK20" i="29" s="1"/>
  <c r="W20" i="29"/>
  <c r="AL20" i="29" s="1"/>
  <c r="Y20" i="29"/>
  <c r="AN20" i="29" s="1"/>
  <c r="X20" i="29"/>
  <c r="AM20" i="29" s="1"/>
  <c r="X14" i="24"/>
  <c r="AM14" i="24" s="1"/>
  <c r="W12" i="29"/>
  <c r="AL12" i="29" s="1"/>
  <c r="Z12" i="29"/>
  <c r="AO12" i="29" s="1"/>
  <c r="V12" i="29"/>
  <c r="AK12" i="29" s="1"/>
  <c r="X12" i="29"/>
  <c r="AM12" i="29" s="1"/>
  <c r="Y12" i="29"/>
  <c r="AN12" i="29" s="1"/>
  <c r="W7" i="28"/>
  <c r="AL7" i="28" s="1"/>
  <c r="Z7" i="28"/>
  <c r="AO7" i="28" s="1"/>
  <c r="V7" i="28"/>
  <c r="AK7" i="28" s="1"/>
  <c r="Y7" i="28"/>
  <c r="AN7" i="28" s="1"/>
  <c r="X7" i="28"/>
  <c r="AM7" i="28" s="1"/>
  <c r="Z14" i="28"/>
  <c r="AO14" i="28" s="1"/>
  <c r="V14" i="28"/>
  <c r="AK14" i="28" s="1"/>
  <c r="Y14" i="28"/>
  <c r="AN14" i="28" s="1"/>
  <c r="X14" i="28"/>
  <c r="AM14" i="28" s="1"/>
  <c r="W14" i="28"/>
  <c r="AL14" i="28" s="1"/>
  <c r="Y13" i="28"/>
  <c r="AN13" i="28" s="1"/>
  <c r="X13" i="28"/>
  <c r="AM13" i="28" s="1"/>
  <c r="W13" i="28"/>
  <c r="AL13" i="28" s="1"/>
  <c r="V13" i="28"/>
  <c r="AK13" i="28" s="1"/>
  <c r="Z13" i="28"/>
  <c r="AO13" i="28" s="1"/>
  <c r="W9" i="27"/>
  <c r="AL9" i="27" s="1"/>
  <c r="X8" i="24"/>
  <c r="AM8" i="24" s="1"/>
  <c r="W8" i="24"/>
  <c r="AL8" i="24" s="1"/>
  <c r="V8" i="24"/>
  <c r="AK8" i="24" s="1"/>
  <c r="Y8" i="24"/>
  <c r="AN8" i="24" s="1"/>
  <c r="V21" i="27"/>
  <c r="AK21" i="27" s="1"/>
  <c r="Z18" i="24"/>
  <c r="AO18" i="24" s="1"/>
  <c r="X21" i="27"/>
  <c r="AM21" i="27" s="1"/>
  <c r="Y23" i="27"/>
  <c r="AN23" i="27" s="1"/>
  <c r="X21" i="24"/>
  <c r="AM21" i="24" s="1"/>
  <c r="V21" i="24"/>
  <c r="AK21" i="24" s="1"/>
  <c r="Y20" i="27"/>
  <c r="AN20" i="27" s="1"/>
  <c r="V20" i="27"/>
  <c r="AK20" i="27" s="1"/>
  <c r="X20" i="27"/>
  <c r="AM20" i="27" s="1"/>
  <c r="Y17" i="24"/>
  <c r="AN17" i="24" s="1"/>
  <c r="W20" i="27"/>
  <c r="AL20" i="27" s="1"/>
  <c r="X17" i="24"/>
  <c r="AM17" i="24" s="1"/>
  <c r="W17" i="24"/>
  <c r="AL17" i="24" s="1"/>
  <c r="V16" i="27"/>
  <c r="AK16" i="27" s="1"/>
  <c r="X16" i="27"/>
  <c r="AM16" i="27" s="1"/>
  <c r="V13" i="24"/>
  <c r="AK13" i="24" s="1"/>
  <c r="W16" i="27"/>
  <c r="AL16" i="27" s="1"/>
  <c r="W24" i="27"/>
  <c r="AL24" i="27" s="1"/>
  <c r="V24" i="27"/>
  <c r="AK24" i="27" s="1"/>
  <c r="V20" i="24"/>
  <c r="AK20" i="24" s="1"/>
  <c r="X19" i="27"/>
  <c r="AM19" i="27" s="1"/>
  <c r="Z16" i="24"/>
  <c r="AO16" i="24" s="1"/>
  <c r="W19" i="27"/>
  <c r="AL19" i="27" s="1"/>
  <c r="Y16" i="24"/>
  <c r="AN16" i="24" s="1"/>
  <c r="V16" i="24"/>
  <c r="AK16" i="24" s="1"/>
  <c r="W16" i="24"/>
  <c r="AL16" i="24" s="1"/>
  <c r="Z19" i="27"/>
  <c r="AO19" i="27" s="1"/>
  <c r="V19" i="27"/>
  <c r="AK19" i="27" s="1"/>
  <c r="X16" i="24"/>
  <c r="AM16" i="24" s="1"/>
  <c r="Y19" i="27"/>
  <c r="AN19" i="27" s="1"/>
  <c r="X15" i="27"/>
  <c r="AM15" i="27" s="1"/>
  <c r="X12" i="24"/>
  <c r="AM12" i="24" s="1"/>
  <c r="V7" i="27"/>
  <c r="AK7" i="27" s="1"/>
  <c r="W7" i="27"/>
  <c r="AL7" i="27" s="1"/>
  <c r="Y7" i="27"/>
  <c r="AN7" i="27" s="1"/>
  <c r="W7" i="24"/>
  <c r="AL7" i="24" s="1"/>
  <c r="X7" i="27"/>
  <c r="AM7" i="27" s="1"/>
  <c r="Y24" i="24"/>
  <c r="AN24" i="24" s="1"/>
  <c r="V24" i="24"/>
  <c r="AK24" i="24" s="1"/>
  <c r="W17" i="27"/>
  <c r="AL17" i="27" s="1"/>
  <c r="V15" i="24"/>
  <c r="AK15" i="24" s="1"/>
  <c r="Z17" i="27"/>
  <c r="AO17" i="27" s="1"/>
  <c r="V17" i="27"/>
  <c r="AK17" i="27" s="1"/>
  <c r="Y17" i="27"/>
  <c r="AN17" i="27" s="1"/>
  <c r="X17" i="27"/>
  <c r="AM17" i="27" s="1"/>
  <c r="V11" i="24"/>
  <c r="AK11" i="24" s="1"/>
  <c r="Y11" i="24"/>
  <c r="AN11" i="24" s="1"/>
  <c r="X11" i="24"/>
  <c r="AM11" i="24" s="1"/>
  <c r="V10" i="27"/>
  <c r="AK10" i="27" s="1"/>
  <c r="W9" i="24"/>
  <c r="AL9" i="24" s="1"/>
  <c r="Z23" i="24"/>
  <c r="AO23" i="24" s="1"/>
  <c r="W23" i="24"/>
  <c r="AL23" i="24" s="1"/>
  <c r="W27" i="27"/>
  <c r="AL27" i="27" s="1"/>
  <c r="X23" i="24"/>
  <c r="AM23" i="24" s="1"/>
  <c r="AY23" i="24"/>
  <c r="AU18" i="24"/>
  <c r="AV25" i="24"/>
  <c r="AW25" i="24"/>
  <c r="AX20" i="24"/>
  <c r="R27" i="24"/>
  <c r="U27" i="24"/>
  <c r="Q27" i="24"/>
  <c r="T27" i="24"/>
  <c r="S27" i="24"/>
  <c r="L8" i="25"/>
  <c r="M8" i="25" s="1"/>
  <c r="L9" i="25"/>
  <c r="M9" i="25" s="1"/>
  <c r="L20" i="25"/>
  <c r="M20" i="25" s="1"/>
  <c r="L21" i="25"/>
  <c r="M21" i="25" s="1"/>
  <c r="L22" i="25"/>
  <c r="M22" i="25" s="1"/>
  <c r="L26" i="25"/>
  <c r="M26" i="25" s="1"/>
  <c r="L28" i="25"/>
  <c r="M28" i="25" s="1"/>
  <c r="L32" i="25"/>
  <c r="M32" i="25" s="1"/>
  <c r="L33" i="25"/>
  <c r="M33" i="25" s="1"/>
  <c r="L36" i="25"/>
  <c r="M36" i="25" s="1"/>
  <c r="L40" i="25"/>
  <c r="M40" i="25" s="1"/>
  <c r="M19" i="24" s="1"/>
  <c r="AB19" i="24" s="1"/>
  <c r="L52" i="25"/>
  <c r="M52" i="25" s="1"/>
  <c r="L55" i="25"/>
  <c r="M55" i="25" s="1"/>
  <c r="L62" i="25"/>
  <c r="M62" i="25" s="1"/>
  <c r="L65" i="25"/>
  <c r="M65" i="25" s="1"/>
  <c r="L66" i="25"/>
  <c r="M66" i="25" s="1"/>
  <c r="L67" i="25"/>
  <c r="M67" i="25" s="1"/>
  <c r="L3" i="25"/>
  <c r="M3" i="25" s="1"/>
  <c r="L7" i="31" s="1"/>
  <c r="AA7" i="31" s="1"/>
  <c r="G61" i="24"/>
  <c r="G62" i="24"/>
  <c r="G63" i="24"/>
  <c r="E55" i="24"/>
  <c r="E61" i="24" s="1"/>
  <c r="D55" i="24"/>
  <c r="D61" i="24" s="1"/>
  <c r="C55" i="24"/>
  <c r="C61" i="24" s="1"/>
  <c r="B55" i="24"/>
  <c r="B61" i="24" s="1"/>
  <c r="F27" i="24"/>
  <c r="E27" i="24"/>
  <c r="D27" i="24"/>
  <c r="B27" i="24"/>
  <c r="C44" i="24"/>
  <c r="D44" i="24"/>
  <c r="E44" i="24"/>
  <c r="F44" i="24"/>
  <c r="B44" i="24"/>
  <c r="G49" i="24"/>
  <c r="F55" i="24"/>
  <c r="F61" i="24" s="1"/>
  <c r="L10" i="31" l="1"/>
  <c r="AA10" i="31" s="1"/>
  <c r="M21" i="30"/>
  <c r="AB21" i="30" s="1"/>
  <c r="L21" i="30"/>
  <c r="AA21" i="30" s="1"/>
  <c r="N21" i="30"/>
  <c r="AC21" i="30" s="1"/>
  <c r="P21" i="30"/>
  <c r="AE21" i="30" s="1"/>
  <c r="O21" i="30"/>
  <c r="AD21" i="30" s="1"/>
  <c r="AM13" i="34"/>
  <c r="BB13" i="34" s="1"/>
  <c r="X16" i="34"/>
  <c r="X15" i="34"/>
  <c r="L18" i="35"/>
  <c r="AA18" i="35" s="1"/>
  <c r="AP18" i="35" s="1"/>
  <c r="N18" i="35"/>
  <c r="AC18" i="35" s="1"/>
  <c r="AR18" i="35" s="1"/>
  <c r="M18" i="35"/>
  <c r="AB18" i="35" s="1"/>
  <c r="AQ18" i="35" s="1"/>
  <c r="N13" i="34"/>
  <c r="L54" i="30"/>
  <c r="AA54" i="30" s="1"/>
  <c r="M10" i="35"/>
  <c r="N20" i="30"/>
  <c r="AC20" i="30" s="1"/>
  <c r="M20" i="30"/>
  <c r="AB20" i="30" s="1"/>
  <c r="P20" i="30"/>
  <c r="AE20" i="30" s="1"/>
  <c r="L20" i="30"/>
  <c r="AA20" i="30" s="1"/>
  <c r="O20" i="30"/>
  <c r="AD20" i="30" s="1"/>
  <c r="AL18" i="35"/>
  <c r="BA18" i="35" s="1"/>
  <c r="W19" i="35"/>
  <c r="W20" i="35"/>
  <c r="N46" i="30"/>
  <c r="AC46" i="30" s="1"/>
  <c r="L46" i="30"/>
  <c r="AA46" i="30" s="1"/>
  <c r="O46" i="30"/>
  <c r="AD46" i="30" s="1"/>
  <c r="P46" i="30"/>
  <c r="AE46" i="30" s="1"/>
  <c r="O7" i="35"/>
  <c r="L10" i="30"/>
  <c r="AA10" i="30" s="1"/>
  <c r="N10" i="30"/>
  <c r="AC10" i="30" s="1"/>
  <c r="O10" i="30"/>
  <c r="AD10" i="30" s="1"/>
  <c r="P10" i="30"/>
  <c r="AE10" i="30" s="1"/>
  <c r="N12" i="35"/>
  <c r="AC12" i="35" s="1"/>
  <c r="AR12" i="35" s="1"/>
  <c r="BG12" i="35" s="1"/>
  <c r="L12" i="35"/>
  <c r="L15" i="31"/>
  <c r="AA15" i="31" s="1"/>
  <c r="O53" i="30"/>
  <c r="AD53" i="30" s="1"/>
  <c r="N53" i="30"/>
  <c r="AC53" i="30" s="1"/>
  <c r="L53" i="30"/>
  <c r="AA53" i="30" s="1"/>
  <c r="P53" i="30"/>
  <c r="AE53" i="30" s="1"/>
  <c r="N11" i="35"/>
  <c r="M11" i="35"/>
  <c r="AB11" i="35" s="1"/>
  <c r="AQ11" i="35" s="1"/>
  <c r="BF11" i="35" s="1"/>
  <c r="AK18" i="35"/>
  <c r="AZ18" i="35" s="1"/>
  <c r="V19" i="35"/>
  <c r="V20" i="35"/>
  <c r="L13" i="31"/>
  <c r="AA13" i="31" s="1"/>
  <c r="P13" i="35"/>
  <c r="L13" i="35"/>
  <c r="AA13" i="35" s="1"/>
  <c r="AP13" i="35" s="1"/>
  <c r="BE13" i="35" s="1"/>
  <c r="O13" i="35"/>
  <c r="AD13" i="35" s="1"/>
  <c r="AS13" i="35" s="1"/>
  <c r="BH13" i="35" s="1"/>
  <c r="N13" i="35"/>
  <c r="AC13" i="35" s="1"/>
  <c r="AR13" i="35" s="1"/>
  <c r="BG13" i="35" s="1"/>
  <c r="M13" i="35"/>
  <c r="AB13" i="35" s="1"/>
  <c r="AQ13" i="35" s="1"/>
  <c r="BF13" i="35" s="1"/>
  <c r="AN7" i="35"/>
  <c r="BC7" i="35" s="1"/>
  <c r="Y20" i="35"/>
  <c r="Y19" i="35"/>
  <c r="N16" i="35"/>
  <c r="AC16" i="35" s="1"/>
  <c r="AR16" i="35" s="1"/>
  <c r="BG16" i="35" s="1"/>
  <c r="L16" i="35"/>
  <c r="AA16" i="35" s="1"/>
  <c r="AP16" i="35" s="1"/>
  <c r="BE16" i="35" s="1"/>
  <c r="M16" i="35"/>
  <c r="AB16" i="35" s="1"/>
  <c r="AQ16" i="35" s="1"/>
  <c r="BF16" i="35" s="1"/>
  <c r="O16" i="35"/>
  <c r="AD16" i="35" s="1"/>
  <c r="AS16" i="35" s="1"/>
  <c r="BH16" i="35" s="1"/>
  <c r="P42" i="30"/>
  <c r="AE42" i="30" s="1"/>
  <c r="L42" i="30"/>
  <c r="AA42" i="30" s="1"/>
  <c r="M42" i="30"/>
  <c r="AB42" i="30" s="1"/>
  <c r="O42" i="30"/>
  <c r="AD42" i="30" s="1"/>
  <c r="N42" i="30"/>
  <c r="AC42" i="30" s="1"/>
  <c r="N51" i="30"/>
  <c r="AC51" i="30" s="1"/>
  <c r="L51" i="30"/>
  <c r="AA51" i="30" s="1"/>
  <c r="M51" i="30"/>
  <c r="AB51" i="30" s="1"/>
  <c r="N30" i="30"/>
  <c r="AC30" i="30" s="1"/>
  <c r="M30" i="30"/>
  <c r="AB30" i="30" s="1"/>
  <c r="P30" i="30"/>
  <c r="AE30" i="30" s="1"/>
  <c r="L30" i="30"/>
  <c r="AA30" i="30" s="1"/>
  <c r="O30" i="30"/>
  <c r="AD30" i="30" s="1"/>
  <c r="P12" i="30"/>
  <c r="AE12" i="30" s="1"/>
  <c r="L12" i="30"/>
  <c r="AA12" i="30" s="1"/>
  <c r="N12" i="30"/>
  <c r="AC12" i="30" s="1"/>
  <c r="AM18" i="35"/>
  <c r="BB18" i="35" s="1"/>
  <c r="X19" i="35"/>
  <c r="X20" i="35"/>
  <c r="F29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V17" i="31"/>
  <c r="AK16" i="31"/>
  <c r="E67" i="31"/>
  <c r="E68" i="31" s="1"/>
  <c r="F52" i="26"/>
  <c r="G52" i="26" s="1"/>
  <c r="H52" i="26" s="1"/>
  <c r="D67" i="31"/>
  <c r="D68" i="31" s="1"/>
  <c r="F51" i="26"/>
  <c r="G51" i="26" s="1"/>
  <c r="H51" i="26" s="1"/>
  <c r="C67" i="31"/>
  <c r="C68" i="31" s="1"/>
  <c r="F50" i="26"/>
  <c r="G50" i="26" s="1"/>
  <c r="H50" i="26" s="1"/>
  <c r="AZ10" i="31"/>
  <c r="AZ12" i="31"/>
  <c r="AZ15" i="31"/>
  <c r="AZ11" i="31"/>
  <c r="AZ14" i="31"/>
  <c r="AZ8" i="31"/>
  <c r="AZ9" i="31"/>
  <c r="P16" i="31"/>
  <c r="AE16" i="31" s="1"/>
  <c r="L16" i="31"/>
  <c r="AA16" i="31" s="1"/>
  <c r="AZ16" i="31"/>
  <c r="AZ7" i="31"/>
  <c r="Z17" i="31"/>
  <c r="L17" i="30"/>
  <c r="AA17" i="30" s="1"/>
  <c r="M17" i="30"/>
  <c r="AB17" i="30" s="1"/>
  <c r="BA7" i="30"/>
  <c r="W57" i="30"/>
  <c r="BC7" i="30"/>
  <c r="Y57" i="30"/>
  <c r="N54" i="30"/>
  <c r="AC54" i="30" s="1"/>
  <c r="M54" i="30"/>
  <c r="AB54" i="30" s="1"/>
  <c r="P54" i="30"/>
  <c r="AE54" i="30" s="1"/>
  <c r="O54" i="30"/>
  <c r="AD54" i="30" s="1"/>
  <c r="O7" i="30"/>
  <c r="AD7" i="30" s="1"/>
  <c r="P7" i="30"/>
  <c r="AE7" i="30" s="1"/>
  <c r="N7" i="30"/>
  <c r="AC7" i="30" s="1"/>
  <c r="M7" i="30"/>
  <c r="AB7" i="30" s="1"/>
  <c r="L7" i="30"/>
  <c r="AA7" i="30" s="1"/>
  <c r="N52" i="30"/>
  <c r="AC52" i="30" s="1"/>
  <c r="M52" i="30"/>
  <c r="AB52" i="30" s="1"/>
  <c r="L52" i="30"/>
  <c r="AA52" i="30" s="1"/>
  <c r="O52" i="30"/>
  <c r="AD52" i="30" s="1"/>
  <c r="N31" i="30"/>
  <c r="AC31" i="30" s="1"/>
  <c r="L31" i="30"/>
  <c r="AA31" i="30" s="1"/>
  <c r="P31" i="30"/>
  <c r="AE31" i="30" s="1"/>
  <c r="O31" i="30"/>
  <c r="AD31" i="30" s="1"/>
  <c r="M22" i="30"/>
  <c r="AB22" i="30" s="1"/>
  <c r="P22" i="30"/>
  <c r="AE22" i="30" s="1"/>
  <c r="L22" i="30"/>
  <c r="AA22" i="30" s="1"/>
  <c r="O22" i="30"/>
  <c r="AD22" i="30" s="1"/>
  <c r="N22" i="30"/>
  <c r="AC22" i="30" s="1"/>
  <c r="L11" i="30"/>
  <c r="AA11" i="30" s="1"/>
  <c r="M11" i="30"/>
  <c r="AB11" i="30" s="1"/>
  <c r="P11" i="30"/>
  <c r="AE11" i="30" s="1"/>
  <c r="O11" i="30"/>
  <c r="AD11" i="30" s="1"/>
  <c r="BC52" i="30"/>
  <c r="AZ11" i="30"/>
  <c r="V57" i="30"/>
  <c r="P25" i="24"/>
  <c r="AE25" i="24" s="1"/>
  <c r="N56" i="30"/>
  <c r="AC56" i="30" s="1"/>
  <c r="M56" i="30"/>
  <c r="AB56" i="30" s="1"/>
  <c r="P56" i="30"/>
  <c r="AE56" i="30" s="1"/>
  <c r="L56" i="30"/>
  <c r="AA56" i="30" s="1"/>
  <c r="M47" i="30"/>
  <c r="AB47" i="30" s="1"/>
  <c r="O47" i="30"/>
  <c r="AD47" i="30" s="1"/>
  <c r="P47" i="30"/>
  <c r="AE47" i="30" s="1"/>
  <c r="L47" i="30"/>
  <c r="AA47" i="30" s="1"/>
  <c r="N47" i="30"/>
  <c r="AC47" i="30" s="1"/>
  <c r="P29" i="30"/>
  <c r="AE29" i="30" s="1"/>
  <c r="L29" i="30"/>
  <c r="AA29" i="30" s="1"/>
  <c r="O29" i="30"/>
  <c r="AD29" i="30" s="1"/>
  <c r="N29" i="30"/>
  <c r="AC29" i="30" s="1"/>
  <c r="M29" i="30"/>
  <c r="AB29" i="30" s="1"/>
  <c r="N19" i="30"/>
  <c r="AC19" i="30" s="1"/>
  <c r="L19" i="30"/>
  <c r="AA19" i="30" s="1"/>
  <c r="M19" i="30"/>
  <c r="AB19" i="30" s="1"/>
  <c r="P19" i="30"/>
  <c r="AE19" i="30" s="1"/>
  <c r="O19" i="30"/>
  <c r="AD19" i="30" s="1"/>
  <c r="P9" i="30"/>
  <c r="AE9" i="30" s="1"/>
  <c r="L9" i="30"/>
  <c r="AA9" i="30" s="1"/>
  <c r="N9" i="30"/>
  <c r="AC9" i="30" s="1"/>
  <c r="O9" i="30"/>
  <c r="AD9" i="30" s="1"/>
  <c r="M9" i="30"/>
  <c r="AB9" i="30" s="1"/>
  <c r="BC54" i="30"/>
  <c r="BD9" i="30"/>
  <c r="Z57" i="30"/>
  <c r="O24" i="30"/>
  <c r="AD24" i="30" s="1"/>
  <c r="N24" i="30"/>
  <c r="AC24" i="30" s="1"/>
  <c r="M24" i="30"/>
  <c r="AB24" i="30" s="1"/>
  <c r="P24" i="30"/>
  <c r="AE24" i="30" s="1"/>
  <c r="L24" i="30"/>
  <c r="AA24" i="30" s="1"/>
  <c r="O55" i="30"/>
  <c r="AD55" i="30" s="1"/>
  <c r="N55" i="30"/>
  <c r="AC55" i="30" s="1"/>
  <c r="M55" i="30"/>
  <c r="AB55" i="30" s="1"/>
  <c r="P55" i="30"/>
  <c r="AE55" i="30" s="1"/>
  <c r="L55" i="30"/>
  <c r="AA55" i="30" s="1"/>
  <c r="O44" i="30"/>
  <c r="AD44" i="30" s="1"/>
  <c r="N44" i="30"/>
  <c r="AC44" i="30" s="1"/>
  <c r="M44" i="30"/>
  <c r="AB44" i="30" s="1"/>
  <c r="P44" i="30"/>
  <c r="AE44" i="30" s="1"/>
  <c r="L44" i="30"/>
  <c r="AA44" i="30" s="1"/>
  <c r="O28" i="30"/>
  <c r="AD28" i="30" s="1"/>
  <c r="N28" i="30"/>
  <c r="AC28" i="30" s="1"/>
  <c r="M28" i="30"/>
  <c r="AB28" i="30" s="1"/>
  <c r="P28" i="30"/>
  <c r="AE28" i="30" s="1"/>
  <c r="L28" i="30"/>
  <c r="AA28" i="30" s="1"/>
  <c r="M18" i="30"/>
  <c r="AB18" i="30" s="1"/>
  <c r="P18" i="30"/>
  <c r="AE18" i="30" s="1"/>
  <c r="L18" i="30"/>
  <c r="AA18" i="30" s="1"/>
  <c r="O18" i="30"/>
  <c r="AD18" i="30" s="1"/>
  <c r="N18" i="30"/>
  <c r="AC18" i="30" s="1"/>
  <c r="BB24" i="30"/>
  <c r="X57" i="30"/>
  <c r="BD24" i="30"/>
  <c r="M10" i="29"/>
  <c r="AB10" i="29" s="1"/>
  <c r="P10" i="29"/>
  <c r="AE10" i="29" s="1"/>
  <c r="L10" i="29"/>
  <c r="AA10" i="29" s="1"/>
  <c r="O10" i="29"/>
  <c r="AD10" i="29" s="1"/>
  <c r="N10" i="29"/>
  <c r="AC10" i="29" s="1"/>
  <c r="O7" i="29"/>
  <c r="AD7" i="29" s="1"/>
  <c r="N7" i="29"/>
  <c r="AC7" i="29" s="1"/>
  <c r="L7" i="29"/>
  <c r="AA7" i="29" s="1"/>
  <c r="M7" i="29"/>
  <c r="AB7" i="29" s="1"/>
  <c r="P7" i="29"/>
  <c r="AE7" i="29" s="1"/>
  <c r="BD13" i="29"/>
  <c r="Z23" i="29"/>
  <c r="X23" i="29"/>
  <c r="Y23" i="29"/>
  <c r="W23" i="29"/>
  <c r="M22" i="24"/>
  <c r="AB22" i="24" s="1"/>
  <c r="N20" i="29"/>
  <c r="AC20" i="29" s="1"/>
  <c r="M20" i="29"/>
  <c r="AB20" i="29" s="1"/>
  <c r="O20" i="29"/>
  <c r="AD20" i="29" s="1"/>
  <c r="P20" i="29"/>
  <c r="AE20" i="29" s="1"/>
  <c r="L20" i="29"/>
  <c r="AA20" i="29" s="1"/>
  <c r="N14" i="24"/>
  <c r="AC14" i="24" s="1"/>
  <c r="O12" i="29"/>
  <c r="AD12" i="29" s="1"/>
  <c r="N12" i="29"/>
  <c r="AC12" i="29" s="1"/>
  <c r="L12" i="29"/>
  <c r="AA12" i="29" s="1"/>
  <c r="M12" i="29"/>
  <c r="AB12" i="29" s="1"/>
  <c r="P12" i="29"/>
  <c r="AE12" i="29" s="1"/>
  <c r="O13" i="29"/>
  <c r="AD13" i="29" s="1"/>
  <c r="P13" i="29"/>
  <c r="AE13" i="29" s="1"/>
  <c r="N13" i="29"/>
  <c r="AC13" i="29" s="1"/>
  <c r="M13" i="29"/>
  <c r="AB13" i="29" s="1"/>
  <c r="L13" i="29"/>
  <c r="AA13" i="29" s="1"/>
  <c r="V23" i="29"/>
  <c r="Y19" i="28"/>
  <c r="V19" i="28"/>
  <c r="M13" i="28"/>
  <c r="AB13" i="28" s="1"/>
  <c r="P13" i="28"/>
  <c r="AE13" i="28" s="1"/>
  <c r="L13" i="28"/>
  <c r="AA13" i="28" s="1"/>
  <c r="O13" i="28"/>
  <c r="AD13" i="28" s="1"/>
  <c r="N13" i="28"/>
  <c r="AC13" i="28" s="1"/>
  <c r="O7" i="28"/>
  <c r="AD7" i="28" s="1"/>
  <c r="N7" i="28"/>
  <c r="AC7" i="28" s="1"/>
  <c r="M7" i="28"/>
  <c r="AB7" i="28" s="1"/>
  <c r="L7" i="28"/>
  <c r="AA7" i="28" s="1"/>
  <c r="P7" i="28"/>
  <c r="AE7" i="28" s="1"/>
  <c r="Z19" i="28"/>
  <c r="N14" i="28"/>
  <c r="AC14" i="28" s="1"/>
  <c r="M14" i="28"/>
  <c r="AB14" i="28" s="1"/>
  <c r="P14" i="28"/>
  <c r="AE14" i="28" s="1"/>
  <c r="L14" i="28"/>
  <c r="AA14" i="28" s="1"/>
  <c r="O14" i="28"/>
  <c r="AD14" i="28" s="1"/>
  <c r="X19" i="28"/>
  <c r="W19" i="28"/>
  <c r="AY25" i="24"/>
  <c r="O24" i="24"/>
  <c r="AD24" i="24" s="1"/>
  <c r="L24" i="24"/>
  <c r="AA24" i="24" s="1"/>
  <c r="O17" i="27"/>
  <c r="AD17" i="27" s="1"/>
  <c r="L17" i="27"/>
  <c r="AA17" i="27" s="1"/>
  <c r="N17" i="27"/>
  <c r="AC17" i="27" s="1"/>
  <c r="P17" i="27"/>
  <c r="AE17" i="27" s="1"/>
  <c r="M17" i="27"/>
  <c r="AB17" i="27" s="1"/>
  <c r="L15" i="24"/>
  <c r="AA15" i="24" s="1"/>
  <c r="N7" i="27"/>
  <c r="AC7" i="27" s="1"/>
  <c r="M7" i="24"/>
  <c r="AB7" i="24" s="1"/>
  <c r="O7" i="27"/>
  <c r="AD7" i="27" s="1"/>
  <c r="M7" i="27"/>
  <c r="AB7" i="27" s="1"/>
  <c r="L7" i="27"/>
  <c r="AA7" i="27" s="1"/>
  <c r="N21" i="27"/>
  <c r="AC21" i="27" s="1"/>
  <c r="P18" i="24"/>
  <c r="AE18" i="24" s="1"/>
  <c r="L21" i="27"/>
  <c r="AA21" i="27" s="1"/>
  <c r="L21" i="24"/>
  <c r="AA21" i="24" s="1"/>
  <c r="O23" i="27"/>
  <c r="AD23" i="27" s="1"/>
  <c r="N21" i="24"/>
  <c r="AC21" i="24" s="1"/>
  <c r="M20" i="27"/>
  <c r="AB20" i="27" s="1"/>
  <c r="L20" i="27"/>
  <c r="AA20" i="27" s="1"/>
  <c r="M17" i="24"/>
  <c r="AB17" i="24" s="1"/>
  <c r="N20" i="27"/>
  <c r="AC20" i="27" s="1"/>
  <c r="O17" i="24"/>
  <c r="AD17" i="24" s="1"/>
  <c r="O20" i="27"/>
  <c r="AD20" i="27" s="1"/>
  <c r="N17" i="24"/>
  <c r="AC17" i="24" s="1"/>
  <c r="N16" i="27"/>
  <c r="AC16" i="27" s="1"/>
  <c r="L13" i="24"/>
  <c r="AA13" i="24" s="1"/>
  <c r="M16" i="27"/>
  <c r="AB16" i="27" s="1"/>
  <c r="L16" i="27"/>
  <c r="AA16" i="27" s="1"/>
  <c r="P23" i="24"/>
  <c r="AE23" i="24" s="1"/>
  <c r="M23" i="24"/>
  <c r="AB23" i="24" s="1"/>
  <c r="M27" i="27"/>
  <c r="AB27" i="27" s="1"/>
  <c r="N23" i="24"/>
  <c r="AC23" i="24" s="1"/>
  <c r="L20" i="24"/>
  <c r="AA20" i="24" s="1"/>
  <c r="M24" i="27"/>
  <c r="AB24" i="27" s="1"/>
  <c r="L24" i="27"/>
  <c r="AA24" i="27" s="1"/>
  <c r="P19" i="27"/>
  <c r="AE19" i="27" s="1"/>
  <c r="L19" i="27"/>
  <c r="AA19" i="27" s="1"/>
  <c r="P16" i="24"/>
  <c r="AE16" i="24" s="1"/>
  <c r="M16" i="24"/>
  <c r="AB16" i="24" s="1"/>
  <c r="M19" i="27"/>
  <c r="AB19" i="27" s="1"/>
  <c r="O19" i="27"/>
  <c r="AD19" i="27" s="1"/>
  <c r="L16" i="24"/>
  <c r="AA16" i="24" s="1"/>
  <c r="N19" i="27"/>
  <c r="AC19" i="27" s="1"/>
  <c r="N16" i="24"/>
  <c r="AC16" i="24" s="1"/>
  <c r="O16" i="24"/>
  <c r="AD16" i="24" s="1"/>
  <c r="N12" i="24"/>
  <c r="AC12" i="24" s="1"/>
  <c r="N15" i="27"/>
  <c r="AC15" i="27" s="1"/>
  <c r="O11" i="24"/>
  <c r="AD11" i="24" s="1"/>
  <c r="N11" i="24"/>
  <c r="AC11" i="24" s="1"/>
  <c r="L11" i="24"/>
  <c r="AA11" i="24" s="1"/>
  <c r="M9" i="27"/>
  <c r="AB9" i="27" s="1"/>
  <c r="M8" i="24"/>
  <c r="AB8" i="24" s="1"/>
  <c r="N8" i="24"/>
  <c r="AC8" i="24" s="1"/>
  <c r="L8" i="24"/>
  <c r="AA8" i="24" s="1"/>
  <c r="O8" i="24"/>
  <c r="AD8" i="24" s="1"/>
  <c r="M9" i="24"/>
  <c r="AB9" i="24" s="1"/>
  <c r="L10" i="27"/>
  <c r="AA10" i="27" s="1"/>
  <c r="AY8" i="24"/>
  <c r="AY16" i="24"/>
  <c r="AY17" i="24"/>
  <c r="AY26" i="24"/>
  <c r="AY10" i="24"/>
  <c r="AY24" i="24"/>
  <c r="BC7" i="24"/>
  <c r="AY9" i="24"/>
  <c r="AW19" i="24"/>
  <c r="AY14" i="24"/>
  <c r="AY15" i="24"/>
  <c r="AY12" i="24"/>
  <c r="AY20" i="24"/>
  <c r="AY22" i="24"/>
  <c r="AV16" i="24"/>
  <c r="AY13" i="24"/>
  <c r="AY21" i="24"/>
  <c r="AY18" i="24"/>
  <c r="AY19" i="24"/>
  <c r="AY7" i="24"/>
  <c r="X27" i="24"/>
  <c r="BB18" i="24"/>
  <c r="BA11" i="24"/>
  <c r="AW23" i="24"/>
  <c r="V27" i="24"/>
  <c r="AZ9" i="24"/>
  <c r="AW11" i="24"/>
  <c r="AY11" i="24"/>
  <c r="Z27" i="24"/>
  <c r="AW15" i="24"/>
  <c r="AV9" i="24"/>
  <c r="AW16" i="24"/>
  <c r="AX10" i="24"/>
  <c r="AX11" i="24"/>
  <c r="AX16" i="24"/>
  <c r="Z29" i="27"/>
  <c r="BD12" i="27"/>
  <c r="Y27" i="24"/>
  <c r="AU13" i="24"/>
  <c r="AU17" i="24"/>
  <c r="AX22" i="24"/>
  <c r="AW8" i="24"/>
  <c r="AX15" i="24"/>
  <c r="AW24" i="24"/>
  <c r="AX12" i="24"/>
  <c r="AU23" i="24"/>
  <c r="BD10" i="24"/>
  <c r="BC20" i="27"/>
  <c r="Y29" i="27"/>
  <c r="BB19" i="27"/>
  <c r="X29" i="27"/>
  <c r="AU22" i="24"/>
  <c r="AZ20" i="27"/>
  <c r="V29" i="27"/>
  <c r="W27" i="24"/>
  <c r="BA24" i="27"/>
  <c r="W29" i="27"/>
  <c r="AV10" i="24"/>
  <c r="AV20" i="24"/>
  <c r="AU8" i="24"/>
  <c r="AU24" i="24"/>
  <c r="AU20" i="24"/>
  <c r="AU12" i="24"/>
  <c r="AU26" i="24"/>
  <c r="AU11" i="24"/>
  <c r="AU14" i="24"/>
  <c r="AU16" i="24"/>
  <c r="AU19" i="24"/>
  <c r="AV17" i="24"/>
  <c r="AU15" i="24"/>
  <c r="AV8" i="24"/>
  <c r="AX14" i="24"/>
  <c r="AU21" i="24"/>
  <c r="AV24" i="24"/>
  <c r="AW14" i="24"/>
  <c r="AW10" i="24"/>
  <c r="AW26" i="24"/>
  <c r="AW18" i="24"/>
  <c r="AW17" i="24"/>
  <c r="AW20" i="24"/>
  <c r="AW22" i="24"/>
  <c r="AW12" i="24"/>
  <c r="AU7" i="24"/>
  <c r="AX8" i="24"/>
  <c r="AW13" i="24"/>
  <c r="AW7" i="24"/>
  <c r="AX23" i="24"/>
  <c r="AV11" i="24"/>
  <c r="AV26" i="24"/>
  <c r="AV23" i="24"/>
  <c r="AV19" i="24"/>
  <c r="AV13" i="24"/>
  <c r="AV15" i="24"/>
  <c r="AV18" i="24"/>
  <c r="AV14" i="24"/>
  <c r="AX26" i="24"/>
  <c r="AX17" i="24"/>
  <c r="AX13" i="24"/>
  <c r="AX7" i="24"/>
  <c r="AX25" i="24"/>
  <c r="AX21" i="24"/>
  <c r="AX19" i="24"/>
  <c r="AX9" i="24"/>
  <c r="AX24" i="24"/>
  <c r="AU9" i="24"/>
  <c r="AV12" i="24"/>
  <c r="AX18" i="24"/>
  <c r="AU25" i="24"/>
  <c r="AV21" i="24"/>
  <c r="AV7" i="24"/>
  <c r="AW9" i="24"/>
  <c r="AV22" i="24"/>
  <c r="AU10" i="24"/>
  <c r="AW21" i="24"/>
  <c r="B67" i="24"/>
  <c r="B4" i="26" s="1"/>
  <c r="E67" i="24"/>
  <c r="B7" i="26" s="1"/>
  <c r="D67" i="24"/>
  <c r="B6" i="26" s="1"/>
  <c r="F67" i="24"/>
  <c r="B8" i="26" s="1"/>
  <c r="C67" i="24"/>
  <c r="B5" i="26" s="1"/>
  <c r="E43" i="24"/>
  <c r="E51" i="24" s="1"/>
  <c r="E57" i="24" s="1"/>
  <c r="E63" i="24" s="1"/>
  <c r="E69" i="24" s="1"/>
  <c r="D7" i="26" s="1"/>
  <c r="C43" i="24"/>
  <c r="C51" i="24" s="1"/>
  <c r="C57" i="24" s="1"/>
  <c r="C63" i="24" s="1"/>
  <c r="C69" i="24" s="1"/>
  <c r="D5" i="26" s="1"/>
  <c r="B43" i="24"/>
  <c r="B57" i="24" s="1"/>
  <c r="B63" i="24" s="1"/>
  <c r="B69" i="24" s="1"/>
  <c r="D4" i="26" s="1"/>
  <c r="F43" i="24"/>
  <c r="F51" i="24" s="1"/>
  <c r="F57" i="24" s="1"/>
  <c r="F63" i="24" s="1"/>
  <c r="F69" i="24" s="1"/>
  <c r="D8" i="26" s="1"/>
  <c r="D43" i="24"/>
  <c r="D51" i="24" s="1"/>
  <c r="D57" i="24" s="1"/>
  <c r="D63" i="24" s="1"/>
  <c r="D69" i="24" s="1"/>
  <c r="D6" i="26" s="1"/>
  <c r="BF18" i="35" l="1"/>
  <c r="AD7" i="35"/>
  <c r="AS7" i="35" s="1"/>
  <c r="BH7" i="35" s="1"/>
  <c r="BH19" i="35" s="1"/>
  <c r="E68" i="35" s="1"/>
  <c r="O19" i="35"/>
  <c r="AB10" i="35"/>
  <c r="AQ10" i="35" s="1"/>
  <c r="BF10" i="35" s="1"/>
  <c r="M19" i="35"/>
  <c r="BG18" i="35"/>
  <c r="AE13" i="35"/>
  <c r="AT13" i="35" s="1"/>
  <c r="BI13" i="35" s="1"/>
  <c r="BI19" i="35" s="1"/>
  <c r="F68" i="35" s="1"/>
  <c r="P19" i="35"/>
  <c r="AA12" i="35"/>
  <c r="AP12" i="35" s="1"/>
  <c r="BE12" i="35" s="1"/>
  <c r="L19" i="35"/>
  <c r="BE18" i="35"/>
  <c r="AC11" i="35"/>
  <c r="AR11" i="35" s="1"/>
  <c r="BG11" i="35" s="1"/>
  <c r="N19" i="35"/>
  <c r="AC13" i="34"/>
  <c r="AR13" i="34" s="1"/>
  <c r="BG13" i="34" s="1"/>
  <c r="BG15" i="34" s="1"/>
  <c r="D64" i="34" s="1"/>
  <c r="N15" i="34"/>
  <c r="E28" i="24"/>
  <c r="F28" i="24"/>
  <c r="B28" i="24"/>
  <c r="D28" i="24"/>
  <c r="C28" i="24"/>
  <c r="AZ13" i="31"/>
  <c r="L17" i="31"/>
  <c r="AP12" i="31"/>
  <c r="BE12" i="31" s="1"/>
  <c r="BC18" i="30"/>
  <c r="BC11" i="30"/>
  <c r="BD13" i="31"/>
  <c r="BD14" i="31"/>
  <c r="BD10" i="31"/>
  <c r="BD7" i="31"/>
  <c r="BD15" i="31"/>
  <c r="BD11" i="31"/>
  <c r="BD8" i="31"/>
  <c r="BD9" i="31"/>
  <c r="BD12" i="31"/>
  <c r="AT16" i="31"/>
  <c r="P17" i="31"/>
  <c r="BD16" i="31"/>
  <c r="AZ29" i="30"/>
  <c r="AZ9" i="30"/>
  <c r="BC44" i="30"/>
  <c r="BD18" i="30"/>
  <c r="BC47" i="30"/>
  <c r="BC29" i="30"/>
  <c r="BC9" i="30"/>
  <c r="BC55" i="30"/>
  <c r="BC22" i="30"/>
  <c r="BC31" i="30"/>
  <c r="BC28" i="30"/>
  <c r="BD29" i="30"/>
  <c r="BA52" i="30"/>
  <c r="BD47" i="30"/>
  <c r="BA55" i="30"/>
  <c r="BA28" i="30"/>
  <c r="BA19" i="30"/>
  <c r="BC19" i="30"/>
  <c r="BA44" i="30"/>
  <c r="BA11" i="30"/>
  <c r="BA24" i="30"/>
  <c r="BD44" i="30"/>
  <c r="BA17" i="30"/>
  <c r="BD54" i="30"/>
  <c r="BD22" i="30"/>
  <c r="BD19" i="30"/>
  <c r="BA56" i="30"/>
  <c r="BA9" i="30"/>
  <c r="BA47" i="30"/>
  <c r="BB28" i="30"/>
  <c r="BC24" i="30"/>
  <c r="BB19" i="30"/>
  <c r="BB7" i="30"/>
  <c r="BB9" i="30"/>
  <c r="AZ47" i="30"/>
  <c r="AZ52" i="30"/>
  <c r="AZ56" i="30"/>
  <c r="AZ18" i="30"/>
  <c r="AZ55" i="30"/>
  <c r="AZ44" i="30"/>
  <c r="AZ24" i="30"/>
  <c r="AZ22" i="30"/>
  <c r="BB47" i="30"/>
  <c r="AZ7" i="30"/>
  <c r="BD11" i="30"/>
  <c r="AR18" i="30"/>
  <c r="N57" i="30"/>
  <c r="AZ28" i="30"/>
  <c r="BD56" i="30"/>
  <c r="BC46" i="30"/>
  <c r="BC26" i="30"/>
  <c r="BC27" i="30"/>
  <c r="BC8" i="30"/>
  <c r="BC23" i="30"/>
  <c r="BC32" i="30"/>
  <c r="BC14" i="30"/>
  <c r="BC53" i="30"/>
  <c r="BC35" i="30"/>
  <c r="BC48" i="30"/>
  <c r="BC21" i="30"/>
  <c r="BC17" i="30"/>
  <c r="BC20" i="30"/>
  <c r="BC30" i="30"/>
  <c r="BC13" i="30"/>
  <c r="BC15" i="30"/>
  <c r="BC45" i="30"/>
  <c r="BC49" i="30"/>
  <c r="BC56" i="30"/>
  <c r="BC34" i="30"/>
  <c r="BC42" i="30"/>
  <c r="BC43" i="30"/>
  <c r="BC51" i="30"/>
  <c r="BC50" i="30"/>
  <c r="BC33" i="30"/>
  <c r="BC16" i="30"/>
  <c r="BC10" i="30"/>
  <c r="BC25" i="30"/>
  <c r="BC12" i="30"/>
  <c r="BA54" i="30"/>
  <c r="BA22" i="30"/>
  <c r="BB48" i="30"/>
  <c r="BB17" i="30"/>
  <c r="BB14" i="30"/>
  <c r="BB8" i="30"/>
  <c r="BB26" i="30"/>
  <c r="BB11" i="30"/>
  <c r="BB33" i="30"/>
  <c r="BB21" i="30"/>
  <c r="BB32" i="30"/>
  <c r="BB13" i="30"/>
  <c r="BB45" i="30"/>
  <c r="BB30" i="30"/>
  <c r="BB23" i="30"/>
  <c r="BB27" i="30"/>
  <c r="BB20" i="30"/>
  <c r="BB15" i="30"/>
  <c r="BB51" i="30"/>
  <c r="BB35" i="30"/>
  <c r="BB53" i="30"/>
  <c r="BB34" i="30"/>
  <c r="BB46" i="30"/>
  <c r="BB42" i="30"/>
  <c r="BB50" i="30"/>
  <c r="BB49" i="30"/>
  <c r="BB43" i="30"/>
  <c r="BB25" i="30"/>
  <c r="BB12" i="30"/>
  <c r="BB10" i="30"/>
  <c r="BB16" i="30"/>
  <c r="BD7" i="30"/>
  <c r="AZ19" i="30"/>
  <c r="BD28" i="30"/>
  <c r="AT56" i="30"/>
  <c r="P57" i="30"/>
  <c r="BD55" i="30"/>
  <c r="BA18" i="30"/>
  <c r="BA29" i="30"/>
  <c r="AR29" i="30"/>
  <c r="BB18" i="30"/>
  <c r="BB29" i="30"/>
  <c r="AZ32" i="30"/>
  <c r="AZ23" i="30"/>
  <c r="AZ14" i="30"/>
  <c r="AZ15" i="30"/>
  <c r="AZ42" i="30"/>
  <c r="AZ48" i="30"/>
  <c r="AZ30" i="30"/>
  <c r="AZ27" i="30"/>
  <c r="AZ25" i="30"/>
  <c r="AZ21" i="30"/>
  <c r="AZ8" i="30"/>
  <c r="AZ20" i="30"/>
  <c r="AZ53" i="30"/>
  <c r="AZ26" i="30"/>
  <c r="AZ10" i="30"/>
  <c r="AZ13" i="30"/>
  <c r="AZ45" i="30"/>
  <c r="AZ43" i="30"/>
  <c r="AZ35" i="30"/>
  <c r="AZ34" i="30"/>
  <c r="AZ54" i="30"/>
  <c r="AZ46" i="30"/>
  <c r="AZ51" i="30"/>
  <c r="AZ49" i="30"/>
  <c r="AZ50" i="30"/>
  <c r="AZ12" i="30"/>
  <c r="AZ16" i="30"/>
  <c r="AZ33" i="30"/>
  <c r="AZ31" i="30"/>
  <c r="L57" i="30"/>
  <c r="AP24" i="30"/>
  <c r="AS7" i="30"/>
  <c r="BH7" i="30" s="1"/>
  <c r="O57" i="30"/>
  <c r="BB52" i="30"/>
  <c r="BB56" i="30"/>
  <c r="BD48" i="30"/>
  <c r="BD32" i="30"/>
  <c r="BD27" i="30"/>
  <c r="BD30" i="30"/>
  <c r="BD26" i="30"/>
  <c r="BD20" i="30"/>
  <c r="BD8" i="30"/>
  <c r="BD17" i="30"/>
  <c r="BD21" i="30"/>
  <c r="BD23" i="30"/>
  <c r="BD15" i="30"/>
  <c r="BD33" i="30"/>
  <c r="BD14" i="30"/>
  <c r="BD13" i="30"/>
  <c r="BD43" i="30"/>
  <c r="BD35" i="30"/>
  <c r="BD34" i="30"/>
  <c r="BD52" i="30"/>
  <c r="BD45" i="30"/>
  <c r="BD53" i="30"/>
  <c r="BD42" i="30"/>
  <c r="BD50" i="30"/>
  <c r="BD49" i="30"/>
  <c r="BD51" i="30"/>
  <c r="BD46" i="30"/>
  <c r="BD25" i="30"/>
  <c r="BD16" i="30"/>
  <c r="BD10" i="30"/>
  <c r="BD12" i="30"/>
  <c r="BD31" i="30"/>
  <c r="BB55" i="30"/>
  <c r="BB54" i="30"/>
  <c r="BB22" i="30"/>
  <c r="M57" i="30"/>
  <c r="AQ28" i="30"/>
  <c r="BB44" i="30"/>
  <c r="AZ17" i="30"/>
  <c r="BA48" i="30"/>
  <c r="BA31" i="30"/>
  <c r="BA20" i="30"/>
  <c r="BA10" i="30"/>
  <c r="BA32" i="30"/>
  <c r="BA21" i="30"/>
  <c r="BA23" i="30"/>
  <c r="BA14" i="30"/>
  <c r="BA8" i="30"/>
  <c r="BA53" i="30"/>
  <c r="BA42" i="30"/>
  <c r="BA27" i="30"/>
  <c r="BA30" i="30"/>
  <c r="BA13" i="30"/>
  <c r="BA26" i="30"/>
  <c r="BA15" i="30"/>
  <c r="BA35" i="30"/>
  <c r="BA45" i="30"/>
  <c r="BA34" i="30"/>
  <c r="BA46" i="30"/>
  <c r="BA51" i="30"/>
  <c r="BA50" i="30"/>
  <c r="BA49" i="30"/>
  <c r="BA43" i="30"/>
  <c r="BA33" i="30"/>
  <c r="BA12" i="30"/>
  <c r="BA16" i="30"/>
  <c r="BA25" i="30"/>
  <c r="BB31" i="30"/>
  <c r="BD20" i="29"/>
  <c r="BA12" i="29"/>
  <c r="BA9" i="29"/>
  <c r="BA8" i="29"/>
  <c r="BA11" i="29"/>
  <c r="BA10" i="29"/>
  <c r="AZ20" i="29"/>
  <c r="AZ10" i="29"/>
  <c r="AZ11" i="29"/>
  <c r="AZ9" i="29"/>
  <c r="AZ8" i="29"/>
  <c r="BC7" i="29"/>
  <c r="BC11" i="29"/>
  <c r="BC10" i="29"/>
  <c r="BC9" i="29"/>
  <c r="BC8" i="29"/>
  <c r="BD7" i="29"/>
  <c r="BD11" i="29"/>
  <c r="BD10" i="29"/>
  <c r="BD9" i="29"/>
  <c r="BD8" i="29"/>
  <c r="BB13" i="29"/>
  <c r="BB11" i="29"/>
  <c r="BB8" i="29"/>
  <c r="BB9" i="29"/>
  <c r="BB10" i="29"/>
  <c r="BC20" i="29"/>
  <c r="BC13" i="29"/>
  <c r="BB7" i="29"/>
  <c r="AZ13" i="29"/>
  <c r="AZ12" i="29"/>
  <c r="BA20" i="29"/>
  <c r="L23" i="29"/>
  <c r="BD22" i="29"/>
  <c r="BD16" i="29"/>
  <c r="BD19" i="29"/>
  <c r="BD21" i="29"/>
  <c r="BD18" i="29"/>
  <c r="BD15" i="29"/>
  <c r="BD14" i="29"/>
  <c r="BD17" i="29"/>
  <c r="N23" i="29"/>
  <c r="BA14" i="29"/>
  <c r="BA22" i="29"/>
  <c r="BA18" i="29"/>
  <c r="BA15" i="29"/>
  <c r="BA21" i="29"/>
  <c r="BA19" i="29"/>
  <c r="BA16" i="29"/>
  <c r="BA17" i="29"/>
  <c r="M23" i="29"/>
  <c r="BA13" i="29"/>
  <c r="AZ19" i="29"/>
  <c r="AZ16" i="29"/>
  <c r="AZ21" i="29"/>
  <c r="AZ22" i="29"/>
  <c r="AZ18" i="29"/>
  <c r="AZ15" i="29"/>
  <c r="AZ14" i="29"/>
  <c r="AZ17" i="29"/>
  <c r="BB20" i="29"/>
  <c r="BB15" i="29"/>
  <c r="BB18" i="29"/>
  <c r="BB16" i="29"/>
  <c r="BB19" i="29"/>
  <c r="BB21" i="29"/>
  <c r="BB22" i="29"/>
  <c r="BB17" i="29"/>
  <c r="BB14" i="29"/>
  <c r="AZ7" i="29"/>
  <c r="BB12" i="29"/>
  <c r="BA7" i="29"/>
  <c r="BC15" i="29"/>
  <c r="BC22" i="29"/>
  <c r="BC21" i="29"/>
  <c r="BC16" i="29"/>
  <c r="BC18" i="29"/>
  <c r="BC19" i="29"/>
  <c r="BC17" i="29"/>
  <c r="BC14" i="29"/>
  <c r="BC12" i="29"/>
  <c r="BD12" i="29"/>
  <c r="P23" i="29"/>
  <c r="O23" i="29"/>
  <c r="BD10" i="28"/>
  <c r="BD15" i="28"/>
  <c r="BD16" i="28"/>
  <c r="BD17" i="28"/>
  <c r="AZ10" i="28"/>
  <c r="AZ15" i="28"/>
  <c r="AZ16" i="28"/>
  <c r="AZ17" i="28"/>
  <c r="BB16" i="28"/>
  <c r="BB17" i="28"/>
  <c r="BB10" i="28"/>
  <c r="BB15" i="28"/>
  <c r="BA15" i="28"/>
  <c r="BA16" i="28"/>
  <c r="BA17" i="28"/>
  <c r="BA10" i="28"/>
  <c r="BC17" i="28"/>
  <c r="BC10" i="28"/>
  <c r="BC15" i="28"/>
  <c r="BC16" i="28"/>
  <c r="BD13" i="28"/>
  <c r="AZ13" i="28"/>
  <c r="BB13" i="28"/>
  <c r="BA7" i="28"/>
  <c r="BC7" i="28"/>
  <c r="BC13" i="28"/>
  <c r="BB14" i="28"/>
  <c r="BD7" i="28"/>
  <c r="N19" i="28"/>
  <c r="BB7" i="28"/>
  <c r="BA13" i="28"/>
  <c r="BD8" i="28"/>
  <c r="BD11" i="28"/>
  <c r="BD18" i="28"/>
  <c r="BD12" i="28"/>
  <c r="BD9" i="28"/>
  <c r="P19" i="28"/>
  <c r="O19" i="28"/>
  <c r="AZ7" i="28"/>
  <c r="AZ18" i="28"/>
  <c r="AZ12" i="28"/>
  <c r="AZ8" i="28"/>
  <c r="AZ11" i="28"/>
  <c r="AZ9" i="28"/>
  <c r="BD14" i="28"/>
  <c r="L19" i="28"/>
  <c r="AZ14" i="28"/>
  <c r="BA11" i="28"/>
  <c r="BA9" i="28"/>
  <c r="BA18" i="28"/>
  <c r="BA12" i="28"/>
  <c r="BA8" i="28"/>
  <c r="BB18" i="28"/>
  <c r="BB9" i="28"/>
  <c r="BB8" i="28"/>
  <c r="BB12" i="28"/>
  <c r="BB11" i="28"/>
  <c r="BA14" i="28"/>
  <c r="M19" i="28"/>
  <c r="BC14" i="28"/>
  <c r="BC18" i="28"/>
  <c r="BC9" i="28"/>
  <c r="BC8" i="28"/>
  <c r="BC11" i="28"/>
  <c r="BC12" i="28"/>
  <c r="BA15" i="24"/>
  <c r="BA17" i="24"/>
  <c r="BC10" i="24"/>
  <c r="BA25" i="24"/>
  <c r="BC25" i="24"/>
  <c r="BA22" i="24"/>
  <c r="BA13" i="24"/>
  <c r="BC24" i="24"/>
  <c r="BC13" i="24"/>
  <c r="BC20" i="24"/>
  <c r="BB10" i="24"/>
  <c r="BA8" i="24"/>
  <c r="AZ20" i="24"/>
  <c r="AZ10" i="24"/>
  <c r="BB20" i="24"/>
  <c r="BA26" i="24"/>
  <c r="BC17" i="27"/>
  <c r="BC19" i="24"/>
  <c r="BC17" i="24"/>
  <c r="BA18" i="24"/>
  <c r="BA10" i="24"/>
  <c r="AZ11" i="24"/>
  <c r="BA7" i="24"/>
  <c r="AZ24" i="27"/>
  <c r="BA20" i="24"/>
  <c r="BC9" i="24"/>
  <c r="BC14" i="24"/>
  <c r="BC18" i="24"/>
  <c r="BC15" i="24"/>
  <c r="BA19" i="24"/>
  <c r="AZ23" i="24"/>
  <c r="BA9" i="24"/>
  <c r="BC21" i="24"/>
  <c r="BC22" i="24"/>
  <c r="BC23" i="24"/>
  <c r="BC11" i="24"/>
  <c r="BB23" i="24"/>
  <c r="BA23" i="24"/>
  <c r="BA14" i="24"/>
  <c r="AZ16" i="24"/>
  <c r="AZ18" i="24"/>
  <c r="BC12" i="24"/>
  <c r="BA12" i="24"/>
  <c r="BB16" i="24"/>
  <c r="BC26" i="24"/>
  <c r="BB24" i="24"/>
  <c r="BA24" i="24"/>
  <c r="BC8" i="24"/>
  <c r="BA21" i="24"/>
  <c r="AZ25" i="24"/>
  <c r="BA16" i="24"/>
  <c r="BC16" i="24"/>
  <c r="BB9" i="24"/>
  <c r="BB12" i="24"/>
  <c r="BB8" i="24"/>
  <c r="BB26" i="24"/>
  <c r="BB13" i="24"/>
  <c r="BB14" i="24"/>
  <c r="BB19" i="24"/>
  <c r="BB11" i="24"/>
  <c r="BB22" i="24"/>
  <c r="BB7" i="24"/>
  <c r="BB21" i="24"/>
  <c r="BB25" i="24"/>
  <c r="BB17" i="24"/>
  <c r="BA19" i="27"/>
  <c r="BB15" i="24"/>
  <c r="AZ12" i="24"/>
  <c r="AZ15" i="24"/>
  <c r="AZ26" i="24"/>
  <c r="AZ17" i="24"/>
  <c r="BA7" i="27"/>
  <c r="BA20" i="27"/>
  <c r="BC19" i="27"/>
  <c r="AZ24" i="24"/>
  <c r="AZ8" i="24"/>
  <c r="BC7" i="27"/>
  <c r="AZ7" i="24"/>
  <c r="AZ14" i="24"/>
  <c r="AZ21" i="24"/>
  <c r="AZ19" i="24"/>
  <c r="AZ22" i="24"/>
  <c r="AZ13" i="24"/>
  <c r="BD19" i="27"/>
  <c r="AT26" i="24"/>
  <c r="BA12" i="27"/>
  <c r="BD17" i="27"/>
  <c r="AR23" i="24"/>
  <c r="AZ17" i="27"/>
  <c r="AP16" i="27"/>
  <c r="L29" i="27"/>
  <c r="BB15" i="27"/>
  <c r="BB13" i="27"/>
  <c r="BB27" i="27"/>
  <c r="BB26" i="27"/>
  <c r="BB11" i="27"/>
  <c r="BB25" i="27"/>
  <c r="BB24" i="27"/>
  <c r="BB18" i="27"/>
  <c r="BB23" i="27"/>
  <c r="BB14" i="27"/>
  <c r="BB8" i="27"/>
  <c r="BB9" i="27"/>
  <c r="BB10" i="27"/>
  <c r="BB17" i="27"/>
  <c r="BB16" i="27"/>
  <c r="AZ12" i="27"/>
  <c r="P29" i="27"/>
  <c r="AT12" i="27"/>
  <c r="BI12" i="27" s="1"/>
  <c r="AQ16" i="27"/>
  <c r="M29" i="27"/>
  <c r="BA16" i="27"/>
  <c r="AZ7" i="27"/>
  <c r="BB20" i="27"/>
  <c r="BB21" i="27"/>
  <c r="AP10" i="24"/>
  <c r="AR19" i="27"/>
  <c r="BG19" i="27" s="1"/>
  <c r="N29" i="27"/>
  <c r="AZ21" i="27"/>
  <c r="AZ27" i="27"/>
  <c r="AZ18" i="27"/>
  <c r="AZ13" i="27"/>
  <c r="AZ11" i="27"/>
  <c r="AZ9" i="27"/>
  <c r="AZ26" i="27"/>
  <c r="AZ23" i="27"/>
  <c r="AZ8" i="27"/>
  <c r="AZ15" i="27"/>
  <c r="AZ25" i="27"/>
  <c r="AZ14" i="27"/>
  <c r="AZ10" i="27"/>
  <c r="AZ19" i="27"/>
  <c r="BD12" i="24"/>
  <c r="BD8" i="24"/>
  <c r="BD23" i="24"/>
  <c r="BD26" i="24"/>
  <c r="BD14" i="24"/>
  <c r="BD15" i="24"/>
  <c r="BD11" i="24"/>
  <c r="BD22" i="24"/>
  <c r="BD7" i="24"/>
  <c r="BD9" i="24"/>
  <c r="BD25" i="24"/>
  <c r="BD17" i="24"/>
  <c r="BD24" i="24"/>
  <c r="BD20" i="24"/>
  <c r="BD19" i="24"/>
  <c r="BD16" i="24"/>
  <c r="BD21" i="24"/>
  <c r="BD13" i="24"/>
  <c r="BD7" i="27"/>
  <c r="BD26" i="27"/>
  <c r="BD25" i="27"/>
  <c r="BD27" i="27"/>
  <c r="BD14" i="27"/>
  <c r="BD11" i="27"/>
  <c r="BD13" i="27"/>
  <c r="BD21" i="27"/>
  <c r="BD24" i="27"/>
  <c r="BD15" i="27"/>
  <c r="BD18" i="27"/>
  <c r="BD10" i="27"/>
  <c r="BD20" i="27"/>
  <c r="BD23" i="27"/>
  <c r="BD9" i="27"/>
  <c r="BD16" i="27"/>
  <c r="BD8" i="27"/>
  <c r="AQ9" i="24"/>
  <c r="BD18" i="24"/>
  <c r="M27" i="24"/>
  <c r="BB12" i="27"/>
  <c r="BA11" i="27"/>
  <c r="BA26" i="27"/>
  <c r="BA8" i="27"/>
  <c r="BA23" i="27"/>
  <c r="BA27" i="27"/>
  <c r="BA25" i="27"/>
  <c r="BA18" i="27"/>
  <c r="BA14" i="27"/>
  <c r="BA13" i="27"/>
  <c r="BA21" i="27"/>
  <c r="BA10" i="27"/>
  <c r="BA15" i="27"/>
  <c r="BA9" i="27"/>
  <c r="BB7" i="27"/>
  <c r="BC12" i="27"/>
  <c r="BC18" i="27"/>
  <c r="BC13" i="27"/>
  <c r="BC27" i="27"/>
  <c r="BC9" i="27"/>
  <c r="BC25" i="27"/>
  <c r="BC8" i="27"/>
  <c r="BC14" i="27"/>
  <c r="BC11" i="27"/>
  <c r="BC24" i="27"/>
  <c r="BC26" i="27"/>
  <c r="BC15" i="27"/>
  <c r="BC10" i="27"/>
  <c r="BC16" i="27"/>
  <c r="BC21" i="27"/>
  <c r="BC23" i="27"/>
  <c r="AZ16" i="27"/>
  <c r="AS11" i="24"/>
  <c r="BA17" i="27"/>
  <c r="AS19" i="27"/>
  <c r="O29" i="27"/>
  <c r="O27" i="24"/>
  <c r="L27" i="24"/>
  <c r="P27" i="24"/>
  <c r="N27" i="24"/>
  <c r="J27" i="24"/>
  <c r="E50" i="24" s="1"/>
  <c r="E56" i="24" s="1"/>
  <c r="E62" i="24" s="1"/>
  <c r="E68" i="24" s="1"/>
  <c r="H27" i="24"/>
  <c r="C50" i="24" s="1"/>
  <c r="C56" i="24" s="1"/>
  <c r="C62" i="24" s="1"/>
  <c r="C68" i="24" s="1"/>
  <c r="G27" i="24"/>
  <c r="B50" i="24" s="1"/>
  <c r="B56" i="24" s="1"/>
  <c r="B62" i="24" s="1"/>
  <c r="B68" i="24" s="1"/>
  <c r="K27" i="24"/>
  <c r="F50" i="24" s="1"/>
  <c r="F56" i="24" s="1"/>
  <c r="F62" i="24" s="1"/>
  <c r="F68" i="24" s="1"/>
  <c r="I27" i="24"/>
  <c r="D50" i="24" s="1"/>
  <c r="D56" i="24" s="1"/>
  <c r="D62" i="24" s="1"/>
  <c r="D68" i="24" s="1"/>
  <c r="BF19" i="35" l="1"/>
  <c r="C68" i="35" s="1"/>
  <c r="F68" i="26" s="1"/>
  <c r="G68" i="26" s="1"/>
  <c r="H68" i="26" s="1"/>
  <c r="BE19" i="35"/>
  <c r="B68" i="35" s="1"/>
  <c r="B69" i="35" s="1"/>
  <c r="B70" i="35" s="1"/>
  <c r="BG19" i="35"/>
  <c r="D68" i="35" s="1"/>
  <c r="F69" i="26" s="1"/>
  <c r="G69" i="26" s="1"/>
  <c r="H69" i="26" s="1"/>
  <c r="F69" i="35"/>
  <c r="F70" i="35" s="1"/>
  <c r="F71" i="26"/>
  <c r="G71" i="26" s="1"/>
  <c r="H71" i="26" s="1"/>
  <c r="F60" i="26"/>
  <c r="G60" i="26" s="1"/>
  <c r="H60" i="26" s="1"/>
  <c r="D65" i="34"/>
  <c r="D66" i="34" s="1"/>
  <c r="F70" i="26"/>
  <c r="G70" i="26" s="1"/>
  <c r="H70" i="26" s="1"/>
  <c r="E69" i="35"/>
  <c r="E70" i="35" s="1"/>
  <c r="AP14" i="31"/>
  <c r="BE14" i="31" s="1"/>
  <c r="AP8" i="31"/>
  <c r="BE8" i="31" s="1"/>
  <c r="AP7" i="31"/>
  <c r="BE7" i="31" s="1"/>
  <c r="AP13" i="31"/>
  <c r="BE13" i="31" s="1"/>
  <c r="AP15" i="31"/>
  <c r="BE15" i="31" s="1"/>
  <c r="AP10" i="31"/>
  <c r="BE10" i="31" s="1"/>
  <c r="AP9" i="31"/>
  <c r="BE9" i="31" s="1"/>
  <c r="AP11" i="31"/>
  <c r="BE11" i="31" s="1"/>
  <c r="AP16" i="31"/>
  <c r="BE16" i="31" s="1"/>
  <c r="BI16" i="31"/>
  <c r="AT8" i="31"/>
  <c r="BI8" i="31" s="1"/>
  <c r="AT7" i="31"/>
  <c r="BI7" i="31" s="1"/>
  <c r="AT15" i="31"/>
  <c r="BI15" i="31" s="1"/>
  <c r="AT13" i="31"/>
  <c r="BI13" i="31" s="1"/>
  <c r="AT12" i="31"/>
  <c r="BI12" i="31" s="1"/>
  <c r="AT11" i="31"/>
  <c r="BI11" i="31" s="1"/>
  <c r="AT14" i="31"/>
  <c r="BI14" i="31" s="1"/>
  <c r="AT9" i="31"/>
  <c r="BI9" i="31" s="1"/>
  <c r="AT10" i="31"/>
  <c r="BI10" i="31" s="1"/>
  <c r="BF28" i="30"/>
  <c r="AP19" i="30"/>
  <c r="BE19" i="30" s="1"/>
  <c r="AP18" i="30"/>
  <c r="BE18" i="30" s="1"/>
  <c r="AP52" i="30"/>
  <c r="BE52" i="30" s="1"/>
  <c r="AP22" i="30"/>
  <c r="BE22" i="30" s="1"/>
  <c r="AP56" i="30"/>
  <c r="AP17" i="30"/>
  <c r="BE17" i="30" s="1"/>
  <c r="AP47" i="30"/>
  <c r="BE47" i="30" s="1"/>
  <c r="AQ7" i="30"/>
  <c r="BF7" i="30" s="1"/>
  <c r="AT31" i="30"/>
  <c r="BI31" i="30" s="1"/>
  <c r="AS31" i="30"/>
  <c r="BH31" i="30" s="1"/>
  <c r="AT9" i="30"/>
  <c r="BI9" i="30" s="1"/>
  <c r="AR55" i="30"/>
  <c r="BG55" i="30" s="1"/>
  <c r="AS22" i="30"/>
  <c r="BH22" i="30" s="1"/>
  <c r="AR52" i="30"/>
  <c r="BG52" i="30" s="1"/>
  <c r="AS44" i="30"/>
  <c r="BH44" i="30" s="1"/>
  <c r="AR54" i="30"/>
  <c r="BG54" i="30" s="1"/>
  <c r="BE24" i="30"/>
  <c r="AT11" i="30"/>
  <c r="BI11" i="30" s="1"/>
  <c r="AR56" i="30"/>
  <c r="AR44" i="30"/>
  <c r="BG44" i="30" s="1"/>
  <c r="AT7" i="30"/>
  <c r="BI7" i="30" s="1"/>
  <c r="AR31" i="30"/>
  <c r="BG31" i="30" s="1"/>
  <c r="AT29" i="30"/>
  <c r="BI29" i="30" s="1"/>
  <c r="AR28" i="30"/>
  <c r="BG28" i="30" s="1"/>
  <c r="AR7" i="30"/>
  <c r="BG7" i="30" s="1"/>
  <c r="BG29" i="30"/>
  <c r="AT24" i="30"/>
  <c r="BI24" i="30" s="1"/>
  <c r="AT55" i="30"/>
  <c r="BI55" i="30" s="1"/>
  <c r="AS54" i="30"/>
  <c r="BH54" i="30" s="1"/>
  <c r="AS29" i="30"/>
  <c r="BH29" i="30" s="1"/>
  <c r="AT28" i="30"/>
  <c r="BI28" i="30" s="1"/>
  <c r="AR47" i="30"/>
  <c r="BG47" i="30" s="1"/>
  <c r="AR22" i="30"/>
  <c r="BG22" i="30" s="1"/>
  <c r="AR9" i="30"/>
  <c r="BG9" i="30" s="1"/>
  <c r="AQ11" i="30"/>
  <c r="BF11" i="30" s="1"/>
  <c r="AP44" i="30"/>
  <c r="BE44" i="30" s="1"/>
  <c r="AS21" i="30"/>
  <c r="BH21" i="30" s="1"/>
  <c r="AS32" i="30"/>
  <c r="BH32" i="30" s="1"/>
  <c r="AS30" i="30"/>
  <c r="BH30" i="30" s="1"/>
  <c r="AS8" i="30"/>
  <c r="BH8" i="30" s="1"/>
  <c r="AS46" i="30"/>
  <c r="BH46" i="30" s="1"/>
  <c r="AS16" i="30"/>
  <c r="BH16" i="30" s="1"/>
  <c r="AS14" i="30"/>
  <c r="BH14" i="30" s="1"/>
  <c r="AS48" i="30"/>
  <c r="BH48" i="30" s="1"/>
  <c r="AS23" i="30"/>
  <c r="BH23" i="30" s="1"/>
  <c r="AS15" i="30"/>
  <c r="BH15" i="30" s="1"/>
  <c r="AS13" i="30"/>
  <c r="BH13" i="30" s="1"/>
  <c r="AS42" i="30"/>
  <c r="BH42" i="30" s="1"/>
  <c r="AS26" i="30"/>
  <c r="BH26" i="30" s="1"/>
  <c r="AS27" i="30"/>
  <c r="BH27" i="30" s="1"/>
  <c r="AS20" i="30"/>
  <c r="BH20" i="30" s="1"/>
  <c r="AS17" i="30"/>
  <c r="BH17" i="30" s="1"/>
  <c r="AS49" i="30"/>
  <c r="BH49" i="30" s="1"/>
  <c r="AS34" i="30"/>
  <c r="BH34" i="30" s="1"/>
  <c r="AS35" i="30"/>
  <c r="BH35" i="30" s="1"/>
  <c r="AS45" i="30"/>
  <c r="BH45" i="30" s="1"/>
  <c r="AS56" i="30"/>
  <c r="AS53" i="30"/>
  <c r="BH53" i="30" s="1"/>
  <c r="AS43" i="30"/>
  <c r="BH43" i="30" s="1"/>
  <c r="AS50" i="30"/>
  <c r="BH50" i="30" s="1"/>
  <c r="AS12" i="30"/>
  <c r="BH12" i="30" s="1"/>
  <c r="AS33" i="30"/>
  <c r="BH33" i="30" s="1"/>
  <c r="AS51" i="30"/>
  <c r="BH51" i="30" s="1"/>
  <c r="AS10" i="30"/>
  <c r="BH10" i="30" s="1"/>
  <c r="AS25" i="30"/>
  <c r="BH25" i="30" s="1"/>
  <c r="AS52" i="30"/>
  <c r="BH52" i="30" s="1"/>
  <c r="AQ47" i="30"/>
  <c r="BF47" i="30" s="1"/>
  <c r="AP9" i="30"/>
  <c r="BE9" i="30" s="1"/>
  <c r="AS28" i="30"/>
  <c r="BH28" i="30" s="1"/>
  <c r="AQ22" i="30"/>
  <c r="BF22" i="30" s="1"/>
  <c r="AQ29" i="30"/>
  <c r="BF29" i="30" s="1"/>
  <c r="AS24" i="30"/>
  <c r="BH24" i="30" s="1"/>
  <c r="AR32" i="30"/>
  <c r="BG32" i="30" s="1"/>
  <c r="AR30" i="30"/>
  <c r="BG30" i="30" s="1"/>
  <c r="AR45" i="30"/>
  <c r="BG45" i="30" s="1"/>
  <c r="AR15" i="30"/>
  <c r="BG15" i="30" s="1"/>
  <c r="AR8" i="30"/>
  <c r="BG8" i="30" s="1"/>
  <c r="AR16" i="30"/>
  <c r="BG16" i="30" s="1"/>
  <c r="AR35" i="30"/>
  <c r="BG35" i="30" s="1"/>
  <c r="AR23" i="30"/>
  <c r="BG23" i="30" s="1"/>
  <c r="AR13" i="30"/>
  <c r="BG13" i="30" s="1"/>
  <c r="AR17" i="30"/>
  <c r="BG17" i="30" s="1"/>
  <c r="AR48" i="30"/>
  <c r="BG48" i="30" s="1"/>
  <c r="AR33" i="30"/>
  <c r="BG33" i="30" s="1"/>
  <c r="AR14" i="30"/>
  <c r="BG14" i="30" s="1"/>
  <c r="AR11" i="30"/>
  <c r="BG11" i="30" s="1"/>
  <c r="AR20" i="30"/>
  <c r="BG20" i="30" s="1"/>
  <c r="AR46" i="30"/>
  <c r="BG46" i="30" s="1"/>
  <c r="AR27" i="30"/>
  <c r="BG27" i="30" s="1"/>
  <c r="AR21" i="30"/>
  <c r="BG21" i="30" s="1"/>
  <c r="AR26" i="30"/>
  <c r="BG26" i="30" s="1"/>
  <c r="AR53" i="30"/>
  <c r="BG53" i="30" s="1"/>
  <c r="AR42" i="30"/>
  <c r="BG42" i="30" s="1"/>
  <c r="AR51" i="30"/>
  <c r="BG51" i="30" s="1"/>
  <c r="AR34" i="30"/>
  <c r="BG34" i="30" s="1"/>
  <c r="AR50" i="30"/>
  <c r="BG50" i="30" s="1"/>
  <c r="AR49" i="30"/>
  <c r="BG49" i="30" s="1"/>
  <c r="AR43" i="30"/>
  <c r="BG43" i="30" s="1"/>
  <c r="AR25" i="30"/>
  <c r="BG25" i="30" s="1"/>
  <c r="AR12" i="30"/>
  <c r="BG12" i="30" s="1"/>
  <c r="AR10" i="30"/>
  <c r="BG10" i="30" s="1"/>
  <c r="AP11" i="30"/>
  <c r="BE11" i="30" s="1"/>
  <c r="AS19" i="30"/>
  <c r="BH19" i="30" s="1"/>
  <c r="AP55" i="30"/>
  <c r="BE55" i="30" s="1"/>
  <c r="AQ9" i="30"/>
  <c r="BF9" i="30" s="1"/>
  <c r="AQ24" i="30"/>
  <c r="BF24" i="30" s="1"/>
  <c r="AP7" i="30"/>
  <c r="BE7" i="30" s="1"/>
  <c r="AP28" i="30"/>
  <c r="BE28" i="30" s="1"/>
  <c r="AT21" i="30"/>
  <c r="BI21" i="30" s="1"/>
  <c r="AT32" i="30"/>
  <c r="BI32" i="30" s="1"/>
  <c r="AT20" i="30"/>
  <c r="BI20" i="30" s="1"/>
  <c r="AT15" i="30"/>
  <c r="BI15" i="30" s="1"/>
  <c r="AT26" i="30"/>
  <c r="BI26" i="30" s="1"/>
  <c r="AT27" i="30"/>
  <c r="BI27" i="30" s="1"/>
  <c r="AT17" i="30"/>
  <c r="BI17" i="30" s="1"/>
  <c r="AT8" i="30"/>
  <c r="BI8" i="30" s="1"/>
  <c r="AT43" i="30"/>
  <c r="BI43" i="30" s="1"/>
  <c r="AT48" i="30"/>
  <c r="BI48" i="30" s="1"/>
  <c r="AT33" i="30"/>
  <c r="BI33" i="30" s="1"/>
  <c r="AT16" i="30"/>
  <c r="BI16" i="30" s="1"/>
  <c r="AT30" i="30"/>
  <c r="BI30" i="30" s="1"/>
  <c r="AT23" i="30"/>
  <c r="BI23" i="30" s="1"/>
  <c r="AT13" i="30"/>
  <c r="BI13" i="30" s="1"/>
  <c r="AT14" i="30"/>
  <c r="BI14" i="30" s="1"/>
  <c r="AT35" i="30"/>
  <c r="BI35" i="30" s="1"/>
  <c r="AT45" i="30"/>
  <c r="BI45" i="30" s="1"/>
  <c r="AT34" i="30"/>
  <c r="BI34" i="30" s="1"/>
  <c r="AT42" i="30"/>
  <c r="BI42" i="30" s="1"/>
  <c r="AT53" i="30"/>
  <c r="BI53" i="30" s="1"/>
  <c r="AT52" i="30"/>
  <c r="BI52" i="30" s="1"/>
  <c r="AT49" i="30"/>
  <c r="BI49" i="30" s="1"/>
  <c r="AT50" i="30"/>
  <c r="BI50" i="30" s="1"/>
  <c r="AT46" i="30"/>
  <c r="BI46" i="30" s="1"/>
  <c r="AT25" i="30"/>
  <c r="BI25" i="30" s="1"/>
  <c r="AT10" i="30"/>
  <c r="BI10" i="30" s="1"/>
  <c r="AT12" i="30"/>
  <c r="BI12" i="30" s="1"/>
  <c r="AT51" i="30"/>
  <c r="BI51" i="30" s="1"/>
  <c r="AQ56" i="30"/>
  <c r="AT19" i="30"/>
  <c r="BI19" i="30" s="1"/>
  <c r="AQ18" i="30"/>
  <c r="BF18" i="30" s="1"/>
  <c r="AT54" i="30"/>
  <c r="BI54" i="30" s="1"/>
  <c r="AQ52" i="30"/>
  <c r="BF52" i="30" s="1"/>
  <c r="AT47" i="30"/>
  <c r="BI47" i="30" s="1"/>
  <c r="AS9" i="30"/>
  <c r="BH9" i="30" s="1"/>
  <c r="AT44" i="30"/>
  <c r="BI44" i="30" s="1"/>
  <c r="AP48" i="30"/>
  <c r="BE48" i="30" s="1"/>
  <c r="AP27" i="30"/>
  <c r="BE27" i="30" s="1"/>
  <c r="AP43" i="30"/>
  <c r="BE43" i="30" s="1"/>
  <c r="AP13" i="30"/>
  <c r="BE13" i="30" s="1"/>
  <c r="AP14" i="30"/>
  <c r="BE14" i="30" s="1"/>
  <c r="AP23" i="30"/>
  <c r="BE23" i="30" s="1"/>
  <c r="AP21" i="30"/>
  <c r="BE21" i="30" s="1"/>
  <c r="AP20" i="30"/>
  <c r="BE20" i="30" s="1"/>
  <c r="AP10" i="30"/>
  <c r="BE10" i="30" s="1"/>
  <c r="AP30" i="30"/>
  <c r="BE30" i="30" s="1"/>
  <c r="AP32" i="30"/>
  <c r="BE32" i="30" s="1"/>
  <c r="AP16" i="30"/>
  <c r="BE16" i="30" s="1"/>
  <c r="AP15" i="30"/>
  <c r="BE15" i="30" s="1"/>
  <c r="AP26" i="30"/>
  <c r="BE26" i="30" s="1"/>
  <c r="AP25" i="30"/>
  <c r="BE25" i="30" s="1"/>
  <c r="AP8" i="30"/>
  <c r="BE8" i="30" s="1"/>
  <c r="AP53" i="30"/>
  <c r="BE53" i="30" s="1"/>
  <c r="AP45" i="30"/>
  <c r="BE45" i="30" s="1"/>
  <c r="AP35" i="30"/>
  <c r="BE35" i="30" s="1"/>
  <c r="AP34" i="30"/>
  <c r="BE34" i="30" s="1"/>
  <c r="AP54" i="30"/>
  <c r="BE54" i="30" s="1"/>
  <c r="AP46" i="30"/>
  <c r="BE46" i="30" s="1"/>
  <c r="AP42" i="30"/>
  <c r="BE42" i="30" s="1"/>
  <c r="AP49" i="30"/>
  <c r="BE49" i="30" s="1"/>
  <c r="AP50" i="30"/>
  <c r="BE50" i="30" s="1"/>
  <c r="AP12" i="30"/>
  <c r="BE12" i="30" s="1"/>
  <c r="AP51" i="30"/>
  <c r="BE51" i="30" s="1"/>
  <c r="AP33" i="30"/>
  <c r="BE33" i="30" s="1"/>
  <c r="AQ55" i="30"/>
  <c r="BF55" i="30" s="1"/>
  <c r="AS18" i="30"/>
  <c r="BH18" i="30" s="1"/>
  <c r="AQ54" i="30"/>
  <c r="BF54" i="30" s="1"/>
  <c r="AS11" i="30"/>
  <c r="BH11" i="30" s="1"/>
  <c r="AS47" i="30"/>
  <c r="BH47" i="30" s="1"/>
  <c r="BG18" i="30"/>
  <c r="AP31" i="30"/>
  <c r="BE31" i="30" s="1"/>
  <c r="AP29" i="30"/>
  <c r="BE29" i="30" s="1"/>
  <c r="AR24" i="30"/>
  <c r="BG24" i="30" s="1"/>
  <c r="AQ48" i="30"/>
  <c r="BF48" i="30" s="1"/>
  <c r="AQ31" i="30"/>
  <c r="BF31" i="30" s="1"/>
  <c r="AQ21" i="30"/>
  <c r="BF21" i="30" s="1"/>
  <c r="AQ32" i="30"/>
  <c r="BF32" i="30" s="1"/>
  <c r="AQ53" i="30"/>
  <c r="BF53" i="30" s="1"/>
  <c r="AQ20" i="30"/>
  <c r="BF20" i="30" s="1"/>
  <c r="AQ15" i="30"/>
  <c r="BF15" i="30" s="1"/>
  <c r="AQ27" i="30"/>
  <c r="BF27" i="30" s="1"/>
  <c r="AQ13" i="30"/>
  <c r="BF13" i="30" s="1"/>
  <c r="AQ30" i="30"/>
  <c r="BF30" i="30" s="1"/>
  <c r="AQ23" i="30"/>
  <c r="BF23" i="30" s="1"/>
  <c r="AQ14" i="30"/>
  <c r="BF14" i="30" s="1"/>
  <c r="AQ10" i="30"/>
  <c r="BF10" i="30" s="1"/>
  <c r="AQ26" i="30"/>
  <c r="BF26" i="30" s="1"/>
  <c r="AQ8" i="30"/>
  <c r="BF8" i="30" s="1"/>
  <c r="AQ16" i="30"/>
  <c r="BF16" i="30" s="1"/>
  <c r="AQ46" i="30"/>
  <c r="BF46" i="30" s="1"/>
  <c r="AQ45" i="30"/>
  <c r="BF45" i="30" s="1"/>
  <c r="AQ35" i="30"/>
  <c r="BF35" i="30" s="1"/>
  <c r="AQ42" i="30"/>
  <c r="BF42" i="30" s="1"/>
  <c r="AQ34" i="30"/>
  <c r="BF34" i="30" s="1"/>
  <c r="AQ49" i="30"/>
  <c r="BF49" i="30" s="1"/>
  <c r="AQ50" i="30"/>
  <c r="BF50" i="30" s="1"/>
  <c r="AQ43" i="30"/>
  <c r="BF43" i="30" s="1"/>
  <c r="AQ12" i="30"/>
  <c r="BF12" i="30" s="1"/>
  <c r="AQ51" i="30"/>
  <c r="BF51" i="30" s="1"/>
  <c r="AQ33" i="30"/>
  <c r="BF33" i="30" s="1"/>
  <c r="AQ25" i="30"/>
  <c r="BF25" i="30" s="1"/>
  <c r="AQ17" i="30"/>
  <c r="BF17" i="30" s="1"/>
  <c r="AQ19" i="30"/>
  <c r="BF19" i="30" s="1"/>
  <c r="AQ44" i="30"/>
  <c r="BF44" i="30" s="1"/>
  <c r="AT22" i="30"/>
  <c r="BI22" i="30" s="1"/>
  <c r="AR19" i="30"/>
  <c r="BG19" i="30" s="1"/>
  <c r="AS55" i="30"/>
  <c r="BH55" i="30" s="1"/>
  <c r="AT18" i="30"/>
  <c r="BI18" i="30" s="1"/>
  <c r="AQ12" i="29"/>
  <c r="BF12" i="29" s="1"/>
  <c r="AQ8" i="29"/>
  <c r="BF8" i="29" s="1"/>
  <c r="AQ9" i="29"/>
  <c r="BF9" i="29" s="1"/>
  <c r="AQ11" i="29"/>
  <c r="BF11" i="29" s="1"/>
  <c r="AQ10" i="29"/>
  <c r="BF10" i="29" s="1"/>
  <c r="AP12" i="29"/>
  <c r="BE12" i="29" s="1"/>
  <c r="AP11" i="29"/>
  <c r="BE11" i="29" s="1"/>
  <c r="AP9" i="29"/>
  <c r="BE9" i="29" s="1"/>
  <c r="AP10" i="29"/>
  <c r="BE10" i="29" s="1"/>
  <c r="AP8" i="29"/>
  <c r="BE8" i="29" s="1"/>
  <c r="AT20" i="29"/>
  <c r="BI20" i="29" s="1"/>
  <c r="AT11" i="29"/>
  <c r="BI11" i="29" s="1"/>
  <c r="AT10" i="29"/>
  <c r="BI10" i="29" s="1"/>
  <c r="AT9" i="29"/>
  <c r="BI9" i="29" s="1"/>
  <c r="AT8" i="29"/>
  <c r="BI8" i="29" s="1"/>
  <c r="AS11" i="29"/>
  <c r="BH11" i="29" s="1"/>
  <c r="AS10" i="29"/>
  <c r="BH10" i="29" s="1"/>
  <c r="AS9" i="29"/>
  <c r="BH9" i="29" s="1"/>
  <c r="AS8" i="29"/>
  <c r="BH8" i="29" s="1"/>
  <c r="AR7" i="29"/>
  <c r="BG7" i="29" s="1"/>
  <c r="AR11" i="29"/>
  <c r="BG11" i="29" s="1"/>
  <c r="AR8" i="29"/>
  <c r="BG8" i="29" s="1"/>
  <c r="AR9" i="29"/>
  <c r="BG9" i="29" s="1"/>
  <c r="AR10" i="29"/>
  <c r="BG10" i="29" s="1"/>
  <c r="AR12" i="29"/>
  <c r="BG12" i="29" s="1"/>
  <c r="AT7" i="29"/>
  <c r="BI7" i="29" s="1"/>
  <c r="AT12" i="29"/>
  <c r="BI12" i="29" s="1"/>
  <c r="AS14" i="29"/>
  <c r="BH14" i="29" s="1"/>
  <c r="AS18" i="29"/>
  <c r="BH18" i="29" s="1"/>
  <c r="AS16" i="29"/>
  <c r="BH16" i="29" s="1"/>
  <c r="AS15" i="29"/>
  <c r="BH15" i="29" s="1"/>
  <c r="AS22" i="29"/>
  <c r="AS19" i="29"/>
  <c r="BH19" i="29" s="1"/>
  <c r="AS21" i="29"/>
  <c r="BH21" i="29" s="1"/>
  <c r="AS17" i="29"/>
  <c r="BH17" i="29" s="1"/>
  <c r="AQ16" i="29"/>
  <c r="BF16" i="29" s="1"/>
  <c r="AQ15" i="29"/>
  <c r="BF15" i="29" s="1"/>
  <c r="AQ21" i="29"/>
  <c r="BF21" i="29" s="1"/>
  <c r="AQ19" i="29"/>
  <c r="BF19" i="29" s="1"/>
  <c r="AQ22" i="29"/>
  <c r="AQ18" i="29"/>
  <c r="BF18" i="29" s="1"/>
  <c r="AQ14" i="29"/>
  <c r="BF14" i="29" s="1"/>
  <c r="AQ17" i="29"/>
  <c r="BF17" i="29" s="1"/>
  <c r="AR14" i="29"/>
  <c r="BG14" i="29" s="1"/>
  <c r="AR22" i="29"/>
  <c r="AR16" i="29"/>
  <c r="BG16" i="29" s="1"/>
  <c r="AR18" i="29"/>
  <c r="BG18" i="29" s="1"/>
  <c r="AR19" i="29"/>
  <c r="BG19" i="29" s="1"/>
  <c r="AR21" i="29"/>
  <c r="BG21" i="29" s="1"/>
  <c r="AR15" i="29"/>
  <c r="BG15" i="29" s="1"/>
  <c r="AR17" i="29"/>
  <c r="BG17" i="29" s="1"/>
  <c r="AQ13" i="29"/>
  <c r="BF13" i="29" s="1"/>
  <c r="AS7" i="29"/>
  <c r="BH7" i="29" s="1"/>
  <c r="AQ7" i="29"/>
  <c r="BF7" i="29" s="1"/>
  <c r="AR13" i="29"/>
  <c r="BG13" i="29" s="1"/>
  <c r="AR20" i="29"/>
  <c r="BG20" i="29" s="1"/>
  <c r="AS12" i="29"/>
  <c r="BH12" i="29" s="1"/>
  <c r="AP7" i="29"/>
  <c r="BE7" i="29" s="1"/>
  <c r="AP22" i="29"/>
  <c r="AP21" i="29"/>
  <c r="BE21" i="29" s="1"/>
  <c r="AP18" i="29"/>
  <c r="BE18" i="29" s="1"/>
  <c r="AP15" i="29"/>
  <c r="BE15" i="29" s="1"/>
  <c r="AP19" i="29"/>
  <c r="BE19" i="29" s="1"/>
  <c r="AP16" i="29"/>
  <c r="BE16" i="29" s="1"/>
  <c r="AP14" i="29"/>
  <c r="BE14" i="29" s="1"/>
  <c r="AP17" i="29"/>
  <c r="BE17" i="29" s="1"/>
  <c r="AP20" i="29"/>
  <c r="BE20" i="29" s="1"/>
  <c r="AT13" i="29"/>
  <c r="BI13" i="29" s="1"/>
  <c r="AT18" i="29"/>
  <c r="BI18" i="29" s="1"/>
  <c r="AT22" i="29"/>
  <c r="AT21" i="29"/>
  <c r="BI21" i="29" s="1"/>
  <c r="AT16" i="29"/>
  <c r="BI16" i="29" s="1"/>
  <c r="AT19" i="29"/>
  <c r="BI19" i="29" s="1"/>
  <c r="AT15" i="29"/>
  <c r="BI15" i="29" s="1"/>
  <c r="AT17" i="29"/>
  <c r="BI17" i="29" s="1"/>
  <c r="AT14" i="29"/>
  <c r="BI14" i="29" s="1"/>
  <c r="AQ20" i="29"/>
  <c r="BF20" i="29" s="1"/>
  <c r="AP13" i="29"/>
  <c r="BE13" i="29" s="1"/>
  <c r="AS20" i="29"/>
  <c r="BH20" i="29" s="1"/>
  <c r="AS13" i="29"/>
  <c r="BH13" i="29" s="1"/>
  <c r="AQ15" i="28"/>
  <c r="BF15" i="28" s="1"/>
  <c r="AQ16" i="28"/>
  <c r="BF16" i="28" s="1"/>
  <c r="AQ17" i="28"/>
  <c r="BF17" i="28" s="1"/>
  <c r="AQ10" i="28"/>
  <c r="BF10" i="28" s="1"/>
  <c r="AT10" i="28"/>
  <c r="BI10" i="28" s="1"/>
  <c r="AT15" i="28"/>
  <c r="BI15" i="28" s="1"/>
  <c r="AT16" i="28"/>
  <c r="BI16" i="28" s="1"/>
  <c r="AT17" i="28"/>
  <c r="BI17" i="28" s="1"/>
  <c r="AP10" i="28"/>
  <c r="BE10" i="28" s="1"/>
  <c r="AP15" i="28"/>
  <c r="BE15" i="28" s="1"/>
  <c r="AP16" i="28"/>
  <c r="BE16" i="28" s="1"/>
  <c r="AP17" i="28"/>
  <c r="BE17" i="28" s="1"/>
  <c r="AR16" i="28"/>
  <c r="BG16" i="28" s="1"/>
  <c r="AR17" i="28"/>
  <c r="BG17" i="28" s="1"/>
  <c r="AR10" i="28"/>
  <c r="BG10" i="28" s="1"/>
  <c r="AR15" i="28"/>
  <c r="BG15" i="28" s="1"/>
  <c r="AS17" i="28"/>
  <c r="BH17" i="28" s="1"/>
  <c r="AS10" i="28"/>
  <c r="BH10" i="28" s="1"/>
  <c r="AS15" i="28"/>
  <c r="BH15" i="28" s="1"/>
  <c r="AS16" i="28"/>
  <c r="BH16" i="28" s="1"/>
  <c r="AS7" i="28"/>
  <c r="BH7" i="28" s="1"/>
  <c r="AQ14" i="28"/>
  <c r="BF14" i="28" s="1"/>
  <c r="AT7" i="28"/>
  <c r="BI7" i="28" s="1"/>
  <c r="AP14" i="28"/>
  <c r="BE14" i="28" s="1"/>
  <c r="AR13" i="28"/>
  <c r="BG13" i="28" s="1"/>
  <c r="AP7" i="28"/>
  <c r="BE7" i="28" s="1"/>
  <c r="AR14" i="28"/>
  <c r="BG14" i="28" s="1"/>
  <c r="AR7" i="28"/>
  <c r="BG7" i="28" s="1"/>
  <c r="AT13" i="28"/>
  <c r="BI13" i="28" s="1"/>
  <c r="AQ13" i="28"/>
  <c r="BF13" i="28" s="1"/>
  <c r="AS14" i="28"/>
  <c r="BH14" i="28" s="1"/>
  <c r="AQ7" i="28"/>
  <c r="BF7" i="28" s="1"/>
  <c r="AS13" i="28"/>
  <c r="BH13" i="28" s="1"/>
  <c r="AR11" i="28"/>
  <c r="BG11" i="28" s="1"/>
  <c r="AR12" i="28"/>
  <c r="BG12" i="28" s="1"/>
  <c r="AR8" i="28"/>
  <c r="BG8" i="28" s="1"/>
  <c r="AR18" i="28"/>
  <c r="AR9" i="28"/>
  <c r="BG9" i="28" s="1"/>
  <c r="AQ11" i="28"/>
  <c r="BF11" i="28" s="1"/>
  <c r="AQ18" i="28"/>
  <c r="AQ12" i="28"/>
  <c r="BF12" i="28" s="1"/>
  <c r="AQ8" i="28"/>
  <c r="BF8" i="28" s="1"/>
  <c r="AQ9" i="28"/>
  <c r="BF9" i="28" s="1"/>
  <c r="AP13" i="28"/>
  <c r="BE13" i="28" s="1"/>
  <c r="AP12" i="28"/>
  <c r="BE12" i="28" s="1"/>
  <c r="AP11" i="28"/>
  <c r="BE11" i="28" s="1"/>
  <c r="AP8" i="28"/>
  <c r="BE8" i="28" s="1"/>
  <c r="AP9" i="28"/>
  <c r="BE9" i="28" s="1"/>
  <c r="AP18" i="28"/>
  <c r="AT18" i="28"/>
  <c r="AT8" i="28"/>
  <c r="BI8" i="28" s="1"/>
  <c r="AT9" i="28"/>
  <c r="BI9" i="28" s="1"/>
  <c r="AT12" i="28"/>
  <c r="BI12" i="28" s="1"/>
  <c r="AT11" i="28"/>
  <c r="BI11" i="28" s="1"/>
  <c r="AS8" i="28"/>
  <c r="BH8" i="28" s="1"/>
  <c r="AS18" i="28"/>
  <c r="AS12" i="28"/>
  <c r="BH12" i="28" s="1"/>
  <c r="AS9" i="28"/>
  <c r="BH9" i="28" s="1"/>
  <c r="AS11" i="28"/>
  <c r="BH11" i="28" s="1"/>
  <c r="AT14" i="28"/>
  <c r="BI14" i="28" s="1"/>
  <c r="AT10" i="24"/>
  <c r="BI10" i="24" s="1"/>
  <c r="AT24" i="24"/>
  <c r="BI24" i="24" s="1"/>
  <c r="AP20" i="27"/>
  <c r="BE20" i="27" s="1"/>
  <c r="AT20" i="24"/>
  <c r="BI20" i="24" s="1"/>
  <c r="AP21" i="27"/>
  <c r="BE21" i="27" s="1"/>
  <c r="BE10" i="24"/>
  <c r="AQ10" i="24"/>
  <c r="BF10" i="24" s="1"/>
  <c r="AT9" i="24"/>
  <c r="BI9" i="24" s="1"/>
  <c r="AT8" i="24"/>
  <c r="BI8" i="24" s="1"/>
  <c r="AT11" i="24"/>
  <c r="BI11" i="24" s="1"/>
  <c r="BF9" i="24"/>
  <c r="AT18" i="24"/>
  <c r="BI18" i="24" s="1"/>
  <c r="BH11" i="24"/>
  <c r="AT16" i="24"/>
  <c r="BI16" i="24" s="1"/>
  <c r="AR11" i="24"/>
  <c r="BG11" i="24" s="1"/>
  <c r="AT15" i="24"/>
  <c r="BI15" i="24" s="1"/>
  <c r="BH19" i="27"/>
  <c r="AP19" i="27"/>
  <c r="BE19" i="27" s="1"/>
  <c r="AR20" i="27"/>
  <c r="BG20" i="27" s="1"/>
  <c r="AT13" i="24"/>
  <c r="BI13" i="24" s="1"/>
  <c r="AT17" i="24"/>
  <c r="BI17" i="24" s="1"/>
  <c r="AT22" i="24"/>
  <c r="BI22" i="24" s="1"/>
  <c r="AT14" i="24"/>
  <c r="BI14" i="24" s="1"/>
  <c r="BG23" i="24"/>
  <c r="AP17" i="27"/>
  <c r="BE17" i="27" s="1"/>
  <c r="AR10" i="24"/>
  <c r="BG10" i="24" s="1"/>
  <c r="AS23" i="27"/>
  <c r="BH23" i="27" s="1"/>
  <c r="AQ19" i="27"/>
  <c r="BF19" i="27" s="1"/>
  <c r="AR12" i="24"/>
  <c r="BG12" i="24" s="1"/>
  <c r="AR21" i="24"/>
  <c r="BG21" i="24" s="1"/>
  <c r="AS7" i="27"/>
  <c r="BH7" i="27" s="1"/>
  <c r="AS12" i="27"/>
  <c r="BH12" i="27" s="1"/>
  <c r="AR16" i="27"/>
  <c r="BG16" i="27" s="1"/>
  <c r="AQ12" i="27"/>
  <c r="BF12" i="27" s="1"/>
  <c r="AR16" i="24"/>
  <c r="BG16" i="24" s="1"/>
  <c r="AT17" i="27"/>
  <c r="BI17" i="27" s="1"/>
  <c r="AQ17" i="24"/>
  <c r="BF17" i="24" s="1"/>
  <c r="AQ8" i="24"/>
  <c r="BF8" i="24" s="1"/>
  <c r="BE16" i="27"/>
  <c r="AP21" i="24"/>
  <c r="BE21" i="24" s="1"/>
  <c r="AT7" i="24"/>
  <c r="BI7" i="24" s="1"/>
  <c r="AT19" i="24"/>
  <c r="BI19" i="24" s="1"/>
  <c r="AT12" i="24"/>
  <c r="BI12" i="24" s="1"/>
  <c r="AT25" i="24"/>
  <c r="BI25" i="24" s="1"/>
  <c r="AT21" i="24"/>
  <c r="BI21" i="24" s="1"/>
  <c r="BF16" i="27"/>
  <c r="AR8" i="24"/>
  <c r="BG8" i="24" s="1"/>
  <c r="AT23" i="24"/>
  <c r="BI23" i="24" s="1"/>
  <c r="AS16" i="24"/>
  <c r="BH16" i="24" s="1"/>
  <c r="AR21" i="27"/>
  <c r="BG21" i="27" s="1"/>
  <c r="AQ20" i="27"/>
  <c r="BF20" i="27" s="1"/>
  <c r="AR17" i="27"/>
  <c r="BG17" i="27" s="1"/>
  <c r="AQ17" i="27"/>
  <c r="BF17" i="27" s="1"/>
  <c r="AP15" i="27"/>
  <c r="BE15" i="27" s="1"/>
  <c r="AP26" i="27"/>
  <c r="BE26" i="27" s="1"/>
  <c r="AP18" i="27"/>
  <c r="BE18" i="27" s="1"/>
  <c r="AP14" i="27"/>
  <c r="BE14" i="27" s="1"/>
  <c r="AP8" i="27"/>
  <c r="BE8" i="27" s="1"/>
  <c r="AP27" i="27"/>
  <c r="BE27" i="27" s="1"/>
  <c r="AP9" i="27"/>
  <c r="BE9" i="27" s="1"/>
  <c r="AP25" i="27"/>
  <c r="BE25" i="27" s="1"/>
  <c r="AP11" i="27"/>
  <c r="BE11" i="27" s="1"/>
  <c r="AP23" i="27"/>
  <c r="BE23" i="27" s="1"/>
  <c r="AP13" i="27"/>
  <c r="BE13" i="27" s="1"/>
  <c r="AS20" i="27"/>
  <c r="BH20" i="27" s="1"/>
  <c r="AQ23" i="27"/>
  <c r="BF23" i="27" s="1"/>
  <c r="AQ13" i="27"/>
  <c r="BF13" i="27" s="1"/>
  <c r="AQ21" i="27"/>
  <c r="BF21" i="27" s="1"/>
  <c r="AQ10" i="27"/>
  <c r="BF10" i="27" s="1"/>
  <c r="AQ14" i="27"/>
  <c r="BF14" i="27" s="1"/>
  <c r="AQ26" i="27"/>
  <c r="BF26" i="27" s="1"/>
  <c r="AQ11" i="27"/>
  <c r="BF11" i="27" s="1"/>
  <c r="AQ18" i="27"/>
  <c r="BF18" i="27" s="1"/>
  <c r="AQ15" i="27"/>
  <c r="BF15" i="27" s="1"/>
  <c r="AQ25" i="27"/>
  <c r="BF25" i="27" s="1"/>
  <c r="AQ8" i="27"/>
  <c r="BF8" i="27" s="1"/>
  <c r="AQ27" i="27"/>
  <c r="BF27" i="27" s="1"/>
  <c r="AR26" i="27"/>
  <c r="BG26" i="27" s="1"/>
  <c r="AR27" i="27"/>
  <c r="BG27" i="27" s="1"/>
  <c r="AR18" i="27"/>
  <c r="BG18" i="27" s="1"/>
  <c r="AR8" i="27"/>
  <c r="BG8" i="27" s="1"/>
  <c r="AR24" i="27"/>
  <c r="BG24" i="27" s="1"/>
  <c r="AR10" i="27"/>
  <c r="BG10" i="27" s="1"/>
  <c r="AR9" i="27"/>
  <c r="BG9" i="27" s="1"/>
  <c r="AR13" i="27"/>
  <c r="BG13" i="27" s="1"/>
  <c r="AR25" i="27"/>
  <c r="BG25" i="27" s="1"/>
  <c r="AR23" i="27"/>
  <c r="BG23" i="27" s="1"/>
  <c r="AR14" i="27"/>
  <c r="BG14" i="27" s="1"/>
  <c r="AR11" i="27"/>
  <c r="BG11" i="27" s="1"/>
  <c r="AR15" i="27"/>
  <c r="BG15" i="27" s="1"/>
  <c r="AP24" i="27"/>
  <c r="BE24" i="27" s="1"/>
  <c r="AS8" i="24"/>
  <c r="BH8" i="24" s="1"/>
  <c r="AS24" i="24"/>
  <c r="BH24" i="24" s="1"/>
  <c r="AQ7" i="24"/>
  <c r="BF7" i="24" s="1"/>
  <c r="AQ16" i="24"/>
  <c r="BF16" i="24" s="1"/>
  <c r="AR12" i="27"/>
  <c r="BG12" i="27" s="1"/>
  <c r="AQ23" i="24"/>
  <c r="BF23" i="24" s="1"/>
  <c r="AP7" i="24"/>
  <c r="BE7" i="24" s="1"/>
  <c r="AP25" i="24"/>
  <c r="BE25" i="24" s="1"/>
  <c r="AP8" i="24"/>
  <c r="BE8" i="24" s="1"/>
  <c r="AP14" i="24"/>
  <c r="BE14" i="24" s="1"/>
  <c r="AP12" i="24"/>
  <c r="BE12" i="24" s="1"/>
  <c r="AP16" i="24"/>
  <c r="BE16" i="24" s="1"/>
  <c r="AP20" i="24"/>
  <c r="BE20" i="24" s="1"/>
  <c r="AP24" i="24"/>
  <c r="BE24" i="24" s="1"/>
  <c r="AP23" i="24"/>
  <c r="BE23" i="24" s="1"/>
  <c r="AP11" i="24"/>
  <c r="BE11" i="24" s="1"/>
  <c r="AP18" i="24"/>
  <c r="BE18" i="24" s="1"/>
  <c r="AP22" i="24"/>
  <c r="BE22" i="24" s="1"/>
  <c r="AP26" i="24"/>
  <c r="AP13" i="24"/>
  <c r="BE13" i="24" s="1"/>
  <c r="AP15" i="24"/>
  <c r="BE15" i="24" s="1"/>
  <c r="AP9" i="24"/>
  <c r="BE9" i="24" s="1"/>
  <c r="AP17" i="24"/>
  <c r="BE17" i="24" s="1"/>
  <c r="AP19" i="24"/>
  <c r="BE19" i="24" s="1"/>
  <c r="AQ7" i="27"/>
  <c r="BF7" i="27" s="1"/>
  <c r="AT26" i="27"/>
  <c r="BI26" i="27" s="1"/>
  <c r="AT7" i="27"/>
  <c r="BI7" i="27" s="1"/>
  <c r="AT15" i="27"/>
  <c r="BI15" i="27" s="1"/>
  <c r="AT18" i="27"/>
  <c r="BI18" i="27" s="1"/>
  <c r="AT21" i="27"/>
  <c r="BI21" i="27" s="1"/>
  <c r="AT13" i="27"/>
  <c r="BI13" i="27" s="1"/>
  <c r="AT24" i="27"/>
  <c r="BI24" i="27" s="1"/>
  <c r="AT27" i="27"/>
  <c r="BI27" i="27" s="1"/>
  <c r="AT16" i="27"/>
  <c r="BI16" i="27" s="1"/>
  <c r="AT8" i="27"/>
  <c r="BI8" i="27" s="1"/>
  <c r="AT9" i="27"/>
  <c r="BI9" i="27" s="1"/>
  <c r="AT11" i="27"/>
  <c r="BI11" i="27" s="1"/>
  <c r="AT20" i="27"/>
  <c r="BI20" i="27" s="1"/>
  <c r="AT23" i="27"/>
  <c r="BI23" i="27" s="1"/>
  <c r="AT25" i="27"/>
  <c r="BI25" i="27" s="1"/>
  <c r="AT14" i="27"/>
  <c r="BI14" i="27" s="1"/>
  <c r="AT10" i="27"/>
  <c r="BI10" i="27" s="1"/>
  <c r="AP12" i="27"/>
  <c r="BE12" i="27" s="1"/>
  <c r="AQ9" i="27"/>
  <c r="BF9" i="27" s="1"/>
  <c r="AS26" i="24"/>
  <c r="AS12" i="24"/>
  <c r="BH12" i="24" s="1"/>
  <c r="AS19" i="24"/>
  <c r="BH19" i="24" s="1"/>
  <c r="AS18" i="24"/>
  <c r="BH18" i="24" s="1"/>
  <c r="AS9" i="24"/>
  <c r="BH9" i="24" s="1"/>
  <c r="AS22" i="24"/>
  <c r="BH22" i="24" s="1"/>
  <c r="AS15" i="24"/>
  <c r="BH15" i="24" s="1"/>
  <c r="AS14" i="24"/>
  <c r="BH14" i="24" s="1"/>
  <c r="AS23" i="24"/>
  <c r="BH23" i="24" s="1"/>
  <c r="AS21" i="24"/>
  <c r="BH21" i="24" s="1"/>
  <c r="AS13" i="24"/>
  <c r="BH13" i="24" s="1"/>
  <c r="AS17" i="24"/>
  <c r="BH17" i="24" s="1"/>
  <c r="AS7" i="24"/>
  <c r="BH7" i="24" s="1"/>
  <c r="AS20" i="24"/>
  <c r="BH20" i="24" s="1"/>
  <c r="AS25" i="24"/>
  <c r="BH25" i="24" s="1"/>
  <c r="AS14" i="27"/>
  <c r="BH14" i="27" s="1"/>
  <c r="AS21" i="27"/>
  <c r="BH21" i="27" s="1"/>
  <c r="AS10" i="27"/>
  <c r="BH10" i="27" s="1"/>
  <c r="AS25" i="27"/>
  <c r="BH25" i="27" s="1"/>
  <c r="AS13" i="27"/>
  <c r="BH13" i="27" s="1"/>
  <c r="AS18" i="27"/>
  <c r="BH18" i="27" s="1"/>
  <c r="AS26" i="27"/>
  <c r="BH26" i="27" s="1"/>
  <c r="AS9" i="27"/>
  <c r="BH9" i="27" s="1"/>
  <c r="AS11" i="27"/>
  <c r="BH11" i="27" s="1"/>
  <c r="AS15" i="27"/>
  <c r="BH15" i="27" s="1"/>
  <c r="AS16" i="27"/>
  <c r="BH16" i="27" s="1"/>
  <c r="AS27" i="27"/>
  <c r="BH27" i="27" s="1"/>
  <c r="AS24" i="27"/>
  <c r="BH24" i="27" s="1"/>
  <c r="AS8" i="27"/>
  <c r="BH8" i="27" s="1"/>
  <c r="AQ26" i="24"/>
  <c r="AQ24" i="24"/>
  <c r="BF24" i="24" s="1"/>
  <c r="AQ15" i="24"/>
  <c r="BF15" i="24" s="1"/>
  <c r="AQ11" i="24"/>
  <c r="BF11" i="24" s="1"/>
  <c r="AQ19" i="24"/>
  <c r="BF19" i="24" s="1"/>
  <c r="AQ12" i="24"/>
  <c r="BF12" i="24" s="1"/>
  <c r="AQ14" i="24"/>
  <c r="BF14" i="24" s="1"/>
  <c r="AQ21" i="24"/>
  <c r="BF21" i="24" s="1"/>
  <c r="AQ20" i="24"/>
  <c r="BF20" i="24" s="1"/>
  <c r="AQ25" i="24"/>
  <c r="BF25" i="24" s="1"/>
  <c r="AQ18" i="24"/>
  <c r="BF18" i="24" s="1"/>
  <c r="AQ13" i="24"/>
  <c r="BF13" i="24" s="1"/>
  <c r="AQ22" i="24"/>
  <c r="BF22" i="24" s="1"/>
  <c r="AR7" i="27"/>
  <c r="BG7" i="27" s="1"/>
  <c r="AS10" i="24"/>
  <c r="BH10" i="24" s="1"/>
  <c r="AQ24" i="27"/>
  <c r="BF24" i="27" s="1"/>
  <c r="AP10" i="27"/>
  <c r="BE10" i="27" s="1"/>
  <c r="AP7" i="27"/>
  <c r="BE7" i="27" s="1"/>
  <c r="AT19" i="27"/>
  <c r="BI19" i="27" s="1"/>
  <c r="AR17" i="24"/>
  <c r="BG17" i="24" s="1"/>
  <c r="AR9" i="24"/>
  <c r="BG9" i="24" s="1"/>
  <c r="AR26" i="24"/>
  <c r="AR18" i="24"/>
  <c r="BG18" i="24" s="1"/>
  <c r="AR20" i="24"/>
  <c r="BG20" i="24" s="1"/>
  <c r="AR7" i="24"/>
  <c r="BG7" i="24" s="1"/>
  <c r="AR15" i="24"/>
  <c r="BG15" i="24" s="1"/>
  <c r="AR19" i="24"/>
  <c r="BG19" i="24" s="1"/>
  <c r="AR13" i="24"/>
  <c r="BG13" i="24" s="1"/>
  <c r="AR25" i="24"/>
  <c r="BG25" i="24" s="1"/>
  <c r="AR24" i="24"/>
  <c r="BG24" i="24" s="1"/>
  <c r="AR22" i="24"/>
  <c r="BG22" i="24" s="1"/>
  <c r="AR14" i="24"/>
  <c r="BG14" i="24" s="1"/>
  <c r="AS17" i="27"/>
  <c r="BH17" i="27" s="1"/>
  <c r="B70" i="24"/>
  <c r="C4" i="26"/>
  <c r="E4" i="26" s="1"/>
  <c r="D70" i="24"/>
  <c r="C6" i="26"/>
  <c r="E6" i="26" s="1"/>
  <c r="C70" i="24"/>
  <c r="C5" i="26"/>
  <c r="E5" i="26" s="1"/>
  <c r="E70" i="24"/>
  <c r="C7" i="26"/>
  <c r="E7" i="26" s="1"/>
  <c r="F70" i="24"/>
  <c r="C8" i="26"/>
  <c r="E8" i="26" s="1"/>
  <c r="F67" i="26" l="1"/>
  <c r="G67" i="26" s="1"/>
  <c r="H67" i="26" s="1"/>
  <c r="C69" i="35"/>
  <c r="C70" i="35" s="1"/>
  <c r="D69" i="35"/>
  <c r="D70" i="35" s="1"/>
  <c r="BF27" i="24"/>
  <c r="C76" i="24" s="1"/>
  <c r="F5" i="26" s="1"/>
  <c r="BH57" i="30"/>
  <c r="E106" i="30" s="1"/>
  <c r="BE27" i="24"/>
  <c r="B76" i="24" s="1"/>
  <c r="F4" i="26" s="1"/>
  <c r="BG27" i="24"/>
  <c r="D76" i="24" s="1"/>
  <c r="F6" i="26" s="1"/>
  <c r="BI27" i="24"/>
  <c r="F76" i="24" s="1"/>
  <c r="F8" i="26" s="1"/>
  <c r="BH27" i="24"/>
  <c r="E76" i="24" s="1"/>
  <c r="F7" i="26" s="1"/>
  <c r="BF29" i="27"/>
  <c r="C78" i="27" s="1"/>
  <c r="C79" i="27" s="1"/>
  <c r="BH29" i="27"/>
  <c r="E78" i="27" s="1"/>
  <c r="E79" i="27" s="1"/>
  <c r="BE29" i="27"/>
  <c r="B78" i="27" s="1"/>
  <c r="B79" i="27" s="1"/>
  <c r="BI29" i="27"/>
  <c r="F78" i="27" s="1"/>
  <c r="F79" i="27" s="1"/>
  <c r="BG29" i="27"/>
  <c r="D78" i="27" s="1"/>
  <c r="D79" i="27" s="1"/>
  <c r="BI19" i="28"/>
  <c r="F69" i="28" s="1"/>
  <c r="BE19" i="28"/>
  <c r="B69" i="28" s="1"/>
  <c r="BH19" i="28"/>
  <c r="E69" i="28" s="1"/>
  <c r="BF19" i="28"/>
  <c r="C69" i="28" s="1"/>
  <c r="BG19" i="28"/>
  <c r="D69" i="28" s="1"/>
  <c r="BF23" i="29"/>
  <c r="C72" i="29" s="1"/>
  <c r="BH23" i="29"/>
  <c r="E72" i="29" s="1"/>
  <c r="BE23" i="29"/>
  <c r="B72" i="29" s="1"/>
  <c r="BI23" i="29"/>
  <c r="F72" i="29" s="1"/>
  <c r="BG23" i="29"/>
  <c r="D72" i="29" s="1"/>
  <c r="BE57" i="30"/>
  <c r="B106" i="30" s="1"/>
  <c r="BG57" i="30"/>
  <c r="D106" i="30" s="1"/>
  <c r="BI57" i="30"/>
  <c r="F106" i="30" s="1"/>
  <c r="BF57" i="30"/>
  <c r="C106" i="30" s="1"/>
  <c r="BI17" i="31"/>
  <c r="F66" i="31" s="1"/>
  <c r="BE17" i="31"/>
  <c r="B66" i="31" s="1"/>
  <c r="D75" i="24"/>
  <c r="F75" i="24"/>
  <c r="C75" i="24"/>
  <c r="E75" i="24"/>
  <c r="B75" i="24"/>
  <c r="F67" i="31" l="1"/>
  <c r="F68" i="31" s="1"/>
  <c r="F53" i="26"/>
  <c r="G53" i="26" s="1"/>
  <c r="H53" i="26" s="1"/>
  <c r="B67" i="31"/>
  <c r="B68" i="31" s="1"/>
  <c r="F49" i="26"/>
  <c r="G49" i="26" s="1"/>
  <c r="H49" i="26" s="1"/>
  <c r="C107" i="30"/>
  <c r="C108" i="30" s="1"/>
  <c r="F41" i="26"/>
  <c r="G41" i="26" s="1"/>
  <c r="H41" i="26" s="1"/>
  <c r="D107" i="30"/>
  <c r="D108" i="30" s="1"/>
  <c r="F42" i="26"/>
  <c r="G42" i="26" s="1"/>
  <c r="H42" i="26" s="1"/>
  <c r="B107" i="30"/>
  <c r="B108" i="30" s="1"/>
  <c r="F40" i="26"/>
  <c r="G40" i="26" s="1"/>
  <c r="H40" i="26" s="1"/>
  <c r="F107" i="30"/>
  <c r="F108" i="30" s="1"/>
  <c r="F44" i="26"/>
  <c r="G44" i="26" s="1"/>
  <c r="H44" i="26" s="1"/>
  <c r="E107" i="30"/>
  <c r="E108" i="30" s="1"/>
  <c r="F43" i="26"/>
  <c r="G43" i="26" s="1"/>
  <c r="H43" i="26" s="1"/>
  <c r="C73" i="29"/>
  <c r="C74" i="29" s="1"/>
  <c r="F32" i="26"/>
  <c r="G32" i="26" s="1"/>
  <c r="H32" i="26" s="1"/>
  <c r="B73" i="29"/>
  <c r="B74" i="29" s="1"/>
  <c r="F31" i="26"/>
  <c r="G31" i="26" s="1"/>
  <c r="H31" i="26" s="1"/>
  <c r="E73" i="29"/>
  <c r="E74" i="29" s="1"/>
  <c r="F34" i="26"/>
  <c r="G34" i="26" s="1"/>
  <c r="H34" i="26" s="1"/>
  <c r="F73" i="29"/>
  <c r="F74" i="29" s="1"/>
  <c r="F35" i="26"/>
  <c r="G35" i="26" s="1"/>
  <c r="H35" i="26" s="1"/>
  <c r="D73" i="29"/>
  <c r="D74" i="29" s="1"/>
  <c r="F33" i="26"/>
  <c r="G33" i="26" s="1"/>
  <c r="H33" i="26" s="1"/>
  <c r="C77" i="24"/>
  <c r="C78" i="24" s="1"/>
  <c r="E77" i="24"/>
  <c r="E78" i="24" s="1"/>
  <c r="F77" i="24"/>
  <c r="F78" i="24" s="1"/>
  <c r="D77" i="24"/>
  <c r="D78" i="24" s="1"/>
  <c r="F24" i="26"/>
  <c r="G24" i="26" s="1"/>
  <c r="H24" i="26" s="1"/>
  <c r="D70" i="28"/>
  <c r="D71" i="28" s="1"/>
  <c r="B77" i="24"/>
  <c r="B78" i="24" s="1"/>
  <c r="F25" i="26"/>
  <c r="G25" i="26" s="1"/>
  <c r="H25" i="26" s="1"/>
  <c r="E70" i="28"/>
  <c r="E71" i="28" s="1"/>
  <c r="F23" i="26"/>
  <c r="G23" i="26" s="1"/>
  <c r="H23" i="26" s="1"/>
  <c r="C70" i="28"/>
  <c r="C71" i="28" s="1"/>
  <c r="F22" i="26"/>
  <c r="G22" i="26" s="1"/>
  <c r="H22" i="26" s="1"/>
  <c r="B70" i="28"/>
  <c r="B71" i="28" s="1"/>
  <c r="F26" i="26"/>
  <c r="G26" i="26" s="1"/>
  <c r="H26" i="26" s="1"/>
  <c r="F70" i="28"/>
  <c r="F71" i="28" s="1"/>
  <c r="D80" i="27"/>
  <c r="F15" i="26"/>
  <c r="G15" i="26" s="1"/>
  <c r="H15" i="26" s="1"/>
  <c r="B80" i="27"/>
  <c r="F13" i="26"/>
  <c r="G13" i="26" s="1"/>
  <c r="H13" i="26" s="1"/>
  <c r="C80" i="27"/>
  <c r="F14" i="26"/>
  <c r="G14" i="26" s="1"/>
  <c r="H14" i="26" s="1"/>
  <c r="F80" i="27"/>
  <c r="F17" i="26"/>
  <c r="G17" i="26" s="1"/>
  <c r="H17" i="26" s="1"/>
  <c r="E80" i="27"/>
  <c r="F16" i="26"/>
  <c r="G16" i="26" s="1"/>
  <c r="H16" i="26" s="1"/>
  <c r="G8" i="26"/>
  <c r="H8" i="26" s="1"/>
  <c r="G4" i="26"/>
  <c r="H4" i="26" s="1"/>
  <c r="G5" i="26"/>
  <c r="H5" i="26" s="1"/>
  <c r="G6" i="26"/>
  <c r="H6" i="26" s="1"/>
  <c r="G7" i="26"/>
  <c r="H7" i="26" s="1"/>
</calcChain>
</file>

<file path=xl/sharedStrings.xml><?xml version="1.0" encoding="utf-8"?>
<sst xmlns="http://schemas.openxmlformats.org/spreadsheetml/2006/main" count="1499" uniqueCount="159">
  <si>
    <t>Indonesia</t>
  </si>
  <si>
    <t>Malaysia</t>
  </si>
  <si>
    <t>Thailand</t>
  </si>
  <si>
    <t>Vietnam</t>
  </si>
  <si>
    <t>na</t>
  </si>
  <si>
    <t>Philippines</t>
  </si>
  <si>
    <t>World</t>
  </si>
  <si>
    <t>Australia</t>
  </si>
  <si>
    <t>Turkey</t>
  </si>
  <si>
    <t>Japan</t>
  </si>
  <si>
    <t>China</t>
  </si>
  <si>
    <t>United States</t>
  </si>
  <si>
    <t>India</t>
  </si>
  <si>
    <t>Hong Kong, China</t>
  </si>
  <si>
    <t>Singapore</t>
  </si>
  <si>
    <t>New Zealand</t>
  </si>
  <si>
    <t>Canada</t>
  </si>
  <si>
    <t>Germany</t>
  </si>
  <si>
    <t>Korea, Rep.</t>
  </si>
  <si>
    <t>Belgium</t>
  </si>
  <si>
    <t>Other Asia, nes</t>
  </si>
  <si>
    <t>United Kingdom</t>
  </si>
  <si>
    <t>Finland</t>
  </si>
  <si>
    <t>France</t>
  </si>
  <si>
    <t>Spain</t>
  </si>
  <si>
    <t>WGI</t>
  </si>
  <si>
    <t>w1</t>
  </si>
  <si>
    <t>w2</t>
  </si>
  <si>
    <t>w3</t>
  </si>
  <si>
    <t>w4</t>
  </si>
  <si>
    <t>w5</t>
  </si>
  <si>
    <t>w6</t>
  </si>
  <si>
    <t>RGI</t>
  </si>
  <si>
    <t>Descriptions</t>
  </si>
  <si>
    <t>Reserves share</t>
  </si>
  <si>
    <t>Import dependency ratio</t>
  </si>
  <si>
    <t>HHI</t>
  </si>
  <si>
    <t>Herfindahl–Hirschman Index (HHI)</t>
  </si>
  <si>
    <t>Countries</t>
  </si>
  <si>
    <t>Total</t>
  </si>
  <si>
    <t>Lifespan of the reserves (years)</t>
  </si>
  <si>
    <t>Economic Importance</t>
  </si>
  <si>
    <t>Economic Importance Score</t>
  </si>
  <si>
    <t>Score</t>
  </si>
  <si>
    <t>2-10</t>
  </si>
  <si>
    <t>1,500 - 2,500</t>
  </si>
  <si>
    <t>30 - 50%</t>
  </si>
  <si>
    <t>Normalized Economic Importance Score</t>
  </si>
  <si>
    <t>Number of Scores</t>
  </si>
  <si>
    <t>Weight</t>
  </si>
  <si>
    <t>Indicator</t>
  </si>
  <si>
    <t>Distance</t>
  </si>
  <si>
    <t>Weighted Normalized Economic Importance Score</t>
  </si>
  <si>
    <t>EI Score</t>
  </si>
  <si>
    <t>Country</t>
  </si>
  <si>
    <t>World Governance Indicators (WGI) 2022</t>
  </si>
  <si>
    <t>Voice and Accountability</t>
  </si>
  <si>
    <t>Political Stability and Absence of Violence/Terrorism</t>
  </si>
  <si>
    <t>Government Effectiveness</t>
  </si>
  <si>
    <t>Regulatory Quality</t>
  </si>
  <si>
    <t>Rule of Law</t>
  </si>
  <si>
    <t>Control of Corruption</t>
  </si>
  <si>
    <t>Notes:</t>
  </si>
  <si>
    <t>Reserves (tonnes)</t>
  </si>
  <si>
    <t>Production (tonnes)</t>
  </si>
  <si>
    <t>Export (tonnes)</t>
  </si>
  <si>
    <t>Import (tonnes)</t>
  </si>
  <si>
    <t>WGI Score</t>
  </si>
  <si>
    <t>Distance Score</t>
  </si>
  <si>
    <t>0.46 - 0.7</t>
  </si>
  <si>
    <t>Distance score</t>
  </si>
  <si>
    <t>RGI Score</t>
  </si>
  <si>
    <t>RGI score</t>
  </si>
  <si>
    <t>Normalized distance score</t>
  </si>
  <si>
    <t>Normalized RGI score</t>
  </si>
  <si>
    <t>Weighted normalized WGI score</t>
  </si>
  <si>
    <t>Weighted normalized distance score</t>
  </si>
  <si>
    <t>Weighted normalized RGI score</t>
  </si>
  <si>
    <t>Normalized WGI score</t>
  </si>
  <si>
    <t>Supply Risk</t>
  </si>
  <si>
    <t>SR Score</t>
  </si>
  <si>
    <t>Total Score</t>
  </si>
  <si>
    <t>Criticality level</t>
  </si>
  <si>
    <t>Critical</t>
  </si>
  <si>
    <t>Results</t>
  </si>
  <si>
    <t>Not critical</t>
  </si>
  <si>
    <t>Criticality</t>
  </si>
  <si>
    <t>&lt;.5</t>
  </si>
  <si>
    <t>Economic importance scores</t>
  </si>
  <si>
    <t>Supply risk scores*</t>
  </si>
  <si>
    <t>Total score</t>
  </si>
  <si>
    <t>Cobalt</t>
  </si>
  <si>
    <t>Criticality Level</t>
  </si>
  <si>
    <t>Input data</t>
  </si>
  <si>
    <t>Output (formula)</t>
  </si>
  <si>
    <t>Brazil</t>
  </si>
  <si>
    <t>Chile</t>
  </si>
  <si>
    <t>Colombia</t>
  </si>
  <si>
    <t>European Union</t>
  </si>
  <si>
    <t>Netherlands</t>
  </si>
  <si>
    <t>South Africa</t>
  </si>
  <si>
    <t>Import Quantity of Mangan Oxides (kg)</t>
  </si>
  <si>
    <t>Manganese</t>
  </si>
  <si>
    <t>Copper</t>
  </si>
  <si>
    <t>Import Quantity of Copper Cathode (tonnes)</t>
  </si>
  <si>
    <t>Poland</t>
  </si>
  <si>
    <t>Peru</t>
  </si>
  <si>
    <t>Congo</t>
  </si>
  <si>
    <t>Other</t>
  </si>
  <si>
    <t>Iron</t>
  </si>
  <si>
    <t>Iron ore</t>
  </si>
  <si>
    <t>Bahrain</t>
  </si>
  <si>
    <t>Lao PDR</t>
  </si>
  <si>
    <t>Oman</t>
  </si>
  <si>
    <t>Sweden</t>
  </si>
  <si>
    <t>Switzerland</t>
  </si>
  <si>
    <t>Ukraine</t>
  </si>
  <si>
    <t>Production - ores (tonnes)</t>
  </si>
  <si>
    <t>Production - product (tonnes)</t>
  </si>
  <si>
    <t>Graphite</t>
  </si>
  <si>
    <t>Austria</t>
  </si>
  <si>
    <t>Croatia</t>
  </si>
  <si>
    <t>Czech Republic</t>
  </si>
  <si>
    <t>Denmark</t>
  </si>
  <si>
    <t>Greece</t>
  </si>
  <si>
    <t>Guatemala</t>
  </si>
  <si>
    <t>Hungary</t>
  </si>
  <si>
    <t>Israel</t>
  </si>
  <si>
    <t>Italy</t>
  </si>
  <si>
    <t>Madagascar</t>
  </si>
  <si>
    <t>Mauritius</t>
  </si>
  <si>
    <t>Norway</t>
  </si>
  <si>
    <t>Pakistan</t>
  </si>
  <si>
    <t>Slovak Republic</t>
  </si>
  <si>
    <t>Sri Lanka</t>
  </si>
  <si>
    <t>United Arab Emirates</t>
  </si>
  <si>
    <t>Import Quantity of Graphite (kg)</t>
  </si>
  <si>
    <t>Guyana</t>
  </si>
  <si>
    <t>Bauxite</t>
  </si>
  <si>
    <t>Import Quantity of Bauxite (tonnes)</t>
  </si>
  <si>
    <t>Nickel</t>
  </si>
  <si>
    <t xml:space="preserve">Lithium oxide and hydroxide </t>
  </si>
  <si>
    <t>Import Quantity of Lithium oxide and hydroxide (kg)</t>
  </si>
  <si>
    <t>Import Quantity of Ferro-nickel &amp; Nickel mattes (kg)</t>
  </si>
  <si>
    <t>Lithium</t>
  </si>
  <si>
    <t>Status</t>
  </si>
  <si>
    <t>Import Quantity of Cobalt Oxides and Hydroxides (kg)</t>
  </si>
  <si>
    <t>Import Quantity of Iron Ores and Cocentrates (tonnes)</t>
  </si>
  <si>
    <t>Belarus</t>
  </si>
  <si>
    <t>Eswatini</t>
  </si>
  <si>
    <t>Faeroe Islands</t>
  </si>
  <si>
    <t>Mexico</t>
  </si>
  <si>
    <t>Portugal</t>
  </si>
  <si>
    <t>Qatar</t>
  </si>
  <si>
    <t>Romania</t>
  </si>
  <si>
    <t>Saudi Arabia</t>
  </si>
  <si>
    <t>Sierra Leone</t>
  </si>
  <si>
    <t>Slovenia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</si>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</sst>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_-;_-@_-"/>
    <numFmt numFmtId="166" formatCode="_-* #,##0.0000_-;\-* #,##0.0000_-;_-* &quot;-&quot;_-;_-@_-"/>
    <numFmt numFmtId="167" formatCode="_(* #,##0.0000_);_(* \(#,##0.0000\);_(* &quot;-&quot;??_);_(@_)"/>
    <numFmt numFmtId="168" formatCode="_(* #,##0.000000_);_(* \(#,##0.000000\);_(* &quot;-&quot;??_);_(@_)"/>
    <numFmt numFmtId="169" formatCode="_(* #,##0.0000000000_);_(* \(#,##0.0000000000\);_(* &quot;-&quot;??_);_(@_)"/>
    <numFmt numFmtId="170" formatCode="_(* #,##0_);_(* \(#,##0\);_(* &quot;-&quot;??_);_(@_)"/>
    <numFmt numFmtId="171" formatCode="0.0000"/>
    <numFmt numFmtId="172" formatCode="0.0%"/>
    <numFmt numFmtId="176" formatCode="_-* #,##0.000_-;\-* #,##0.0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164" fontId="0" fillId="0" borderId="0" xfId="1" applyFont="1" applyFill="1"/>
    <xf numFmtId="164" fontId="0" fillId="0" borderId="0" xfId="1" applyFont="1"/>
    <xf numFmtId="164" fontId="0" fillId="0" borderId="0" xfId="0" applyNumberFormat="1"/>
    <xf numFmtId="0" fontId="0" fillId="2" borderId="0" xfId="0" applyFill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1" applyNumberFormat="1" applyFont="1" applyFill="1" applyBorder="1"/>
    <xf numFmtId="0" fontId="0" fillId="0" borderId="1" xfId="0" applyBorder="1"/>
    <xf numFmtId="164" fontId="0" fillId="0" borderId="0" xfId="1" applyFont="1" applyFill="1" applyBorder="1"/>
    <xf numFmtId="9" fontId="0" fillId="0" borderId="0" xfId="2" applyFont="1" applyFill="1" applyBorder="1"/>
    <xf numFmtId="0" fontId="0" fillId="0" borderId="0" xfId="1" applyNumberFormat="1" applyFont="1" applyFill="1"/>
    <xf numFmtId="165" fontId="0" fillId="0" borderId="0" xfId="1" applyNumberFormat="1" applyFont="1" applyFill="1"/>
    <xf numFmtId="0" fontId="0" fillId="0" borderId="2" xfId="0" applyBorder="1"/>
    <xf numFmtId="43" fontId="0" fillId="0" borderId="0" xfId="3" applyFont="1"/>
    <xf numFmtId="168" fontId="0" fillId="0" borderId="0" xfId="3" applyNumberFormat="1" applyFont="1"/>
    <xf numFmtId="169" fontId="0" fillId="0" borderId="0" xfId="3" applyNumberFormat="1" applyFont="1"/>
    <xf numFmtId="43" fontId="0" fillId="0" borderId="0" xfId="0" applyNumberFormat="1"/>
    <xf numFmtId="164" fontId="0" fillId="3" borderId="1" xfId="1" applyFont="1" applyFill="1" applyBorder="1"/>
    <xf numFmtId="165" fontId="0" fillId="3" borderId="1" xfId="1" applyNumberFormat="1" applyFont="1" applyFill="1" applyBorder="1"/>
    <xf numFmtId="166" fontId="0" fillId="3" borderId="1" xfId="1" applyNumberFormat="1" applyFont="1" applyFill="1" applyBorder="1"/>
    <xf numFmtId="0" fontId="2" fillId="0" borderId="0" xfId="0" applyFont="1"/>
    <xf numFmtId="164" fontId="0" fillId="0" borderId="10" xfId="1" applyFont="1" applyFill="1" applyBorder="1"/>
    <xf numFmtId="9" fontId="0" fillId="0" borderId="12" xfId="2" applyFont="1" applyFill="1" applyBorder="1"/>
    <xf numFmtId="164" fontId="0" fillId="0" borderId="13" xfId="1" applyFont="1" applyFill="1" applyBorder="1"/>
    <xf numFmtId="0" fontId="0" fillId="0" borderId="2" xfId="1" applyNumberFormat="1" applyFont="1" applyFill="1" applyBorder="1"/>
    <xf numFmtId="0" fontId="0" fillId="0" borderId="14" xfId="1" applyNumberFormat="1" applyFont="1" applyFill="1" applyBorder="1"/>
    <xf numFmtId="0" fontId="0" fillId="0" borderId="15" xfId="1" applyNumberFormat="1" applyFont="1" applyFill="1" applyBorder="1"/>
    <xf numFmtId="0" fontId="2" fillId="0" borderId="1" xfId="1" applyNumberFormat="1" applyFont="1" applyFill="1" applyBorder="1"/>
    <xf numFmtId="9" fontId="0" fillId="0" borderId="13" xfId="2" applyFont="1" applyFill="1" applyBorder="1"/>
    <xf numFmtId="0" fontId="0" fillId="0" borderId="1" xfId="0" quotePrefix="1" applyBorder="1" applyAlignment="1">
      <alignment horizontal="right"/>
    </xf>
    <xf numFmtId="0" fontId="2" fillId="4" borderId="1" xfId="0" applyFont="1" applyFill="1" applyBorder="1"/>
    <xf numFmtId="9" fontId="0" fillId="0" borderId="1" xfId="0" applyNumberFormat="1" applyBorder="1"/>
    <xf numFmtId="164" fontId="0" fillId="0" borderId="6" xfId="1" applyFont="1" applyFill="1" applyBorder="1"/>
    <xf numFmtId="164" fontId="0" fillId="0" borderId="11" xfId="1" applyFont="1" applyFill="1" applyBorder="1"/>
    <xf numFmtId="164" fontId="0" fillId="0" borderId="12" xfId="1" applyFont="1" applyFill="1" applyBorder="1"/>
    <xf numFmtId="164" fontId="0" fillId="0" borderId="14" xfId="1" applyFont="1" applyFill="1" applyBorder="1"/>
    <xf numFmtId="0" fontId="0" fillId="0" borderId="14" xfId="0" applyBorder="1"/>
    <xf numFmtId="164" fontId="0" fillId="0" borderId="15" xfId="1" applyFont="1" applyFill="1" applyBorder="1"/>
    <xf numFmtId="170" fontId="0" fillId="0" borderId="14" xfId="3" applyNumberFormat="1" applyFont="1" applyFill="1" applyBorder="1"/>
    <xf numFmtId="170" fontId="0" fillId="0" borderId="14" xfId="3" applyNumberFormat="1" applyFont="1" applyBorder="1"/>
    <xf numFmtId="170" fontId="0" fillId="0" borderId="15" xfId="3" applyNumberFormat="1" applyFont="1" applyFill="1" applyBorder="1"/>
    <xf numFmtId="167" fontId="0" fillId="0" borderId="6" xfId="3" applyNumberFormat="1" applyFont="1" applyFill="1" applyBorder="1"/>
    <xf numFmtId="167" fontId="0" fillId="0" borderId="8" xfId="3" applyNumberFormat="1" applyFont="1" applyFill="1" applyBorder="1"/>
    <xf numFmtId="167" fontId="0" fillId="0" borderId="11" xfId="3" applyNumberFormat="1" applyFont="1" applyFill="1" applyBorder="1"/>
    <xf numFmtId="167" fontId="0" fillId="0" borderId="7" xfId="3" applyNumberFormat="1" applyFont="1" applyFill="1" applyBorder="1"/>
    <xf numFmtId="167" fontId="0" fillId="0" borderId="9" xfId="3" applyNumberFormat="1" applyFont="1" applyFill="1" applyBorder="1"/>
    <xf numFmtId="167" fontId="0" fillId="0" borderId="0" xfId="3" applyNumberFormat="1" applyFont="1" applyFill="1" applyBorder="1"/>
    <xf numFmtId="167" fontId="0" fillId="0" borderId="10" xfId="3" applyNumberFormat="1" applyFont="1" applyFill="1" applyBorder="1"/>
    <xf numFmtId="167" fontId="0" fillId="0" borderId="12" xfId="3" applyNumberFormat="1" applyFont="1" applyFill="1" applyBorder="1"/>
    <xf numFmtId="167" fontId="0" fillId="0" borderId="13" xfId="3" applyNumberFormat="1" applyFont="1" applyFill="1" applyBorder="1"/>
    <xf numFmtId="9" fontId="0" fillId="0" borderId="14" xfId="2" applyFont="1" applyFill="1" applyBorder="1"/>
    <xf numFmtId="9" fontId="0" fillId="0" borderId="14" xfId="2" applyFont="1" applyBorder="1"/>
    <xf numFmtId="9" fontId="0" fillId="0" borderId="15" xfId="2" applyFont="1" applyFill="1" applyBorder="1"/>
    <xf numFmtId="0" fontId="2" fillId="0" borderId="6" xfId="0" applyFont="1" applyBorder="1" applyAlignment="1">
      <alignment horizontal="center"/>
    </xf>
    <xf numFmtId="167" fontId="0" fillId="0" borderId="8" xfId="3" applyNumberFormat="1" applyFont="1" applyFill="1" applyBorder="1" applyAlignment="1">
      <alignment horizontal="left" indent="1"/>
    </xf>
    <xf numFmtId="9" fontId="0" fillId="0" borderId="0" xfId="2" applyFont="1" applyBorder="1"/>
    <xf numFmtId="167" fontId="0" fillId="0" borderId="7" xfId="3" applyNumberFormat="1" applyFont="1" applyFill="1" applyBorder="1" applyAlignment="1">
      <alignment horizontal="left" indent="1"/>
    </xf>
    <xf numFmtId="167" fontId="0" fillId="0" borderId="9" xfId="3" applyNumberFormat="1" applyFont="1" applyFill="1" applyBorder="1" applyAlignment="1">
      <alignment horizontal="left" indent="1"/>
    </xf>
    <xf numFmtId="167" fontId="0" fillId="0" borderId="6" xfId="3" applyNumberFormat="1" applyFont="1" applyFill="1" applyBorder="1" applyAlignment="1">
      <alignment horizontal="left" indent="1"/>
    </xf>
    <xf numFmtId="167" fontId="0" fillId="0" borderId="0" xfId="3" applyNumberFormat="1" applyFont="1" applyFill="1" applyBorder="1" applyAlignment="1">
      <alignment horizontal="left" indent="1"/>
    </xf>
    <xf numFmtId="167" fontId="0" fillId="0" borderId="10" xfId="3" applyNumberFormat="1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/>
    </xf>
    <xf numFmtId="0" fontId="2" fillId="4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170" fontId="0" fillId="0" borderId="10" xfId="3" applyNumberFormat="1" applyFont="1" applyFill="1" applyBorder="1"/>
    <xf numFmtId="0" fontId="2" fillId="4" borderId="3" xfId="0" applyFont="1" applyFill="1" applyBorder="1" applyAlignment="1">
      <alignment horizontal="center" vertical="center"/>
    </xf>
    <xf numFmtId="0" fontId="0" fillId="0" borderId="6" xfId="0" applyBorder="1"/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43" fontId="0" fillId="3" borderId="1" xfId="3" applyFont="1" applyFill="1" applyBorder="1"/>
    <xf numFmtId="166" fontId="2" fillId="5" borderId="1" xfId="1" applyNumberFormat="1" applyFont="1" applyFill="1" applyBorder="1"/>
    <xf numFmtId="0" fontId="2" fillId="5" borderId="1" xfId="1" applyNumberFormat="1" applyFont="1" applyFill="1" applyBorder="1"/>
    <xf numFmtId="167" fontId="2" fillId="5" borderId="1" xfId="0" applyNumberFormat="1" applyFont="1" applyFill="1" applyBorder="1" applyAlignment="1">
      <alignment horizontal="left" indent="1"/>
    </xf>
    <xf numFmtId="166" fontId="2" fillId="5" borderId="1" xfId="0" applyNumberFormat="1" applyFont="1" applyFill="1" applyBorder="1"/>
    <xf numFmtId="167" fontId="2" fillId="5" borderId="1" xfId="0" applyNumberFormat="1" applyFont="1" applyFill="1" applyBorder="1"/>
    <xf numFmtId="0" fontId="0" fillId="0" borderId="1" xfId="0" applyBorder="1" applyAlignment="1">
      <alignment horizontal="right"/>
    </xf>
    <xf numFmtId="167" fontId="0" fillId="0" borderId="1" xfId="3" applyNumberFormat="1" applyFont="1" applyBorder="1"/>
    <xf numFmtId="167" fontId="2" fillId="0" borderId="1" xfId="0" applyNumberFormat="1" applyFont="1" applyBorder="1" applyAlignment="1">
      <alignment horizontal="left" indent="1"/>
    </xf>
    <xf numFmtId="0" fontId="3" fillId="0" borderId="0" xfId="0" applyFont="1"/>
    <xf numFmtId="0" fontId="3" fillId="3" borderId="1" xfId="0" applyFont="1" applyFill="1" applyBorder="1"/>
    <xf numFmtId="164" fontId="3" fillId="3" borderId="1" xfId="1" applyFont="1" applyFill="1" applyBorder="1"/>
    <xf numFmtId="164" fontId="3" fillId="3" borderId="1" xfId="1" applyFont="1" applyFill="1" applyBorder="1" applyAlignment="1">
      <alignment horizontal="left" vertical="center"/>
    </xf>
    <xf numFmtId="164" fontId="3" fillId="3" borderId="1" xfId="1" applyFont="1" applyFill="1" applyBorder="1" applyAlignment="1">
      <alignment horizontal="left" vertical="top"/>
    </xf>
    <xf numFmtId="164" fontId="3" fillId="3" borderId="1" xfId="1" applyFont="1" applyFill="1" applyBorder="1" applyAlignment="1">
      <alignment horizontal="center" vertical="center"/>
    </xf>
    <xf numFmtId="164" fontId="3" fillId="0" borderId="0" xfId="1" applyFont="1" applyFill="1" applyBorder="1"/>
    <xf numFmtId="164" fontId="3" fillId="0" borderId="10" xfId="1" applyFont="1" applyFill="1" applyBorder="1"/>
    <xf numFmtId="164" fontId="3" fillId="0" borderId="14" xfId="1" applyFont="1" applyFill="1" applyBorder="1"/>
    <xf numFmtId="0" fontId="0" fillId="0" borderId="8" xfId="0" applyBorder="1"/>
    <xf numFmtId="170" fontId="0" fillId="0" borderId="9" xfId="3" applyNumberFormat="1" applyFont="1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4" xfId="0" applyFill="1" applyBorder="1"/>
    <xf numFmtId="170" fontId="0" fillId="2" borderId="10" xfId="3" applyNumberFormat="1" applyFont="1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3" xfId="0" applyFill="1" applyBorder="1"/>
    <xf numFmtId="167" fontId="4" fillId="0" borderId="1" xfId="3" applyNumberFormat="1" applyFont="1" applyBorder="1"/>
    <xf numFmtId="0" fontId="2" fillId="4" borderId="4" xfId="0" applyFont="1" applyFill="1" applyBorder="1" applyAlignment="1">
      <alignment horizontal="center" vertical="center" wrapText="1"/>
    </xf>
    <xf numFmtId="0" fontId="0" fillId="0" borderId="7" xfId="0" applyBorder="1"/>
    <xf numFmtId="0" fontId="2" fillId="4" borderId="1" xfId="0" applyFont="1" applyFill="1" applyBorder="1" applyAlignment="1">
      <alignment horizontal="center" vertical="center" wrapText="1"/>
    </xf>
    <xf numFmtId="43" fontId="0" fillId="2" borderId="12" xfId="3" applyFont="1" applyFill="1" applyBorder="1"/>
    <xf numFmtId="43" fontId="0" fillId="2" borderId="0" xfId="3" applyFont="1" applyFill="1"/>
    <xf numFmtId="171" fontId="0" fillId="0" borderId="1" xfId="0" applyNumberFormat="1" applyBorder="1"/>
    <xf numFmtId="10" fontId="0" fillId="0" borderId="12" xfId="2" applyNumberFormat="1" applyFont="1" applyFill="1" applyBorder="1"/>
    <xf numFmtId="10" fontId="0" fillId="0" borderId="13" xfId="2" applyNumberFormat="1" applyFont="1" applyFill="1" applyBorder="1"/>
    <xf numFmtId="0" fontId="4" fillId="3" borderId="1" xfId="0" applyFont="1" applyFill="1" applyBorder="1"/>
    <xf numFmtId="164" fontId="4" fillId="3" borderId="1" xfId="1" applyFont="1" applyFill="1" applyBorder="1"/>
    <xf numFmtId="167" fontId="0" fillId="0" borderId="7" xfId="3" applyNumberFormat="1" applyFont="1" applyBorder="1"/>
    <xf numFmtId="167" fontId="0" fillId="0" borderId="0" xfId="0" applyNumberFormat="1"/>
    <xf numFmtId="167" fontId="0" fillId="0" borderId="0" xfId="3" applyNumberFormat="1" applyFont="1" applyBorder="1"/>
    <xf numFmtId="167" fontId="0" fillId="0" borderId="0" xfId="3" applyNumberFormat="1" applyFont="1"/>
    <xf numFmtId="167" fontId="0" fillId="2" borderId="0" xfId="3" applyNumberFormat="1" applyFont="1" applyFill="1" applyBorder="1"/>
    <xf numFmtId="167" fontId="0" fillId="0" borderId="0" xfId="3" applyNumberFormat="1" applyFont="1" applyFill="1"/>
    <xf numFmtId="43" fontId="0" fillId="0" borderId="1" xfId="3" applyFont="1" applyBorder="1"/>
    <xf numFmtId="2" fontId="0" fillId="0" borderId="1" xfId="0" applyNumberFormat="1" applyBorder="1"/>
    <xf numFmtId="2" fontId="0" fillId="0" borderId="1" xfId="3" applyNumberFormat="1" applyFont="1" applyBorder="1"/>
    <xf numFmtId="0" fontId="2" fillId="4" borderId="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2" applyFont="1" applyFill="1"/>
    <xf numFmtId="172" fontId="0" fillId="0" borderId="0" xfId="2" applyNumberFormat="1" applyFont="1" applyFill="1"/>
    <xf numFmtId="9" fontId="0" fillId="0" borderId="0" xfId="2" applyFont="1"/>
    <xf numFmtId="172" fontId="0" fillId="0" borderId="0" xfId="2" applyNumberFormat="1" applyFont="1"/>
    <xf numFmtId="37" fontId="3" fillId="3" borderId="1" xfId="1" applyNumberFormat="1" applyFont="1" applyFill="1" applyBorder="1"/>
    <xf numFmtId="10" fontId="0" fillId="0" borderId="0" xfId="2" applyNumberFormat="1" applyFont="1"/>
    <xf numFmtId="0" fontId="0" fillId="0" borderId="14" xfId="0" applyFill="1" applyBorder="1"/>
    <xf numFmtId="0" fontId="0" fillId="0" borderId="6" xfId="0" applyFill="1" applyBorder="1"/>
    <xf numFmtId="0" fontId="0" fillId="0" borderId="10" xfId="0" applyFill="1" applyBorder="1"/>
    <xf numFmtId="43" fontId="0" fillId="0" borderId="2" xfId="3" applyNumberFormat="1" applyFont="1" applyFill="1" applyBorder="1"/>
    <xf numFmtId="43" fontId="0" fillId="0" borderId="14" xfId="3" applyNumberFormat="1" applyFont="1" applyFill="1" applyBorder="1"/>
    <xf numFmtId="43" fontId="0" fillId="2" borderId="14" xfId="3" applyNumberFormat="1" applyFont="1" applyFill="1" applyBorder="1"/>
    <xf numFmtId="43" fontId="0" fillId="0" borderId="14" xfId="3" applyNumberFormat="1" applyFont="1" applyBorder="1"/>
    <xf numFmtId="9" fontId="0" fillId="0" borderId="0" xfId="2" applyNumberFormat="1" applyFont="1"/>
    <xf numFmtId="172" fontId="0" fillId="0" borderId="12" xfId="2" applyNumberFormat="1" applyFont="1" applyFill="1" applyBorder="1"/>
    <xf numFmtId="176" fontId="0" fillId="0" borderId="0" xfId="1" applyNumberFormat="1" applyFont="1" applyFill="1"/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485775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1492-E0A5-2650-2C37-072EBDA84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485775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D5BEA1-25F7-DD08-6B83-E569508FC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0F1EBF-FA9F-4D54-7142-0ACB70559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161925</xdr:colOff>
      <xdr:row>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FEA7F7-EE9E-13E0-15F4-2D75EBC5B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257175</xdr:colOff>
      <xdr:row>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B2B8F3-F665-D609-31CE-9EA7FC40E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228600</xdr:colOff>
      <xdr:row>3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E80744-DCDD-F6D0-B2B0-FC30B0AC3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485775</xdr:colOff>
      <xdr:row>12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4B5044-4EF5-4BE6-91F7-52010AFD5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81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485775</xdr:colOff>
      <xdr:row>12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BE4EA5-662A-435B-BE49-3A52384C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381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485775</xdr:colOff>
      <xdr:row>12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192047-0D9B-4461-BEFD-24EB75985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81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161925</xdr:colOff>
      <xdr:row>12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F36F0F6-F81F-46A0-9BBC-1E3862FC3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81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257175</xdr:colOff>
      <xdr:row>12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74C109-5496-41C6-9C49-9F2653B4A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81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0</xdr:rowOff>
    </xdr:from>
    <xdr:to>
      <xdr:col>6</xdr:col>
      <xdr:colOff>228600</xdr:colOff>
      <xdr:row>12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861ACD3-A859-405D-9B6F-D4B3BF002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381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485775</xdr:colOff>
      <xdr:row>21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C28BAF-14E4-46D8-90A2-ADFF4E952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095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485775</xdr:colOff>
      <xdr:row>21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87D1D7-7212-4818-B5F2-377AFBCB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2095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3</xdr:col>
      <xdr:colOff>485775</xdr:colOff>
      <xdr:row>21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28587A-E2BC-4903-8A41-08E57C019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161925</xdr:colOff>
      <xdr:row>21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E1D72F3-E672-4F42-A5B0-C75809E69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95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5</xdr:col>
      <xdr:colOff>257175</xdr:colOff>
      <xdr:row>21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8189178-44C4-468F-B8E2-66FC3074E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095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20</xdr:row>
      <xdr:rowOff>0</xdr:rowOff>
    </xdr:from>
    <xdr:to>
      <xdr:col>6</xdr:col>
      <xdr:colOff>228600</xdr:colOff>
      <xdr:row>21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F280635-0304-4B9A-9D03-5756BA80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955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485775</xdr:colOff>
      <xdr:row>30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02AA72-B36E-4ADD-9511-68D2CF403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810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485775</xdr:colOff>
      <xdr:row>30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8B0AEB-6688-42D7-B632-88E5202B2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3810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3</xdr:col>
      <xdr:colOff>485775</xdr:colOff>
      <xdr:row>30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3D8812C-A228-45C5-9F91-ED42C9E5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810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29</xdr:row>
      <xdr:rowOff>0</xdr:rowOff>
    </xdr:from>
    <xdr:to>
      <xdr:col>4</xdr:col>
      <xdr:colOff>161925</xdr:colOff>
      <xdr:row>30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9C63E9E-B648-4E7A-B3DE-9F59DA9B2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810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</xdr:row>
      <xdr:rowOff>0</xdr:rowOff>
    </xdr:from>
    <xdr:to>
      <xdr:col>5</xdr:col>
      <xdr:colOff>257175</xdr:colOff>
      <xdr:row>30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FB89B3A-D672-4C97-A8E5-136E23355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810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29</xdr:row>
      <xdr:rowOff>0</xdr:rowOff>
    </xdr:from>
    <xdr:to>
      <xdr:col>6</xdr:col>
      <xdr:colOff>228600</xdr:colOff>
      <xdr:row>30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5A41A08-E943-44C1-A3E3-5A8F3647E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3810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485775</xdr:colOff>
      <xdr:row>39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40C8268-51B1-4AD4-A66A-66CF0F68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524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485775</xdr:colOff>
      <xdr:row>39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E42C931-7210-4381-8FFF-AE1E509D1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5524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3</xdr:col>
      <xdr:colOff>485775</xdr:colOff>
      <xdr:row>39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5930940-88A8-4D78-9C9A-A7C06AF17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5245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38</xdr:row>
      <xdr:rowOff>0</xdr:rowOff>
    </xdr:from>
    <xdr:to>
      <xdr:col>4</xdr:col>
      <xdr:colOff>161925</xdr:colOff>
      <xdr:row>39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23CBAA-7EAA-45F1-A55C-F1DEFE4C5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524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</xdr:row>
      <xdr:rowOff>0</xdr:rowOff>
    </xdr:from>
    <xdr:to>
      <xdr:col>5</xdr:col>
      <xdr:colOff>257175</xdr:colOff>
      <xdr:row>39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609134-10D1-43B1-97B0-3359ECD02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524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38</xdr:row>
      <xdr:rowOff>0</xdr:rowOff>
    </xdr:from>
    <xdr:to>
      <xdr:col>6</xdr:col>
      <xdr:colOff>228600</xdr:colOff>
      <xdr:row>39</xdr:row>
      <xdr:rowOff>9525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57FDDD5-B317-40A0-B838-CEE212D1E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55245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485775</xdr:colOff>
      <xdr:row>48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2098D3F-FBEB-431B-A7C3-A7C3421FF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485775</xdr:colOff>
      <xdr:row>48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97FBE9F-722F-432C-9007-1B0C97EF9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47</xdr:row>
      <xdr:rowOff>0</xdr:rowOff>
    </xdr:from>
    <xdr:to>
      <xdr:col>3</xdr:col>
      <xdr:colOff>485775</xdr:colOff>
      <xdr:row>48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1E0A4A6-0646-4A9F-85F5-67755CAC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47</xdr:row>
      <xdr:rowOff>0</xdr:rowOff>
    </xdr:from>
    <xdr:to>
      <xdr:col>4</xdr:col>
      <xdr:colOff>161925</xdr:colOff>
      <xdr:row>48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9E35DCD-42ED-4388-BC84-AC656524C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239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47</xdr:row>
      <xdr:rowOff>0</xdr:rowOff>
    </xdr:from>
    <xdr:to>
      <xdr:col>5</xdr:col>
      <xdr:colOff>257175</xdr:colOff>
      <xdr:row>48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787ACCE-62AB-4ED9-AACD-9DE25B32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239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47</xdr:row>
      <xdr:rowOff>0</xdr:rowOff>
    </xdr:from>
    <xdr:to>
      <xdr:col>6</xdr:col>
      <xdr:colOff>228600</xdr:colOff>
      <xdr:row>48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56AE511-B838-407F-AA3E-C5532609C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7239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485775</xdr:colOff>
      <xdr:row>57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E4A07CE-D51B-4BD4-88D6-D06DE7A11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2</xdr:col>
      <xdr:colOff>485775</xdr:colOff>
      <xdr:row>57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162AFD2-F2AD-44E3-85C7-873F36F0A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56</xdr:row>
      <xdr:rowOff>0</xdr:rowOff>
    </xdr:from>
    <xdr:to>
      <xdr:col>3</xdr:col>
      <xdr:colOff>485775</xdr:colOff>
      <xdr:row>57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C804780-05C7-46FD-924C-046D37684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7239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56</xdr:row>
      <xdr:rowOff>0</xdr:rowOff>
    </xdr:from>
    <xdr:to>
      <xdr:col>4</xdr:col>
      <xdr:colOff>161925</xdr:colOff>
      <xdr:row>57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BB2D8F7-0094-4402-93ED-9C9F58D45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239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56</xdr:row>
      <xdr:rowOff>0</xdr:rowOff>
    </xdr:from>
    <xdr:to>
      <xdr:col>5</xdr:col>
      <xdr:colOff>257175</xdr:colOff>
      <xdr:row>57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BE0BB9C-650A-4E55-AD53-CD9874DE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7239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56</xdr:row>
      <xdr:rowOff>0</xdr:rowOff>
    </xdr:from>
    <xdr:to>
      <xdr:col>6</xdr:col>
      <xdr:colOff>228600</xdr:colOff>
      <xdr:row>57</xdr:row>
      <xdr:rowOff>9525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7A7D802-19C1-45EB-B3A9-7A27D22A2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7239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65</xdr:row>
      <xdr:rowOff>0</xdr:rowOff>
    </xdr:from>
    <xdr:to>
      <xdr:col>1</xdr:col>
      <xdr:colOff>485775</xdr:colOff>
      <xdr:row>66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992C038-F50B-404C-95D5-1D9239D52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0668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2</xdr:col>
      <xdr:colOff>485775</xdr:colOff>
      <xdr:row>66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75F2D67-EB66-4440-A97D-F1934B60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0668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3</xdr:col>
      <xdr:colOff>485775</xdr:colOff>
      <xdr:row>66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337C7C9-632F-46AC-9AF6-5DF70CAE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0668000"/>
          <a:ext cx="485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65</xdr:row>
      <xdr:rowOff>0</xdr:rowOff>
    </xdr:from>
    <xdr:to>
      <xdr:col>4</xdr:col>
      <xdr:colOff>161925</xdr:colOff>
      <xdr:row>66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CB1F6B4-9BA1-4170-AE8D-09F203D39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668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65</xdr:row>
      <xdr:rowOff>0</xdr:rowOff>
    </xdr:from>
    <xdr:to>
      <xdr:col>5</xdr:col>
      <xdr:colOff>257175</xdr:colOff>
      <xdr:row>66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2450CB8-D307-4A05-9C63-198639804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06680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65</xdr:row>
      <xdr:rowOff>0</xdr:rowOff>
    </xdr:from>
    <xdr:to>
      <xdr:col>6</xdr:col>
      <xdr:colOff>228600</xdr:colOff>
      <xdr:row>66</xdr:row>
      <xdr:rowOff>9525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5757245-DE14-4E98-B3B0-DF34B475D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106680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392206</xdr:colOff>
      <xdr:row>10</xdr:row>
      <xdr:rowOff>89648</xdr:rowOff>
    </xdr:from>
    <xdr:to>
      <xdr:col>23</xdr:col>
      <xdr:colOff>259764</xdr:colOff>
      <xdr:row>30</xdr:row>
      <xdr:rowOff>83308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5B6D1-78A9-4FCA-AC5B-C27C9D775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4765" y="2185148"/>
          <a:ext cx="4103381" cy="380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8FCD-5725-4961-BD14-7BD666C4AC27}">
  <dimension ref="A1:H71"/>
  <sheetViews>
    <sheetView tabSelected="1" topLeftCell="A55" workbookViewId="0">
      <selection activeCell="F40" sqref="F40:G44"/>
    </sheetView>
  </sheetViews>
  <sheetFormatPr defaultRowHeight="15" x14ac:dyDescent="0.25"/>
  <cols>
    <col min="1" max="1" width="12.140625" customWidth="1"/>
    <col min="6" max="6" width="17.85546875" bestFit="1" customWidth="1"/>
    <col min="7" max="7" width="10.5703125" bestFit="1" customWidth="1"/>
    <col min="8" max="8" width="10.5703125" customWidth="1"/>
  </cols>
  <sheetData>
    <row r="1" spans="1:8" x14ac:dyDescent="0.25">
      <c r="A1" t="s">
        <v>91</v>
      </c>
    </row>
    <row r="2" spans="1:8" x14ac:dyDescent="0.25">
      <c r="A2" s="125" t="s">
        <v>54</v>
      </c>
      <c r="B2" s="127" t="s">
        <v>88</v>
      </c>
      <c r="C2" s="128"/>
      <c r="D2" s="128"/>
      <c r="E2" s="129"/>
      <c r="F2" s="31" t="s">
        <v>89</v>
      </c>
      <c r="G2" s="31" t="s">
        <v>90</v>
      </c>
      <c r="H2" s="132" t="s">
        <v>145</v>
      </c>
    </row>
    <row r="3" spans="1:8" x14ac:dyDescent="0.25">
      <c r="A3" s="126"/>
      <c r="B3" s="31"/>
      <c r="C3" s="31"/>
      <c r="D3" s="31"/>
      <c r="E3" s="31"/>
      <c r="F3" s="31"/>
      <c r="G3" s="31"/>
      <c r="H3" s="132"/>
    </row>
    <row r="4" spans="1:8" x14ac:dyDescent="0.25">
      <c r="A4" s="8" t="s">
        <v>0</v>
      </c>
      <c r="B4" s="122">
        <f>'1 Cobalt'!B67</f>
        <v>4.9999999999999996E-2</v>
      </c>
      <c r="C4" s="122">
        <f>'1 Cobalt'!B68</f>
        <v>0.3</v>
      </c>
      <c r="D4" s="122">
        <f>'1 Cobalt'!B69</f>
        <v>4.9999999999999996E-2</v>
      </c>
      <c r="E4" s="122">
        <f>SUM(B4:D4)</f>
        <v>0.39999999999999997</v>
      </c>
      <c r="F4" s="105">
        <f>'1 Cobalt'!B76</f>
        <v>0.16830056611101532</v>
      </c>
      <c r="G4" s="85">
        <f>SUM(E4:F4)</f>
        <v>0.56830056611101532</v>
      </c>
      <c r="H4" s="8" t="str">
        <f>IF(G4&gt;References!$A$39,References!$B$39,References!$B$40)</f>
        <v>Critical</v>
      </c>
    </row>
    <row r="5" spans="1:8" x14ac:dyDescent="0.25">
      <c r="A5" s="8" t="s">
        <v>1</v>
      </c>
      <c r="B5" s="122">
        <f>'1 Cobalt'!C67</f>
        <v>0.15</v>
      </c>
      <c r="C5" s="122">
        <f>'1 Cobalt'!C68</f>
        <v>0.3</v>
      </c>
      <c r="D5" s="122">
        <f>'1 Cobalt'!C69</f>
        <v>0.15</v>
      </c>
      <c r="E5" s="122">
        <f t="shared" ref="E5:E8" si="0">SUM(B5:D5)</f>
        <v>0.6</v>
      </c>
      <c r="F5" s="105">
        <f>'1 Cobalt'!C76</f>
        <v>0.18750245264281457</v>
      </c>
      <c r="G5" s="85">
        <f>SUM(E5:F5)</f>
        <v>0.78750245264281449</v>
      </c>
      <c r="H5" s="8" t="str">
        <f>IF(G5&gt;References!$A$39,References!$B$39,References!$B$40)</f>
        <v>Critical</v>
      </c>
    </row>
    <row r="6" spans="1:8" x14ac:dyDescent="0.25">
      <c r="A6" s="8" t="s">
        <v>2</v>
      </c>
      <c r="B6" s="122">
        <f>'1 Cobalt'!D67</f>
        <v>0.15</v>
      </c>
      <c r="C6" s="122">
        <f>'1 Cobalt'!D68</f>
        <v>0.3</v>
      </c>
      <c r="D6" s="122">
        <f>'1 Cobalt'!D69</f>
        <v>0.15</v>
      </c>
      <c r="E6" s="122">
        <f t="shared" si="0"/>
        <v>0.6</v>
      </c>
      <c r="F6" s="105">
        <f>'1 Cobalt'!D76</f>
        <v>0.15977141069537643</v>
      </c>
      <c r="G6" s="85">
        <f t="shared" ref="G6:G8" si="1">SUM(E6:F6)</f>
        <v>0.75977141069537635</v>
      </c>
      <c r="H6" s="8" t="str">
        <f>IF(G6&gt;References!$A$39,References!$B$39,References!$B$40)</f>
        <v>Critical</v>
      </c>
    </row>
    <row r="7" spans="1:8" x14ac:dyDescent="0.25">
      <c r="A7" s="8" t="s">
        <v>3</v>
      </c>
      <c r="B7" s="122">
        <f>'1 Cobalt'!E67</f>
        <v>0.15</v>
      </c>
      <c r="C7" s="122">
        <f>'1 Cobalt'!E68</f>
        <v>0.3</v>
      </c>
      <c r="D7" s="122">
        <f>'1 Cobalt'!E69</f>
        <v>0.15</v>
      </c>
      <c r="E7" s="122">
        <f t="shared" si="0"/>
        <v>0.6</v>
      </c>
      <c r="F7" s="105">
        <f>'1 Cobalt'!E76</f>
        <v>0.1646034428110229</v>
      </c>
      <c r="G7" s="85">
        <f t="shared" si="1"/>
        <v>0.76460344281102288</v>
      </c>
      <c r="H7" s="8" t="str">
        <f>IF(G7&gt;References!$A$39,References!$B$39,References!$B$40)</f>
        <v>Critical</v>
      </c>
    </row>
    <row r="8" spans="1:8" x14ac:dyDescent="0.25">
      <c r="A8" s="8" t="s">
        <v>5</v>
      </c>
      <c r="B8" s="122">
        <f>'1 Cobalt'!F67</f>
        <v>4.9999999999999996E-2</v>
      </c>
      <c r="C8" s="122">
        <f>'1 Cobalt'!F68</f>
        <v>0.3</v>
      </c>
      <c r="D8" s="122">
        <f>'1 Cobalt'!F69</f>
        <v>4.9999999999999996E-2</v>
      </c>
      <c r="E8" s="122">
        <f t="shared" si="0"/>
        <v>0.39999999999999997</v>
      </c>
      <c r="F8" s="105">
        <f>'1 Cobalt'!F76</f>
        <v>0.22889029292149202</v>
      </c>
      <c r="G8" s="85">
        <f t="shared" si="1"/>
        <v>0.62889029292149201</v>
      </c>
      <c r="H8" s="8" t="str">
        <f>IF(G8&gt;References!$A$39,References!$B$39,References!$B$40)</f>
        <v>Critical</v>
      </c>
    </row>
    <row r="10" spans="1:8" x14ac:dyDescent="0.25">
      <c r="A10" t="s">
        <v>102</v>
      </c>
    </row>
    <row r="11" spans="1:8" ht="15" customHeight="1" x14ac:dyDescent="0.25">
      <c r="A11" s="125" t="s">
        <v>54</v>
      </c>
      <c r="B11" s="127" t="s">
        <v>88</v>
      </c>
      <c r="C11" s="128"/>
      <c r="D11" s="128"/>
      <c r="E11" s="129"/>
      <c r="F11" s="31" t="s">
        <v>89</v>
      </c>
      <c r="G11" s="31" t="s">
        <v>90</v>
      </c>
      <c r="H11" s="132" t="s">
        <v>145</v>
      </c>
    </row>
    <row r="12" spans="1:8" x14ac:dyDescent="0.25">
      <c r="A12" s="126"/>
      <c r="B12" s="31"/>
      <c r="C12" s="31"/>
      <c r="D12" s="31"/>
      <c r="E12" s="31"/>
      <c r="F12" s="31"/>
      <c r="G12" s="31"/>
      <c r="H12" s="132"/>
    </row>
    <row r="13" spans="1:8" x14ac:dyDescent="0.25">
      <c r="A13" s="8" t="s">
        <v>0</v>
      </c>
      <c r="B13" s="122">
        <f>'2 Manganese'!B69</f>
        <v>4.9999999999999996E-2</v>
      </c>
      <c r="C13" s="122">
        <f>'2 Manganese'!B70</f>
        <v>0.3</v>
      </c>
      <c r="D13" s="122">
        <f>'2 Manganese'!B71</f>
        <v>0.15</v>
      </c>
      <c r="E13" s="122">
        <f>SUM(B13:D13)</f>
        <v>0.5</v>
      </c>
      <c r="F13" s="85">
        <f>'2 Manganese'!B78</f>
        <v>0.17595746137378784</v>
      </c>
      <c r="G13" s="85">
        <f>SUM(E13:F13)</f>
        <v>0.67595746137378787</v>
      </c>
      <c r="H13" s="8" t="str">
        <f>IF(G13&gt;References!$A$39,References!$B$39,References!$B$40)</f>
        <v>Critical</v>
      </c>
    </row>
    <row r="14" spans="1:8" x14ac:dyDescent="0.25">
      <c r="A14" s="8" t="s">
        <v>1</v>
      </c>
      <c r="B14" s="122">
        <f>'2 Manganese'!C69</f>
        <v>0.15</v>
      </c>
      <c r="C14" s="122">
        <f>'2 Manganese'!C70</f>
        <v>0.3</v>
      </c>
      <c r="D14" s="122">
        <f>'2 Manganese'!C71</f>
        <v>4.9999999999999996E-2</v>
      </c>
      <c r="E14" s="122">
        <f>SUM(B14:D14)</f>
        <v>0.49999999999999994</v>
      </c>
      <c r="F14" s="85">
        <f>'2 Manganese'!C78</f>
        <v>0.1660098741151681</v>
      </c>
      <c r="G14" s="85">
        <f>SUM(E14:F14)</f>
        <v>0.6660098741151681</v>
      </c>
      <c r="H14" s="8" t="str">
        <f>IF(G14&gt;References!$A$39,References!$B$39,References!$B$40)</f>
        <v>Critical</v>
      </c>
    </row>
    <row r="15" spans="1:8" x14ac:dyDescent="0.25">
      <c r="A15" s="8" t="s">
        <v>2</v>
      </c>
      <c r="B15" s="122">
        <f>'2 Manganese'!D69</f>
        <v>0.15</v>
      </c>
      <c r="C15" s="122">
        <f>'2 Manganese'!D70</f>
        <v>0.3</v>
      </c>
      <c r="D15" s="122">
        <f>'2 Manganese'!D71</f>
        <v>0.15</v>
      </c>
      <c r="E15" s="122">
        <f>SUM(B15:D15)</f>
        <v>0.6</v>
      </c>
      <c r="F15" s="85">
        <f>'2 Manganese'!D78</f>
        <v>0.18670847587603043</v>
      </c>
      <c r="G15" s="85">
        <f>SUM(E15:F15)</f>
        <v>0.78670847587603043</v>
      </c>
      <c r="H15" s="8" t="str">
        <f>IF(G15&gt;References!$A$39,References!$B$39,References!$B$40)</f>
        <v>Critical</v>
      </c>
    </row>
    <row r="16" spans="1:8" x14ac:dyDescent="0.25">
      <c r="A16" s="8" t="s">
        <v>3</v>
      </c>
      <c r="B16" s="122">
        <f>'2 Manganese'!E69</f>
        <v>4.9999999999999996E-2</v>
      </c>
      <c r="C16" s="122">
        <f>'2 Manganese'!E70</f>
        <v>0.3</v>
      </c>
      <c r="D16" s="122">
        <f>'2 Manganese'!E71</f>
        <v>4.9999999999999996E-2</v>
      </c>
      <c r="E16" s="122">
        <f>SUM(B16:D16)</f>
        <v>0.39999999999999997</v>
      </c>
      <c r="F16" s="85">
        <f>'2 Manganese'!E78</f>
        <v>0.1819838654248187</v>
      </c>
      <c r="G16" s="85">
        <f>SUM(E16:F16)</f>
        <v>0.58198386542481861</v>
      </c>
      <c r="H16" s="8" t="str">
        <f>IF(G16&gt;References!$A$39,References!$B$39,References!$B$40)</f>
        <v>Critical</v>
      </c>
    </row>
    <row r="17" spans="1:8" x14ac:dyDescent="0.25">
      <c r="A17" s="8" t="s">
        <v>5</v>
      </c>
      <c r="B17" s="122">
        <f>'2 Manganese'!F69</f>
        <v>0.15</v>
      </c>
      <c r="C17" s="122">
        <f>'2 Manganese'!F70</f>
        <v>0.3</v>
      </c>
      <c r="D17" s="122">
        <f>'2 Manganese'!F71</f>
        <v>0.15</v>
      </c>
      <c r="E17" s="122">
        <f>SUM(B17:D17)</f>
        <v>0.6</v>
      </c>
      <c r="F17" s="85">
        <f>'2 Manganese'!F78</f>
        <v>0.2151539269886068</v>
      </c>
      <c r="G17" s="85">
        <f>SUM(E17:F17)</f>
        <v>0.81515392698860678</v>
      </c>
      <c r="H17" s="8" t="str">
        <f>IF(G17&gt;References!$A$39,References!$B$39,References!$B$40)</f>
        <v>Critical</v>
      </c>
    </row>
    <row r="19" spans="1:8" x14ac:dyDescent="0.25">
      <c r="A19" t="s">
        <v>103</v>
      </c>
    </row>
    <row r="20" spans="1:8" ht="15" customHeight="1" x14ac:dyDescent="0.25">
      <c r="A20" s="125" t="s">
        <v>54</v>
      </c>
      <c r="B20" s="127" t="s">
        <v>88</v>
      </c>
      <c r="C20" s="128"/>
      <c r="D20" s="128"/>
      <c r="E20" s="129"/>
      <c r="F20" s="31" t="s">
        <v>89</v>
      </c>
      <c r="G20" s="31" t="s">
        <v>90</v>
      </c>
      <c r="H20" s="132" t="s">
        <v>145</v>
      </c>
    </row>
    <row r="21" spans="1:8" x14ac:dyDescent="0.25">
      <c r="A21" s="126"/>
      <c r="B21" s="31"/>
      <c r="C21" s="31"/>
      <c r="D21" s="31"/>
      <c r="E21" s="31"/>
      <c r="F21" s="31"/>
      <c r="G21" s="31"/>
      <c r="H21" s="132"/>
    </row>
    <row r="22" spans="1:8" x14ac:dyDescent="0.25">
      <c r="A22" s="8" t="s">
        <v>0</v>
      </c>
      <c r="B22" s="123">
        <f>'3 Copper'!B60</f>
        <v>4.9999999999999996E-2</v>
      </c>
      <c r="C22" s="123">
        <f>'3 Copper'!B61</f>
        <v>0.3</v>
      </c>
      <c r="D22" s="123">
        <f>'3 Copper'!B62</f>
        <v>9.9999999999999992E-2</v>
      </c>
      <c r="E22" s="124">
        <f>SUM(B22:D22)</f>
        <v>0.44999999999999996</v>
      </c>
      <c r="F22" s="111">
        <f>'3 Copper'!B69</f>
        <v>0.18646928954402234</v>
      </c>
      <c r="G22" s="85">
        <f>SUM(E22:F22)</f>
        <v>0.63646928954402227</v>
      </c>
      <c r="H22" s="8" t="str">
        <f>IF(G22&gt;References!$A$39,References!$B$39,References!$B$40)</f>
        <v>Critical</v>
      </c>
    </row>
    <row r="23" spans="1:8" x14ac:dyDescent="0.25">
      <c r="A23" s="8" t="s">
        <v>1</v>
      </c>
      <c r="B23" s="123">
        <f>'3 Copper'!C60</f>
        <v>0.15</v>
      </c>
      <c r="C23" s="123">
        <f>'3 Copper'!C61</f>
        <v>0.3</v>
      </c>
      <c r="D23" s="123">
        <f>'3 Copper'!C62</f>
        <v>0.15</v>
      </c>
      <c r="E23" s="124">
        <f>SUM(B23:D23)</f>
        <v>0.6</v>
      </c>
      <c r="F23" s="111">
        <f>'3 Copper'!C69</f>
        <v>0.17591575282052285</v>
      </c>
      <c r="G23" s="85">
        <f>SUM(E23:F23)</f>
        <v>0.77591575282052283</v>
      </c>
      <c r="H23" s="8" t="str">
        <f>IF(G23&gt;References!$A$39,References!$B$39,References!$B$40)</f>
        <v>Critical</v>
      </c>
    </row>
    <row r="24" spans="1:8" x14ac:dyDescent="0.25">
      <c r="A24" s="8" t="s">
        <v>2</v>
      </c>
      <c r="B24" s="123">
        <f>'3 Copper'!D60</f>
        <v>0.15</v>
      </c>
      <c r="C24" s="123">
        <f>'3 Copper'!D61</f>
        <v>0.19999999999999998</v>
      </c>
      <c r="D24" s="123">
        <f>'3 Copper'!D62</f>
        <v>0.15</v>
      </c>
      <c r="E24" s="124">
        <f>SUM(B24:D24)</f>
        <v>0.5</v>
      </c>
      <c r="F24" s="111">
        <f>'3 Copper'!D69</f>
        <v>0.18676231815948405</v>
      </c>
      <c r="G24" s="85">
        <f>SUM(E24:F24)</f>
        <v>0.68676231815948408</v>
      </c>
      <c r="H24" s="8" t="str">
        <f>IF(G24&gt;References!$A$39,References!$B$39,References!$B$40)</f>
        <v>Critical</v>
      </c>
    </row>
    <row r="25" spans="1:8" x14ac:dyDescent="0.25">
      <c r="A25" s="8" t="s">
        <v>3</v>
      </c>
      <c r="B25" s="123">
        <f>'3 Copper'!E60</f>
        <v>0.15</v>
      </c>
      <c r="C25" s="123">
        <f>'3 Copper'!E61</f>
        <v>9.9999999999999992E-2</v>
      </c>
      <c r="D25" s="123">
        <f>'3 Copper'!E62</f>
        <v>0.15</v>
      </c>
      <c r="E25" s="124">
        <f>SUM(B25:D25)</f>
        <v>0.4</v>
      </c>
      <c r="F25" s="111">
        <f>'3 Copper'!E69</f>
        <v>0.18789799667597071</v>
      </c>
      <c r="G25" s="85">
        <f>SUM(E25:F25)</f>
        <v>0.58789799667597076</v>
      </c>
      <c r="H25" s="8" t="str">
        <f>IF(G25&gt;References!$A$39,References!$B$39,References!$B$40)</f>
        <v>Critical</v>
      </c>
    </row>
    <row r="26" spans="1:8" x14ac:dyDescent="0.25">
      <c r="A26" s="8" t="s">
        <v>5</v>
      </c>
      <c r="B26" s="123">
        <f>'3 Copper'!F60</f>
        <v>9.9999999999999992E-2</v>
      </c>
      <c r="C26" s="123">
        <f>'3 Copper'!F61</f>
        <v>0.3</v>
      </c>
      <c r="D26" s="123">
        <f>'3 Copper'!F62</f>
        <v>4.9999999999999996E-2</v>
      </c>
      <c r="E26" s="124">
        <f>SUM(B26:D26)</f>
        <v>0.44999999999999996</v>
      </c>
      <c r="F26" s="111">
        <f>'3 Copper'!F69</f>
        <v>0.12833333333333335</v>
      </c>
      <c r="G26" s="85">
        <f>SUM(E26:F26)</f>
        <v>0.57833333333333337</v>
      </c>
      <c r="H26" s="8" t="str">
        <f>IF(G26&gt;References!$A$39,References!$B$39,References!$B$40)</f>
        <v>Critical</v>
      </c>
    </row>
    <row r="28" spans="1:8" x14ac:dyDescent="0.25">
      <c r="A28" t="s">
        <v>109</v>
      </c>
    </row>
    <row r="29" spans="1:8" ht="15" customHeight="1" x14ac:dyDescent="0.25">
      <c r="A29" s="125" t="s">
        <v>54</v>
      </c>
      <c r="B29" s="127" t="s">
        <v>88</v>
      </c>
      <c r="C29" s="128"/>
      <c r="D29" s="128"/>
      <c r="E29" s="129"/>
      <c r="F29" s="31" t="s">
        <v>89</v>
      </c>
      <c r="G29" s="31" t="s">
        <v>90</v>
      </c>
      <c r="H29" s="132" t="s">
        <v>145</v>
      </c>
    </row>
    <row r="30" spans="1:8" x14ac:dyDescent="0.25">
      <c r="A30" s="126"/>
      <c r="B30" s="31"/>
      <c r="C30" s="31"/>
      <c r="D30" s="31"/>
      <c r="E30" s="31"/>
      <c r="F30" s="31"/>
      <c r="G30" s="31"/>
      <c r="H30" s="132"/>
    </row>
    <row r="31" spans="1:8" x14ac:dyDescent="0.25">
      <c r="A31" s="8" t="s">
        <v>0</v>
      </c>
      <c r="B31" s="123">
        <f>'4 Iron'!B63</f>
        <v>4.9999999999999996E-2</v>
      </c>
      <c r="C31" s="123">
        <f>'4 Iron'!B64</f>
        <v>0.3</v>
      </c>
      <c r="D31" s="123">
        <f>'4 Iron'!B65</f>
        <v>0.15</v>
      </c>
      <c r="E31" s="124">
        <f>SUM(B31:D31)</f>
        <v>0.5</v>
      </c>
      <c r="F31" s="111">
        <f>'4 Iron'!B72</f>
        <v>0.25155139610183908</v>
      </c>
      <c r="G31" s="85">
        <f>SUM(E31:F31)</f>
        <v>0.75155139610183908</v>
      </c>
      <c r="H31" s="8" t="str">
        <f>IF(G31&gt;References!$A$39,References!$B$39,References!$B$40)</f>
        <v>Critical</v>
      </c>
    </row>
    <row r="32" spans="1:8" x14ac:dyDescent="0.25">
      <c r="A32" s="8" t="s">
        <v>1</v>
      </c>
      <c r="B32" s="123">
        <f>'4 Iron'!C63</f>
        <v>0.15</v>
      </c>
      <c r="C32" s="123">
        <f>'4 Iron'!C64</f>
        <v>0.3</v>
      </c>
      <c r="D32" s="123">
        <f>'4 Iron'!C65</f>
        <v>0.15</v>
      </c>
      <c r="E32" s="124">
        <f>SUM(B32:D32)</f>
        <v>0.6</v>
      </c>
      <c r="F32" s="111">
        <f>'4 Iron'!C72</f>
        <v>0.22084635122106905</v>
      </c>
      <c r="G32" s="85">
        <f>SUM(E32:F32)</f>
        <v>0.82084635122106908</v>
      </c>
      <c r="H32" s="8" t="str">
        <f>IF(G32&gt;References!$A$39,References!$B$39,References!$B$40)</f>
        <v>Critical</v>
      </c>
    </row>
    <row r="33" spans="1:8" x14ac:dyDescent="0.25">
      <c r="A33" s="8" t="s">
        <v>2</v>
      </c>
      <c r="B33" s="123">
        <f>'4 Iron'!D63</f>
        <v>0.15</v>
      </c>
      <c r="C33" s="123">
        <f>'4 Iron'!D64</f>
        <v>0.3</v>
      </c>
      <c r="D33" s="123">
        <f>'4 Iron'!D65</f>
        <v>4.9999999999999996E-2</v>
      </c>
      <c r="E33" s="124">
        <f>SUM(B33:D33)</f>
        <v>0.49999999999999994</v>
      </c>
      <c r="F33" s="111">
        <f>'4 Iron'!D72</f>
        <v>0.2644404950933279</v>
      </c>
      <c r="G33" s="85">
        <f>SUM(E33:F33)</f>
        <v>0.7644404950933279</v>
      </c>
      <c r="H33" s="8" t="str">
        <f>IF(G33&gt;References!$A$39,References!$B$39,References!$B$40)</f>
        <v>Critical</v>
      </c>
    </row>
    <row r="34" spans="1:8" x14ac:dyDescent="0.25">
      <c r="A34" s="8" t="s">
        <v>3</v>
      </c>
      <c r="B34" s="123">
        <f>'4 Iron'!E63</f>
        <v>4.9999999999999996E-2</v>
      </c>
      <c r="C34" s="123">
        <f>'4 Iron'!E64</f>
        <v>0.3</v>
      </c>
      <c r="D34" s="123">
        <f>'4 Iron'!E65</f>
        <v>0.15</v>
      </c>
      <c r="E34" s="124">
        <f>SUM(B34:D34)</f>
        <v>0.5</v>
      </c>
      <c r="F34" s="111">
        <f>'4 Iron'!E72</f>
        <v>0.28566246001134132</v>
      </c>
      <c r="G34" s="85">
        <f>SUM(E34:F34)</f>
        <v>0.78566246001134132</v>
      </c>
      <c r="H34" s="8" t="str">
        <f>IF(G34&gt;References!$A$39,References!$B$39,References!$B$40)</f>
        <v>Critical</v>
      </c>
    </row>
    <row r="35" spans="1:8" x14ac:dyDescent="0.25">
      <c r="A35" s="8" t="s">
        <v>5</v>
      </c>
      <c r="B35" s="123">
        <f>'4 Iron'!F63</f>
        <v>4.9999999999999996E-2</v>
      </c>
      <c r="C35" s="123">
        <f>'4 Iron'!F64</f>
        <v>0.3</v>
      </c>
      <c r="D35" s="123">
        <f>'4 Iron'!F65</f>
        <v>4.9999999999999996E-2</v>
      </c>
      <c r="E35" s="124">
        <f>SUM(B35:D35)</f>
        <v>0.39999999999999997</v>
      </c>
      <c r="F35" s="111">
        <f>'4 Iron'!F72</f>
        <v>0.20573323260305024</v>
      </c>
      <c r="G35" s="85">
        <f>SUM(E35:F35)</f>
        <v>0.60573323260305023</v>
      </c>
      <c r="H35" s="8" t="str">
        <f>IF(G35&gt;References!$A$39,References!$B$39,References!$B$40)</f>
        <v>Critical</v>
      </c>
    </row>
    <row r="37" spans="1:8" x14ac:dyDescent="0.25">
      <c r="A37" t="s">
        <v>119</v>
      </c>
    </row>
    <row r="38" spans="1:8" ht="15" customHeight="1" x14ac:dyDescent="0.25">
      <c r="A38" s="125" t="s">
        <v>54</v>
      </c>
      <c r="B38" s="127" t="s">
        <v>88</v>
      </c>
      <c r="C38" s="128"/>
      <c r="D38" s="128"/>
      <c r="E38" s="129"/>
      <c r="F38" s="31" t="s">
        <v>89</v>
      </c>
      <c r="G38" s="31" t="s">
        <v>90</v>
      </c>
      <c r="H38" s="132" t="s">
        <v>145</v>
      </c>
    </row>
    <row r="39" spans="1:8" x14ac:dyDescent="0.25">
      <c r="A39" s="126"/>
      <c r="B39" s="31"/>
      <c r="C39" s="31"/>
      <c r="D39" s="31"/>
      <c r="E39" s="31"/>
      <c r="F39" s="31"/>
      <c r="G39" s="31"/>
      <c r="H39" s="132"/>
    </row>
    <row r="40" spans="1:8" x14ac:dyDescent="0.25">
      <c r="A40" s="8" t="s">
        <v>0</v>
      </c>
      <c r="B40" s="123">
        <f>'5 Graphite'!B97</f>
        <v>0.15</v>
      </c>
      <c r="C40" s="123">
        <f>'5 Graphite'!B98</f>
        <v>0.3</v>
      </c>
      <c r="D40" s="123">
        <f>'5 Graphite'!B99</f>
        <v>0.15</v>
      </c>
      <c r="E40" s="124">
        <f>SUM(B40:D40)</f>
        <v>0.6</v>
      </c>
      <c r="F40" s="111">
        <f>'5 Graphite'!B106</f>
        <v>0.19561024327249293</v>
      </c>
      <c r="G40" s="85">
        <f>SUM(E40:F40)</f>
        <v>0.79561024327249297</v>
      </c>
      <c r="H40" s="8" t="str">
        <f>IF(G40&gt;References!$A$39,References!$B$39,References!$B$40)</f>
        <v>Critical</v>
      </c>
    </row>
    <row r="41" spans="1:8" x14ac:dyDescent="0.25">
      <c r="A41" s="8" t="s">
        <v>1</v>
      </c>
      <c r="B41" s="123">
        <f>'5 Graphite'!C97</f>
        <v>0.15</v>
      </c>
      <c r="C41" s="123">
        <f>'5 Graphite'!C98</f>
        <v>0.3</v>
      </c>
      <c r="D41" s="123">
        <f>'5 Graphite'!C99</f>
        <v>4.9999999999999996E-2</v>
      </c>
      <c r="E41" s="124">
        <f>SUM(B41:D41)</f>
        <v>0.49999999999999994</v>
      </c>
      <c r="F41" s="111">
        <f>'5 Graphite'!C106</f>
        <v>0.20708278122005883</v>
      </c>
      <c r="G41" s="85">
        <f>SUM(E41:F41)</f>
        <v>0.70708278122005874</v>
      </c>
      <c r="H41" s="8" t="str">
        <f>IF(G41&gt;References!$A$39,References!$B$39,References!$B$40)</f>
        <v>Critical</v>
      </c>
    </row>
    <row r="42" spans="1:8" x14ac:dyDescent="0.25">
      <c r="A42" s="8" t="s">
        <v>2</v>
      </c>
      <c r="B42" s="123">
        <f>'5 Graphite'!D97</f>
        <v>0.15</v>
      </c>
      <c r="C42" s="123">
        <f>'5 Graphite'!D98</f>
        <v>0.3</v>
      </c>
      <c r="D42" s="123">
        <f>'5 Graphite'!D99</f>
        <v>4.9999999999999996E-2</v>
      </c>
      <c r="E42" s="124">
        <f>SUM(B42:D42)</f>
        <v>0.49999999999999994</v>
      </c>
      <c r="F42" s="111">
        <f>'5 Graphite'!D106</f>
        <v>0.19644214020677112</v>
      </c>
      <c r="G42" s="85">
        <f>SUM(E42:F42)</f>
        <v>0.69644214020677109</v>
      </c>
      <c r="H42" s="8" t="str">
        <f>IF(G42&gt;References!$A$39,References!$B$39,References!$B$40)</f>
        <v>Critical</v>
      </c>
    </row>
    <row r="43" spans="1:8" x14ac:dyDescent="0.25">
      <c r="A43" s="8" t="s">
        <v>3</v>
      </c>
      <c r="B43" s="123">
        <f>'5 Graphite'!E97</f>
        <v>4.9999999999999996E-2</v>
      </c>
      <c r="C43" s="123">
        <f>'5 Graphite'!E98</f>
        <v>0.19999999999999998</v>
      </c>
      <c r="D43" s="123">
        <f>'5 Graphite'!E99</f>
        <v>9.9999999999999992E-2</v>
      </c>
      <c r="E43" s="124">
        <f>SUM(B43:D43)</f>
        <v>0.35</v>
      </c>
      <c r="F43" s="111">
        <f>'5 Graphite'!E106</f>
        <v>0.19309117472721679</v>
      </c>
      <c r="G43" s="85">
        <f>SUM(E43:F43)</f>
        <v>0.5430911747272168</v>
      </c>
      <c r="H43" s="8" t="str">
        <f>IF(G43&gt;References!$A$39,References!$B$39,References!$B$40)</f>
        <v>Critical</v>
      </c>
    </row>
    <row r="44" spans="1:8" x14ac:dyDescent="0.25">
      <c r="A44" s="8" t="s">
        <v>5</v>
      </c>
      <c r="B44" s="123">
        <f>'5 Graphite'!F97</f>
        <v>0.15</v>
      </c>
      <c r="C44" s="123">
        <f>'5 Graphite'!F98</f>
        <v>0.3</v>
      </c>
      <c r="D44" s="123">
        <f>'5 Graphite'!F99</f>
        <v>0.15</v>
      </c>
      <c r="E44" s="124">
        <f>SUM(B44:D44)</f>
        <v>0.6</v>
      </c>
      <c r="F44" s="111">
        <f>'5 Graphite'!F106</f>
        <v>0.19926447857498059</v>
      </c>
      <c r="G44" s="85">
        <f>SUM(E44:F44)</f>
        <v>0.79926447857498051</v>
      </c>
      <c r="H44" s="8" t="str">
        <f>IF(G44&gt;References!$A$39,References!$B$39,References!$B$40)</f>
        <v>Critical</v>
      </c>
    </row>
    <row r="46" spans="1:8" x14ac:dyDescent="0.25">
      <c r="A46" t="s">
        <v>138</v>
      </c>
    </row>
    <row r="47" spans="1:8" x14ac:dyDescent="0.25">
      <c r="A47" s="125" t="s">
        <v>54</v>
      </c>
      <c r="B47" s="127" t="s">
        <v>88</v>
      </c>
      <c r="C47" s="128"/>
      <c r="D47" s="128"/>
      <c r="E47" s="129"/>
      <c r="F47" s="31" t="s">
        <v>89</v>
      </c>
      <c r="G47" s="31" t="s">
        <v>90</v>
      </c>
      <c r="H47" s="130" t="s">
        <v>145</v>
      </c>
    </row>
    <row r="48" spans="1:8" x14ac:dyDescent="0.25">
      <c r="A48" s="126"/>
      <c r="B48" s="31"/>
      <c r="C48" s="31"/>
      <c r="D48" s="31"/>
      <c r="E48" s="31"/>
      <c r="F48" s="31"/>
      <c r="G48" s="31"/>
      <c r="H48" s="131"/>
    </row>
    <row r="49" spans="1:8" x14ac:dyDescent="0.25">
      <c r="A49" s="8" t="s">
        <v>0</v>
      </c>
      <c r="B49" s="8">
        <f>'6 Bauxite'!B57</f>
        <v>4.9999999999999996E-2</v>
      </c>
      <c r="C49" s="8">
        <f>'6 Bauxite'!B58</f>
        <v>0.3</v>
      </c>
      <c r="D49" s="8">
        <f>'6 Bauxite'!B59</f>
        <v>4.9999999999999996E-2</v>
      </c>
      <c r="E49" s="122">
        <f>SUM(B49:D49)</f>
        <v>0.39999999999999997</v>
      </c>
      <c r="F49" s="111">
        <f>'6 Bauxite'!B66</f>
        <v>0.20241063948804955</v>
      </c>
      <c r="G49" s="85">
        <f>SUM(E49:F49)</f>
        <v>0.60241063948804952</v>
      </c>
      <c r="H49" s="8" t="str">
        <f>IF(G49&gt;References!$A$39,References!$B$39,References!$B$40)</f>
        <v>Critical</v>
      </c>
    </row>
    <row r="50" spans="1:8" x14ac:dyDescent="0.25">
      <c r="A50" s="8" t="s">
        <v>1</v>
      </c>
      <c r="B50" s="8">
        <f>'6 Bauxite'!C57</f>
        <v>4.9999999999999996E-2</v>
      </c>
      <c r="C50" s="8">
        <f>'6 Bauxite'!C58</f>
        <v>0.3</v>
      </c>
      <c r="D50" s="8">
        <f>'6 Bauxite'!C59</f>
        <v>4.9999999999999996E-2</v>
      </c>
      <c r="E50" s="122">
        <f>SUM(B50:D50)</f>
        <v>0.39999999999999997</v>
      </c>
      <c r="F50" s="111">
        <f>'6 Bauxite'!C66</f>
        <v>0.33500000000000002</v>
      </c>
      <c r="G50" s="85">
        <f>SUM(E50:F50)</f>
        <v>0.73499999999999999</v>
      </c>
      <c r="H50" s="8" t="str">
        <f>IF(G50&gt;References!$A$39,References!$B$39,References!$B$40)</f>
        <v>Critical</v>
      </c>
    </row>
    <row r="51" spans="1:8" x14ac:dyDescent="0.25">
      <c r="A51" s="8" t="s">
        <v>2</v>
      </c>
      <c r="B51" s="8">
        <f>'6 Bauxite'!D57</f>
        <v>0.15</v>
      </c>
      <c r="C51" s="8">
        <f>'6 Bauxite'!D58</f>
        <v>0.3</v>
      </c>
      <c r="D51" s="8">
        <f>'6 Bauxite'!D59</f>
        <v>0.15</v>
      </c>
      <c r="E51" s="122">
        <f>SUM(B51:D51)</f>
        <v>0.6</v>
      </c>
      <c r="F51" s="111">
        <f>'6 Bauxite'!D66</f>
        <v>0.33500000000000002</v>
      </c>
      <c r="G51" s="85">
        <f>SUM(E51:F51)</f>
        <v>0.93500000000000005</v>
      </c>
      <c r="H51" s="8" t="str">
        <f>IF(G51&gt;References!$A$39,References!$B$39,References!$B$40)</f>
        <v>Critical</v>
      </c>
    </row>
    <row r="52" spans="1:8" x14ac:dyDescent="0.25">
      <c r="A52" s="8" t="s">
        <v>3</v>
      </c>
      <c r="B52" s="8">
        <f>'6 Bauxite'!E57</f>
        <v>4.9999999999999996E-2</v>
      </c>
      <c r="C52" s="8">
        <f>'6 Bauxite'!E58</f>
        <v>0.3</v>
      </c>
      <c r="D52" s="8">
        <f>'6 Bauxite'!E59</f>
        <v>4.9999999999999996E-2</v>
      </c>
      <c r="E52" s="122">
        <f>SUM(B52:D52)</f>
        <v>0.39999999999999997</v>
      </c>
      <c r="F52" s="111">
        <f>'6 Bauxite'!E66</f>
        <v>0.33500000000000002</v>
      </c>
      <c r="G52" s="85">
        <f>SUM(E52:F52)</f>
        <v>0.73499999999999999</v>
      </c>
      <c r="H52" s="8" t="str">
        <f>IF(G52&gt;References!$A$39,References!$B$39,References!$B$40)</f>
        <v>Critical</v>
      </c>
    </row>
    <row r="53" spans="1:8" x14ac:dyDescent="0.25">
      <c r="A53" s="8" t="s">
        <v>5</v>
      </c>
      <c r="B53" s="8">
        <f>'6 Bauxite'!F57</f>
        <v>0.15</v>
      </c>
      <c r="C53" s="8">
        <f>'6 Bauxite'!F58</f>
        <v>0.3</v>
      </c>
      <c r="D53" s="8">
        <f>'6 Bauxite'!F59</f>
        <v>0.15</v>
      </c>
      <c r="E53" s="122">
        <f>SUM(B53:D53)</f>
        <v>0.6</v>
      </c>
      <c r="F53" s="111">
        <f>'6 Bauxite'!F66</f>
        <v>0.17333333333333334</v>
      </c>
      <c r="G53" s="85">
        <f>SUM(E53:F53)</f>
        <v>0.77333333333333332</v>
      </c>
      <c r="H53" s="8" t="str">
        <f>IF(G53&gt;References!$A$39,References!$B$39,References!$B$40)</f>
        <v>Critical</v>
      </c>
    </row>
    <row r="55" spans="1:8" x14ac:dyDescent="0.25">
      <c r="A55" t="s">
        <v>140</v>
      </c>
    </row>
    <row r="56" spans="1:8" x14ac:dyDescent="0.25">
      <c r="A56" s="125" t="s">
        <v>54</v>
      </c>
      <c r="B56" s="127" t="s">
        <v>88</v>
      </c>
      <c r="C56" s="128"/>
      <c r="D56" s="128"/>
      <c r="E56" s="129"/>
      <c r="F56" s="31" t="s">
        <v>89</v>
      </c>
      <c r="G56" s="31" t="s">
        <v>90</v>
      </c>
      <c r="H56" s="130" t="s">
        <v>145</v>
      </c>
    </row>
    <row r="57" spans="1:8" x14ac:dyDescent="0.25">
      <c r="A57" s="126"/>
      <c r="B57" s="31"/>
      <c r="C57" s="31"/>
      <c r="D57" s="31"/>
      <c r="E57" s="31"/>
      <c r="F57" s="31"/>
      <c r="G57" s="31"/>
      <c r="H57" s="131"/>
    </row>
    <row r="58" spans="1:8" x14ac:dyDescent="0.25">
      <c r="A58" s="8" t="s">
        <v>0</v>
      </c>
      <c r="B58" s="8">
        <f>'7 Nickel'!B55</f>
        <v>4.9999999999999996E-2</v>
      </c>
      <c r="C58" s="8">
        <f>'7 Nickel'!B56</f>
        <v>9.9999999999999992E-2</v>
      </c>
      <c r="D58" s="8">
        <f>'7 Nickel'!B57</f>
        <v>4.9999999999999996E-2</v>
      </c>
      <c r="E58" s="122">
        <f>SUM(B58:D58)</f>
        <v>0.19999999999999998</v>
      </c>
      <c r="F58" s="85">
        <f>'7 Nickel'!B64</f>
        <v>0</v>
      </c>
      <c r="G58" s="85">
        <f>SUM(E58:F58)</f>
        <v>0.19999999999999998</v>
      </c>
      <c r="H58" s="8" t="str">
        <f>IF(G58&gt;References!$A$39,References!$B$39,References!$B$40)</f>
        <v>Not critical</v>
      </c>
    </row>
    <row r="59" spans="1:8" x14ac:dyDescent="0.25">
      <c r="A59" s="8" t="s">
        <v>1</v>
      </c>
      <c r="B59" s="8">
        <f>'7 Nickel'!C55</f>
        <v>0.15</v>
      </c>
      <c r="C59" s="8">
        <f>'7 Nickel'!C56</f>
        <v>0.3</v>
      </c>
      <c r="D59" s="8">
        <f>'7 Nickel'!C57</f>
        <v>4.9999999999999996E-2</v>
      </c>
      <c r="E59" s="122">
        <f>SUM(B59:D59)</f>
        <v>0.49999999999999994</v>
      </c>
      <c r="F59" s="85">
        <f>'7 Nickel'!C64</f>
        <v>0.33749074061372408</v>
      </c>
      <c r="G59" s="85">
        <f>SUM(E59:F59)</f>
        <v>0.83749074061372397</v>
      </c>
      <c r="H59" s="8" t="str">
        <f>IF(G59&gt;References!$A$39,References!$B$39,References!$B$40)</f>
        <v>Critical</v>
      </c>
    </row>
    <row r="60" spans="1:8" x14ac:dyDescent="0.25">
      <c r="A60" s="8" t="s">
        <v>2</v>
      </c>
      <c r="B60" s="8">
        <f>'7 Nickel'!D55</f>
        <v>0.15</v>
      </c>
      <c r="C60" s="8">
        <f>'7 Nickel'!D56</f>
        <v>0.3</v>
      </c>
      <c r="D60" s="8">
        <f>'7 Nickel'!D57</f>
        <v>0.15</v>
      </c>
      <c r="E60" s="122">
        <f>SUM(B60:D60)</f>
        <v>0.6</v>
      </c>
      <c r="F60" s="85">
        <f>'7 Nickel'!D64</f>
        <v>0.1508156685652062</v>
      </c>
      <c r="G60" s="85">
        <f>SUM(E60:F60)</f>
        <v>0.75081566856520621</v>
      </c>
      <c r="H60" s="8" t="str">
        <f>IF(G60&gt;References!$A$39,References!$B$39,References!$B$40)</f>
        <v>Critical</v>
      </c>
    </row>
    <row r="61" spans="1:8" x14ac:dyDescent="0.25">
      <c r="A61" s="8" t="s">
        <v>3</v>
      </c>
      <c r="B61" s="8">
        <f>'7 Nickel'!E55</f>
        <v>0.15</v>
      </c>
      <c r="C61" s="8">
        <f>'7 Nickel'!E56</f>
        <v>0.3</v>
      </c>
      <c r="D61" s="8">
        <f>'7 Nickel'!E57</f>
        <v>4.9999999999999996E-2</v>
      </c>
      <c r="E61" s="122">
        <f>SUM(B61:D61)</f>
        <v>0.49999999999999994</v>
      </c>
      <c r="F61" s="85">
        <f>'7 Nickel'!E64</f>
        <v>2.5000000000000001E-2</v>
      </c>
      <c r="G61" s="85">
        <f>SUM(E61:F61)</f>
        <v>0.52499999999999991</v>
      </c>
      <c r="H61" s="8" t="str">
        <f>IF(G61&gt;References!$A$39,References!$B$39,References!$B$40)</f>
        <v>Critical</v>
      </c>
    </row>
    <row r="62" spans="1:8" x14ac:dyDescent="0.25">
      <c r="A62" s="8" t="s">
        <v>5</v>
      </c>
      <c r="B62" s="8">
        <f>'7 Nickel'!F55</f>
        <v>4.9999999999999996E-2</v>
      </c>
      <c r="C62" s="8">
        <f>'7 Nickel'!F56</f>
        <v>0.3</v>
      </c>
      <c r="D62" s="8">
        <f>'7 Nickel'!F57</f>
        <v>4.9999999999999996E-2</v>
      </c>
      <c r="E62" s="122">
        <f>SUM(B62:D62)</f>
        <v>0.39999999999999997</v>
      </c>
      <c r="F62" s="85">
        <f>'7 Nickel'!F64</f>
        <v>2.5000000000000001E-2</v>
      </c>
      <c r="G62" s="85">
        <f>SUM(E62:F62)</f>
        <v>0.42499999999999999</v>
      </c>
      <c r="H62" s="8" t="str">
        <f>IF(G62&gt;References!$A$39,References!$B$39,References!$B$40)</f>
        <v>Not critical</v>
      </c>
    </row>
    <row r="64" spans="1:8" x14ac:dyDescent="0.25">
      <c r="A64" t="s">
        <v>144</v>
      </c>
    </row>
    <row r="65" spans="1:8" x14ac:dyDescent="0.25">
      <c r="A65" s="125" t="s">
        <v>54</v>
      </c>
      <c r="B65" s="127" t="s">
        <v>88</v>
      </c>
      <c r="C65" s="128"/>
      <c r="D65" s="128"/>
      <c r="E65" s="129"/>
      <c r="F65" s="31" t="s">
        <v>89</v>
      </c>
      <c r="G65" s="31" t="s">
        <v>90</v>
      </c>
      <c r="H65" s="130" t="s">
        <v>145</v>
      </c>
    </row>
    <row r="66" spans="1:8" x14ac:dyDescent="0.25">
      <c r="A66" s="126"/>
      <c r="B66" s="31"/>
      <c r="C66" s="31"/>
      <c r="D66" s="31"/>
      <c r="E66" s="31"/>
      <c r="F66" s="31"/>
      <c r="G66" s="31"/>
      <c r="H66" s="131"/>
    </row>
    <row r="67" spans="1:8" x14ac:dyDescent="0.25">
      <c r="A67" s="8" t="s">
        <v>0</v>
      </c>
      <c r="B67" s="8">
        <f>'8 Lithium'!B59</f>
        <v>0.15</v>
      </c>
      <c r="C67" s="8">
        <f>'8 Lithium'!B60</f>
        <v>0.3</v>
      </c>
      <c r="D67" s="8">
        <f>'8 Lithium'!B61</f>
        <v>0.15</v>
      </c>
      <c r="E67" s="122">
        <f>SUM(B67:D67)</f>
        <v>0.6</v>
      </c>
      <c r="F67" s="111">
        <f>'8 Lithium'!B68</f>
        <v>0.16309112038848178</v>
      </c>
      <c r="G67" s="85">
        <f>SUM(E67:F67)</f>
        <v>0.76309112038848181</v>
      </c>
      <c r="H67" s="8" t="str">
        <f>IF(G67&gt;References!$A$39,References!$B$39,References!$B$40)</f>
        <v>Critical</v>
      </c>
    </row>
    <row r="68" spans="1:8" x14ac:dyDescent="0.25">
      <c r="A68" s="8" t="s">
        <v>1</v>
      </c>
      <c r="B68" s="8">
        <f>'8 Lithium'!C59</f>
        <v>0.15</v>
      </c>
      <c r="C68" s="8">
        <f>'8 Lithium'!C60</f>
        <v>0.3</v>
      </c>
      <c r="D68" s="8">
        <f>'8 Lithium'!C61</f>
        <v>0.15</v>
      </c>
      <c r="E68" s="122">
        <f>SUM(B68:D68)</f>
        <v>0.6</v>
      </c>
      <c r="F68" s="111">
        <f>'8 Lithium'!C68</f>
        <v>0.12783279618111432</v>
      </c>
      <c r="G68" s="85">
        <f>SUM(E68:F68)</f>
        <v>0.72783279618111429</v>
      </c>
      <c r="H68" s="8" t="str">
        <f>IF(G68&gt;References!$A$39,References!$B$39,References!$B$40)</f>
        <v>Critical</v>
      </c>
    </row>
    <row r="69" spans="1:8" x14ac:dyDescent="0.25">
      <c r="A69" s="8" t="s">
        <v>2</v>
      </c>
      <c r="B69" s="8">
        <f>'8 Lithium'!D59</f>
        <v>0.15</v>
      </c>
      <c r="C69" s="8">
        <f>'8 Lithium'!D60</f>
        <v>0.3</v>
      </c>
      <c r="D69" s="8">
        <f>'8 Lithium'!D61</f>
        <v>0.15</v>
      </c>
      <c r="E69" s="122">
        <f>SUM(B69:D69)</f>
        <v>0.6</v>
      </c>
      <c r="F69" s="111">
        <f>'8 Lithium'!D68</f>
        <v>0.18607677690083654</v>
      </c>
      <c r="G69" s="85">
        <f>SUM(E69:F69)</f>
        <v>0.78607677690083655</v>
      </c>
      <c r="H69" s="8" t="str">
        <f>IF(G69&gt;References!$A$39,References!$B$39,References!$B$40)</f>
        <v>Critical</v>
      </c>
    </row>
    <row r="70" spans="1:8" x14ac:dyDescent="0.25">
      <c r="A70" s="8" t="s">
        <v>3</v>
      </c>
      <c r="B70" s="8">
        <f>'8 Lithium'!E59</f>
        <v>0.15</v>
      </c>
      <c r="C70" s="8">
        <f>'8 Lithium'!E60</f>
        <v>0.3</v>
      </c>
      <c r="D70" s="8">
        <f>'8 Lithium'!E61</f>
        <v>0.15</v>
      </c>
      <c r="E70" s="122">
        <f>SUM(B70:D70)</f>
        <v>0.6</v>
      </c>
      <c r="F70" s="111">
        <f>'8 Lithium'!E68</f>
        <v>0.15807962632912395</v>
      </c>
      <c r="G70" s="85">
        <f>SUM(E70:F70)</f>
        <v>0.75807962632912396</v>
      </c>
      <c r="H70" s="8" t="str">
        <f>IF(G70&gt;References!$A$39,References!$B$39,References!$B$40)</f>
        <v>Critical</v>
      </c>
    </row>
    <row r="71" spans="1:8" x14ac:dyDescent="0.25">
      <c r="A71" s="8" t="s">
        <v>5</v>
      </c>
      <c r="B71" s="8">
        <f>'8 Lithium'!F59</f>
        <v>0.15</v>
      </c>
      <c r="C71" s="8">
        <f>'8 Lithium'!F60</f>
        <v>0.3</v>
      </c>
      <c r="D71" s="8">
        <f>'8 Lithium'!F61</f>
        <v>0.15</v>
      </c>
      <c r="E71" s="122">
        <f>SUM(B71:D71)</f>
        <v>0.6</v>
      </c>
      <c r="F71" s="111">
        <f>'8 Lithium'!F68</f>
        <v>0.16581776248782276</v>
      </c>
      <c r="G71" s="85">
        <f>SUM(E71:F71)</f>
        <v>0.76581776248782274</v>
      </c>
      <c r="H71" s="8" t="str">
        <f>IF(G71&gt;References!$A$39,References!$B$39,References!$B$40)</f>
        <v>Critical</v>
      </c>
    </row>
  </sheetData>
  <mergeCells count="24">
    <mergeCell ref="A38:A39"/>
    <mergeCell ref="B38:E38"/>
    <mergeCell ref="H38:H39"/>
    <mergeCell ref="A47:A48"/>
    <mergeCell ref="B47:E47"/>
    <mergeCell ref="H47:H48"/>
    <mergeCell ref="A20:A21"/>
    <mergeCell ref="B20:E20"/>
    <mergeCell ref="H20:H21"/>
    <mergeCell ref="A29:A30"/>
    <mergeCell ref="B29:E29"/>
    <mergeCell ref="H29:H30"/>
    <mergeCell ref="B2:E2"/>
    <mergeCell ref="H2:H3"/>
    <mergeCell ref="A2:A3"/>
    <mergeCell ref="A11:A12"/>
    <mergeCell ref="B11:E11"/>
    <mergeCell ref="H11:H12"/>
    <mergeCell ref="A56:A57"/>
    <mergeCell ref="B56:E56"/>
    <mergeCell ref="H56:H57"/>
    <mergeCell ref="A65:A66"/>
    <mergeCell ref="B65:E65"/>
    <mergeCell ref="H65:H6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7C92-AFC7-476F-8294-64CB203DCF59}">
  <dimension ref="A1:BI70"/>
  <sheetViews>
    <sheetView topLeftCell="A49" zoomScale="85" zoomScaleNormal="85" workbookViewId="0">
      <selection activeCell="B43" sqref="B43:F43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141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27" t="s">
        <v>142</v>
      </c>
      <c r="C5" s="128"/>
      <c r="D5" s="128"/>
      <c r="E5" s="128"/>
      <c r="F5" s="129"/>
      <c r="G5" s="134" t="s">
        <v>37</v>
      </c>
      <c r="H5" s="134"/>
      <c r="I5" s="134"/>
      <c r="J5" s="134"/>
      <c r="K5" s="134"/>
      <c r="L5" s="133" t="s">
        <v>67</v>
      </c>
      <c r="M5" s="133"/>
      <c r="N5" s="133"/>
      <c r="O5" s="133"/>
      <c r="P5" s="133"/>
      <c r="Q5" s="133" t="s">
        <v>70</v>
      </c>
      <c r="R5" s="133"/>
      <c r="S5" s="133"/>
      <c r="T5" s="133"/>
      <c r="U5" s="133"/>
      <c r="V5" s="133" t="s">
        <v>72</v>
      </c>
      <c r="W5" s="133"/>
      <c r="X5" s="133"/>
      <c r="Y5" s="133"/>
      <c r="Z5" s="133"/>
      <c r="AA5" s="134" t="s">
        <v>78</v>
      </c>
      <c r="AB5" s="134"/>
      <c r="AC5" s="134"/>
      <c r="AD5" s="134"/>
      <c r="AE5" s="134"/>
      <c r="AF5" s="134" t="s">
        <v>73</v>
      </c>
      <c r="AG5" s="134"/>
      <c r="AH5" s="134"/>
      <c r="AI5" s="134"/>
      <c r="AJ5" s="134"/>
      <c r="AK5" s="134" t="s">
        <v>74</v>
      </c>
      <c r="AL5" s="134"/>
      <c r="AM5" s="134"/>
      <c r="AN5" s="134"/>
      <c r="AO5" s="134"/>
      <c r="AP5" s="133" t="s">
        <v>75</v>
      </c>
      <c r="AQ5" s="133"/>
      <c r="AR5" s="133"/>
      <c r="AS5" s="133"/>
      <c r="AT5" s="133"/>
      <c r="AU5" s="133" t="s">
        <v>76</v>
      </c>
      <c r="AV5" s="133"/>
      <c r="AW5" s="133"/>
      <c r="AX5" s="133"/>
      <c r="AY5" s="133"/>
      <c r="AZ5" s="133" t="s">
        <v>77</v>
      </c>
      <c r="BA5" s="133"/>
      <c r="BB5" s="133"/>
      <c r="BC5" s="133"/>
      <c r="BD5" s="133"/>
      <c r="BE5" s="133" t="s">
        <v>79</v>
      </c>
      <c r="BF5" s="133"/>
      <c r="BG5" s="133"/>
      <c r="BH5" s="133"/>
      <c r="BI5" s="133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19</v>
      </c>
      <c r="B7" s="89"/>
      <c r="C7" s="89"/>
      <c r="D7" s="89"/>
      <c r="E7" s="89">
        <v>2</v>
      </c>
      <c r="F7" s="89"/>
      <c r="G7" s="19">
        <f t="shared" ref="G7:G18" si="0">IF(B$19=0,0,(B7/B$19)^2)</f>
        <v>0</v>
      </c>
      <c r="H7" s="19">
        <f t="shared" ref="H7:H18" si="1">IF(C$19=0,0,(C7/C$19)^2)</f>
        <v>0</v>
      </c>
      <c r="I7" s="19">
        <f t="shared" ref="I7:I18" si="2">IF(D$19=0,0,(D7/D$19)^2)</f>
        <v>0</v>
      </c>
      <c r="J7" s="19">
        <f t="shared" ref="J7:J18" si="3">IF(E$19=0,0,(E7/E$19)^2)</f>
        <v>1.6427918575371988E-10</v>
      </c>
      <c r="K7" s="19">
        <f t="shared" ref="K7:K18" si="4">IF(F$19=0,0,(F7/F$19)^2)</f>
        <v>0</v>
      </c>
      <c r="L7" s="18">
        <f>IF(COUNT(B7)=1,VLOOKUP($A7,References!$E$3:$P$69,9,FALSE),0)</f>
        <v>0</v>
      </c>
      <c r="M7" s="18">
        <f>IF(COUNT(C7)=1,VLOOKUP($A7,References!$E$3:$P$69,9,FALSE),0)</f>
        <v>0</v>
      </c>
      <c r="N7" s="18">
        <f>IF(COUNT(D7)=1,VLOOKUP($A7,References!$E$3:$P$69,9,FALSE),0)</f>
        <v>0</v>
      </c>
      <c r="O7" s="18">
        <f>IF(COUNT(E7)=1,VLOOKUP($A7,References!$E$3:$P$69,9,FALSE),0)</f>
        <v>1</v>
      </c>
      <c r="P7" s="18">
        <f>IF(COUNT(F7)=1,VLOOKUP($A7,References!$E$3:$P$69,9,FALSE),0)</f>
        <v>0</v>
      </c>
      <c r="Q7" s="18">
        <f>IF(COUNT(B7)=1,VLOOKUP($A7,References!$E$3:$P$69,10,FALSE),0)</f>
        <v>0</v>
      </c>
      <c r="R7" s="18">
        <f>IF(COUNT(C7)=1,VLOOKUP($A7,References!$E$3:$P$69,10,FALSE),0)</f>
        <v>0</v>
      </c>
      <c r="S7" s="18">
        <f>IF(COUNT(D7)=1,VLOOKUP($A7,References!$E$3:$P$69,10,FALSE),0)</f>
        <v>0</v>
      </c>
      <c r="T7" s="18">
        <f>IF(COUNT(E7)=1,VLOOKUP($A7,References!$E$3:$P$69,10,FALSE),0)</f>
        <v>2</v>
      </c>
      <c r="U7" s="18">
        <f>IF(COUNT(F7)=1,VLOOKUP($A7,References!$E$3:$P$69,10,FALSE),0)</f>
        <v>0</v>
      </c>
      <c r="V7" s="18">
        <f>IF(COUNT(B7)=1,VLOOKUP($A7,References!$E$3:$P$69,12,FALSE),0)</f>
        <v>0</v>
      </c>
      <c r="W7" s="18">
        <f>IF(COUNT(C7)=1,VLOOKUP($A7,References!$E$3:$P$69,12,FALSE),0)</f>
        <v>0</v>
      </c>
      <c r="X7" s="18">
        <f>IF(COUNT(D7)=1,VLOOKUP($A7,References!$E$3:$P$69,12,FALSE),0)</f>
        <v>0</v>
      </c>
      <c r="Y7" s="18">
        <f>IF(COUNT(E7)=1,VLOOKUP($A7,References!$E$3:$P$69,12,FALSE),0)</f>
        <v>1</v>
      </c>
      <c r="Z7" s="18">
        <f>IF(COUNT(F7)=1,VLOOKUP($A7,References!$E$3:$P$69,12,FALSE),0)</f>
        <v>0</v>
      </c>
      <c r="AA7" s="19">
        <f>L7/References!$B$28</f>
        <v>0</v>
      </c>
      <c r="AB7" s="19">
        <f>M7/References!$B$28</f>
        <v>0</v>
      </c>
      <c r="AC7" s="19">
        <f>N7/References!$B$28</f>
        <v>0</v>
      </c>
      <c r="AD7" s="19">
        <f>O7/References!$B$28</f>
        <v>0.33333333333333331</v>
      </c>
      <c r="AE7" s="19">
        <f>P7/References!$B$28</f>
        <v>0</v>
      </c>
      <c r="AF7" s="19">
        <f>Q7/2</f>
        <v>0</v>
      </c>
      <c r="AG7" s="19">
        <f t="shared" ref="AG7:AJ18" si="5">R7/2</f>
        <v>0</v>
      </c>
      <c r="AH7" s="19">
        <f t="shared" si="5"/>
        <v>0</v>
      </c>
      <c r="AI7" s="19">
        <f t="shared" si="5"/>
        <v>1</v>
      </c>
      <c r="AJ7" s="19">
        <f t="shared" si="5"/>
        <v>0</v>
      </c>
      <c r="AK7" s="19">
        <f>V7/References!$B$36</f>
        <v>0</v>
      </c>
      <c r="AL7" s="19">
        <f>W7/References!$B$36</f>
        <v>0</v>
      </c>
      <c r="AM7" s="19">
        <f>X7/References!$B$36</f>
        <v>0</v>
      </c>
      <c r="AN7" s="19">
        <f>Y7/References!$B$36</f>
        <v>0.2</v>
      </c>
      <c r="AO7" s="19">
        <f>Z7/References!$B$36</f>
        <v>0</v>
      </c>
      <c r="AP7" s="19">
        <f>AA7*References!$B$6</f>
        <v>0</v>
      </c>
      <c r="AQ7" s="19">
        <f>AB7*References!$B$6</f>
        <v>0</v>
      </c>
      <c r="AR7" s="19">
        <f>AC7*References!$B$6</f>
        <v>0</v>
      </c>
      <c r="AS7" s="19">
        <f>AD7*References!$B$6</f>
        <v>8.3333333333333329E-2</v>
      </c>
      <c r="AT7" s="19">
        <f>AE7*References!$B$6</f>
        <v>0</v>
      </c>
      <c r="AU7" s="19">
        <f>AF7*References!$B$5</f>
        <v>0</v>
      </c>
      <c r="AV7" s="19">
        <f>AG7*References!$B$5</f>
        <v>0</v>
      </c>
      <c r="AW7" s="19">
        <f>AH7*References!$B$5</f>
        <v>0</v>
      </c>
      <c r="AX7" s="19">
        <f>AI7*References!$B$5</f>
        <v>0.05</v>
      </c>
      <c r="AY7" s="19">
        <f>AJ7*References!$B$5</f>
        <v>0</v>
      </c>
      <c r="AZ7" s="19">
        <f>AK7*References!$B$7</f>
        <v>0</v>
      </c>
      <c r="BA7" s="19">
        <f>AL7*References!$B$7</f>
        <v>0</v>
      </c>
      <c r="BB7" s="19">
        <f>AM7*References!$B$7</f>
        <v>0</v>
      </c>
      <c r="BC7" s="19">
        <f>AN7*References!$B$7</f>
        <v>2.0000000000000004E-2</v>
      </c>
      <c r="BD7" s="19">
        <f>AO7*References!$B$7</f>
        <v>0</v>
      </c>
      <c r="BE7" s="78" t="str">
        <f>IF((AP7+AU7+AZ7)=0,"",AP7+AU7+AZ7)</f>
        <v/>
      </c>
      <c r="BF7" s="78" t="str">
        <f t="shared" ref="BF7:BI18" si="6">IF((AQ7+AV7+BA7)=0,"",AQ7+AV7+BA7)</f>
        <v/>
      </c>
      <c r="BG7" s="78" t="str">
        <f t="shared" si="6"/>
        <v/>
      </c>
      <c r="BH7" s="78">
        <f t="shared" si="6"/>
        <v>0.15333333333333332</v>
      </c>
      <c r="BI7" s="78" t="str">
        <f t="shared" si="6"/>
        <v/>
      </c>
    </row>
    <row r="8" spans="1:61" x14ac:dyDescent="0.25">
      <c r="A8" s="88" t="s">
        <v>10</v>
      </c>
      <c r="B8" s="89">
        <v>59560</v>
      </c>
      <c r="C8" s="89">
        <v>1500</v>
      </c>
      <c r="D8" s="89">
        <v>130500</v>
      </c>
      <c r="E8" s="89">
        <v>3600</v>
      </c>
      <c r="F8" s="89">
        <v>2</v>
      </c>
      <c r="G8" s="19">
        <f t="shared" si="0"/>
        <v>0.72012583871151747</v>
      </c>
      <c r="H8" s="19">
        <f t="shared" si="1"/>
        <v>5.0052855370356832E-3</v>
      </c>
      <c r="I8" s="19">
        <f t="shared" si="2"/>
        <v>5.4266681416617647E-2</v>
      </c>
      <c r="J8" s="19">
        <f t="shared" si="3"/>
        <v>5.3226456184205244E-4</v>
      </c>
      <c r="K8" s="19">
        <f t="shared" si="4"/>
        <v>3.9173047180752511E-8</v>
      </c>
      <c r="L8" s="18">
        <f>IF(COUNT(B8)=1,VLOOKUP($A8,References!$E$3:$P$69,9,FALSE),0)</f>
        <v>3</v>
      </c>
      <c r="M8" s="18">
        <f>IF(COUNT(C8)=1,VLOOKUP($A8,References!$E$3:$P$69,9,FALSE),0)</f>
        <v>3</v>
      </c>
      <c r="N8" s="18">
        <f>IF(COUNT(D8)=1,VLOOKUP($A8,References!$E$3:$P$69,9,FALSE),0)</f>
        <v>3</v>
      </c>
      <c r="O8" s="18">
        <f>IF(COUNT(E8)=1,VLOOKUP($A8,References!$E$3:$P$69,9,FALSE),0)</f>
        <v>3</v>
      </c>
      <c r="P8" s="18">
        <f>IF(COUNT(F8)=1,VLOOKUP($A8,References!$E$3:$P$69,9,FALSE),0)</f>
        <v>3</v>
      </c>
      <c r="Q8" s="18">
        <f>IF(COUNT(B8)=1,VLOOKUP($A8,References!$E$3:$P$69,10,FALSE),0)</f>
        <v>1</v>
      </c>
      <c r="R8" s="18">
        <f>IF(COUNT(C8)=1,VLOOKUP($A8,References!$E$3:$P$69,10,FALSE),0)</f>
        <v>1</v>
      </c>
      <c r="S8" s="18">
        <f>IF(COUNT(D8)=1,VLOOKUP($A8,References!$E$3:$P$69,10,FALSE),0)</f>
        <v>1</v>
      </c>
      <c r="T8" s="18">
        <f>IF(COUNT(E8)=1,VLOOKUP($A8,References!$E$3:$P$69,10,FALSE),0)</f>
        <v>1</v>
      </c>
      <c r="U8" s="18">
        <f>IF(COUNT(F8)=1,VLOOKUP($A8,References!$E$3:$P$69,10,FALSE),0)</f>
        <v>1</v>
      </c>
      <c r="V8" s="18">
        <f>IF(COUNT(B8)=1,VLOOKUP($A8,References!$E$3:$P$69,12,FALSE),0)</f>
        <v>3</v>
      </c>
      <c r="W8" s="18">
        <f>IF(COUNT(C8)=1,VLOOKUP($A8,References!$E$3:$P$69,12,FALSE),0)</f>
        <v>3</v>
      </c>
      <c r="X8" s="18">
        <f>IF(COUNT(D8)=1,VLOOKUP($A8,References!$E$3:$P$69,12,FALSE),0)</f>
        <v>3</v>
      </c>
      <c r="Y8" s="18">
        <f>IF(COUNT(E8)=1,VLOOKUP($A8,References!$E$3:$P$69,12,FALSE),0)</f>
        <v>3</v>
      </c>
      <c r="Z8" s="18">
        <f>IF(COUNT(F8)=1,VLOOKUP($A8,References!$E$3:$P$69,12,FALSE),0)</f>
        <v>3</v>
      </c>
      <c r="AA8" s="19">
        <f>L8/References!$B$28</f>
        <v>1</v>
      </c>
      <c r="AB8" s="19">
        <f>M8/References!$B$28</f>
        <v>1</v>
      </c>
      <c r="AC8" s="19">
        <f>N8/References!$B$28</f>
        <v>1</v>
      </c>
      <c r="AD8" s="19">
        <f>O8/References!$B$28</f>
        <v>1</v>
      </c>
      <c r="AE8" s="19">
        <f>P8/References!$B$28</f>
        <v>1</v>
      </c>
      <c r="AF8" s="19">
        <f t="shared" ref="AF8:AF18" si="7">Q8/2</f>
        <v>0.5</v>
      </c>
      <c r="AG8" s="19">
        <f t="shared" si="5"/>
        <v>0.5</v>
      </c>
      <c r="AH8" s="19">
        <f t="shared" si="5"/>
        <v>0.5</v>
      </c>
      <c r="AI8" s="19">
        <f t="shared" si="5"/>
        <v>0.5</v>
      </c>
      <c r="AJ8" s="19">
        <f t="shared" si="5"/>
        <v>0.5</v>
      </c>
      <c r="AK8" s="19">
        <f>V8/References!$B$36</f>
        <v>0.6</v>
      </c>
      <c r="AL8" s="19">
        <f>W8/References!$B$36</f>
        <v>0.6</v>
      </c>
      <c r="AM8" s="19">
        <f>X8/References!$B$36</f>
        <v>0.6</v>
      </c>
      <c r="AN8" s="19">
        <f>Y8/References!$B$36</f>
        <v>0.6</v>
      </c>
      <c r="AO8" s="19">
        <f>Z8/References!$B$36</f>
        <v>0.6</v>
      </c>
      <c r="AP8" s="19">
        <f>AA8*References!$B$6</f>
        <v>0.25</v>
      </c>
      <c r="AQ8" s="19">
        <f>AB8*References!$B$6</f>
        <v>0.25</v>
      </c>
      <c r="AR8" s="19">
        <f>AC8*References!$B$6</f>
        <v>0.25</v>
      </c>
      <c r="AS8" s="19">
        <f>AD8*References!$B$6</f>
        <v>0.25</v>
      </c>
      <c r="AT8" s="19">
        <f>AE8*References!$B$6</f>
        <v>0.25</v>
      </c>
      <c r="AU8" s="19">
        <f>AF8*References!$B$5</f>
        <v>2.5000000000000001E-2</v>
      </c>
      <c r="AV8" s="19">
        <f>AG8*References!$B$5</f>
        <v>2.5000000000000001E-2</v>
      </c>
      <c r="AW8" s="19">
        <f>AH8*References!$B$5</f>
        <v>2.5000000000000001E-2</v>
      </c>
      <c r="AX8" s="19">
        <f>AI8*References!$B$5</f>
        <v>2.5000000000000001E-2</v>
      </c>
      <c r="AY8" s="19">
        <f>AJ8*References!$B$5</f>
        <v>2.5000000000000001E-2</v>
      </c>
      <c r="AZ8" s="19">
        <f>AK8*References!$B$7</f>
        <v>0.06</v>
      </c>
      <c r="BA8" s="19">
        <f>AL8*References!$B$7</f>
        <v>0.06</v>
      </c>
      <c r="BB8" s="19">
        <f>AM8*References!$B$7</f>
        <v>0.06</v>
      </c>
      <c r="BC8" s="19">
        <f>AN8*References!$B$7</f>
        <v>0.06</v>
      </c>
      <c r="BD8" s="19">
        <f>AO8*References!$B$7</f>
        <v>0.06</v>
      </c>
      <c r="BE8" s="78">
        <f t="shared" ref="BE8:BE18" si="8">IF((AP8+AU8+AZ8)=0,"",AP8+AU8+AZ8)</f>
        <v>0.33500000000000002</v>
      </c>
      <c r="BF8" s="78">
        <f t="shared" si="6"/>
        <v>0.33500000000000002</v>
      </c>
      <c r="BG8" s="78">
        <f t="shared" si="6"/>
        <v>0.33500000000000002</v>
      </c>
      <c r="BH8" s="78">
        <f t="shared" si="6"/>
        <v>0.33500000000000002</v>
      </c>
      <c r="BI8" s="78">
        <f t="shared" si="6"/>
        <v>0.33500000000000002</v>
      </c>
    </row>
    <row r="9" spans="1:61" x14ac:dyDescent="0.25">
      <c r="A9" s="88" t="s">
        <v>98</v>
      </c>
      <c r="B9" s="89"/>
      <c r="C9" s="89">
        <v>4819</v>
      </c>
      <c r="D9" s="89"/>
      <c r="E9" s="89">
        <v>2502</v>
      </c>
      <c r="F9" s="89">
        <v>1</v>
      </c>
      <c r="G9" s="19">
        <f t="shared" si="0"/>
        <v>0</v>
      </c>
      <c r="H9" s="19">
        <f t="shared" si="1"/>
        <v>5.1660688783705028E-2</v>
      </c>
      <c r="I9" s="19">
        <f t="shared" si="2"/>
        <v>0</v>
      </c>
      <c r="J9" s="19">
        <f t="shared" si="3"/>
        <v>2.5709708998375739E-4</v>
      </c>
      <c r="K9" s="19">
        <f t="shared" si="4"/>
        <v>9.7932617951881277E-9</v>
      </c>
      <c r="L9" s="18">
        <f>IF(COUNT(B9)=1,VLOOKUP($A9,References!$E$3:$P$69,9,FALSE),0)</f>
        <v>0</v>
      </c>
      <c r="M9" s="18">
        <f>IF(COUNT(C9)=1,VLOOKUP($A9,References!$E$3:$P$69,9,FALSE),0)</f>
        <v>0</v>
      </c>
      <c r="N9" s="18">
        <f>IF(COUNT(D9)=1,VLOOKUP($A9,References!$E$3:$P$69,9,FALSE),0)</f>
        <v>0</v>
      </c>
      <c r="O9" s="18">
        <f>IF(COUNT(E9)=1,VLOOKUP($A9,References!$E$3:$P$69,9,FALSE),0)</f>
        <v>0</v>
      </c>
      <c r="P9" s="18">
        <f>IF(COUNT(F9)=1,VLOOKUP($A9,References!$E$3:$P$69,9,FALSE),0)</f>
        <v>0</v>
      </c>
      <c r="Q9" s="18">
        <f>IF(COUNT(B9)=1,VLOOKUP($A9,References!$E$3:$P$69,10,FALSE),0)</f>
        <v>0</v>
      </c>
      <c r="R9" s="18">
        <f>IF(COUNT(C9)=1,VLOOKUP($A9,References!$E$3:$P$69,10,FALSE),0)</f>
        <v>2</v>
      </c>
      <c r="S9" s="18">
        <f>IF(COUNT(D9)=1,VLOOKUP($A9,References!$E$3:$P$69,10,FALSE),0)</f>
        <v>0</v>
      </c>
      <c r="T9" s="18">
        <f>IF(COUNT(E9)=1,VLOOKUP($A9,References!$E$3:$P$69,10,FALSE),0)</f>
        <v>2</v>
      </c>
      <c r="U9" s="18">
        <f>IF(COUNT(F9)=1,VLOOKUP($A9,References!$E$3:$P$69,10,FALSE),0)</f>
        <v>2</v>
      </c>
      <c r="V9" s="18">
        <f>IF(COUNT(B9)=1,VLOOKUP($A9,References!$E$3:$P$69,12,FALSE),0)</f>
        <v>0</v>
      </c>
      <c r="W9" s="18">
        <f>IF(COUNT(C9)=1,VLOOKUP($A9,References!$E$3:$P$69,12,FALSE),0)</f>
        <v>1</v>
      </c>
      <c r="X9" s="18">
        <f>IF(COUNT(D9)=1,VLOOKUP($A9,References!$E$3:$P$69,12,FALSE),0)</f>
        <v>0</v>
      </c>
      <c r="Y9" s="18">
        <f>IF(COUNT(E9)=1,VLOOKUP($A9,References!$E$3:$P$69,12,FALSE),0)</f>
        <v>1</v>
      </c>
      <c r="Z9" s="18">
        <f>IF(COUNT(F9)=1,VLOOKUP($A9,References!$E$3:$P$69,12,FALSE),0)</f>
        <v>1</v>
      </c>
      <c r="AA9" s="19">
        <f>L9/References!$B$28</f>
        <v>0</v>
      </c>
      <c r="AB9" s="19">
        <f>M9/References!$B$28</f>
        <v>0</v>
      </c>
      <c r="AC9" s="19">
        <f>N9/References!$B$28</f>
        <v>0</v>
      </c>
      <c r="AD9" s="19">
        <f>O9/References!$B$28</f>
        <v>0</v>
      </c>
      <c r="AE9" s="19">
        <f>P9/References!$B$28</f>
        <v>0</v>
      </c>
      <c r="AF9" s="19">
        <f t="shared" si="7"/>
        <v>0</v>
      </c>
      <c r="AG9" s="19">
        <f t="shared" si="5"/>
        <v>1</v>
      </c>
      <c r="AH9" s="19">
        <f t="shared" si="5"/>
        <v>0</v>
      </c>
      <c r="AI9" s="19">
        <f t="shared" si="5"/>
        <v>1</v>
      </c>
      <c r="AJ9" s="19">
        <f t="shared" si="5"/>
        <v>1</v>
      </c>
      <c r="AK9" s="19">
        <f>V9/References!$B$36</f>
        <v>0</v>
      </c>
      <c r="AL9" s="19">
        <f>W9/References!$B$36</f>
        <v>0.2</v>
      </c>
      <c r="AM9" s="19">
        <f>X9/References!$B$36</f>
        <v>0</v>
      </c>
      <c r="AN9" s="19">
        <f>Y9/References!$B$36</f>
        <v>0.2</v>
      </c>
      <c r="AO9" s="19">
        <f>Z9/References!$B$36</f>
        <v>0.2</v>
      </c>
      <c r="AP9" s="19">
        <f>AA9*References!$B$6</f>
        <v>0</v>
      </c>
      <c r="AQ9" s="19">
        <f>AB9*References!$B$6</f>
        <v>0</v>
      </c>
      <c r="AR9" s="19">
        <f>AC9*References!$B$6</f>
        <v>0</v>
      </c>
      <c r="AS9" s="19">
        <f>AD9*References!$B$6</f>
        <v>0</v>
      </c>
      <c r="AT9" s="19">
        <f>AE9*References!$B$6</f>
        <v>0</v>
      </c>
      <c r="AU9" s="19">
        <f>AF9*References!$B$5</f>
        <v>0</v>
      </c>
      <c r="AV9" s="19">
        <f>AG9*References!$B$5</f>
        <v>0.05</v>
      </c>
      <c r="AW9" s="19">
        <f>AH9*References!$B$5</f>
        <v>0</v>
      </c>
      <c r="AX9" s="19">
        <f>AI9*References!$B$5</f>
        <v>0.05</v>
      </c>
      <c r="AY9" s="19">
        <f>AJ9*References!$B$5</f>
        <v>0.05</v>
      </c>
      <c r="AZ9" s="19">
        <f>AK9*References!$B$7</f>
        <v>0</v>
      </c>
      <c r="BA9" s="19">
        <f>AL9*References!$B$7</f>
        <v>2.0000000000000004E-2</v>
      </c>
      <c r="BB9" s="19">
        <f>AM9*References!$B$7</f>
        <v>0</v>
      </c>
      <c r="BC9" s="19">
        <f>AN9*References!$B$7</f>
        <v>2.0000000000000004E-2</v>
      </c>
      <c r="BD9" s="19">
        <f>AO9*References!$B$7</f>
        <v>2.0000000000000004E-2</v>
      </c>
      <c r="BE9" s="78" t="str">
        <f t="shared" si="8"/>
        <v/>
      </c>
      <c r="BF9" s="78">
        <f t="shared" si="6"/>
        <v>7.0000000000000007E-2</v>
      </c>
      <c r="BG9" s="78" t="str">
        <f t="shared" si="6"/>
        <v/>
      </c>
      <c r="BH9" s="78">
        <f t="shared" si="6"/>
        <v>7.0000000000000007E-2</v>
      </c>
      <c r="BI9" s="78">
        <f t="shared" si="6"/>
        <v>7.0000000000000007E-2</v>
      </c>
    </row>
    <row r="10" spans="1:61" x14ac:dyDescent="0.25">
      <c r="A10" s="88" t="s">
        <v>23</v>
      </c>
      <c r="B10" s="89"/>
      <c r="C10" s="89">
        <v>2000</v>
      </c>
      <c r="D10" s="89"/>
      <c r="E10" s="89"/>
      <c r="F10" s="89"/>
      <c r="G10" s="19">
        <f t="shared" si="0"/>
        <v>0</v>
      </c>
      <c r="H10" s="19">
        <f t="shared" si="1"/>
        <v>8.8982853991745464E-3</v>
      </c>
      <c r="I10" s="19">
        <f t="shared" si="2"/>
        <v>0</v>
      </c>
      <c r="J10" s="19">
        <f t="shared" si="3"/>
        <v>0</v>
      </c>
      <c r="K10" s="19">
        <f t="shared" si="4"/>
        <v>0</v>
      </c>
      <c r="L10" s="18">
        <f>IF(COUNT(B10)=1,VLOOKUP($A10,References!$E$3:$P$69,9,FALSE),0)</f>
        <v>0</v>
      </c>
      <c r="M10" s="18">
        <f>IF(COUNT(C10)=1,VLOOKUP($A10,References!$E$3:$P$69,9,FALSE),0)</f>
        <v>1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0</v>
      </c>
      <c r="Q10" s="18">
        <f>IF(COUNT(B10)=1,VLOOKUP($A10,References!$E$3:$P$69,10,FALSE),0)</f>
        <v>0</v>
      </c>
      <c r="R10" s="18">
        <f>IF(COUNT(C10)=1,VLOOKUP($A10,References!$E$3:$P$69,10,FALSE),0)</f>
        <v>2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0</v>
      </c>
      <c r="V10" s="18">
        <f>IF(COUNT(B10)=1,VLOOKUP($A10,References!$E$3:$P$69,12,FALSE),0)</f>
        <v>0</v>
      </c>
      <c r="W10" s="18">
        <f>IF(COUNT(C10)=1,VLOOKUP($A10,References!$E$3:$P$69,12,FALSE),0)</f>
        <v>1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0</v>
      </c>
      <c r="AA10" s="19">
        <f>L10/References!$B$28</f>
        <v>0</v>
      </c>
      <c r="AB10" s="19">
        <f>M10/References!$B$28</f>
        <v>0.33333333333333331</v>
      </c>
      <c r="AC10" s="19">
        <f>N10/References!$B$28</f>
        <v>0</v>
      </c>
      <c r="AD10" s="19">
        <f>O10/References!$B$28</f>
        <v>0</v>
      </c>
      <c r="AE10" s="19">
        <f>P10/References!$B$28</f>
        <v>0</v>
      </c>
      <c r="AF10" s="19">
        <f t="shared" si="7"/>
        <v>0</v>
      </c>
      <c r="AG10" s="19">
        <f t="shared" si="5"/>
        <v>1</v>
      </c>
      <c r="AH10" s="19">
        <f t="shared" si="5"/>
        <v>0</v>
      </c>
      <c r="AI10" s="19">
        <f t="shared" si="5"/>
        <v>0</v>
      </c>
      <c r="AJ10" s="19">
        <f t="shared" si="5"/>
        <v>0</v>
      </c>
      <c r="AK10" s="19">
        <f>V10/References!$B$36</f>
        <v>0</v>
      </c>
      <c r="AL10" s="19">
        <f>W10/References!$B$36</f>
        <v>0.2</v>
      </c>
      <c r="AM10" s="19">
        <f>X10/References!$B$36</f>
        <v>0</v>
      </c>
      <c r="AN10" s="19">
        <f>Y10/References!$B$36</f>
        <v>0</v>
      </c>
      <c r="AO10" s="19">
        <f>Z10/References!$B$36</f>
        <v>0</v>
      </c>
      <c r="AP10" s="19">
        <f>AA10*References!$B$6</f>
        <v>0</v>
      </c>
      <c r="AQ10" s="19">
        <f>AB10*References!$B$6</f>
        <v>8.3333333333333329E-2</v>
      </c>
      <c r="AR10" s="19">
        <f>AC10*References!$B$6</f>
        <v>0</v>
      </c>
      <c r="AS10" s="19">
        <f>AD10*References!$B$6</f>
        <v>0</v>
      </c>
      <c r="AT10" s="19">
        <f>AE10*References!$B$6</f>
        <v>0</v>
      </c>
      <c r="AU10" s="19">
        <f>AF10*References!$B$5</f>
        <v>0</v>
      </c>
      <c r="AV10" s="19">
        <f>AG10*References!$B$5</f>
        <v>0.05</v>
      </c>
      <c r="AW10" s="19">
        <f>AH10*References!$B$5</f>
        <v>0</v>
      </c>
      <c r="AX10" s="19">
        <f>AI10*References!$B$5</f>
        <v>0</v>
      </c>
      <c r="AY10" s="19">
        <f>AJ10*References!$B$5</f>
        <v>0</v>
      </c>
      <c r="AZ10" s="19">
        <f>AK10*References!$B$7</f>
        <v>0</v>
      </c>
      <c r="BA10" s="19">
        <f>AL10*References!$B$7</f>
        <v>2.0000000000000004E-2</v>
      </c>
      <c r="BB10" s="19">
        <f>AM10*References!$B$7</f>
        <v>0</v>
      </c>
      <c r="BC10" s="19">
        <f>AN10*References!$B$7</f>
        <v>0</v>
      </c>
      <c r="BD10" s="19">
        <f>AO10*References!$B$7</f>
        <v>0</v>
      </c>
      <c r="BE10" s="78" t="str">
        <f t="shared" si="8"/>
        <v/>
      </c>
      <c r="BF10" s="78">
        <f t="shared" si="6"/>
        <v>0.15333333333333332</v>
      </c>
      <c r="BG10" s="78" t="str">
        <f t="shared" si="6"/>
        <v/>
      </c>
      <c r="BH10" s="78" t="str">
        <f t="shared" si="6"/>
        <v/>
      </c>
      <c r="BI10" s="78" t="str">
        <f t="shared" si="6"/>
        <v/>
      </c>
    </row>
    <row r="11" spans="1:61" x14ac:dyDescent="0.25">
      <c r="A11" s="88" t="s">
        <v>12</v>
      </c>
      <c r="B11" s="89"/>
      <c r="C11" s="89">
        <v>0</v>
      </c>
      <c r="D11" s="89">
        <v>3101</v>
      </c>
      <c r="E11" s="89"/>
      <c r="F11" s="89"/>
      <c r="G11" s="19">
        <f t="shared" si="0"/>
        <v>0</v>
      </c>
      <c r="H11" s="19">
        <f t="shared" si="1"/>
        <v>0</v>
      </c>
      <c r="I11" s="19">
        <f t="shared" si="2"/>
        <v>3.0641905791468713E-5</v>
      </c>
      <c r="J11" s="19">
        <f t="shared" si="3"/>
        <v>0</v>
      </c>
      <c r="K11" s="19">
        <f t="shared" si="4"/>
        <v>0</v>
      </c>
      <c r="L11" s="18">
        <f>IF(COUNT(B11)=1,VLOOKUP($A11,References!$E$3:$P$69,9,FALSE),0)</f>
        <v>0</v>
      </c>
      <c r="M11" s="18">
        <f>IF(COUNT(C11)=1,VLOOKUP($A11,References!$E$3:$P$69,9,FALSE),0)</f>
        <v>2</v>
      </c>
      <c r="N11" s="18">
        <f>IF(COUNT(D11)=1,VLOOKUP($A11,References!$E$3:$P$69,9,FALSE),0)</f>
        <v>2</v>
      </c>
      <c r="O11" s="18">
        <f>IF(COUNT(E11)=1,VLOOKUP($A11,References!$E$3:$P$69,9,FALSE),0)</f>
        <v>0</v>
      </c>
      <c r="P11" s="18">
        <f>IF(COUNT(F11)=1,VLOOKUP($A11,References!$E$3:$P$69,9,FALSE),0)</f>
        <v>0</v>
      </c>
      <c r="Q11" s="18">
        <f>IF(COUNT(B11)=1,VLOOKUP($A11,References!$E$3:$P$69,10,FALSE),0)</f>
        <v>0</v>
      </c>
      <c r="R11" s="18">
        <f>IF(COUNT(C11)=1,VLOOKUP($A11,References!$E$3:$P$69,10,FALSE),0)</f>
        <v>1</v>
      </c>
      <c r="S11" s="18">
        <f>IF(COUNT(D11)=1,VLOOKUP($A11,References!$E$3:$P$69,10,FALSE),0)</f>
        <v>1</v>
      </c>
      <c r="T11" s="18">
        <f>IF(COUNT(E11)=1,VLOOKUP($A11,References!$E$3:$P$69,10,FALSE),0)</f>
        <v>0</v>
      </c>
      <c r="U11" s="18">
        <f>IF(COUNT(F11)=1,VLOOKUP($A11,References!$E$3:$P$69,10,FALSE),0)</f>
        <v>0</v>
      </c>
      <c r="V11" s="18">
        <f>IF(COUNT(B11)=1,VLOOKUP($A11,References!$E$3:$P$69,12,FALSE),0)</f>
        <v>0</v>
      </c>
      <c r="W11" s="18">
        <f>IF(COUNT(C11)=1,VLOOKUP($A11,References!$E$3:$P$69,12,FALSE),0)</f>
        <v>2</v>
      </c>
      <c r="X11" s="18">
        <f>IF(COUNT(D11)=1,VLOOKUP($A11,References!$E$3:$P$69,12,FALSE),0)</f>
        <v>2</v>
      </c>
      <c r="Y11" s="18">
        <f>IF(COUNT(E11)=1,VLOOKUP($A11,References!$E$3:$P$69,12,FALSE),0)</f>
        <v>0</v>
      </c>
      <c r="Z11" s="18">
        <f>IF(COUNT(F11)=1,VLOOKUP($A11,References!$E$3:$P$69,12,FALSE),0)</f>
        <v>0</v>
      </c>
      <c r="AA11" s="19">
        <f>L11/References!$B$28</f>
        <v>0</v>
      </c>
      <c r="AB11" s="19">
        <f>M11/References!$B$28</f>
        <v>0.66666666666666663</v>
      </c>
      <c r="AC11" s="19">
        <f>N11/References!$B$28</f>
        <v>0.66666666666666663</v>
      </c>
      <c r="AD11" s="19">
        <f>O11/References!$B$28</f>
        <v>0</v>
      </c>
      <c r="AE11" s="19">
        <f>P11/References!$B$28</f>
        <v>0</v>
      </c>
      <c r="AF11" s="19">
        <f>Q11/2</f>
        <v>0</v>
      </c>
      <c r="AG11" s="19">
        <f t="shared" ref="AG11:AG14" si="9">R11/2</f>
        <v>0.5</v>
      </c>
      <c r="AH11" s="19">
        <f t="shared" ref="AH11:AH14" si="10">S11/2</f>
        <v>0.5</v>
      </c>
      <c r="AI11" s="19">
        <f t="shared" ref="AI11:AI14" si="11">T11/2</f>
        <v>0</v>
      </c>
      <c r="AJ11" s="19">
        <f t="shared" ref="AJ11:AJ14" si="12">U11/2</f>
        <v>0</v>
      </c>
      <c r="AK11" s="19">
        <f>V11/References!$B$36</f>
        <v>0</v>
      </c>
      <c r="AL11" s="19">
        <f>W11/References!$B$36</f>
        <v>0.4</v>
      </c>
      <c r="AM11" s="19">
        <f>X11/References!$B$36</f>
        <v>0.4</v>
      </c>
      <c r="AN11" s="19">
        <f>Y11/References!$B$36</f>
        <v>0</v>
      </c>
      <c r="AO11" s="19">
        <f>Z11/References!$B$36</f>
        <v>0</v>
      </c>
      <c r="AP11" s="19">
        <f>AA11*References!$B$6</f>
        <v>0</v>
      </c>
      <c r="AQ11" s="19">
        <f>AB11*References!$B$6</f>
        <v>0.16666666666666666</v>
      </c>
      <c r="AR11" s="19">
        <f>AC11*References!$B$6</f>
        <v>0.16666666666666666</v>
      </c>
      <c r="AS11" s="19">
        <f>AD11*References!$B$6</f>
        <v>0</v>
      </c>
      <c r="AT11" s="19">
        <f>AE11*References!$B$6</f>
        <v>0</v>
      </c>
      <c r="AU11" s="19">
        <f>AF11*References!$B$5</f>
        <v>0</v>
      </c>
      <c r="AV11" s="19">
        <f>AG11*References!$B$5</f>
        <v>2.5000000000000001E-2</v>
      </c>
      <c r="AW11" s="19">
        <f>AH11*References!$B$5</f>
        <v>2.5000000000000001E-2</v>
      </c>
      <c r="AX11" s="19">
        <f>AI11*References!$B$5</f>
        <v>0</v>
      </c>
      <c r="AY11" s="19">
        <f>AJ11*References!$B$5</f>
        <v>0</v>
      </c>
      <c r="AZ11" s="19">
        <f>AK11*References!$B$7</f>
        <v>0</v>
      </c>
      <c r="BA11" s="19">
        <f>AL11*References!$B$7</f>
        <v>4.0000000000000008E-2</v>
      </c>
      <c r="BB11" s="19">
        <f>AM11*References!$B$7</f>
        <v>4.0000000000000008E-2</v>
      </c>
      <c r="BC11" s="19">
        <f>AN11*References!$B$7</f>
        <v>0</v>
      </c>
      <c r="BD11" s="19">
        <f>AO11*References!$B$7</f>
        <v>0</v>
      </c>
      <c r="BE11" s="78" t="str">
        <f>IF((AP11+AU11+AZ11)=0,"",AP11+AU11+AZ11)</f>
        <v/>
      </c>
      <c r="BF11" s="78">
        <f t="shared" ref="BF11:BF14" si="13">IF((AQ11+AV11+BA11)=0,"",AQ11+AV11+BA11)</f>
        <v>0.23166666666666666</v>
      </c>
      <c r="BG11" s="78">
        <f t="shared" ref="BG11:BG14" si="14">IF((AR11+AW11+BB11)=0,"",AR11+AW11+BB11)</f>
        <v>0.23166666666666666</v>
      </c>
      <c r="BH11" s="78" t="str">
        <f t="shared" ref="BH11:BH14" si="15">IF((AS11+AX11+BC11)=0,"",AS11+AX11+BC11)</f>
        <v/>
      </c>
      <c r="BI11" s="78" t="str">
        <f t="shared" ref="BI11:BI14" si="16">IF((AT11+AY11+BD11)=0,"",AT11+AY11+BD11)</f>
        <v/>
      </c>
    </row>
    <row r="12" spans="1:61" x14ac:dyDescent="0.25">
      <c r="A12" s="88" t="s">
        <v>9</v>
      </c>
      <c r="B12" s="89">
        <v>80</v>
      </c>
      <c r="C12" s="89"/>
      <c r="D12" s="89">
        <v>320000</v>
      </c>
      <c r="E12" s="89"/>
      <c r="F12" s="89"/>
      <c r="G12" s="19">
        <f t="shared" si="0"/>
        <v>1.2992089086910776E-6</v>
      </c>
      <c r="H12" s="19">
        <f t="shared" si="1"/>
        <v>0</v>
      </c>
      <c r="I12" s="19">
        <f t="shared" si="2"/>
        <v>0.32629633605270902</v>
      </c>
      <c r="J12" s="19">
        <f t="shared" si="3"/>
        <v>0</v>
      </c>
      <c r="K12" s="19">
        <f t="shared" si="4"/>
        <v>0</v>
      </c>
      <c r="L12" s="18">
        <f>IF(COUNT(B12)=1,VLOOKUP($A12,References!$E$3:$P$69,9,FALSE),0)</f>
        <v>1</v>
      </c>
      <c r="M12" s="18">
        <f>IF(COUNT(C12)=1,VLOOKUP($A12,References!$E$3:$P$69,9,FALSE),0)</f>
        <v>0</v>
      </c>
      <c r="N12" s="18">
        <f>IF(COUNT(D12)=1,VLOOKUP($A12,References!$E$3:$P$69,9,FALSE),0)</f>
        <v>1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1</v>
      </c>
      <c r="R12" s="18">
        <f>IF(COUNT(C12)=1,VLOOKUP($A12,References!$E$3:$P$69,10,FALSE),0)</f>
        <v>0</v>
      </c>
      <c r="S12" s="18">
        <f>IF(COUNT(D12)=1,VLOOKUP($A12,References!$E$3:$P$69,10,FALSE),0)</f>
        <v>1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1</v>
      </c>
      <c r="W12" s="18">
        <f>IF(COUNT(C12)=1,VLOOKUP($A12,References!$E$3:$P$69,12,FALSE),0)</f>
        <v>0</v>
      </c>
      <c r="X12" s="18">
        <f>IF(COUNT(D12)=1,VLOOKUP($A12,References!$E$3:$P$69,12,FALSE),0)</f>
        <v>1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0.33333333333333331</v>
      </c>
      <c r="AB12" s="19">
        <f>M12/References!$B$28</f>
        <v>0</v>
      </c>
      <c r="AC12" s="19">
        <f>N12/References!$B$28</f>
        <v>0.33333333333333331</v>
      </c>
      <c r="AD12" s="19">
        <f>O12/References!$B$28</f>
        <v>0</v>
      </c>
      <c r="AE12" s="19">
        <f>P12/References!$B$28</f>
        <v>0</v>
      </c>
      <c r="AF12" s="19">
        <f t="shared" ref="AF12:AF14" si="17">Q12/2</f>
        <v>0.5</v>
      </c>
      <c r="AG12" s="19">
        <f t="shared" si="9"/>
        <v>0</v>
      </c>
      <c r="AH12" s="19">
        <f t="shared" si="10"/>
        <v>0.5</v>
      </c>
      <c r="AI12" s="19">
        <f t="shared" si="11"/>
        <v>0</v>
      </c>
      <c r="AJ12" s="19">
        <f t="shared" si="12"/>
        <v>0</v>
      </c>
      <c r="AK12" s="19">
        <f>V12/References!$B$36</f>
        <v>0.2</v>
      </c>
      <c r="AL12" s="19">
        <f>W12/References!$B$36</f>
        <v>0</v>
      </c>
      <c r="AM12" s="19">
        <f>X12/References!$B$36</f>
        <v>0.2</v>
      </c>
      <c r="AN12" s="19">
        <f>Y12/References!$B$36</f>
        <v>0</v>
      </c>
      <c r="AO12" s="19">
        <f>Z12/References!$B$36</f>
        <v>0</v>
      </c>
      <c r="AP12" s="19">
        <f>AA12*References!$B$6</f>
        <v>8.3333333333333329E-2</v>
      </c>
      <c r="AQ12" s="19">
        <f>AB12*References!$B$6</f>
        <v>0</v>
      </c>
      <c r="AR12" s="19">
        <f>AC12*References!$B$6</f>
        <v>8.3333333333333329E-2</v>
      </c>
      <c r="AS12" s="19">
        <f>AD12*References!$B$6</f>
        <v>0</v>
      </c>
      <c r="AT12" s="19">
        <f>AE12*References!$B$6</f>
        <v>0</v>
      </c>
      <c r="AU12" s="19">
        <f>AF12*References!$B$5</f>
        <v>2.5000000000000001E-2</v>
      </c>
      <c r="AV12" s="19">
        <f>AG12*References!$B$5</f>
        <v>0</v>
      </c>
      <c r="AW12" s="19">
        <f>AH12*References!$B$5</f>
        <v>2.5000000000000001E-2</v>
      </c>
      <c r="AX12" s="19">
        <f>AI12*References!$B$5</f>
        <v>0</v>
      </c>
      <c r="AY12" s="19">
        <f>AJ12*References!$B$5</f>
        <v>0</v>
      </c>
      <c r="AZ12" s="19">
        <f>AK12*References!$B$7</f>
        <v>2.0000000000000004E-2</v>
      </c>
      <c r="BA12" s="19">
        <f>AL12*References!$B$7</f>
        <v>0</v>
      </c>
      <c r="BB12" s="19">
        <f>AM12*References!$B$7</f>
        <v>2.0000000000000004E-2</v>
      </c>
      <c r="BC12" s="19">
        <f>AN12*References!$B$7</f>
        <v>0</v>
      </c>
      <c r="BD12" s="19">
        <f>AO12*References!$B$7</f>
        <v>0</v>
      </c>
      <c r="BE12" s="78">
        <f t="shared" ref="BE12:BE14" si="18">IF((AP12+AU12+AZ12)=0,"",AP12+AU12+AZ12)</f>
        <v>0.12833333333333335</v>
      </c>
      <c r="BF12" s="78" t="str">
        <f t="shared" si="13"/>
        <v/>
      </c>
      <c r="BG12" s="78">
        <f t="shared" si="14"/>
        <v>0.12833333333333335</v>
      </c>
      <c r="BH12" s="78" t="str">
        <f t="shared" si="15"/>
        <v/>
      </c>
      <c r="BI12" s="78" t="str">
        <f t="shared" si="16"/>
        <v/>
      </c>
    </row>
    <row r="13" spans="1:61" x14ac:dyDescent="0.25">
      <c r="A13" s="88" t="s">
        <v>18</v>
      </c>
      <c r="B13" s="89">
        <v>0</v>
      </c>
      <c r="C13" s="89">
        <v>5</v>
      </c>
      <c r="D13" s="89">
        <v>0</v>
      </c>
      <c r="E13" s="89">
        <v>126816</v>
      </c>
      <c r="F13" s="89">
        <v>101</v>
      </c>
      <c r="G13" s="19">
        <f t="shared" si="0"/>
        <v>0</v>
      </c>
      <c r="H13" s="19">
        <f t="shared" si="1"/>
        <v>5.5614283744840915E-8</v>
      </c>
      <c r="I13" s="19">
        <f t="shared" si="2"/>
        <v>0</v>
      </c>
      <c r="J13" s="19">
        <f t="shared" si="3"/>
        <v>0.66049669920811871</v>
      </c>
      <c r="K13" s="19">
        <f t="shared" si="4"/>
        <v>9.9901063572714101E-5</v>
      </c>
      <c r="L13" s="18">
        <f>IF(COUNT(B13)=1,VLOOKUP($A13,References!$E$3:$P$69,9,FALSE),0)</f>
        <v>1</v>
      </c>
      <c r="M13" s="18">
        <f>IF(COUNT(C13)=1,VLOOKUP($A13,References!$E$3:$P$69,9,FALSE),0)</f>
        <v>1</v>
      </c>
      <c r="N13" s="18">
        <f>IF(COUNT(D13)=1,VLOOKUP($A13,References!$E$3:$P$69,9,FALSE),0)</f>
        <v>1</v>
      </c>
      <c r="O13" s="18">
        <f>IF(COUNT(E13)=1,VLOOKUP($A13,References!$E$3:$P$69,9,FALSE),0)</f>
        <v>1</v>
      </c>
      <c r="P13" s="18">
        <f>IF(COUNT(F13)=1,VLOOKUP($A13,References!$E$3:$P$69,9,FALSE),0)</f>
        <v>1</v>
      </c>
      <c r="Q13" s="18">
        <f>IF(COUNT(B13)=1,VLOOKUP($A13,References!$E$3:$P$69,10,FALSE),0)</f>
        <v>1</v>
      </c>
      <c r="R13" s="18">
        <f>IF(COUNT(C13)=1,VLOOKUP($A13,References!$E$3:$P$69,10,FALSE),0)</f>
        <v>1</v>
      </c>
      <c r="S13" s="18">
        <f>IF(COUNT(D13)=1,VLOOKUP($A13,References!$E$3:$P$69,10,FALSE),0)</f>
        <v>1</v>
      </c>
      <c r="T13" s="18">
        <f>IF(COUNT(E13)=1,VLOOKUP($A13,References!$E$3:$P$69,10,FALSE),0)</f>
        <v>1</v>
      </c>
      <c r="U13" s="18">
        <f>IF(COUNT(F13)=1,VLOOKUP($A13,References!$E$3:$P$69,10,FALSE),0)</f>
        <v>1</v>
      </c>
      <c r="V13" s="18">
        <f>IF(COUNT(B13)=1,VLOOKUP($A13,References!$E$3:$P$69,12,FALSE),0)</f>
        <v>1</v>
      </c>
      <c r="W13" s="18">
        <f>IF(COUNT(C13)=1,VLOOKUP($A13,References!$E$3:$P$69,12,FALSE),0)</f>
        <v>1</v>
      </c>
      <c r="X13" s="18">
        <f>IF(COUNT(D13)=1,VLOOKUP($A13,References!$E$3:$P$69,12,FALSE),0)</f>
        <v>1</v>
      </c>
      <c r="Y13" s="18">
        <f>IF(COUNT(E13)=1,VLOOKUP($A13,References!$E$3:$P$69,12,FALSE),0)</f>
        <v>1</v>
      </c>
      <c r="Z13" s="18">
        <f>IF(COUNT(F13)=1,VLOOKUP($A13,References!$E$3:$P$69,12,FALSE),0)</f>
        <v>1</v>
      </c>
      <c r="AA13" s="19">
        <f>L13/References!$B$28</f>
        <v>0.33333333333333331</v>
      </c>
      <c r="AB13" s="19">
        <f>M13/References!$B$28</f>
        <v>0.33333333333333331</v>
      </c>
      <c r="AC13" s="19">
        <f>N13/References!$B$28</f>
        <v>0.33333333333333331</v>
      </c>
      <c r="AD13" s="19">
        <f>O13/References!$B$28</f>
        <v>0.33333333333333331</v>
      </c>
      <c r="AE13" s="19">
        <f>P13/References!$B$28</f>
        <v>0.33333333333333331</v>
      </c>
      <c r="AF13" s="19">
        <f t="shared" si="17"/>
        <v>0.5</v>
      </c>
      <c r="AG13" s="19">
        <f t="shared" si="9"/>
        <v>0.5</v>
      </c>
      <c r="AH13" s="19">
        <f t="shared" si="10"/>
        <v>0.5</v>
      </c>
      <c r="AI13" s="19">
        <f t="shared" si="11"/>
        <v>0.5</v>
      </c>
      <c r="AJ13" s="19">
        <f t="shared" si="12"/>
        <v>0.5</v>
      </c>
      <c r="AK13" s="19">
        <f>V13/References!$B$36</f>
        <v>0.2</v>
      </c>
      <c r="AL13" s="19">
        <f>W13/References!$B$36</f>
        <v>0.2</v>
      </c>
      <c r="AM13" s="19">
        <f>X13/References!$B$36</f>
        <v>0.2</v>
      </c>
      <c r="AN13" s="19">
        <f>Y13/References!$B$36</f>
        <v>0.2</v>
      </c>
      <c r="AO13" s="19">
        <f>Z13/References!$B$36</f>
        <v>0.2</v>
      </c>
      <c r="AP13" s="19">
        <f>AA13*References!$B$6</f>
        <v>8.3333333333333329E-2</v>
      </c>
      <c r="AQ13" s="19">
        <f>AB13*References!$B$6</f>
        <v>8.3333333333333329E-2</v>
      </c>
      <c r="AR13" s="19">
        <f>AC13*References!$B$6</f>
        <v>8.3333333333333329E-2</v>
      </c>
      <c r="AS13" s="19">
        <f>AD13*References!$B$6</f>
        <v>8.3333333333333329E-2</v>
      </c>
      <c r="AT13" s="19">
        <f>AE13*References!$B$6</f>
        <v>8.3333333333333329E-2</v>
      </c>
      <c r="AU13" s="19">
        <f>AF13*References!$B$5</f>
        <v>2.5000000000000001E-2</v>
      </c>
      <c r="AV13" s="19">
        <f>AG13*References!$B$5</f>
        <v>2.5000000000000001E-2</v>
      </c>
      <c r="AW13" s="19">
        <f>AH13*References!$B$5</f>
        <v>2.5000000000000001E-2</v>
      </c>
      <c r="AX13" s="19">
        <f>AI13*References!$B$5</f>
        <v>2.5000000000000001E-2</v>
      </c>
      <c r="AY13" s="19">
        <f>AJ13*References!$B$5</f>
        <v>2.5000000000000001E-2</v>
      </c>
      <c r="AZ13" s="19">
        <f>AK13*References!$B$7</f>
        <v>2.0000000000000004E-2</v>
      </c>
      <c r="BA13" s="19">
        <f>AL13*References!$B$7</f>
        <v>2.0000000000000004E-2</v>
      </c>
      <c r="BB13" s="19">
        <f>AM13*References!$B$7</f>
        <v>2.0000000000000004E-2</v>
      </c>
      <c r="BC13" s="19">
        <f>AN13*References!$B$7</f>
        <v>2.0000000000000004E-2</v>
      </c>
      <c r="BD13" s="19">
        <f>AO13*References!$B$7</f>
        <v>2.0000000000000004E-2</v>
      </c>
      <c r="BE13" s="78">
        <f t="shared" si="18"/>
        <v>0.12833333333333335</v>
      </c>
      <c r="BF13" s="78">
        <f t="shared" si="13"/>
        <v>0.12833333333333335</v>
      </c>
      <c r="BG13" s="78">
        <f t="shared" si="14"/>
        <v>0.12833333333333335</v>
      </c>
      <c r="BH13" s="78">
        <f t="shared" si="15"/>
        <v>0.12833333333333335</v>
      </c>
      <c r="BI13" s="78">
        <f t="shared" si="16"/>
        <v>0.12833333333333335</v>
      </c>
    </row>
    <row r="14" spans="1:61" x14ac:dyDescent="0.25">
      <c r="A14" s="88" t="s">
        <v>99</v>
      </c>
      <c r="B14" s="89">
        <v>5103</v>
      </c>
      <c r="C14" s="89">
        <v>2819</v>
      </c>
      <c r="D14" s="89"/>
      <c r="E14" s="89">
        <v>2500</v>
      </c>
      <c r="F14" s="89">
        <v>1</v>
      </c>
      <c r="G14" s="19">
        <f t="shared" si="0"/>
        <v>5.2862798750845383E-3</v>
      </c>
      <c r="H14" s="19">
        <f t="shared" si="1"/>
        <v>1.7678136844257432E-2</v>
      </c>
      <c r="I14" s="19">
        <f t="shared" si="2"/>
        <v>0</v>
      </c>
      <c r="J14" s="19">
        <f t="shared" si="3"/>
        <v>2.5668622774018733E-4</v>
      </c>
      <c r="K14" s="19">
        <f t="shared" si="4"/>
        <v>9.7932617951881277E-9</v>
      </c>
      <c r="L14" s="18">
        <f>IF(COUNT(B14)=1,VLOOKUP($A14,References!$E$3:$P$69,9,FALSE),0)</f>
        <v>1</v>
      </c>
      <c r="M14" s="18">
        <f>IF(COUNT(C14)=1,VLOOKUP($A14,References!$E$3:$P$69,9,FALSE),0)</f>
        <v>1</v>
      </c>
      <c r="N14" s="18">
        <f>IF(COUNT(D14)=1,VLOOKUP($A14,References!$E$3:$P$69,9,FALSE),0)</f>
        <v>0</v>
      </c>
      <c r="O14" s="18">
        <f>IF(COUNT(E14)=1,VLOOKUP($A14,References!$E$3:$P$69,9,FALSE),0)</f>
        <v>1</v>
      </c>
      <c r="P14" s="18">
        <f>IF(COUNT(F14)=1,VLOOKUP($A14,References!$E$3:$P$69,9,FALSE),0)</f>
        <v>1</v>
      </c>
      <c r="Q14" s="18">
        <f>IF(COUNT(B14)=1,VLOOKUP($A14,References!$E$3:$P$69,10,FALSE),0)</f>
        <v>2</v>
      </c>
      <c r="R14" s="18">
        <f>IF(COUNT(C14)=1,VLOOKUP($A14,References!$E$3:$P$69,10,FALSE),0)</f>
        <v>2</v>
      </c>
      <c r="S14" s="18">
        <f>IF(COUNT(D14)=1,VLOOKUP($A14,References!$E$3:$P$69,10,FALSE),0)</f>
        <v>0</v>
      </c>
      <c r="T14" s="18">
        <f>IF(COUNT(E14)=1,VLOOKUP($A14,References!$E$3:$P$69,10,FALSE),0)</f>
        <v>2</v>
      </c>
      <c r="U14" s="18">
        <f>IF(COUNT(F14)=1,VLOOKUP($A14,References!$E$3:$P$69,10,FALSE),0)</f>
        <v>2</v>
      </c>
      <c r="V14" s="18">
        <f>IF(COUNT(B14)=1,VLOOKUP($A14,References!$E$3:$P$69,12,FALSE),0)</f>
        <v>1</v>
      </c>
      <c r="W14" s="18">
        <f>IF(COUNT(C14)=1,VLOOKUP($A14,References!$E$3:$P$69,12,FALSE),0)</f>
        <v>1</v>
      </c>
      <c r="X14" s="18">
        <f>IF(COUNT(D14)=1,VLOOKUP($A14,References!$E$3:$P$69,12,FALSE),0)</f>
        <v>0</v>
      </c>
      <c r="Y14" s="18">
        <f>IF(COUNT(E14)=1,VLOOKUP($A14,References!$E$3:$P$69,12,FALSE),0)</f>
        <v>1</v>
      </c>
      <c r="Z14" s="18">
        <f>IF(COUNT(F14)=1,VLOOKUP($A14,References!$E$3:$P$69,12,FALSE),0)</f>
        <v>1</v>
      </c>
      <c r="AA14" s="19">
        <f>L14/References!$B$28</f>
        <v>0.33333333333333331</v>
      </c>
      <c r="AB14" s="19">
        <f>M14/References!$B$28</f>
        <v>0.33333333333333331</v>
      </c>
      <c r="AC14" s="19">
        <f>N14/References!$B$28</f>
        <v>0</v>
      </c>
      <c r="AD14" s="19">
        <f>O14/References!$B$28</f>
        <v>0.33333333333333331</v>
      </c>
      <c r="AE14" s="19">
        <f>P14/References!$B$28</f>
        <v>0.33333333333333331</v>
      </c>
      <c r="AF14" s="19">
        <f t="shared" si="17"/>
        <v>1</v>
      </c>
      <c r="AG14" s="19">
        <f t="shared" si="9"/>
        <v>1</v>
      </c>
      <c r="AH14" s="19">
        <f t="shared" si="10"/>
        <v>0</v>
      </c>
      <c r="AI14" s="19">
        <f t="shared" si="11"/>
        <v>1</v>
      </c>
      <c r="AJ14" s="19">
        <f t="shared" si="12"/>
        <v>1</v>
      </c>
      <c r="AK14" s="19">
        <f>V14/References!$B$36</f>
        <v>0.2</v>
      </c>
      <c r="AL14" s="19">
        <f>W14/References!$B$36</f>
        <v>0.2</v>
      </c>
      <c r="AM14" s="19">
        <f>X14/References!$B$36</f>
        <v>0</v>
      </c>
      <c r="AN14" s="19">
        <f>Y14/References!$B$36</f>
        <v>0.2</v>
      </c>
      <c r="AO14" s="19">
        <f>Z14/References!$B$36</f>
        <v>0.2</v>
      </c>
      <c r="AP14" s="19">
        <f>AA14*References!$B$6</f>
        <v>8.3333333333333329E-2</v>
      </c>
      <c r="AQ14" s="19">
        <f>AB14*References!$B$6</f>
        <v>8.3333333333333329E-2</v>
      </c>
      <c r="AR14" s="19">
        <f>AC14*References!$B$6</f>
        <v>0</v>
      </c>
      <c r="AS14" s="19">
        <f>AD14*References!$B$6</f>
        <v>8.3333333333333329E-2</v>
      </c>
      <c r="AT14" s="19">
        <f>AE14*References!$B$6</f>
        <v>8.3333333333333329E-2</v>
      </c>
      <c r="AU14" s="19">
        <f>AF14*References!$B$5</f>
        <v>0.05</v>
      </c>
      <c r="AV14" s="19">
        <f>AG14*References!$B$5</f>
        <v>0.05</v>
      </c>
      <c r="AW14" s="19">
        <f>AH14*References!$B$5</f>
        <v>0</v>
      </c>
      <c r="AX14" s="19">
        <f>AI14*References!$B$5</f>
        <v>0.05</v>
      </c>
      <c r="AY14" s="19">
        <f>AJ14*References!$B$5</f>
        <v>0.05</v>
      </c>
      <c r="AZ14" s="19">
        <f>AK14*References!$B$7</f>
        <v>2.0000000000000004E-2</v>
      </c>
      <c r="BA14" s="19">
        <f>AL14*References!$B$7</f>
        <v>2.0000000000000004E-2</v>
      </c>
      <c r="BB14" s="19">
        <f>AM14*References!$B$7</f>
        <v>0</v>
      </c>
      <c r="BC14" s="19">
        <f>AN14*References!$B$7</f>
        <v>2.0000000000000004E-2</v>
      </c>
      <c r="BD14" s="19">
        <f>AO14*References!$B$7</f>
        <v>2.0000000000000004E-2</v>
      </c>
      <c r="BE14" s="78">
        <f t="shared" si="18"/>
        <v>0.15333333333333332</v>
      </c>
      <c r="BF14" s="78">
        <f t="shared" si="13"/>
        <v>0.15333333333333332</v>
      </c>
      <c r="BG14" s="78" t="str">
        <f t="shared" si="14"/>
        <v/>
      </c>
      <c r="BH14" s="78">
        <f t="shared" si="15"/>
        <v>0.15333333333333332</v>
      </c>
      <c r="BI14" s="78">
        <f t="shared" si="16"/>
        <v>0.15333333333333332</v>
      </c>
    </row>
    <row r="15" spans="1:61" x14ac:dyDescent="0.25">
      <c r="A15" s="88" t="s">
        <v>20</v>
      </c>
      <c r="B15" s="89"/>
      <c r="C15" s="89">
        <v>450</v>
      </c>
      <c r="D15" s="89"/>
      <c r="E15" s="90"/>
      <c r="F15" s="89"/>
      <c r="G15" s="19">
        <f t="shared" si="0"/>
        <v>0</v>
      </c>
      <c r="H15" s="19">
        <f t="shared" si="1"/>
        <v>4.5047569833321145E-4</v>
      </c>
      <c r="I15" s="19">
        <f t="shared" si="2"/>
        <v>0</v>
      </c>
      <c r="J15" s="19">
        <f t="shared" si="3"/>
        <v>0</v>
      </c>
      <c r="K15" s="19">
        <f t="shared" si="4"/>
        <v>0</v>
      </c>
      <c r="L15" s="18">
        <f>IF(COUNT(B15)=1,VLOOKUP($A15,References!$E$3:$P$69,9,FALSE),0)</f>
        <v>0</v>
      </c>
      <c r="M15" s="18">
        <f>IF(COUNT(C15)=1,VLOOKUP($A15,References!$E$3:$P$69,9,FALSE),0)</f>
        <v>0</v>
      </c>
      <c r="N15" s="18">
        <f>IF(COUNT(D15)=1,VLOOKUP($A15,References!$E$3:$P$69,9,FALSE),0)</f>
        <v>0</v>
      </c>
      <c r="O15" s="18">
        <f>IF(COUNT(E15)=1,VLOOKUP($A15,References!$E$3:$P$69,9,FALSE),0)</f>
        <v>0</v>
      </c>
      <c r="P15" s="18">
        <f>IF(COUNT(F15)=1,VLOOKUP($A15,References!$E$3:$P$69,9,FALSE),0)</f>
        <v>0</v>
      </c>
      <c r="Q15" s="18">
        <f>IF(COUNT(B15)=1,VLOOKUP($A15,References!$E$3:$P$69,10,FALSE),0)</f>
        <v>0</v>
      </c>
      <c r="R15" s="18">
        <f>IF(COUNT(C15)=1,VLOOKUP($A15,References!$E$3:$P$69,10,FALSE),0)</f>
        <v>1</v>
      </c>
      <c r="S15" s="18">
        <f>IF(COUNT(D15)=1,VLOOKUP($A15,References!$E$3:$P$69,10,FALSE),0)</f>
        <v>0</v>
      </c>
      <c r="T15" s="18">
        <f>IF(COUNT(E15)=1,VLOOKUP($A15,References!$E$3:$P$69,10,FALSE),0)</f>
        <v>0</v>
      </c>
      <c r="U15" s="18">
        <f>IF(COUNT(F15)=1,VLOOKUP($A15,References!$E$3:$P$69,10,FALSE),0)</f>
        <v>0</v>
      </c>
      <c r="V15" s="18">
        <f>IF(COUNT(B15)=1,VLOOKUP($A15,References!$E$3:$P$69,12,FALSE),0)</f>
        <v>0</v>
      </c>
      <c r="W15" s="18">
        <f>IF(COUNT(C15)=1,VLOOKUP($A15,References!$E$3:$P$69,12,FALSE),0)</f>
        <v>0</v>
      </c>
      <c r="X15" s="18">
        <f>IF(COUNT(D15)=1,VLOOKUP($A15,References!$E$3:$P$69,12,FALSE),0)</f>
        <v>0</v>
      </c>
      <c r="Y15" s="18">
        <f>IF(COUNT(E15)=1,VLOOKUP($A15,References!$E$3:$P$69,12,FALSE),0)</f>
        <v>0</v>
      </c>
      <c r="Z15" s="18">
        <f>IF(COUNT(F15)=1,VLOOKUP($A15,References!$E$3:$P$69,12,FALSE),0)</f>
        <v>0</v>
      </c>
      <c r="AA15" s="19">
        <f>L15/References!$B$28</f>
        <v>0</v>
      </c>
      <c r="AB15" s="19">
        <f>M15/References!$B$28</f>
        <v>0</v>
      </c>
      <c r="AC15" s="19">
        <f>N15/References!$B$28</f>
        <v>0</v>
      </c>
      <c r="AD15" s="19">
        <f>O15/References!$B$28</f>
        <v>0</v>
      </c>
      <c r="AE15" s="19">
        <f>P15/References!$B$28</f>
        <v>0</v>
      </c>
      <c r="AF15" s="19">
        <f t="shared" si="7"/>
        <v>0</v>
      </c>
      <c r="AG15" s="19">
        <f t="shared" si="5"/>
        <v>0.5</v>
      </c>
      <c r="AH15" s="19">
        <f t="shared" si="5"/>
        <v>0</v>
      </c>
      <c r="AI15" s="19">
        <f t="shared" si="5"/>
        <v>0</v>
      </c>
      <c r="AJ15" s="19">
        <f t="shared" si="5"/>
        <v>0</v>
      </c>
      <c r="AK15" s="19">
        <f>V15/References!$B$36</f>
        <v>0</v>
      </c>
      <c r="AL15" s="19">
        <f>W15/References!$B$36</f>
        <v>0</v>
      </c>
      <c r="AM15" s="19">
        <f>X15/References!$B$36</f>
        <v>0</v>
      </c>
      <c r="AN15" s="19">
        <f>Y15/References!$B$36</f>
        <v>0</v>
      </c>
      <c r="AO15" s="19">
        <f>Z15/References!$B$36</f>
        <v>0</v>
      </c>
      <c r="AP15" s="19">
        <f>AA15*References!$B$6</f>
        <v>0</v>
      </c>
      <c r="AQ15" s="19">
        <f>AB15*References!$B$6</f>
        <v>0</v>
      </c>
      <c r="AR15" s="19">
        <f>AC15*References!$B$6</f>
        <v>0</v>
      </c>
      <c r="AS15" s="19">
        <f>AD15*References!$B$6</f>
        <v>0</v>
      </c>
      <c r="AT15" s="19">
        <f>AE15*References!$B$6</f>
        <v>0</v>
      </c>
      <c r="AU15" s="19">
        <f>AF15*References!$B$5</f>
        <v>0</v>
      </c>
      <c r="AV15" s="19">
        <f>AG15*References!$B$5</f>
        <v>2.5000000000000001E-2</v>
      </c>
      <c r="AW15" s="19">
        <f>AH15*References!$B$5</f>
        <v>0</v>
      </c>
      <c r="AX15" s="19">
        <f>AI15*References!$B$5</f>
        <v>0</v>
      </c>
      <c r="AY15" s="19">
        <f>AJ15*References!$B$5</f>
        <v>0</v>
      </c>
      <c r="AZ15" s="19">
        <f>AK15*References!$B$7</f>
        <v>0</v>
      </c>
      <c r="BA15" s="19">
        <f>AL15*References!$B$7</f>
        <v>0</v>
      </c>
      <c r="BB15" s="19">
        <f>AM15*References!$B$7</f>
        <v>0</v>
      </c>
      <c r="BC15" s="19">
        <f>AN15*References!$B$7</f>
        <v>0</v>
      </c>
      <c r="BD15" s="19">
        <f>AO15*References!$B$7</f>
        <v>0</v>
      </c>
      <c r="BE15" s="78" t="str">
        <f t="shared" si="8"/>
        <v/>
      </c>
      <c r="BF15" s="78">
        <f t="shared" si="6"/>
        <v>2.5000000000000001E-2</v>
      </c>
      <c r="BG15" s="78" t="str">
        <f t="shared" si="6"/>
        <v/>
      </c>
      <c r="BH15" s="78" t="str">
        <f t="shared" si="6"/>
        <v/>
      </c>
      <c r="BI15" s="78" t="str">
        <f t="shared" si="6"/>
        <v/>
      </c>
    </row>
    <row r="16" spans="1:61" x14ac:dyDescent="0.25">
      <c r="A16" s="88" t="s">
        <v>14</v>
      </c>
      <c r="B16" s="89">
        <v>4879</v>
      </c>
      <c r="C16" s="89">
        <v>9050</v>
      </c>
      <c r="D16" s="89">
        <v>3000</v>
      </c>
      <c r="E16" s="89">
        <v>1</v>
      </c>
      <c r="F16" s="89"/>
      <c r="G16" s="19">
        <f t="shared" si="0"/>
        <v>4.8323752586551362E-3</v>
      </c>
      <c r="H16" s="19">
        <f t="shared" si="1"/>
        <v>0.18219795497647331</v>
      </c>
      <c r="I16" s="19">
        <f t="shared" si="2"/>
        <v>2.8678388910882626E-5</v>
      </c>
      <c r="J16" s="19">
        <f t="shared" si="3"/>
        <v>4.106979643842997E-11</v>
      </c>
      <c r="K16" s="19">
        <f t="shared" si="4"/>
        <v>0</v>
      </c>
      <c r="L16" s="18">
        <f>IF(COUNT(B16)=1,VLOOKUP($A16,References!$E$3:$P$69,9,FALSE),0)</f>
        <v>1</v>
      </c>
      <c r="M16" s="18">
        <f>IF(COUNT(C16)=1,VLOOKUP($A16,References!$E$3:$P$69,9,FALSE),0)</f>
        <v>1</v>
      </c>
      <c r="N16" s="18">
        <f>IF(COUNT(D16)=1,VLOOKUP($A16,References!$E$3:$P$69,9,FALSE),0)</f>
        <v>1</v>
      </c>
      <c r="O16" s="18">
        <f>IF(COUNT(E16)=1,VLOOKUP($A16,References!$E$3:$P$69,9,FALSE),0)</f>
        <v>1</v>
      </c>
      <c r="P16" s="18">
        <f>IF(COUNT(F16)=1,VLOOKUP($A16,References!$E$3:$P$69,9,FALSE),0)</f>
        <v>0</v>
      </c>
      <c r="Q16" s="18">
        <f>IF(COUNT(B16)=1,VLOOKUP($A16,References!$E$3:$P$69,10,FALSE),0)</f>
        <v>1</v>
      </c>
      <c r="R16" s="18">
        <f>IF(COUNT(C16)=1,VLOOKUP($A16,References!$E$3:$P$69,10,FALSE),0)</f>
        <v>1</v>
      </c>
      <c r="S16" s="18">
        <f>IF(COUNT(D16)=1,VLOOKUP($A16,References!$E$3:$P$69,10,FALSE),0)</f>
        <v>1</v>
      </c>
      <c r="T16" s="18">
        <f>IF(COUNT(E16)=1,VLOOKUP($A16,References!$E$3:$P$69,10,FALSE),0)</f>
        <v>1</v>
      </c>
      <c r="U16" s="18">
        <f>IF(COUNT(F16)=1,VLOOKUP($A16,References!$E$3:$P$69,10,FALSE),0)</f>
        <v>0</v>
      </c>
      <c r="V16" s="18">
        <f>IF(COUNT(B16)=1,VLOOKUP($A16,References!$E$3:$P$69,12,FALSE),0)</f>
        <v>1</v>
      </c>
      <c r="W16" s="18">
        <f>IF(COUNT(C16)=1,VLOOKUP($A16,References!$E$3:$P$69,12,FALSE),0)</f>
        <v>1</v>
      </c>
      <c r="X16" s="18">
        <f>IF(COUNT(D16)=1,VLOOKUP($A16,References!$E$3:$P$69,12,FALSE),0)</f>
        <v>1</v>
      </c>
      <c r="Y16" s="18">
        <f>IF(COUNT(E16)=1,VLOOKUP($A16,References!$E$3:$P$69,12,FALSE),0)</f>
        <v>1</v>
      </c>
      <c r="Z16" s="18">
        <f>IF(COUNT(F16)=1,VLOOKUP($A16,References!$E$3:$P$69,12,FALSE),0)</f>
        <v>0</v>
      </c>
      <c r="AA16" s="19">
        <f>L16/References!$B$28</f>
        <v>0.33333333333333331</v>
      </c>
      <c r="AB16" s="19">
        <f>M16/References!$B$28</f>
        <v>0.33333333333333331</v>
      </c>
      <c r="AC16" s="19">
        <f>N16/References!$B$28</f>
        <v>0.33333333333333331</v>
      </c>
      <c r="AD16" s="19">
        <f>O16/References!$B$28</f>
        <v>0.33333333333333331</v>
      </c>
      <c r="AE16" s="19">
        <f>P16/References!$B$28</f>
        <v>0</v>
      </c>
      <c r="AF16" s="19">
        <f t="shared" si="7"/>
        <v>0.5</v>
      </c>
      <c r="AG16" s="19">
        <f t="shared" si="5"/>
        <v>0.5</v>
      </c>
      <c r="AH16" s="19">
        <f t="shared" si="5"/>
        <v>0.5</v>
      </c>
      <c r="AI16" s="19">
        <f t="shared" si="5"/>
        <v>0.5</v>
      </c>
      <c r="AJ16" s="19">
        <f t="shared" si="5"/>
        <v>0</v>
      </c>
      <c r="AK16" s="19">
        <f>V16/References!$B$36</f>
        <v>0.2</v>
      </c>
      <c r="AL16" s="19">
        <f>W16/References!$B$36</f>
        <v>0.2</v>
      </c>
      <c r="AM16" s="19">
        <f>X16/References!$B$36</f>
        <v>0.2</v>
      </c>
      <c r="AN16" s="19">
        <f>Y16/References!$B$36</f>
        <v>0.2</v>
      </c>
      <c r="AO16" s="19">
        <f>Z16/References!$B$36</f>
        <v>0</v>
      </c>
      <c r="AP16" s="19">
        <f>AA16*References!$B$6</f>
        <v>8.3333333333333329E-2</v>
      </c>
      <c r="AQ16" s="19">
        <f>AB16*References!$B$6</f>
        <v>8.3333333333333329E-2</v>
      </c>
      <c r="AR16" s="19">
        <f>AC16*References!$B$6</f>
        <v>8.3333333333333329E-2</v>
      </c>
      <c r="AS16" s="19">
        <f>AD16*References!$B$6</f>
        <v>8.3333333333333329E-2</v>
      </c>
      <c r="AT16" s="19">
        <f>AE16*References!$B$6</f>
        <v>0</v>
      </c>
      <c r="AU16" s="19">
        <f>AF16*References!$B$5</f>
        <v>2.5000000000000001E-2</v>
      </c>
      <c r="AV16" s="19">
        <f>AG16*References!$B$5</f>
        <v>2.5000000000000001E-2</v>
      </c>
      <c r="AW16" s="19">
        <f>AH16*References!$B$5</f>
        <v>2.5000000000000001E-2</v>
      </c>
      <c r="AX16" s="19">
        <f>AI16*References!$B$5</f>
        <v>2.5000000000000001E-2</v>
      </c>
      <c r="AY16" s="19">
        <f>AJ16*References!$B$5</f>
        <v>0</v>
      </c>
      <c r="AZ16" s="19">
        <f>AK16*References!$B$7</f>
        <v>2.0000000000000004E-2</v>
      </c>
      <c r="BA16" s="19">
        <f>AL16*References!$B$7</f>
        <v>2.0000000000000004E-2</v>
      </c>
      <c r="BB16" s="19">
        <f>AM16*References!$B$7</f>
        <v>2.0000000000000004E-2</v>
      </c>
      <c r="BC16" s="19">
        <f>AN16*References!$B$7</f>
        <v>2.0000000000000004E-2</v>
      </c>
      <c r="BD16" s="19">
        <f>AO16*References!$B$7</f>
        <v>0</v>
      </c>
      <c r="BE16" s="78">
        <f t="shared" si="8"/>
        <v>0.12833333333333335</v>
      </c>
      <c r="BF16" s="78">
        <f t="shared" si="6"/>
        <v>0.12833333333333335</v>
      </c>
      <c r="BG16" s="78">
        <f t="shared" si="6"/>
        <v>0.12833333333333335</v>
      </c>
      <c r="BH16" s="78">
        <f t="shared" si="6"/>
        <v>0.12833333333333335</v>
      </c>
      <c r="BI16" s="78" t="str">
        <f t="shared" si="6"/>
        <v/>
      </c>
    </row>
    <row r="17" spans="1:61" x14ac:dyDescent="0.25">
      <c r="A17" s="88" t="s">
        <v>135</v>
      </c>
      <c r="B17" s="89"/>
      <c r="C17" s="89"/>
      <c r="D17" s="89">
        <v>3066</v>
      </c>
      <c r="E17" s="89">
        <v>20620</v>
      </c>
      <c r="F17" s="89">
        <v>10000</v>
      </c>
      <c r="G17" s="19">
        <f t="shared" si="0"/>
        <v>0</v>
      </c>
      <c r="H17" s="19">
        <f t="shared" si="1"/>
        <v>0</v>
      </c>
      <c r="I17" s="19">
        <f t="shared" si="2"/>
        <v>2.9954118363194332E-5</v>
      </c>
      <c r="J17" s="19">
        <f t="shared" si="3"/>
        <v>1.7462236756795986E-2</v>
      </c>
      <c r="K17" s="19">
        <f t="shared" si="4"/>
        <v>0.97932617951881296</v>
      </c>
      <c r="L17" s="18">
        <f>IF(COUNT(B17)=1,VLOOKUP($A17,References!$E$3:$P$69,9,FALSE),0)</f>
        <v>0</v>
      </c>
      <c r="M17" s="18">
        <f>IF(COUNT(C17)=1,VLOOKUP($A17,References!$E$3:$P$69,9,FALSE),0)</f>
        <v>0</v>
      </c>
      <c r="N17" s="18">
        <f>IF(COUNT(D17)=1,VLOOKUP($A17,References!$E$3:$P$69,9,FALSE),0)</f>
        <v>2</v>
      </c>
      <c r="O17" s="18">
        <f>IF(COUNT(E17)=1,VLOOKUP($A17,References!$E$3:$P$69,9,FALSE),0)</f>
        <v>2</v>
      </c>
      <c r="P17" s="18">
        <f>IF(COUNT(F17)=1,VLOOKUP($A17,References!$E$3:$P$69,9,FALSE),0)</f>
        <v>2</v>
      </c>
      <c r="Q17" s="18">
        <f>IF(COUNT(B17)=1,VLOOKUP($A17,References!$E$3:$P$69,10,FALSE),0)</f>
        <v>0</v>
      </c>
      <c r="R17" s="18">
        <f>IF(COUNT(C17)=1,VLOOKUP($A17,References!$E$3:$P$69,10,FALSE),0)</f>
        <v>0</v>
      </c>
      <c r="S17" s="18">
        <f>IF(COUNT(D17)=1,VLOOKUP($A17,References!$E$3:$P$69,10,FALSE),0)</f>
        <v>1</v>
      </c>
      <c r="T17" s="18">
        <f>IF(COUNT(E17)=1,VLOOKUP($A17,References!$E$3:$P$69,10,FALSE),0)</f>
        <v>1</v>
      </c>
      <c r="U17" s="18">
        <f>IF(COUNT(F17)=1,VLOOKUP($A17,References!$E$3:$P$69,10,FALSE),0)</f>
        <v>1</v>
      </c>
      <c r="V17" s="18">
        <f>IF(COUNT(B17)=1,VLOOKUP($A17,References!$E$3:$P$69,12,FALSE),0)</f>
        <v>0</v>
      </c>
      <c r="W17" s="18">
        <f>IF(COUNT(C17)=1,VLOOKUP($A17,References!$E$3:$P$69,12,FALSE),0)</f>
        <v>0</v>
      </c>
      <c r="X17" s="18">
        <f>IF(COUNT(D17)=1,VLOOKUP($A17,References!$E$3:$P$69,12,FALSE),0)</f>
        <v>4</v>
      </c>
      <c r="Y17" s="18">
        <f>IF(COUNT(E17)=1,VLOOKUP($A17,References!$E$3:$P$69,12,FALSE),0)</f>
        <v>4</v>
      </c>
      <c r="Z17" s="18">
        <f>IF(COUNT(F17)=1,VLOOKUP($A17,References!$E$3:$P$69,12,FALSE),0)</f>
        <v>4</v>
      </c>
      <c r="AA17" s="19">
        <f>L17/References!$B$28</f>
        <v>0</v>
      </c>
      <c r="AB17" s="19">
        <f>M17/References!$B$28</f>
        <v>0</v>
      </c>
      <c r="AC17" s="19">
        <f>N17/References!$B$28</f>
        <v>0.66666666666666663</v>
      </c>
      <c r="AD17" s="19">
        <f>O17/References!$B$28</f>
        <v>0.66666666666666663</v>
      </c>
      <c r="AE17" s="19">
        <f>P17/References!$B$28</f>
        <v>0.66666666666666663</v>
      </c>
      <c r="AF17" s="19">
        <f t="shared" si="7"/>
        <v>0</v>
      </c>
      <c r="AG17" s="19">
        <f t="shared" si="5"/>
        <v>0</v>
      </c>
      <c r="AH17" s="19">
        <f t="shared" si="5"/>
        <v>0.5</v>
      </c>
      <c r="AI17" s="19">
        <f t="shared" si="5"/>
        <v>0.5</v>
      </c>
      <c r="AJ17" s="19">
        <f t="shared" si="5"/>
        <v>0.5</v>
      </c>
      <c r="AK17" s="19">
        <f>V17/References!$B$36</f>
        <v>0</v>
      </c>
      <c r="AL17" s="19">
        <f>W17/References!$B$36</f>
        <v>0</v>
      </c>
      <c r="AM17" s="19">
        <f>X17/References!$B$36</f>
        <v>0.8</v>
      </c>
      <c r="AN17" s="19">
        <f>Y17/References!$B$36</f>
        <v>0.8</v>
      </c>
      <c r="AO17" s="19">
        <f>Z17/References!$B$36</f>
        <v>0.8</v>
      </c>
      <c r="AP17" s="19">
        <f>AA17*References!$B$6</f>
        <v>0</v>
      </c>
      <c r="AQ17" s="19">
        <f>AB17*References!$B$6</f>
        <v>0</v>
      </c>
      <c r="AR17" s="19">
        <f>AC17*References!$B$6</f>
        <v>0.16666666666666666</v>
      </c>
      <c r="AS17" s="19">
        <f>AD17*References!$B$6</f>
        <v>0.16666666666666666</v>
      </c>
      <c r="AT17" s="19">
        <f>AE17*References!$B$6</f>
        <v>0.16666666666666666</v>
      </c>
      <c r="AU17" s="19">
        <f>AF17*References!$B$5</f>
        <v>0</v>
      </c>
      <c r="AV17" s="19">
        <f>AG17*References!$B$5</f>
        <v>0</v>
      </c>
      <c r="AW17" s="19">
        <f>AH17*References!$B$5</f>
        <v>2.5000000000000001E-2</v>
      </c>
      <c r="AX17" s="19">
        <f>AI17*References!$B$5</f>
        <v>2.5000000000000001E-2</v>
      </c>
      <c r="AY17" s="19">
        <f>AJ17*References!$B$5</f>
        <v>2.5000000000000001E-2</v>
      </c>
      <c r="AZ17" s="19">
        <f>AK17*References!$B$7</f>
        <v>0</v>
      </c>
      <c r="BA17" s="19">
        <f>AL17*References!$B$7</f>
        <v>0</v>
      </c>
      <c r="BB17" s="19">
        <f>AM17*References!$B$7</f>
        <v>8.0000000000000016E-2</v>
      </c>
      <c r="BC17" s="19">
        <f>AN17*References!$B$7</f>
        <v>8.0000000000000016E-2</v>
      </c>
      <c r="BD17" s="19">
        <f>AO17*References!$B$7</f>
        <v>8.0000000000000016E-2</v>
      </c>
      <c r="BE17" s="78" t="str">
        <f t="shared" si="8"/>
        <v/>
      </c>
      <c r="BF17" s="78" t="str">
        <f t="shared" si="6"/>
        <v/>
      </c>
      <c r="BG17" s="78">
        <f t="shared" si="6"/>
        <v>0.27166666666666667</v>
      </c>
      <c r="BH17" s="78">
        <f t="shared" si="6"/>
        <v>0.27166666666666667</v>
      </c>
      <c r="BI17" s="78">
        <f t="shared" si="6"/>
        <v>0.27166666666666667</v>
      </c>
    </row>
    <row r="18" spans="1:61" x14ac:dyDescent="0.25">
      <c r="A18" s="88" t="s">
        <v>11</v>
      </c>
      <c r="B18" s="89">
        <v>564</v>
      </c>
      <c r="C18" s="89">
        <v>559</v>
      </c>
      <c r="D18" s="89">
        <v>100534</v>
      </c>
      <c r="E18" s="89"/>
      <c r="F18" s="89"/>
      <c r="G18" s="19">
        <f t="shared" si="0"/>
        <v>6.4573930784218289E-5</v>
      </c>
      <c r="H18" s="19">
        <f t="shared" si="1"/>
        <v>6.9513627995486545E-4</v>
      </c>
      <c r="I18" s="19">
        <f t="shared" si="2"/>
        <v>3.2206102095464088E-2</v>
      </c>
      <c r="J18" s="19">
        <f t="shared" si="3"/>
        <v>0</v>
      </c>
      <c r="K18" s="19">
        <f t="shared" si="4"/>
        <v>0</v>
      </c>
      <c r="L18" s="18">
        <f>IF(COUNT(B18)=1,VLOOKUP($A18,References!$E$3:$P$69,9,FALSE),0)</f>
        <v>1</v>
      </c>
      <c r="M18" s="18">
        <f>IF(COUNT(C18)=1,VLOOKUP($A18,References!$E$3:$P$69,9,FALSE),0)</f>
        <v>1</v>
      </c>
      <c r="N18" s="18">
        <f>IF(COUNT(D18)=1,VLOOKUP($A18,References!$E$3:$P$69,9,FALSE),0)</f>
        <v>1</v>
      </c>
      <c r="O18" s="18">
        <f>IF(COUNT(E18)=1,VLOOKUP($A18,References!$E$3:$P$69,9,FALSE),0)</f>
        <v>0</v>
      </c>
      <c r="P18" s="18">
        <f>IF(COUNT(F18)=1,VLOOKUP($A18,References!$E$3:$P$69,9,FALSE),0)</f>
        <v>0</v>
      </c>
      <c r="Q18" s="18">
        <f>IF(COUNT(B18)=1,VLOOKUP($A18,References!$E$3:$P$69,10,FALSE),0)</f>
        <v>2</v>
      </c>
      <c r="R18" s="18">
        <f>IF(COUNT(C18)=1,VLOOKUP($A18,References!$E$3:$P$69,10,FALSE),0)</f>
        <v>2</v>
      </c>
      <c r="S18" s="18">
        <f>IF(COUNT(D18)=1,VLOOKUP($A18,References!$E$3:$P$69,10,FALSE),0)</f>
        <v>2</v>
      </c>
      <c r="T18" s="18">
        <f>IF(COUNT(E18)=1,VLOOKUP($A18,References!$E$3:$P$69,10,FALSE),0)</f>
        <v>0</v>
      </c>
      <c r="U18" s="18">
        <f>IF(COUNT(F18)=1,VLOOKUP($A18,References!$E$3:$P$69,10,FALSE),0)</f>
        <v>0</v>
      </c>
      <c r="V18" s="18">
        <f>IF(COUNT(B18)=1,VLOOKUP($A18,References!$E$3:$P$69,12,FALSE),0)</f>
        <v>2</v>
      </c>
      <c r="W18" s="18">
        <f>IF(COUNT(C18)=1,VLOOKUP($A18,References!$E$3:$P$69,12,FALSE),0)</f>
        <v>2</v>
      </c>
      <c r="X18" s="18">
        <f>IF(COUNT(D18)=1,VLOOKUP($A18,References!$E$3:$P$69,12,FALSE),0)</f>
        <v>2</v>
      </c>
      <c r="Y18" s="18">
        <f>IF(COUNT(E18)=1,VLOOKUP($A18,References!$E$3:$P$69,12,FALSE),0)</f>
        <v>0</v>
      </c>
      <c r="Z18" s="18">
        <f>IF(COUNT(F18)=1,VLOOKUP($A18,References!$E$3:$P$69,12,FALSE),0)</f>
        <v>0</v>
      </c>
      <c r="AA18" s="19">
        <f>L18/References!$B$28</f>
        <v>0.33333333333333331</v>
      </c>
      <c r="AB18" s="19">
        <f>M18/References!$B$28</f>
        <v>0.33333333333333331</v>
      </c>
      <c r="AC18" s="19">
        <f>N18/References!$B$28</f>
        <v>0.33333333333333331</v>
      </c>
      <c r="AD18" s="19">
        <f>O18/References!$B$28</f>
        <v>0</v>
      </c>
      <c r="AE18" s="19">
        <f>P18/References!$B$28</f>
        <v>0</v>
      </c>
      <c r="AF18" s="19">
        <f t="shared" si="7"/>
        <v>1</v>
      </c>
      <c r="AG18" s="19">
        <f t="shared" si="5"/>
        <v>1</v>
      </c>
      <c r="AH18" s="19">
        <f t="shared" si="5"/>
        <v>1</v>
      </c>
      <c r="AI18" s="19">
        <f t="shared" si="5"/>
        <v>0</v>
      </c>
      <c r="AJ18" s="19">
        <f t="shared" si="5"/>
        <v>0</v>
      </c>
      <c r="AK18" s="19">
        <f>V18/References!$B$36</f>
        <v>0.4</v>
      </c>
      <c r="AL18" s="19">
        <f>W18/References!$B$36</f>
        <v>0.4</v>
      </c>
      <c r="AM18" s="19">
        <f>X18/References!$B$36</f>
        <v>0.4</v>
      </c>
      <c r="AN18" s="19">
        <f>Y18/References!$B$36</f>
        <v>0</v>
      </c>
      <c r="AO18" s="19">
        <f>Z18/References!$B$36</f>
        <v>0</v>
      </c>
      <c r="AP18" s="19">
        <f>AA18*References!$B$6</f>
        <v>8.3333333333333329E-2</v>
      </c>
      <c r="AQ18" s="19">
        <f>AB18*References!$B$6</f>
        <v>8.3333333333333329E-2</v>
      </c>
      <c r="AR18" s="19">
        <f>AC18*References!$B$6</f>
        <v>8.3333333333333329E-2</v>
      </c>
      <c r="AS18" s="19">
        <f>AD18*References!$B$6</f>
        <v>0</v>
      </c>
      <c r="AT18" s="19">
        <f>AE18*References!$B$6</f>
        <v>0</v>
      </c>
      <c r="AU18" s="19">
        <f>AF18*References!$B$5</f>
        <v>0.05</v>
      </c>
      <c r="AV18" s="19">
        <f>AG18*References!$B$5</f>
        <v>0.05</v>
      </c>
      <c r="AW18" s="19">
        <f>AH18*References!$B$5</f>
        <v>0.05</v>
      </c>
      <c r="AX18" s="19">
        <f>AI18*References!$B$5</f>
        <v>0</v>
      </c>
      <c r="AY18" s="19">
        <f>AJ18*References!$B$5</f>
        <v>0</v>
      </c>
      <c r="AZ18" s="19">
        <f>AK18*References!$B$7</f>
        <v>4.0000000000000008E-2</v>
      </c>
      <c r="BA18" s="19">
        <f>AL18*References!$B$7</f>
        <v>4.0000000000000008E-2</v>
      </c>
      <c r="BB18" s="19">
        <f>AM18*References!$B$7</f>
        <v>4.0000000000000008E-2</v>
      </c>
      <c r="BC18" s="19">
        <f>AN18*References!$B$7</f>
        <v>0</v>
      </c>
      <c r="BD18" s="19">
        <f>AO18*References!$B$7</f>
        <v>0</v>
      </c>
      <c r="BE18" s="78">
        <f t="shared" si="8"/>
        <v>0.17333333333333334</v>
      </c>
      <c r="BF18" s="78">
        <f t="shared" si="6"/>
        <v>0.17333333333333334</v>
      </c>
      <c r="BG18" s="78">
        <f t="shared" si="6"/>
        <v>0.17333333333333334</v>
      </c>
      <c r="BH18" s="78" t="str">
        <f t="shared" si="6"/>
        <v/>
      </c>
      <c r="BI18" s="78" t="str">
        <f t="shared" si="6"/>
        <v/>
      </c>
    </row>
    <row r="19" spans="1:61" x14ac:dyDescent="0.25">
      <c r="A19" s="114" t="s">
        <v>39</v>
      </c>
      <c r="B19" s="115">
        <f t="shared" ref="B19:Z19" si="19">SUM(B7:B18)</f>
        <v>70186</v>
      </c>
      <c r="C19" s="115">
        <f t="shared" si="19"/>
        <v>21202</v>
      </c>
      <c r="D19" s="115">
        <f t="shared" si="19"/>
        <v>560201</v>
      </c>
      <c r="E19" s="115">
        <f t="shared" si="19"/>
        <v>156041</v>
      </c>
      <c r="F19" s="115">
        <f t="shared" si="19"/>
        <v>10105</v>
      </c>
      <c r="G19" s="20">
        <f t="shared" si="19"/>
        <v>0.73031036698495</v>
      </c>
      <c r="H19" s="20">
        <f t="shared" si="19"/>
        <v>0.26658601913321783</v>
      </c>
      <c r="I19" s="20">
        <f t="shared" si="19"/>
        <v>0.41285839397785634</v>
      </c>
      <c r="J19" s="20">
        <f t="shared" si="19"/>
        <v>0.67900498404982979</v>
      </c>
      <c r="K19" s="20">
        <f t="shared" si="19"/>
        <v>0.97942613934195644</v>
      </c>
      <c r="L19" s="18">
        <f t="shared" si="19"/>
        <v>8</v>
      </c>
      <c r="M19" s="18">
        <f t="shared" si="19"/>
        <v>10</v>
      </c>
      <c r="N19" s="18">
        <f t="shared" si="19"/>
        <v>11</v>
      </c>
      <c r="O19" s="18">
        <f t="shared" si="19"/>
        <v>9</v>
      </c>
      <c r="P19" s="18">
        <f t="shared" si="19"/>
        <v>7</v>
      </c>
      <c r="Q19" s="18">
        <f t="shared" si="19"/>
        <v>8</v>
      </c>
      <c r="R19" s="18">
        <f t="shared" si="19"/>
        <v>13</v>
      </c>
      <c r="S19" s="18">
        <f t="shared" si="19"/>
        <v>8</v>
      </c>
      <c r="T19" s="18">
        <f t="shared" si="19"/>
        <v>10</v>
      </c>
      <c r="U19" s="18">
        <f t="shared" si="19"/>
        <v>7</v>
      </c>
      <c r="V19" s="18">
        <f t="shared" si="19"/>
        <v>9</v>
      </c>
      <c r="W19" s="18">
        <f t="shared" si="19"/>
        <v>12</v>
      </c>
      <c r="X19" s="18">
        <f t="shared" si="19"/>
        <v>14</v>
      </c>
      <c r="Y19" s="18">
        <f t="shared" si="19"/>
        <v>12</v>
      </c>
      <c r="Z19" s="18">
        <f t="shared" si="19"/>
        <v>10</v>
      </c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79">
        <f>IF(COUNT(BE7:BE18)=0,0,(PRODUCT(BE7:BE18))^(1/COUNT(BE7:BE18)))</f>
        <v>0.16309112038848178</v>
      </c>
      <c r="BF19" s="79">
        <f>IF(COUNT(BF7:BF18)=0,0,(PRODUCT(BF7:BF18))^(1/COUNT(BF7:BF18)))</f>
        <v>0.12783279618111432</v>
      </c>
      <c r="BG19" s="79">
        <f>IF(COUNT(BG7:BG18)=0,0,(PRODUCT(BG7:BG18))^(1/COUNT(BG7:BG18)))</f>
        <v>0.18607677690083654</v>
      </c>
      <c r="BH19" s="79">
        <f>IF(COUNT(BH7:BH18)=0,0,(PRODUCT(BH7:BH18))^(1/COUNT(BH7:BH18)))</f>
        <v>0.15807962632912395</v>
      </c>
      <c r="BI19" s="79">
        <f>IF(COUNT(BI7:BI18)=0,0,(PRODUCT(BI7:BI18))^(1/COUNT(BI7:BI18)))</f>
        <v>0.16581776248782276</v>
      </c>
    </row>
    <row r="20" spans="1:61" x14ac:dyDescent="0.25">
      <c r="B20" s="138">
        <f>B19/$F$21</f>
        <v>8.5829761475294558E-2</v>
      </c>
      <c r="C20" s="138">
        <f t="shared" ref="C20:F20" si="20">C19/$F$21</f>
        <v>2.592771496878573E-2</v>
      </c>
      <c r="D20" s="138">
        <f t="shared" si="20"/>
        <v>0.68506423230019509</v>
      </c>
      <c r="E20" s="138">
        <f t="shared" si="20"/>
        <v>0.19082098723914226</v>
      </c>
      <c r="F20" s="138">
        <f t="shared" si="20"/>
        <v>1.2357304016582389E-2</v>
      </c>
      <c r="I20" s="14"/>
      <c r="J20" s="14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f>MAX(V7:V18)</f>
        <v>3</v>
      </c>
      <c r="W20" s="3">
        <f>MAX(W7:W18)</f>
        <v>3</v>
      </c>
      <c r="X20" s="3">
        <f>MAX(X7:X18)</f>
        <v>4</v>
      </c>
      <c r="Y20" s="3">
        <f>MAX(Y7:Y18)</f>
        <v>4</v>
      </c>
      <c r="Z20" s="3">
        <f>MAX(Z7:Z18)</f>
        <v>4</v>
      </c>
    </row>
    <row r="21" spans="1:61" x14ac:dyDescent="0.25">
      <c r="C21" s="14"/>
      <c r="D21" s="14"/>
      <c r="E21" s="16"/>
      <c r="F21" s="3">
        <f>SUM(B19:F19)</f>
        <v>817735</v>
      </c>
      <c r="I21" s="14"/>
      <c r="J21" s="14"/>
      <c r="K21" s="15"/>
    </row>
    <row r="22" spans="1:61" x14ac:dyDescent="0.25">
      <c r="C22" s="14"/>
      <c r="D22" s="14"/>
      <c r="E22" s="16"/>
      <c r="I22" s="14"/>
      <c r="J22" s="14"/>
      <c r="K22" s="15"/>
    </row>
    <row r="23" spans="1:61" x14ac:dyDescent="0.25">
      <c r="C23" s="14"/>
      <c r="D23" s="14"/>
      <c r="E23" s="16"/>
      <c r="I23" s="14"/>
      <c r="J23" s="14"/>
      <c r="K23" s="15"/>
    </row>
    <row r="24" spans="1:61" x14ac:dyDescent="0.25">
      <c r="I24" s="14"/>
      <c r="J24" s="14"/>
      <c r="K24" s="15"/>
    </row>
    <row r="25" spans="1:61" x14ac:dyDescent="0.25">
      <c r="I25" s="14"/>
      <c r="J25" s="14"/>
      <c r="K25" s="14"/>
    </row>
    <row r="26" spans="1:61" x14ac:dyDescent="0.25">
      <c r="D26" s="17"/>
      <c r="E26" s="17"/>
      <c r="I26" s="14"/>
      <c r="J26" s="14"/>
      <c r="K26" s="14"/>
    </row>
    <row r="27" spans="1:61" x14ac:dyDescent="0.25">
      <c r="E27" s="2"/>
      <c r="K27" s="2"/>
    </row>
    <row r="30" spans="1:61" x14ac:dyDescent="0.25">
      <c r="A30" s="11"/>
      <c r="B30" s="12"/>
      <c r="C30" s="1"/>
      <c r="D30" s="12"/>
      <c r="E30" s="1"/>
      <c r="F30" s="1"/>
      <c r="G30" s="1"/>
    </row>
    <row r="31" spans="1:61" x14ac:dyDescent="0.25">
      <c r="A31" s="68" t="s">
        <v>33</v>
      </c>
      <c r="B31" s="63" t="s">
        <v>0</v>
      </c>
      <c r="C31" s="63" t="s">
        <v>1</v>
      </c>
      <c r="D31" s="63" t="s">
        <v>2</v>
      </c>
      <c r="E31" s="63" t="s">
        <v>3</v>
      </c>
      <c r="F31" s="64" t="s">
        <v>5</v>
      </c>
      <c r="G31" s="65" t="s">
        <v>6</v>
      </c>
    </row>
    <row r="32" spans="1:61" x14ac:dyDescent="0.25">
      <c r="A32" s="26" t="s">
        <v>63</v>
      </c>
      <c r="B32" s="93">
        <v>0</v>
      </c>
      <c r="C32" s="93">
        <v>0</v>
      </c>
      <c r="D32" s="93">
        <v>0</v>
      </c>
      <c r="E32" s="93">
        <v>0</v>
      </c>
      <c r="F32" s="94">
        <v>0</v>
      </c>
      <c r="G32" s="95">
        <v>28000000</v>
      </c>
    </row>
    <row r="33" spans="1:7" x14ac:dyDescent="0.25">
      <c r="A33" s="26" t="s">
        <v>64</v>
      </c>
      <c r="B33" s="93">
        <v>0</v>
      </c>
      <c r="C33" s="93">
        <v>0</v>
      </c>
      <c r="D33" s="93">
        <v>0</v>
      </c>
      <c r="E33" s="93">
        <v>0</v>
      </c>
      <c r="F33" s="94">
        <v>0</v>
      </c>
      <c r="G33" s="95">
        <v>146000</v>
      </c>
    </row>
    <row r="34" spans="1:7" x14ac:dyDescent="0.25">
      <c r="A34" s="26" t="s">
        <v>65</v>
      </c>
      <c r="B34" s="93">
        <v>0</v>
      </c>
      <c r="C34" s="93">
        <v>0.02</v>
      </c>
      <c r="D34" s="93">
        <v>6.5129999999999999</v>
      </c>
      <c r="E34" s="93">
        <v>2.5000000000000001E-2</v>
      </c>
      <c r="F34" s="94">
        <v>0</v>
      </c>
      <c r="G34" s="95"/>
    </row>
    <row r="35" spans="1:7" x14ac:dyDescent="0.25">
      <c r="A35" s="26" t="s">
        <v>66</v>
      </c>
      <c r="B35" s="9">
        <f>B19/1000</f>
        <v>70.186000000000007</v>
      </c>
      <c r="C35" s="9">
        <f>C19/1000</f>
        <v>21.202000000000002</v>
      </c>
      <c r="D35" s="9">
        <f t="shared" ref="D35:E35" si="21">D19/1000</f>
        <v>560.20100000000002</v>
      </c>
      <c r="E35" s="9">
        <f t="shared" si="21"/>
        <v>156.041</v>
      </c>
      <c r="F35" s="22">
        <f>F19/1000</f>
        <v>10.105</v>
      </c>
      <c r="G35" s="37"/>
    </row>
    <row r="36" spans="1:7" x14ac:dyDescent="0.25">
      <c r="A36" s="27" t="s">
        <v>34</v>
      </c>
      <c r="B36" s="112">
        <f>B32/$G32</f>
        <v>0</v>
      </c>
      <c r="C36" s="112">
        <f>C32/$G32</f>
        <v>0</v>
      </c>
      <c r="D36" s="112">
        <f>D32/$G32</f>
        <v>0</v>
      </c>
      <c r="E36" s="112">
        <f>E32/$G32</f>
        <v>0</v>
      </c>
      <c r="F36" s="113">
        <f>F32/$G32</f>
        <v>0</v>
      </c>
      <c r="G36" s="38"/>
    </row>
    <row r="39" spans="1:7" x14ac:dyDescent="0.25">
      <c r="A39" s="21" t="s">
        <v>41</v>
      </c>
    </row>
    <row r="40" spans="1:7" x14ac:dyDescent="0.25">
      <c r="A40" s="68" t="s">
        <v>33</v>
      </c>
      <c r="B40" s="63" t="s">
        <v>0</v>
      </c>
      <c r="C40" s="63" t="s">
        <v>1</v>
      </c>
      <c r="D40" s="63" t="s">
        <v>2</v>
      </c>
      <c r="E40" s="63" t="s">
        <v>3</v>
      </c>
      <c r="F40" s="63" t="s">
        <v>5</v>
      </c>
      <c r="G40" s="65" t="s">
        <v>6</v>
      </c>
    </row>
    <row r="41" spans="1:7" x14ac:dyDescent="0.25">
      <c r="A41" s="26" t="s">
        <v>40</v>
      </c>
      <c r="B41" s="9">
        <f t="shared" ref="B41:E41" si="22">IF(B33=0,0,B32/B33)</f>
        <v>0</v>
      </c>
      <c r="C41" s="9">
        <f t="shared" si="22"/>
        <v>0</v>
      </c>
      <c r="D41" s="9">
        <f t="shared" si="22"/>
        <v>0</v>
      </c>
      <c r="E41" s="9">
        <f t="shared" si="22"/>
        <v>0</v>
      </c>
      <c r="F41" s="9">
        <f>IF(F33=0,0,F32/F33)</f>
        <v>0</v>
      </c>
      <c r="G41" s="36">
        <f>G32/G33</f>
        <v>191.78082191780823</v>
      </c>
    </row>
    <row r="42" spans="1:7" x14ac:dyDescent="0.25">
      <c r="A42" s="26" t="s">
        <v>36</v>
      </c>
      <c r="B42" s="3">
        <f>G19*10000</f>
        <v>7303.1036698495</v>
      </c>
      <c r="C42" s="3">
        <f t="shared" ref="C42:F42" si="23">H19*10000</f>
        <v>2665.8601913321781</v>
      </c>
      <c r="D42" s="3">
        <f t="shared" si="23"/>
        <v>4128.583939778563</v>
      </c>
      <c r="E42" s="3">
        <f t="shared" si="23"/>
        <v>6790.0498404982982</v>
      </c>
      <c r="F42" s="3">
        <f t="shared" si="23"/>
        <v>9794.2613934195651</v>
      </c>
      <c r="G42" s="37"/>
    </row>
    <row r="43" spans="1:7" x14ac:dyDescent="0.25">
      <c r="A43" s="27" t="s">
        <v>35</v>
      </c>
      <c r="B43" s="23">
        <f>B35/(B33+B35-B34)</f>
        <v>1</v>
      </c>
      <c r="C43" s="23">
        <f>C35/(C33+C35-C34)</f>
        <v>1.0009441979038807</v>
      </c>
      <c r="D43" s="23">
        <f>D35/(D33+D35-D34)</f>
        <v>1.0117629423068588</v>
      </c>
      <c r="E43" s="23">
        <f>E35/(E33+E35-E34)</f>
        <v>1.0001602399753873</v>
      </c>
      <c r="F43" s="23">
        <f>F35/(F33+F35-F34)</f>
        <v>1</v>
      </c>
      <c r="G43" s="38"/>
    </row>
    <row r="45" spans="1:7" x14ac:dyDescent="0.25">
      <c r="A45" s="21" t="s">
        <v>42</v>
      </c>
    </row>
    <row r="46" spans="1:7" x14ac:dyDescent="0.25">
      <c r="A46" s="68" t="s">
        <v>33</v>
      </c>
      <c r="B46" s="62" t="s">
        <v>0</v>
      </c>
      <c r="C46" s="63" t="s">
        <v>1</v>
      </c>
      <c r="D46" s="63" t="s">
        <v>2</v>
      </c>
      <c r="E46" s="63" t="s">
        <v>3</v>
      </c>
      <c r="F46" s="64" t="s">
        <v>5</v>
      </c>
      <c r="G46" s="65" t="s">
        <v>48</v>
      </c>
    </row>
    <row r="47" spans="1:7" x14ac:dyDescent="0.25">
      <c r="A47" s="26" t="s">
        <v>40</v>
      </c>
      <c r="B47" s="33">
        <f>IF(B41&gt;References!$A$11,References!$B$11,IF(B41&lt;References!$A$13,References!$B$13,References!$B$12))</f>
        <v>3</v>
      </c>
      <c r="C47" s="9">
        <f>IF(C41&gt;References!$A$11,References!$B$11,IF(C41&lt;References!$A$13,References!$B$13,References!$B$12))</f>
        <v>3</v>
      </c>
      <c r="D47" s="9">
        <f>IF(D41&gt;References!$A$11,References!$B$11,IF(D41&lt;References!$A$13,References!$B$13,References!$B$12))</f>
        <v>3</v>
      </c>
      <c r="E47" s="9">
        <f>IF(E41&gt;References!$A$11,References!$B$11,IF(E41&lt;References!$A$13,References!$B$13,References!$B$12))</f>
        <v>3</v>
      </c>
      <c r="F47" s="22">
        <f>IF(F41&gt;References!$A$11,References!$B$11,IF(F41&lt;References!$A$13,References!$B$13,References!$B$12))</f>
        <v>3</v>
      </c>
      <c r="G47" s="39">
        <v>3</v>
      </c>
    </row>
    <row r="48" spans="1:7" x14ac:dyDescent="0.25">
      <c r="A48" s="26" t="s">
        <v>36</v>
      </c>
      <c r="B48" s="33">
        <f>IF(B42&lt;References!$A$16,References!$B$16,IF(B42&gt;References!$A$18,References!$B$18,References!$B$17))</f>
        <v>3</v>
      </c>
      <c r="C48" s="9">
        <f>IF(C42&lt;References!$A$16,References!$B$16,IF(C42&gt;References!$A$18,References!$B$18,References!$B$17))</f>
        <v>3</v>
      </c>
      <c r="D48" s="9">
        <f>IF(D42&lt;References!$A$16,References!$B$16,IF(D42&gt;References!$A$18,References!$B$18,References!$B$17))</f>
        <v>3</v>
      </c>
      <c r="E48" s="9">
        <f>IF(E42&lt;References!$A$16,References!$B$16,IF(E42&gt;References!$A$18,References!$B$18,References!$B$17))</f>
        <v>3</v>
      </c>
      <c r="F48" s="22">
        <f>IF(F42&lt;References!$A$16,References!$B$16,IF(F42&gt;References!$A$18,References!$B$18,References!$B$17))</f>
        <v>3</v>
      </c>
      <c r="G48" s="40">
        <v>3</v>
      </c>
    </row>
    <row r="49" spans="1:7" x14ac:dyDescent="0.25">
      <c r="A49" s="27" t="s">
        <v>35</v>
      </c>
      <c r="B49" s="34">
        <f>IF(B43&lt;References!$A$21,References!$B$21,IF(B43&gt;References!$A$23,References!$B$23,References!$B$22))</f>
        <v>3</v>
      </c>
      <c r="C49" s="35">
        <f>IF(C43&lt;References!$A$21,References!$B$21,IF(C43&gt;References!$A$23,References!$B$23,References!$B$22))</f>
        <v>3</v>
      </c>
      <c r="D49" s="35">
        <f>IF(D43&lt;References!$A$21,References!$B$21,IF(D43&gt;References!$A$23,References!$B$23,References!$B$22))</f>
        <v>3</v>
      </c>
      <c r="E49" s="35">
        <f>IF(E43&lt;References!$A$21,References!$B$21,IF(E43&gt;References!$A$23,References!$B$23,References!$B$22))</f>
        <v>3</v>
      </c>
      <c r="F49" s="24">
        <f>IF(F43&lt;References!$A$21,References!$B$21,IF(F43&gt;References!$A$23,References!$B$23,References!$B$22))</f>
        <v>3</v>
      </c>
      <c r="G49" s="41">
        <v>3</v>
      </c>
    </row>
    <row r="50" spans="1:7" x14ac:dyDescent="0.25">
      <c r="A50" s="7"/>
      <c r="B50" s="9"/>
      <c r="C50" s="9"/>
      <c r="D50" s="9"/>
      <c r="E50" s="9"/>
      <c r="F50" s="9"/>
      <c r="G50" s="9"/>
    </row>
    <row r="51" spans="1:7" x14ac:dyDescent="0.25">
      <c r="A51" s="21" t="s">
        <v>47</v>
      </c>
    </row>
    <row r="52" spans="1:7" x14ac:dyDescent="0.25">
      <c r="A52" s="68" t="s">
        <v>33</v>
      </c>
      <c r="B52" s="62" t="s">
        <v>0</v>
      </c>
      <c r="C52" s="63" t="s">
        <v>1</v>
      </c>
      <c r="D52" s="63" t="s">
        <v>2</v>
      </c>
      <c r="E52" s="63" t="s">
        <v>3</v>
      </c>
      <c r="F52" s="64" t="s">
        <v>5</v>
      </c>
      <c r="G52" s="65" t="s">
        <v>49</v>
      </c>
    </row>
    <row r="53" spans="1:7" x14ac:dyDescent="0.25">
      <c r="A53" s="26" t="s">
        <v>40</v>
      </c>
      <c r="B53" s="43">
        <f>B47/$G47</f>
        <v>1</v>
      </c>
      <c r="C53" s="45">
        <f t="shared" ref="C53:F53" si="24">C47/$G47</f>
        <v>1</v>
      </c>
      <c r="D53" s="45">
        <f t="shared" si="24"/>
        <v>1</v>
      </c>
      <c r="E53" s="45">
        <f t="shared" si="24"/>
        <v>1</v>
      </c>
      <c r="F53" s="46">
        <f t="shared" si="24"/>
        <v>1</v>
      </c>
      <c r="G53" s="51">
        <f>References!B2</f>
        <v>0.15</v>
      </c>
    </row>
    <row r="54" spans="1:7" x14ac:dyDescent="0.25">
      <c r="A54" s="26" t="s">
        <v>36</v>
      </c>
      <c r="B54" s="42">
        <f t="shared" ref="B54:F55" si="25">B48/$G48</f>
        <v>1</v>
      </c>
      <c r="C54" s="47">
        <f t="shared" si="25"/>
        <v>1</v>
      </c>
      <c r="D54" s="47">
        <f t="shared" si="25"/>
        <v>1</v>
      </c>
      <c r="E54" s="47">
        <f t="shared" si="25"/>
        <v>1</v>
      </c>
      <c r="F54" s="48">
        <f t="shared" si="25"/>
        <v>1</v>
      </c>
      <c r="G54" s="52">
        <f>References!B3</f>
        <v>0.3</v>
      </c>
    </row>
    <row r="55" spans="1:7" x14ac:dyDescent="0.25">
      <c r="A55" s="27" t="s">
        <v>35</v>
      </c>
      <c r="B55" s="44">
        <f t="shared" si="25"/>
        <v>1</v>
      </c>
      <c r="C55" s="49">
        <f t="shared" si="25"/>
        <v>1</v>
      </c>
      <c r="D55" s="49">
        <f t="shared" si="25"/>
        <v>1</v>
      </c>
      <c r="E55" s="49">
        <f t="shared" si="25"/>
        <v>1</v>
      </c>
      <c r="F55" s="50">
        <f t="shared" si="25"/>
        <v>1</v>
      </c>
      <c r="G55" s="53">
        <f>References!B4</f>
        <v>0.15</v>
      </c>
    </row>
    <row r="57" spans="1:7" x14ac:dyDescent="0.25">
      <c r="A57" s="21" t="s">
        <v>52</v>
      </c>
    </row>
    <row r="58" spans="1:7" x14ac:dyDescent="0.25">
      <c r="A58" s="68" t="s">
        <v>33</v>
      </c>
      <c r="B58" s="62" t="s">
        <v>0</v>
      </c>
      <c r="C58" s="63" t="s">
        <v>1</v>
      </c>
      <c r="D58" s="63" t="s">
        <v>2</v>
      </c>
      <c r="E58" s="63" t="s">
        <v>3</v>
      </c>
      <c r="F58" s="64" t="s">
        <v>5</v>
      </c>
      <c r="G58" s="54"/>
    </row>
    <row r="59" spans="1:7" x14ac:dyDescent="0.25">
      <c r="A59" s="25" t="s">
        <v>40</v>
      </c>
      <c r="B59" s="55">
        <f>B53*$G53</f>
        <v>0.15</v>
      </c>
      <c r="C59" s="57">
        <f t="shared" ref="C59:F59" si="26">C53*$G53</f>
        <v>0.15</v>
      </c>
      <c r="D59" s="57">
        <f t="shared" si="26"/>
        <v>0.15</v>
      </c>
      <c r="E59" s="57">
        <f t="shared" si="26"/>
        <v>0.15</v>
      </c>
      <c r="F59" s="58">
        <f t="shared" si="26"/>
        <v>0.15</v>
      </c>
      <c r="G59" s="10"/>
    </row>
    <row r="60" spans="1:7" x14ac:dyDescent="0.25">
      <c r="A60" s="26" t="s">
        <v>36</v>
      </c>
      <c r="B60" s="59">
        <f t="shared" ref="B60:F61" si="27">B54*$G54</f>
        <v>0.3</v>
      </c>
      <c r="C60" s="60">
        <f t="shared" si="27"/>
        <v>0.3</v>
      </c>
      <c r="D60" s="60">
        <f t="shared" si="27"/>
        <v>0.3</v>
      </c>
      <c r="E60" s="60">
        <f t="shared" si="27"/>
        <v>0.3</v>
      </c>
      <c r="F60" s="61">
        <f t="shared" si="27"/>
        <v>0.3</v>
      </c>
      <c r="G60" s="56"/>
    </row>
    <row r="61" spans="1:7" x14ac:dyDescent="0.25">
      <c r="A61" s="26" t="s">
        <v>35</v>
      </c>
      <c r="B61" s="59">
        <f t="shared" si="27"/>
        <v>0.15</v>
      </c>
      <c r="C61" s="60">
        <f t="shared" si="27"/>
        <v>0.15</v>
      </c>
      <c r="D61" s="60">
        <f t="shared" si="27"/>
        <v>0.15</v>
      </c>
      <c r="E61" s="60">
        <f t="shared" si="27"/>
        <v>0.15</v>
      </c>
      <c r="F61" s="61">
        <f t="shared" si="27"/>
        <v>0.15</v>
      </c>
      <c r="G61" s="10"/>
    </row>
    <row r="62" spans="1:7" x14ac:dyDescent="0.25">
      <c r="A62" s="28" t="s">
        <v>53</v>
      </c>
      <c r="B62" s="86">
        <f>SUM(B59:B61)</f>
        <v>0.6</v>
      </c>
      <c r="C62" s="86">
        <f t="shared" ref="C62:F62" si="28">SUM(C59:C61)</f>
        <v>0.6</v>
      </c>
      <c r="D62" s="86">
        <f t="shared" si="28"/>
        <v>0.6</v>
      </c>
      <c r="E62" s="86">
        <f t="shared" si="28"/>
        <v>0.6</v>
      </c>
      <c r="F62" s="86">
        <f t="shared" si="28"/>
        <v>0.6</v>
      </c>
    </row>
    <row r="66" spans="1:6" x14ac:dyDescent="0.25">
      <c r="A66" t="s">
        <v>92</v>
      </c>
    </row>
    <row r="67" spans="1:6" x14ac:dyDescent="0.25">
      <c r="A67" s="80" t="s">
        <v>53</v>
      </c>
      <c r="B67" s="81">
        <f>B62</f>
        <v>0.6</v>
      </c>
      <c r="C67" s="81">
        <f t="shared" ref="C67:F67" si="29">C62</f>
        <v>0.6</v>
      </c>
      <c r="D67" s="81">
        <f t="shared" si="29"/>
        <v>0.6</v>
      </c>
      <c r="E67" s="81">
        <f t="shared" si="29"/>
        <v>0.6</v>
      </c>
      <c r="F67" s="81">
        <f t="shared" si="29"/>
        <v>0.6</v>
      </c>
    </row>
    <row r="68" spans="1:6" x14ac:dyDescent="0.25">
      <c r="A68" s="80" t="s">
        <v>80</v>
      </c>
      <c r="B68" s="82">
        <f>BE19</f>
        <v>0.16309112038848178</v>
      </c>
      <c r="C68" s="82">
        <f>BF19</f>
        <v>0.12783279618111432</v>
      </c>
      <c r="D68" s="82">
        <f>BG19</f>
        <v>0.18607677690083654</v>
      </c>
      <c r="E68" s="82">
        <f>BH19</f>
        <v>0.15807962632912395</v>
      </c>
      <c r="F68" s="82">
        <f>BI19</f>
        <v>0.16581776248782276</v>
      </c>
    </row>
    <row r="69" spans="1:6" x14ac:dyDescent="0.25">
      <c r="A69" s="80" t="s">
        <v>81</v>
      </c>
      <c r="B69" s="83">
        <f>SUM(B67:B68)</f>
        <v>0.76309112038848181</v>
      </c>
      <c r="C69" s="83">
        <f t="shared" ref="C69:F69" si="30">SUM(C67:C68)</f>
        <v>0.72783279618111429</v>
      </c>
      <c r="D69" s="83">
        <f t="shared" si="30"/>
        <v>0.78607677690083655</v>
      </c>
      <c r="E69" s="83">
        <f t="shared" si="30"/>
        <v>0.75807962632912396</v>
      </c>
      <c r="F69" s="83">
        <f t="shared" si="30"/>
        <v>0.76581776248782274</v>
      </c>
    </row>
    <row r="70" spans="1:6" x14ac:dyDescent="0.25">
      <c r="A70" s="80" t="s">
        <v>86</v>
      </c>
      <c r="B70" s="76" t="str">
        <f>IF(B69&gt;References!$A$39,References!$B$39,References!$B$40)</f>
        <v>Critical</v>
      </c>
      <c r="C70" s="76" t="str">
        <f>IF(C69&gt;References!$A$39,References!$B$39,References!$B$40)</f>
        <v>Critical</v>
      </c>
      <c r="D70" s="76" t="str">
        <f>IF(D69&gt;References!$A$39,References!$B$39,References!$B$40)</f>
        <v>Critical</v>
      </c>
      <c r="E70" s="76" t="str">
        <f>IF(E69&gt;References!$A$39,References!$B$39,References!$B$40)</f>
        <v>Critical</v>
      </c>
      <c r="F70" s="76" t="str">
        <f>IF(F69&gt;References!$A$39,References!$B$39,References!$B$40)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3B8D-C356-49E9-BF4C-6638435BE010}">
  <dimension ref="A1:S69"/>
  <sheetViews>
    <sheetView topLeftCell="A45" zoomScale="85" zoomScaleNormal="85" workbookViewId="0">
      <selection activeCell="R59" sqref="R59:S64"/>
    </sheetView>
  </sheetViews>
  <sheetFormatPr defaultRowHeight="15" x14ac:dyDescent="0.25"/>
  <cols>
    <col min="1" max="1" width="29.28515625" bestFit="1" customWidth="1"/>
    <col min="2" max="2" width="11" bestFit="1" customWidth="1"/>
    <col min="5" max="5" width="18.28515625" customWidth="1"/>
    <col min="13" max="13" width="8.5703125" customWidth="1"/>
  </cols>
  <sheetData>
    <row r="1" spans="1:19" x14ac:dyDescent="0.25">
      <c r="A1" s="31" t="s">
        <v>50</v>
      </c>
      <c r="B1" s="31" t="s">
        <v>49</v>
      </c>
      <c r="F1" s="135" t="s">
        <v>55</v>
      </c>
      <c r="G1" s="135"/>
      <c r="H1" s="135"/>
      <c r="I1" s="135"/>
      <c r="J1" s="135"/>
      <c r="K1" s="135"/>
      <c r="R1" t="s">
        <v>62</v>
      </c>
    </row>
    <row r="2" spans="1:19" ht="30" x14ac:dyDescent="0.25">
      <c r="A2" s="8" t="s">
        <v>40</v>
      </c>
      <c r="B2" s="32">
        <v>0.15</v>
      </c>
      <c r="E2" s="69" t="s">
        <v>54</v>
      </c>
      <c r="F2" s="70" t="s">
        <v>26</v>
      </c>
      <c r="G2" s="70" t="s">
        <v>27</v>
      </c>
      <c r="H2" s="70" t="s">
        <v>28</v>
      </c>
      <c r="I2" s="70" t="s">
        <v>29</v>
      </c>
      <c r="J2" s="70" t="s">
        <v>30</v>
      </c>
      <c r="K2" s="70" t="s">
        <v>31</v>
      </c>
      <c r="L2" s="70" t="s">
        <v>25</v>
      </c>
      <c r="M2" s="106" t="s">
        <v>67</v>
      </c>
      <c r="N2" s="108" t="s">
        <v>68</v>
      </c>
      <c r="O2" s="73" t="s">
        <v>32</v>
      </c>
      <c r="P2" s="71" t="s">
        <v>71</v>
      </c>
      <c r="Q2" s="6"/>
      <c r="R2" t="s">
        <v>26</v>
      </c>
      <c r="S2" t="s">
        <v>56</v>
      </c>
    </row>
    <row r="3" spans="1:19" x14ac:dyDescent="0.25">
      <c r="A3" s="8" t="s">
        <v>36</v>
      </c>
      <c r="B3" s="32">
        <v>0.3</v>
      </c>
      <c r="E3" s="13" t="s">
        <v>7</v>
      </c>
      <c r="F3" s="116">
        <v>0.93236717224121091</v>
      </c>
      <c r="G3" s="116">
        <v>0.8160377502441406</v>
      </c>
      <c r="H3" s="116">
        <v>0.9292453002929687</v>
      </c>
      <c r="I3" s="116">
        <v>0.99528305053710941</v>
      </c>
      <c r="J3" s="116">
        <v>0.91037734985351559</v>
      </c>
      <c r="K3" s="116">
        <v>0.9528302001953125</v>
      </c>
      <c r="L3" s="116">
        <f>((1+F3)*(1+G3)*(1+H3)*(1+I3)*(1+J3)*(1+K3))^(1/6)-1</f>
        <v>0.92190398993428313</v>
      </c>
      <c r="M3" s="107">
        <f t="shared" ref="M3" si="0">IF(L3&gt;$A$26,$B$26,IF(L3&lt;$A$28,$B$28,$B$27))</f>
        <v>1</v>
      </c>
      <c r="N3" s="145">
        <v>1</v>
      </c>
      <c r="O3" s="96">
        <v>71</v>
      </c>
      <c r="P3" s="97">
        <f>IF(O3&lt;$A$35,$B$36,IF(O3&lt;$A$34,$B$35,IF(O3&lt;$A$33,$B$34,IF(O3&lt;$A$32,$B$33,$B$32))))</f>
        <v>2</v>
      </c>
      <c r="R3" t="s">
        <v>27</v>
      </c>
      <c r="S3" t="s">
        <v>57</v>
      </c>
    </row>
    <row r="4" spans="1:19" x14ac:dyDescent="0.25">
      <c r="A4" s="8" t="s">
        <v>35</v>
      </c>
      <c r="B4" s="32">
        <v>0.15</v>
      </c>
      <c r="E4" s="37" t="s">
        <v>120</v>
      </c>
      <c r="F4" s="119">
        <v>0.94199999999999995</v>
      </c>
      <c r="G4" s="119">
        <v>0.68400000000000005</v>
      </c>
      <c r="H4" s="119">
        <v>0.91510000000000002</v>
      </c>
      <c r="I4" s="119">
        <v>0.87260000000000004</v>
      </c>
      <c r="J4" s="119">
        <v>0.95750000000000002</v>
      </c>
      <c r="K4" s="119">
        <v>0.84909999999999997</v>
      </c>
      <c r="L4" s="118">
        <f t="shared" ref="L4:L5" si="1">((1+F4)*(1+G4)*(1+H4)*(1+I4)*(1+J4)*(1+K4))^(1/6)-1</f>
        <v>0.86773386323058688</v>
      </c>
      <c r="M4">
        <f>IF(L4&gt;$A$26,$B$26,IF(L4&lt;$A$28,$B$28,$B$27))</f>
        <v>1</v>
      </c>
      <c r="N4" s="146">
        <v>2</v>
      </c>
      <c r="O4" s="74" t="s">
        <v>4</v>
      </c>
      <c r="P4" s="72">
        <f t="shared" ref="P4" si="2">IF(O4&lt;$A$35,$B$36,IF(O4&lt;$A$34,$B$35,IF(O4&lt;$A$33,$B$34,IF(O4&lt;$A$32,$B$33,$B$32))))</f>
        <v>1</v>
      </c>
      <c r="R4" t="s">
        <v>28</v>
      </c>
      <c r="S4" t="s">
        <v>58</v>
      </c>
    </row>
    <row r="5" spans="1:19" x14ac:dyDescent="0.25">
      <c r="A5" s="8" t="s">
        <v>51</v>
      </c>
      <c r="B5" s="32">
        <v>0.05</v>
      </c>
      <c r="E5" s="144" t="s">
        <v>148</v>
      </c>
      <c r="F5" s="119">
        <v>5.3140096664428704E-2</v>
      </c>
      <c r="G5" s="119">
        <v>0.17924528121948199</v>
      </c>
      <c r="H5" s="119">
        <v>0.20754716873168899</v>
      </c>
      <c r="I5" s="119">
        <v>7.5471696853637707E-2</v>
      </c>
      <c r="J5" s="119">
        <v>0.11792452812194799</v>
      </c>
      <c r="K5" s="119">
        <v>0.31603773117065403</v>
      </c>
      <c r="L5" s="118">
        <f t="shared" si="1"/>
        <v>0.15490351134784563</v>
      </c>
      <c r="M5">
        <f>IF(L5&gt;$A$26,$B$26,IF(L5&lt;$A$28,$B$28,$B$27))</f>
        <v>3</v>
      </c>
      <c r="N5" s="146">
        <v>2</v>
      </c>
      <c r="O5" s="74" t="s">
        <v>4</v>
      </c>
      <c r="P5" s="72">
        <f t="shared" ref="P5" si="3">IF(O5&lt;$A$35,$B$36,IF(O5&lt;$A$34,$B$35,IF(O5&lt;$A$33,$B$34,IF(O5&lt;$A$32,$B$33,$B$32))))</f>
        <v>1</v>
      </c>
      <c r="R5" t="s">
        <v>29</v>
      </c>
      <c r="S5" t="s">
        <v>59</v>
      </c>
    </row>
    <row r="6" spans="1:19" x14ac:dyDescent="0.25">
      <c r="A6" s="8" t="s">
        <v>25</v>
      </c>
      <c r="B6" s="32">
        <v>0.25</v>
      </c>
      <c r="E6" s="37" t="s">
        <v>111</v>
      </c>
      <c r="F6" s="118">
        <v>0.10144927978515625</v>
      </c>
      <c r="G6" s="118">
        <v>0.30660377502441405</v>
      </c>
      <c r="H6" s="118">
        <v>0.72169815063476561</v>
      </c>
      <c r="I6" s="118">
        <v>0.78301887512207036</v>
      </c>
      <c r="J6" s="118">
        <v>0.65094337463378904</v>
      </c>
      <c r="K6" s="118">
        <v>0.59433963775634768</v>
      </c>
      <c r="L6" s="118">
        <f t="shared" ref="L6" si="4">((1+F6)*(1+G6)*(1+H6)*(1+I6)*(1+J6)*(1+K6))^(1/6)-1</f>
        <v>0.5051821676389403</v>
      </c>
      <c r="M6">
        <f>IF(L6&gt;$A$26,$B$26,IF(L6&lt;$A$28,$B$28,$B$27))</f>
        <v>2</v>
      </c>
      <c r="N6" s="146">
        <v>1</v>
      </c>
      <c r="O6" s="74">
        <v>39</v>
      </c>
      <c r="P6" s="72">
        <f>IF(O6&lt;$A$35,$B$36,IF(O6&lt;$A$34,$B$35,IF(O6&lt;$A$33,$B$34,IF(O6&lt;$A$32,$B$33,$B$32))))</f>
        <v>4</v>
      </c>
      <c r="R6" t="s">
        <v>30</v>
      </c>
      <c r="S6" t="s">
        <v>60</v>
      </c>
    </row>
    <row r="7" spans="1:19" x14ac:dyDescent="0.25">
      <c r="A7" s="8" t="s">
        <v>32</v>
      </c>
      <c r="B7" s="32">
        <v>0.1</v>
      </c>
      <c r="E7" s="37" t="s">
        <v>95</v>
      </c>
      <c r="F7" s="118">
        <v>0.55555557250976562</v>
      </c>
      <c r="G7" s="118">
        <v>0.33962265014648435</v>
      </c>
      <c r="H7" s="118">
        <v>0.30660377502441405</v>
      </c>
      <c r="I7" s="118">
        <v>0.43867923736572267</v>
      </c>
      <c r="J7" s="118">
        <v>0.4339622497558594</v>
      </c>
      <c r="K7" s="118">
        <v>0.32075469970703124</v>
      </c>
      <c r="L7" s="118">
        <f t="shared" ref="L7" si="5">((1+F7)*(1+G7)*(1+H7)*(1+I7)*(1+J7)*(1+K7))^(1/6)-1</f>
        <v>0.39654830946181319</v>
      </c>
      <c r="M7">
        <f>IF(L7&gt;$A$26,$B$26,IF(L7&lt;$A$28,$B$28,$B$27))</f>
        <v>3</v>
      </c>
      <c r="N7" s="146">
        <v>2</v>
      </c>
      <c r="O7" s="74">
        <v>71</v>
      </c>
      <c r="P7" s="72">
        <f>IF(O7&lt;$A$35,$B$36,IF(O7&lt;$A$34,$B$35,IF(O7&lt;$A$33,$B$34,IF(O7&lt;$A$32,$B$33,$B$32))))</f>
        <v>2</v>
      </c>
      <c r="R7" t="s">
        <v>31</v>
      </c>
      <c r="S7" t="s">
        <v>61</v>
      </c>
    </row>
    <row r="8" spans="1:19" x14ac:dyDescent="0.25">
      <c r="B8" s="5">
        <f>SUM(B2:B7)</f>
        <v>1</v>
      </c>
      <c r="E8" s="37" t="s">
        <v>19</v>
      </c>
      <c r="F8" s="118">
        <v>0.92753623962402343</v>
      </c>
      <c r="G8" s="118">
        <v>0.65566040039062501</v>
      </c>
      <c r="H8" s="118">
        <v>0.84905662536621096</v>
      </c>
      <c r="I8" s="118">
        <v>0.86792449951171879</v>
      </c>
      <c r="J8" s="118">
        <v>0.88207550048828121</v>
      </c>
      <c r="K8" s="118">
        <v>0.89622642517089846</v>
      </c>
      <c r="L8" s="118">
        <f t="shared" ref="L8:L9" si="6">((1+F8)*(1+G8)*(1+H8)*(1+I8)*(1+J8)*(1+K8))^(1/6)-1</f>
        <v>0.84417344074487843</v>
      </c>
      <c r="M8">
        <f>IF(L8&gt;$A$26,$B$26,IF(L8&lt;$A$28,$B$28,$B$27))</f>
        <v>1</v>
      </c>
      <c r="N8" s="146">
        <v>2</v>
      </c>
      <c r="O8" s="74" t="s">
        <v>4</v>
      </c>
      <c r="P8" s="72">
        <f>IF(O8&lt;$A$35,$B$36,IF(O8&lt;$A$34,$B$35,IF(O8&lt;$A$33,$B$34,IF(O8&lt;$A$32,$B$33,$B$32))))</f>
        <v>1</v>
      </c>
    </row>
    <row r="9" spans="1:19" x14ac:dyDescent="0.25">
      <c r="E9" s="37" t="s">
        <v>16</v>
      </c>
      <c r="F9" s="118">
        <v>0.95652175903320313</v>
      </c>
      <c r="G9" s="118">
        <v>0.73584907531738286</v>
      </c>
      <c r="H9" s="118">
        <v>0.94339622497558595</v>
      </c>
      <c r="I9" s="118">
        <v>0.95754714965820309</v>
      </c>
      <c r="J9" s="118">
        <v>0.9292453002929687</v>
      </c>
      <c r="K9" s="118">
        <v>0.9339622497558594</v>
      </c>
      <c r="L9" s="118">
        <f t="shared" si="6"/>
        <v>0.90773308859414015</v>
      </c>
      <c r="M9">
        <f>IF(L9&gt;$A$26,$B$26,IF(L9&lt;$A$28,$B$28,$B$27))</f>
        <v>1</v>
      </c>
      <c r="N9" s="146">
        <v>2</v>
      </c>
      <c r="O9" s="74" t="s">
        <v>4</v>
      </c>
      <c r="P9" s="72">
        <f t="shared" ref="P9:P14" si="7">IF(O9&lt;$A$35,$B$36,IF(O9&lt;$A$34,$B$35,IF(O9&lt;$A$33,$B$34,IF(O9&lt;$A$32,$B$33,$B$32))))</f>
        <v>1</v>
      </c>
    </row>
    <row r="10" spans="1:19" x14ac:dyDescent="0.25">
      <c r="A10" s="31" t="s">
        <v>40</v>
      </c>
      <c r="B10" s="31" t="s">
        <v>43</v>
      </c>
      <c r="E10" s="37" t="s">
        <v>96</v>
      </c>
      <c r="F10" s="118">
        <v>0.78260871887207029</v>
      </c>
      <c r="G10" s="118">
        <v>0.51415092468261714</v>
      </c>
      <c r="H10" s="118">
        <v>0.69339622497558595</v>
      </c>
      <c r="I10" s="118">
        <v>0.81132072448730463</v>
      </c>
      <c r="J10" s="118">
        <v>0.7264151000976562</v>
      </c>
      <c r="K10" s="118">
        <v>0.80660377502441405</v>
      </c>
      <c r="L10" s="118">
        <f>((1+F10)*(1+G10)*(1+H10)*(1+I10)*(1+J10)*(1+K10))^(1/6)-1</f>
        <v>0.71921904121549995</v>
      </c>
      <c r="M10">
        <f t="shared" ref="M10:M15" si="8">IF(L10&gt;$A$26,$B$26,IF(L10&lt;$A$28,$B$28,$B$27))</f>
        <v>1</v>
      </c>
      <c r="N10" s="146">
        <v>2</v>
      </c>
      <c r="O10" s="74">
        <v>81</v>
      </c>
      <c r="P10" s="72">
        <f t="shared" si="7"/>
        <v>1</v>
      </c>
    </row>
    <row r="11" spans="1:19" x14ac:dyDescent="0.25">
      <c r="A11" s="8">
        <v>10</v>
      </c>
      <c r="B11" s="8">
        <v>1</v>
      </c>
      <c r="E11" s="37" t="s">
        <v>10</v>
      </c>
      <c r="F11" s="118">
        <v>6.2801933288574224E-2</v>
      </c>
      <c r="G11" s="118">
        <v>0.2830188751220703</v>
      </c>
      <c r="H11" s="118">
        <v>0.6839622497558594</v>
      </c>
      <c r="I11" s="118">
        <v>0.36792453765869143</v>
      </c>
      <c r="J11" s="118">
        <v>0.52830188751220708</v>
      </c>
      <c r="K11" s="118">
        <v>0.55188678741455077</v>
      </c>
      <c r="L11" s="118">
        <f>((1+F11)*(1+G11)*(1+H11)*(1+I11)*(1+J11)*(1+K11))^(1/6)-1</f>
        <v>0.39752046491883108</v>
      </c>
      <c r="M11">
        <f t="shared" si="8"/>
        <v>3</v>
      </c>
      <c r="N11" s="146">
        <v>1</v>
      </c>
      <c r="O11" s="74">
        <v>55</v>
      </c>
      <c r="P11" s="72">
        <f t="shared" si="7"/>
        <v>3</v>
      </c>
    </row>
    <row r="12" spans="1:19" x14ac:dyDescent="0.25">
      <c r="A12" s="30" t="s">
        <v>44</v>
      </c>
      <c r="B12" s="8">
        <v>2</v>
      </c>
      <c r="E12" s="37" t="s">
        <v>121</v>
      </c>
      <c r="F12" s="119">
        <v>0.66666664123535202</v>
      </c>
      <c r="G12" s="119">
        <v>0.69339622497558595</v>
      </c>
      <c r="H12" s="119">
        <v>0.70283020019531195</v>
      </c>
      <c r="I12" s="119">
        <v>0.68396224975585895</v>
      </c>
      <c r="J12" s="119">
        <v>0.60849056243896493</v>
      </c>
      <c r="K12" s="119">
        <v>0.59905658721923805</v>
      </c>
      <c r="L12" s="118">
        <f t="shared" ref="L12:L15" si="9">((1+F12)*(1+G12)*(1+H12)*(1+I12)*(1+J12)*(1+K12))^(1/6)-1</f>
        <v>0.65856397973918512</v>
      </c>
      <c r="M12">
        <f t="shared" si="8"/>
        <v>2</v>
      </c>
      <c r="N12" s="146">
        <v>2</v>
      </c>
      <c r="O12" s="74" t="s">
        <v>4</v>
      </c>
      <c r="P12" s="72">
        <f t="shared" si="7"/>
        <v>1</v>
      </c>
    </row>
    <row r="13" spans="1:19" x14ac:dyDescent="0.25">
      <c r="A13" s="8">
        <v>2</v>
      </c>
      <c r="B13" s="8">
        <v>3</v>
      </c>
      <c r="E13" s="37" t="s">
        <v>122</v>
      </c>
      <c r="F13" s="119">
        <v>0.81159423828124999</v>
      </c>
      <c r="G13" s="119">
        <v>0.75</v>
      </c>
      <c r="H13" s="119">
        <v>0.81132072448730497</v>
      </c>
      <c r="I13" s="119">
        <v>0.88679244995117201</v>
      </c>
      <c r="J13" s="119">
        <v>0.83490562438964799</v>
      </c>
      <c r="K13" s="119">
        <v>0.74528305053710897</v>
      </c>
      <c r="L13" s="118">
        <f t="shared" si="9"/>
        <v>0.80599417288565411</v>
      </c>
      <c r="M13">
        <f t="shared" si="8"/>
        <v>1</v>
      </c>
      <c r="N13" s="146">
        <v>2</v>
      </c>
      <c r="O13" s="74" t="s">
        <v>4</v>
      </c>
      <c r="P13" s="72">
        <f t="shared" si="7"/>
        <v>1</v>
      </c>
    </row>
    <row r="14" spans="1:19" x14ac:dyDescent="0.25">
      <c r="E14" s="37" t="s">
        <v>123</v>
      </c>
      <c r="F14" s="119">
        <v>0.98067634582519503</v>
      </c>
      <c r="G14" s="119">
        <v>0.768867950439453</v>
      </c>
      <c r="H14" s="119">
        <v>0.98584907531738297</v>
      </c>
      <c r="I14" s="119">
        <v>0.98584907531738297</v>
      </c>
      <c r="J14" s="119">
        <v>0.99528305053710897</v>
      </c>
      <c r="K14" s="119">
        <v>1</v>
      </c>
      <c r="L14" s="118">
        <f t="shared" si="9"/>
        <v>0.9509193632445887</v>
      </c>
      <c r="M14">
        <f t="shared" si="8"/>
        <v>1</v>
      </c>
      <c r="N14" s="146">
        <v>2</v>
      </c>
      <c r="O14" s="74" t="s">
        <v>4</v>
      </c>
      <c r="P14" s="72">
        <f t="shared" si="7"/>
        <v>1</v>
      </c>
    </row>
    <row r="15" spans="1:19" x14ac:dyDescent="0.25">
      <c r="A15" s="31" t="s">
        <v>36</v>
      </c>
      <c r="B15" s="31" t="s">
        <v>43</v>
      </c>
      <c r="E15" s="142" t="s">
        <v>149</v>
      </c>
      <c r="F15" s="119">
        <v>0.14975845336914101</v>
      </c>
      <c r="G15" s="119">
        <v>0.39622642517089801</v>
      </c>
      <c r="H15" s="119">
        <v>0.23113206863403299</v>
      </c>
      <c r="I15" s="119">
        <v>0.23584905624389599</v>
      </c>
      <c r="J15" s="119">
        <v>0.25943395614623999</v>
      </c>
      <c r="K15" s="119">
        <v>0.25</v>
      </c>
      <c r="L15" s="118">
        <f t="shared" si="9"/>
        <v>0.25165986041920818</v>
      </c>
      <c r="M15">
        <f t="shared" si="8"/>
        <v>3</v>
      </c>
      <c r="N15" s="146">
        <v>2</v>
      </c>
      <c r="O15" s="74" t="s">
        <v>4</v>
      </c>
      <c r="P15" s="72">
        <f t="shared" ref="P15" si="10">IF(O15&lt;$A$35,$B$36,IF(O15&lt;$A$34,$B$35,IF(O15&lt;$A$33,$B$34,IF(O15&lt;$A$32,$B$33,$B$32))))</f>
        <v>1</v>
      </c>
    </row>
    <row r="16" spans="1:19" x14ac:dyDescent="0.25">
      <c r="A16" s="8">
        <v>1500</v>
      </c>
      <c r="B16" s="8">
        <v>1</v>
      </c>
      <c r="E16" s="142" t="s">
        <v>150</v>
      </c>
      <c r="F16" s="119">
        <v>0.98067634582519503</v>
      </c>
      <c r="G16" s="119">
        <v>0.768867950439453</v>
      </c>
      <c r="H16" s="119">
        <v>0.98584907531738297</v>
      </c>
      <c r="I16" s="119">
        <v>0.98584907531738297</v>
      </c>
      <c r="J16" s="119">
        <v>0.99528305053710897</v>
      </c>
      <c r="K16" s="119">
        <v>1</v>
      </c>
      <c r="L16" s="118">
        <f t="shared" ref="L16" si="11">((1+F16)*(1+G16)*(1+H16)*(1+I16)*(1+J16)*(1+K16))^(1/6)-1</f>
        <v>0.9509193632445887</v>
      </c>
      <c r="M16">
        <f t="shared" ref="M16" si="12">IF(L16&gt;$A$26,$B$26,IF(L16&lt;$A$28,$B$28,$B$27))</f>
        <v>1</v>
      </c>
      <c r="N16" s="146">
        <v>2</v>
      </c>
      <c r="O16" s="74" t="s">
        <v>4</v>
      </c>
      <c r="P16" s="72">
        <f t="shared" ref="P16" si="13">IF(O16&lt;$A$35,$B$36,IF(O16&lt;$A$34,$B$35,IF(O16&lt;$A$33,$B$34,IF(O16&lt;$A$32,$B$33,$B$32))))</f>
        <v>1</v>
      </c>
    </row>
    <row r="17" spans="1:16" x14ac:dyDescent="0.25">
      <c r="A17" s="30" t="s">
        <v>45</v>
      </c>
      <c r="B17" s="8">
        <v>2</v>
      </c>
      <c r="E17" s="37" t="s">
        <v>97</v>
      </c>
      <c r="F17" s="118">
        <v>0.54589370727539066</v>
      </c>
      <c r="G17" s="118">
        <v>0.23113206863403321</v>
      </c>
      <c r="H17" s="118">
        <v>0.53773586273193363</v>
      </c>
      <c r="I17" s="118">
        <v>0.5660377502441406</v>
      </c>
      <c r="J17" s="118">
        <v>0.3867924499511719</v>
      </c>
      <c r="K17" s="118">
        <v>0.41037734985351565</v>
      </c>
      <c r="L17" s="118">
        <f t="shared" ref="L17" si="14">((1+F17)*(1+G17)*(1+H17)*(1+I17)*(1+J17)*(1+K17))^(1/6)-1</f>
        <v>0.44129375896522527</v>
      </c>
      <c r="M17">
        <f>IF(L17&gt;$A$26,$B$26,IF(L17&lt;$A$28,$B$28,$B$27))</f>
        <v>3</v>
      </c>
      <c r="N17" s="146">
        <v>2</v>
      </c>
      <c r="O17" s="74">
        <v>71</v>
      </c>
      <c r="P17" s="72">
        <f>IF(O17&lt;$A$35,$B$36,IF(O17&lt;$A$34,$B$35,IF(O17&lt;$A$33,$B$34,IF(O17&lt;$A$32,$B$33,$B$32))))</f>
        <v>2</v>
      </c>
    </row>
    <row r="18" spans="1:16" x14ac:dyDescent="0.25">
      <c r="A18" s="8">
        <v>2500</v>
      </c>
      <c r="B18" s="8">
        <v>3</v>
      </c>
      <c r="E18" s="37" t="s">
        <v>107</v>
      </c>
      <c r="F18" s="119">
        <v>0.16908212661743163</v>
      </c>
      <c r="G18" s="119">
        <v>6.1320753097534181E-2</v>
      </c>
      <c r="H18" s="119">
        <v>3.3018867969512943E-2</v>
      </c>
      <c r="I18" s="119">
        <v>5.6603775024414063E-2</v>
      </c>
      <c r="J18" s="119">
        <v>4.2452831268310544E-2</v>
      </c>
      <c r="K18" s="119">
        <v>3.3018867969512943E-2</v>
      </c>
      <c r="L18" s="118">
        <f t="shared" ref="L18" si="15">((1+F18)*(1+G18)*(1+H18)*(1+I18)*(1+J18)*(1+K18))^(1/6)-1</f>
        <v>6.490972406027895E-2</v>
      </c>
      <c r="M18">
        <f>IF(L18&gt;$A$26,$B$26,IF(L18&lt;$A$28,$B$28,$B$27))</f>
        <v>3</v>
      </c>
      <c r="N18" s="146">
        <v>2</v>
      </c>
      <c r="O18" s="74">
        <v>65</v>
      </c>
      <c r="P18" s="72">
        <f>IF(O18&lt;$A$35,$B$36,IF(O18&lt;$A$34,$B$35,IF(O18&lt;$A$33,$B$34,IF(O18&lt;$A$32,$B$33,$B$32))))</f>
        <v>2</v>
      </c>
    </row>
    <row r="19" spans="1:16" x14ac:dyDescent="0.25">
      <c r="E19" s="100" t="s">
        <v>98</v>
      </c>
      <c r="F19" s="120"/>
      <c r="G19" s="120"/>
      <c r="H19" s="120"/>
      <c r="I19" s="120"/>
      <c r="J19" s="120"/>
      <c r="K19" s="120"/>
      <c r="L19" s="120"/>
      <c r="M19" s="4"/>
      <c r="N19" s="147">
        <v>2</v>
      </c>
      <c r="O19" s="98" t="s">
        <v>4</v>
      </c>
      <c r="P19" s="72">
        <f>IF(O19&lt;$A$35,$B$36,IF(O19&lt;$A$34,$B$35,IF(O19&lt;$A$33,$B$34,IF(O19&lt;$A$32,$B$33,$B$32))))</f>
        <v>1</v>
      </c>
    </row>
    <row r="20" spans="1:16" x14ac:dyDescent="0.25">
      <c r="A20" s="31" t="s">
        <v>35</v>
      </c>
      <c r="B20" s="31" t="s">
        <v>43</v>
      </c>
      <c r="E20" s="37" t="s">
        <v>22</v>
      </c>
      <c r="F20" s="118">
        <v>0.98550727844238284</v>
      </c>
      <c r="G20" s="118">
        <v>0.7971697998046875</v>
      </c>
      <c r="H20" s="118">
        <v>0.96698112487792964</v>
      </c>
      <c r="I20" s="118">
        <v>0.97169815063476561</v>
      </c>
      <c r="J20" s="118">
        <v>1</v>
      </c>
      <c r="K20" s="118">
        <v>0.99528305053710941</v>
      </c>
      <c r="L20" s="118">
        <f>((1+F20)*(1+G20)*(1+H20)*(1+I20)*(1+J20)*(1+K20))^(1/6)-1</f>
        <v>0.95144337697730963</v>
      </c>
      <c r="M20">
        <f>IF(L20&gt;$A$26,$B$26,IF(L20&lt;$A$28,$B$28,$B$27))</f>
        <v>1</v>
      </c>
      <c r="N20" s="146">
        <v>2</v>
      </c>
      <c r="O20" s="74" t="s">
        <v>4</v>
      </c>
      <c r="P20" s="72">
        <f>IF(O20&lt;$A$35,$B$36,IF(O20&lt;$A$34,$B$35,IF(O20&lt;$A$33,$B$34,IF(O20&lt;$A$32,$B$33,$B$32))))</f>
        <v>1</v>
      </c>
    </row>
    <row r="21" spans="1:16" x14ac:dyDescent="0.25">
      <c r="A21" s="32">
        <v>0.3</v>
      </c>
      <c r="B21" s="8">
        <v>1</v>
      </c>
      <c r="E21" s="37" t="s">
        <v>23</v>
      </c>
      <c r="F21" s="118">
        <v>0.85990341186523434</v>
      </c>
      <c r="G21" s="118">
        <v>0.56132076263427733</v>
      </c>
      <c r="H21" s="118">
        <v>0.83018867492675785</v>
      </c>
      <c r="I21" s="118">
        <v>0.85377357482910154</v>
      </c>
      <c r="J21" s="118">
        <v>0.85377357482910154</v>
      </c>
      <c r="K21" s="118">
        <v>0.85377357482910154</v>
      </c>
      <c r="L21" s="118">
        <f>((1+F21)*(1+G21)*(1+H21)*(1+I21)*(1+J21)*(1+K21))^(1/6)-1</f>
        <v>0.7986282424188671</v>
      </c>
      <c r="M21">
        <f>IF(L21&gt;$A$26,$B$26,IF(L21&lt;$A$28,$B$28,$B$27))</f>
        <v>1</v>
      </c>
      <c r="N21" s="146">
        <v>2</v>
      </c>
      <c r="O21" s="74" t="s">
        <v>4</v>
      </c>
      <c r="P21" s="72">
        <f>IF(O21&lt;$A$35,$B$36,IF(O21&lt;$A$34,$B$35,IF(O21&lt;$A$33,$B$34,IF(O21&lt;$A$32,$B$33,$B$32))))</f>
        <v>1</v>
      </c>
    </row>
    <row r="22" spans="1:16" x14ac:dyDescent="0.25">
      <c r="A22" s="30" t="s">
        <v>46</v>
      </c>
      <c r="B22" s="8">
        <v>2</v>
      </c>
      <c r="E22" s="37" t="s">
        <v>17</v>
      </c>
      <c r="F22" s="118">
        <v>0.94685989379882818</v>
      </c>
      <c r="G22" s="118">
        <v>0.67452827453613284</v>
      </c>
      <c r="H22" s="118">
        <v>0.88207550048828121</v>
      </c>
      <c r="I22" s="118">
        <v>0.92452827453613284</v>
      </c>
      <c r="J22" s="118">
        <v>0.91981132507324215</v>
      </c>
      <c r="K22" s="118">
        <v>0.95754714965820309</v>
      </c>
      <c r="L22" s="118">
        <f>((1+F22)*(1+G22)*(1+H22)*(1+I22)*(1+J22)*(1+K22))^(1/6)-1</f>
        <v>0.8815967326719234</v>
      </c>
      <c r="M22">
        <f>IF(L22&gt;$A$26,$B$26,IF(L22&lt;$A$28,$B$28,$B$27))</f>
        <v>1</v>
      </c>
      <c r="N22" s="146">
        <v>2</v>
      </c>
      <c r="O22" s="74" t="s">
        <v>4</v>
      </c>
      <c r="P22" s="72">
        <f>IF(O22&lt;$A$35,$B$36,IF(O22&lt;$A$34,$B$35,IF(O22&lt;$A$33,$B$34,IF(O22&lt;$A$32,$B$33,$B$32))))</f>
        <v>1</v>
      </c>
    </row>
    <row r="23" spans="1:16" x14ac:dyDescent="0.25">
      <c r="A23" s="32">
        <v>0.5</v>
      </c>
      <c r="B23" s="8">
        <v>3</v>
      </c>
      <c r="E23" s="37" t="s">
        <v>124</v>
      </c>
      <c r="F23" s="117">
        <v>0.77777778625488292</v>
      </c>
      <c r="G23" s="117">
        <v>0.5</v>
      </c>
      <c r="H23" s="117">
        <v>0.66981132507324204</v>
      </c>
      <c r="I23" s="117">
        <v>0.67452827453613295</v>
      </c>
      <c r="J23" s="117">
        <v>0.59433963775634802</v>
      </c>
      <c r="K23" s="117">
        <v>0.56603775024414094</v>
      </c>
      <c r="L23" s="118">
        <f t="shared" ref="L23:L24" si="16">((1+F23)*(1+G23)*(1+H23)*(1+I23)*(1+J23)*(1+K23))^(1/6)-1</f>
        <v>0.62799080875685509</v>
      </c>
      <c r="M23">
        <f t="shared" ref="M23:M25" si="17">IF(L23&gt;$A$26,$B$26,IF(L23&lt;$A$28,$B$28,$B$27))</f>
        <v>2</v>
      </c>
      <c r="N23" s="146">
        <v>2</v>
      </c>
      <c r="O23" s="74" t="s">
        <v>4</v>
      </c>
      <c r="P23" s="72">
        <f>IF(O23&lt;$A$35,$B$36,IF(O23&lt;$A$34,$B$35,IF(O23&lt;$A$33,$B$34,IF(O23&lt;$A$32,$B$33,$B$32))))</f>
        <v>1</v>
      </c>
    </row>
    <row r="24" spans="1:16" x14ac:dyDescent="0.25">
      <c r="E24" s="37" t="s">
        <v>125</v>
      </c>
      <c r="F24" s="117">
        <v>0.33816425323486299</v>
      </c>
      <c r="G24" s="117">
        <v>0.36792453765869099</v>
      </c>
      <c r="H24" s="117">
        <v>0.16509433746337901</v>
      </c>
      <c r="I24" s="117">
        <v>0.41509433746337898</v>
      </c>
      <c r="J24" s="117">
        <v>0.13207547187805202</v>
      </c>
      <c r="K24" s="117">
        <v>0.113207550048828</v>
      </c>
      <c r="L24" s="118">
        <f t="shared" si="16"/>
        <v>0.24938109119274809</v>
      </c>
      <c r="M24">
        <f t="shared" si="17"/>
        <v>3</v>
      </c>
      <c r="N24" s="146">
        <v>2</v>
      </c>
      <c r="O24" s="74">
        <v>41</v>
      </c>
      <c r="P24" s="72">
        <f>IF(O24&lt;$A$35,$B$36,IF(O24&lt;$A$34,$B$35,IF(O24&lt;$A$33,$B$34,IF(O24&lt;$A$32,$B$33,$B$32))))</f>
        <v>4</v>
      </c>
    </row>
    <row r="25" spans="1:16" x14ac:dyDescent="0.25">
      <c r="A25" s="31" t="s">
        <v>25</v>
      </c>
      <c r="B25" s="31" t="s">
        <v>43</v>
      </c>
      <c r="E25" s="37" t="s">
        <v>137</v>
      </c>
      <c r="F25" s="117">
        <v>0.55072463989257814</v>
      </c>
      <c r="G25" s="117">
        <v>0.47169811248779298</v>
      </c>
      <c r="H25" s="117">
        <v>0.4339622497558594</v>
      </c>
      <c r="I25" s="117">
        <v>0.32547168731689452</v>
      </c>
      <c r="J25" s="117">
        <v>0.41037734985351565</v>
      </c>
      <c r="K25" s="117">
        <v>0.4528302001953125</v>
      </c>
      <c r="L25" s="118">
        <f t="shared" ref="L25" si="18">((1+F25)*(1+G25)*(1+H25)*(1+I25)*(1+J25)*(1+K25))^(1/6)-1</f>
        <v>0.43924687887734692</v>
      </c>
      <c r="M25">
        <f t="shared" si="17"/>
        <v>3</v>
      </c>
      <c r="N25" s="146">
        <v>2</v>
      </c>
      <c r="O25" s="74">
        <v>56</v>
      </c>
      <c r="P25" s="72">
        <f t="shared" ref="P25" si="19">IF(O25&lt;$A$35,$B$36,IF(O25&lt;$A$34,$B$35,IF(O25&lt;$A$33,$B$34,IF(O25&lt;$A$32,$B$33,$B$32))))</f>
        <v>3</v>
      </c>
    </row>
    <row r="26" spans="1:16" x14ac:dyDescent="0.25">
      <c r="A26" s="8">
        <v>0.7</v>
      </c>
      <c r="B26" s="8">
        <v>1</v>
      </c>
      <c r="E26" s="37" t="s">
        <v>13</v>
      </c>
      <c r="F26" s="118">
        <v>0.35265701293945312</v>
      </c>
      <c r="G26" s="118">
        <v>0.66509437561035156</v>
      </c>
      <c r="H26" s="118">
        <v>0.95754714965820309</v>
      </c>
      <c r="I26" s="118">
        <v>0.93867927551269537</v>
      </c>
      <c r="J26" s="118">
        <v>0.87735847473144535</v>
      </c>
      <c r="K26" s="118">
        <v>0.92452827453613284</v>
      </c>
      <c r="L26" s="118">
        <f>((1+F26)*(1+G26)*(1+H26)*(1+I26)*(1+J26)*(1+K26))^(1/6)-1</f>
        <v>0.7712751950341481</v>
      </c>
      <c r="M26">
        <f>IF(L26&gt;$A$26,$B$26,IF(L26&lt;$A$28,$B$28,$B$27))</f>
        <v>1</v>
      </c>
      <c r="N26" s="146">
        <v>1</v>
      </c>
      <c r="O26" s="74" t="s">
        <v>4</v>
      </c>
      <c r="P26" s="72">
        <f t="shared" ref="P26:P36" si="20">IF(O26&lt;$A$35,$B$36,IF(O26&lt;$A$34,$B$35,IF(O26&lt;$A$33,$B$34,IF(O26&lt;$A$32,$B$33,$B$32))))</f>
        <v>1</v>
      </c>
    </row>
    <row r="27" spans="1:16" x14ac:dyDescent="0.25">
      <c r="A27" s="30" t="s">
        <v>69</v>
      </c>
      <c r="B27" s="8">
        <v>2</v>
      </c>
      <c r="E27" s="37" t="s">
        <v>126</v>
      </c>
      <c r="F27" s="117">
        <v>0.59903381347656204</v>
      </c>
      <c r="G27" s="117">
        <v>0.69811317443847698</v>
      </c>
      <c r="H27" s="117">
        <v>0.68867927551269503</v>
      </c>
      <c r="I27" s="117">
        <v>0.64622642517089801</v>
      </c>
      <c r="J27" s="117">
        <v>0.63207546234130907</v>
      </c>
      <c r="K27" s="117">
        <v>0.51415092468261703</v>
      </c>
      <c r="L27" s="118">
        <f>((1+F27)*(1+G27)*(1+H27)*(1+I27)*(1+J27)*(1+K27))^(1/6)-1</f>
        <v>0.62852740169088284</v>
      </c>
      <c r="M27">
        <f t="shared" ref="M27" si="21">IF(L27&gt;$A$26,$B$26,IF(L27&lt;$A$28,$B$28,$B$27))</f>
        <v>2</v>
      </c>
      <c r="N27" s="146">
        <v>2</v>
      </c>
      <c r="O27" s="74" t="s">
        <v>4</v>
      </c>
      <c r="P27" s="72">
        <f t="shared" si="20"/>
        <v>1</v>
      </c>
    </row>
    <row r="28" spans="1:16" x14ac:dyDescent="0.25">
      <c r="A28" s="8">
        <v>0.46</v>
      </c>
      <c r="B28" s="8">
        <v>3</v>
      </c>
      <c r="E28" s="37" t="s">
        <v>12</v>
      </c>
      <c r="F28" s="118">
        <v>0.49275363922119142</v>
      </c>
      <c r="G28" s="118">
        <v>0.24528301239013672</v>
      </c>
      <c r="H28" s="118">
        <v>0.63207546234130862</v>
      </c>
      <c r="I28" s="118">
        <v>0.50943397521972655</v>
      </c>
      <c r="J28" s="118">
        <v>0.55188678741455077</v>
      </c>
      <c r="K28" s="118">
        <v>0.44339622497558595</v>
      </c>
      <c r="L28" s="118">
        <f>((1+F28)*(1+G28)*(1+H28)*(1+I28)*(1+J28)*(1+K28))^(1/6)-1</f>
        <v>0.47404030917661633</v>
      </c>
      <c r="M28">
        <f>IF(L28&gt;$A$26,$B$26,IF(L28&lt;$A$28,$B$28,$B$27))</f>
        <v>2</v>
      </c>
      <c r="N28" s="146">
        <v>1</v>
      </c>
      <c r="O28" s="74">
        <v>70</v>
      </c>
      <c r="P28" s="72">
        <f t="shared" si="20"/>
        <v>2</v>
      </c>
    </row>
    <row r="29" spans="1:16" x14ac:dyDescent="0.25">
      <c r="E29" s="37" t="s">
        <v>0</v>
      </c>
      <c r="F29" s="118">
        <v>0.52657005310058591</v>
      </c>
      <c r="G29" s="118">
        <v>0.29245283126831056</v>
      </c>
      <c r="H29" s="118">
        <v>0.66037734985351559</v>
      </c>
      <c r="I29" s="118">
        <v>0.59433963775634768</v>
      </c>
      <c r="J29" s="118">
        <v>0.4528302001953125</v>
      </c>
      <c r="K29" s="118">
        <v>0.37735847473144529</v>
      </c>
      <c r="L29" s="118">
        <f t="shared" ref="L29:L31" si="22">((1+F29)*(1+G29)*(1+H29)*(1+I29)*(1+J29)*(1+K29))^(1/6)-1</f>
        <v>0.47864353296844375</v>
      </c>
      <c r="M29">
        <f>IF(L29&gt;$A$26,$B$26,IF(L29&lt;$A$28,$B$28,$B$27))</f>
        <v>2</v>
      </c>
      <c r="N29" s="146">
        <v>1</v>
      </c>
      <c r="O29" s="74">
        <v>68</v>
      </c>
      <c r="P29" s="72">
        <f t="shared" si="20"/>
        <v>2</v>
      </c>
    </row>
    <row r="30" spans="1:16" x14ac:dyDescent="0.25">
      <c r="E30" s="37" t="s">
        <v>127</v>
      </c>
      <c r="F30" s="117">
        <v>0.68115943908691401</v>
      </c>
      <c r="G30" s="117">
        <v>0.122641506195068</v>
      </c>
      <c r="H30" s="117">
        <v>0.85377357482910199</v>
      </c>
      <c r="I30" s="117">
        <v>0.86320755004882799</v>
      </c>
      <c r="J30" s="117">
        <v>0.80660377502441405</v>
      </c>
      <c r="K30" s="117">
        <v>0.78773582458496094</v>
      </c>
      <c r="L30" s="118">
        <f t="shared" si="22"/>
        <v>0.66171177069845899</v>
      </c>
      <c r="M30">
        <f t="shared" ref="M30:M31" si="23">IF(L30&gt;$A$26,$B$26,IF(L30&lt;$A$28,$B$28,$B$27))</f>
        <v>2</v>
      </c>
      <c r="N30" s="146">
        <v>1</v>
      </c>
      <c r="O30" s="74" t="s">
        <v>4</v>
      </c>
      <c r="P30" s="72">
        <f t="shared" si="20"/>
        <v>1</v>
      </c>
    </row>
    <row r="31" spans="1:16" x14ac:dyDescent="0.25">
      <c r="A31" s="31" t="s">
        <v>32</v>
      </c>
      <c r="B31" s="31" t="s">
        <v>43</v>
      </c>
      <c r="E31" s="37" t="s">
        <v>128</v>
      </c>
      <c r="F31" s="117">
        <v>0.83091789245605496</v>
      </c>
      <c r="G31" s="117">
        <v>0.60377357482910199</v>
      </c>
      <c r="H31" s="117">
        <v>0.67452827453613295</v>
      </c>
      <c r="I31" s="117">
        <v>0.68867927551269503</v>
      </c>
      <c r="J31" s="117">
        <v>0.58490566253662102</v>
      </c>
      <c r="K31" s="117">
        <v>0.68867927551269503</v>
      </c>
      <c r="L31" s="118">
        <f t="shared" si="22"/>
        <v>0.67674503311994494</v>
      </c>
      <c r="M31">
        <f t="shared" si="23"/>
        <v>2</v>
      </c>
      <c r="N31" s="146">
        <v>2</v>
      </c>
      <c r="O31" s="74" t="s">
        <v>4</v>
      </c>
      <c r="P31" s="72">
        <f t="shared" si="20"/>
        <v>1</v>
      </c>
    </row>
    <row r="32" spans="1:16" x14ac:dyDescent="0.25">
      <c r="A32" s="8">
        <v>75</v>
      </c>
      <c r="B32" s="8">
        <v>1</v>
      </c>
      <c r="E32" s="37" t="s">
        <v>9</v>
      </c>
      <c r="F32" s="118">
        <v>0.80193237304687504</v>
      </c>
      <c r="G32" s="118">
        <v>0.86792449951171879</v>
      </c>
      <c r="H32" s="118">
        <v>0.96226417541503906</v>
      </c>
      <c r="I32" s="118">
        <v>0.91509437561035156</v>
      </c>
      <c r="J32" s="118">
        <v>0.92452827453613284</v>
      </c>
      <c r="K32" s="118">
        <v>0.90566040039062501</v>
      </c>
      <c r="L32" s="118">
        <f t="shared" ref="L32:L37" si="24">((1+F32)*(1+G32)*(1+H32)*(1+I32)*(1+J32)*(1+K32))^(1/6)-1</f>
        <v>0.89555276439449139</v>
      </c>
      <c r="M32">
        <f>IF(L32&gt;$A$26,$B$26,IF(L32&lt;$A$28,$B$28,$B$27))</f>
        <v>1</v>
      </c>
      <c r="N32" s="146">
        <v>1</v>
      </c>
      <c r="O32" s="74" t="s">
        <v>4</v>
      </c>
      <c r="P32" s="72">
        <f t="shared" si="20"/>
        <v>1</v>
      </c>
    </row>
    <row r="33" spans="1:16" x14ac:dyDescent="0.25">
      <c r="A33" s="8">
        <v>60</v>
      </c>
      <c r="B33" s="8">
        <v>2</v>
      </c>
      <c r="E33" s="37" t="s">
        <v>18</v>
      </c>
      <c r="F33" s="118">
        <v>0.7487922668457031</v>
      </c>
      <c r="G33" s="118">
        <v>0.64622642517089846</v>
      </c>
      <c r="H33" s="118">
        <v>0.90094337463378904</v>
      </c>
      <c r="I33" s="118">
        <v>0.83962265014648441</v>
      </c>
      <c r="J33" s="118">
        <v>0.84905662536621096</v>
      </c>
      <c r="K33" s="118">
        <v>0.76886795043945311</v>
      </c>
      <c r="L33" s="118">
        <f t="shared" si="24"/>
        <v>0.79031131964290791</v>
      </c>
      <c r="M33">
        <f>IF(L33&gt;$A$26,$B$26,IF(L33&lt;$A$28,$B$28,$B$27))</f>
        <v>1</v>
      </c>
      <c r="N33" s="146">
        <v>1</v>
      </c>
      <c r="O33" s="74" t="s">
        <v>4</v>
      </c>
      <c r="P33" s="72">
        <f t="shared" si="20"/>
        <v>1</v>
      </c>
    </row>
    <row r="34" spans="1:16" x14ac:dyDescent="0.25">
      <c r="A34" s="8">
        <v>45</v>
      </c>
      <c r="B34" s="8">
        <v>3</v>
      </c>
      <c r="E34" s="37" t="s">
        <v>129</v>
      </c>
      <c r="F34" s="117">
        <v>0.38164249420166013</v>
      </c>
      <c r="G34" s="117">
        <v>0.25943395614624021</v>
      </c>
      <c r="H34" s="117">
        <v>0.14622641563415528</v>
      </c>
      <c r="I34" s="117">
        <v>0.20754716873168946</v>
      </c>
      <c r="J34" s="117">
        <v>0.18396226882934572</v>
      </c>
      <c r="K34" s="117">
        <v>0.17924528121948241</v>
      </c>
      <c r="L34" s="118">
        <f t="shared" si="24"/>
        <v>0.22399957712334451</v>
      </c>
      <c r="M34">
        <f t="shared" ref="M34" si="25">IF(L34&gt;$A$26,$B$26,IF(L34&lt;$A$28,$B$28,$B$27))</f>
        <v>3</v>
      </c>
      <c r="N34" s="146">
        <v>2</v>
      </c>
      <c r="O34" s="74">
        <v>36</v>
      </c>
      <c r="P34" s="72">
        <f t="shared" si="20"/>
        <v>4</v>
      </c>
    </row>
    <row r="35" spans="1:16" x14ac:dyDescent="0.25">
      <c r="A35" s="8">
        <v>30</v>
      </c>
      <c r="B35" s="8">
        <v>4</v>
      </c>
      <c r="E35" s="37" t="s">
        <v>112</v>
      </c>
      <c r="F35" s="117">
        <v>4.8309178352355958E-2</v>
      </c>
      <c r="G35" s="117">
        <v>0.74056602478027345</v>
      </c>
      <c r="H35" s="117">
        <v>0.30188678741455077</v>
      </c>
      <c r="I35" s="117">
        <v>0.16037734985351562</v>
      </c>
      <c r="J35" s="117">
        <v>0.23584905624389649</v>
      </c>
      <c r="K35" s="117">
        <v>0.19811321258544923</v>
      </c>
      <c r="L35" s="118">
        <f t="shared" si="24"/>
        <v>0.26416163671212978</v>
      </c>
      <c r="M35">
        <f>IF(L35&gt;$A$26,$B$26,IF(L35&lt;$A$28,$B$28,$B$27))</f>
        <v>3</v>
      </c>
      <c r="N35" s="148">
        <v>1</v>
      </c>
      <c r="O35" s="74">
        <v>38</v>
      </c>
      <c r="P35" s="72">
        <f t="shared" si="20"/>
        <v>4</v>
      </c>
    </row>
    <row r="36" spans="1:16" x14ac:dyDescent="0.25">
      <c r="A36" s="8">
        <v>0</v>
      </c>
      <c r="B36" s="8">
        <v>5</v>
      </c>
      <c r="E36" s="37" t="s">
        <v>1</v>
      </c>
      <c r="F36" s="118">
        <v>0.47342994689941409</v>
      </c>
      <c r="G36" s="118">
        <v>0.51886791229248042</v>
      </c>
      <c r="H36" s="118">
        <v>0.79245285034179691</v>
      </c>
      <c r="I36" s="118">
        <v>0.7264151000976562</v>
      </c>
      <c r="J36" s="118">
        <v>0.6839622497558594</v>
      </c>
      <c r="K36" s="118">
        <v>0.62264152526855465</v>
      </c>
      <c r="L36" s="118">
        <f t="shared" si="24"/>
        <v>0.6324237347203725</v>
      </c>
      <c r="M36">
        <f>IF(L36&gt;$A$26,$B$26,IF(L36&lt;$A$28,$B$28,$B$27))</f>
        <v>2</v>
      </c>
      <c r="N36" s="146">
        <v>1</v>
      </c>
      <c r="O36" s="74">
        <v>56</v>
      </c>
      <c r="P36" s="72">
        <f t="shared" si="20"/>
        <v>3</v>
      </c>
    </row>
    <row r="37" spans="1:16" x14ac:dyDescent="0.25">
      <c r="E37" s="142" t="s">
        <v>151</v>
      </c>
      <c r="F37" s="119">
        <v>0.42028984069824199</v>
      </c>
      <c r="G37" s="119">
        <v>0.20283018112182599</v>
      </c>
      <c r="H37" s="119">
        <v>0.41981132507324198</v>
      </c>
      <c r="I37" s="119">
        <v>0.46698112487792998</v>
      </c>
      <c r="J37" s="119">
        <v>0.20754716873168899</v>
      </c>
      <c r="K37" s="119">
        <v>0.174528293609619</v>
      </c>
      <c r="L37" s="118">
        <f t="shared" si="24"/>
        <v>0.3096864703046287</v>
      </c>
      <c r="M37">
        <f t="shared" ref="M37" si="26">IF(L37&gt;$A$26,$B$26,IF(L37&lt;$A$28,$B$28,$B$27))</f>
        <v>3</v>
      </c>
      <c r="N37" s="146">
        <v>2</v>
      </c>
      <c r="O37" s="74">
        <v>59</v>
      </c>
      <c r="P37" s="72">
        <f t="shared" ref="P37" si="27">IF(O37&lt;$A$35,$B$36,IF(O37&lt;$A$34,$B$35,IF(O37&lt;$A$33,$B$34,IF(O37&lt;$A$32,$B$33,$B$32))))</f>
        <v>3</v>
      </c>
    </row>
    <row r="38" spans="1:16" x14ac:dyDescent="0.25">
      <c r="A38" s="31" t="s">
        <v>82</v>
      </c>
      <c r="B38" s="31" t="s">
        <v>84</v>
      </c>
      <c r="E38" s="37" t="s">
        <v>130</v>
      </c>
      <c r="F38" s="119">
        <v>0.66183578491210893</v>
      </c>
      <c r="G38" s="119">
        <v>0.759433975219727</v>
      </c>
      <c r="H38" s="119">
        <v>0.76415092468261703</v>
      </c>
      <c r="I38" s="119">
        <v>0.84433959960937499</v>
      </c>
      <c r="J38" s="119">
        <v>0.77358489990234403</v>
      </c>
      <c r="K38" s="119">
        <v>0.65566040039062501</v>
      </c>
      <c r="L38" s="118">
        <f>((1+F38)*(1+G38)*(1+H38)*(1+I38)*(1+J38)*(1+K38))^(1/6)-1</f>
        <v>0.74191446430615615</v>
      </c>
      <c r="M38">
        <f t="shared" ref="M38" si="28">IF(L38&gt;$A$26,$B$26,IF(L38&lt;$A$28,$B$28,$B$27))</f>
        <v>1</v>
      </c>
      <c r="N38" s="146">
        <v>2</v>
      </c>
      <c r="O38" s="74" t="s">
        <v>4</v>
      </c>
      <c r="P38" s="72">
        <f>IF(O38&lt;$A$35,$B$36,IF(O38&lt;$A$34,$B$35,IF(O38&lt;$A$33,$B$34,IF(O38&lt;$A$32,$B$33,$B$32))))</f>
        <v>1</v>
      </c>
    </row>
    <row r="39" spans="1:16" x14ac:dyDescent="0.25">
      <c r="A39" s="8">
        <v>0.5</v>
      </c>
      <c r="B39" s="8" t="s">
        <v>83</v>
      </c>
      <c r="E39" s="37" t="s">
        <v>99</v>
      </c>
      <c r="F39" s="47">
        <v>0.9758</v>
      </c>
      <c r="G39" s="47">
        <v>0.70750000000000002</v>
      </c>
      <c r="H39" s="47">
        <v>0.95279999999999998</v>
      </c>
      <c r="I39" s="47">
        <v>0.96699999999999997</v>
      </c>
      <c r="J39" s="47">
        <v>0.93400000000000005</v>
      </c>
      <c r="K39" s="47">
        <v>0.96699999999999997</v>
      </c>
      <c r="L39" s="47">
        <f t="shared" ref="L39" si="29">((1+F39)*(1+G39)*(1+H39)*(1+I39)*(1+J39)*(1+K39))^(1/6)-1</f>
        <v>0.91486329693516066</v>
      </c>
      <c r="M39">
        <f>IF(L39&gt;$A$26,$B$26,IF(L39&lt;$A$28,$B$28,$B$27))</f>
        <v>1</v>
      </c>
      <c r="N39" s="146">
        <v>2</v>
      </c>
      <c r="O39" s="74" t="s">
        <v>4</v>
      </c>
      <c r="P39" s="72">
        <f>IF(O39&lt;$A$35,$B$36,IF(O39&lt;$A$34,$B$35,IF(O39&lt;$A$33,$B$34,IF(O39&lt;$A$32,$B$33,$B$32))))</f>
        <v>1</v>
      </c>
    </row>
    <row r="40" spans="1:16" x14ac:dyDescent="0.25">
      <c r="A40" s="84" t="s">
        <v>87</v>
      </c>
      <c r="B40" s="8" t="s">
        <v>85</v>
      </c>
      <c r="E40" s="37" t="s">
        <v>15</v>
      </c>
      <c r="F40" s="118">
        <v>0.99516906738281252</v>
      </c>
      <c r="G40" s="118">
        <v>0.96226417541503906</v>
      </c>
      <c r="H40" s="118">
        <v>0.89150939941406249</v>
      </c>
      <c r="I40" s="118">
        <v>0.99056602478027345</v>
      </c>
      <c r="J40" s="118">
        <v>0.96698112487792964</v>
      </c>
      <c r="K40" s="118">
        <v>0.99056602478027345</v>
      </c>
      <c r="L40" s="118">
        <f t="shared" ref="L40:L46" si="30">((1+F40)*(1+G40)*(1+H40)*(1+I40)*(1+J40)*(1+K40))^(1/6)-1</f>
        <v>0.96584757654385989</v>
      </c>
      <c r="M40">
        <f>IF(L40&gt;$A$26,$B$26,IF(L40&lt;$A$28,$B$28,$B$27))</f>
        <v>1</v>
      </c>
      <c r="N40" s="146">
        <v>2</v>
      </c>
      <c r="O40" s="74" t="s">
        <v>4</v>
      </c>
      <c r="P40" s="72">
        <f>IF(O40&lt;$A$35,$B$36,IF(O40&lt;$A$34,$B$35,IF(O40&lt;$A$33,$B$34,IF(O40&lt;$A$32,$B$33,$B$32))))</f>
        <v>1</v>
      </c>
    </row>
    <row r="41" spans="1:16" x14ac:dyDescent="0.25">
      <c r="E41" s="37" t="s">
        <v>131</v>
      </c>
      <c r="F41" s="119">
        <v>1</v>
      </c>
      <c r="G41" s="119">
        <v>0.76415092468261703</v>
      </c>
      <c r="H41" s="119">
        <v>0.981132049560547</v>
      </c>
      <c r="I41" s="119">
        <v>0.91981132507324204</v>
      </c>
      <c r="J41" s="119">
        <v>0.981132049560547</v>
      </c>
      <c r="K41" s="119">
        <v>0.981132049560547</v>
      </c>
      <c r="L41" s="118">
        <f t="shared" si="30"/>
        <v>0.93609839749592338</v>
      </c>
      <c r="M41">
        <f t="shared" ref="M41" si="31">IF(L41&gt;$A$26,$B$26,IF(L41&lt;$A$28,$B$28,$B$27))</f>
        <v>1</v>
      </c>
      <c r="N41" s="146">
        <v>2</v>
      </c>
      <c r="O41" s="74">
        <v>86</v>
      </c>
      <c r="P41" s="72">
        <f>IF(O41&lt;$A$35,$B$36,IF(O41&lt;$A$34,$B$35,IF(O41&lt;$A$33,$B$34,IF(O41&lt;$A$32,$B$33,$B$32))))</f>
        <v>1</v>
      </c>
    </row>
    <row r="42" spans="1:16" x14ac:dyDescent="0.25">
      <c r="E42" s="37" t="s">
        <v>113</v>
      </c>
      <c r="F42" s="119">
        <v>0.17874395370483398</v>
      </c>
      <c r="G42" s="119">
        <v>0.62735847473144535</v>
      </c>
      <c r="H42" s="119">
        <v>0.54245281219482422</v>
      </c>
      <c r="I42" s="119">
        <v>0.65566040039062501</v>
      </c>
      <c r="J42" s="119">
        <v>0.66509437561035156</v>
      </c>
      <c r="K42" s="119">
        <v>0.57547168731689458</v>
      </c>
      <c r="L42" s="118">
        <f t="shared" si="30"/>
        <v>0.53046200436526258</v>
      </c>
      <c r="M42">
        <f>IF(L42&gt;$A$26,$B$26,IF(L42&lt;$A$28,$B$28,$B$27))</f>
        <v>2</v>
      </c>
      <c r="N42" s="148">
        <v>1</v>
      </c>
      <c r="O42" s="74">
        <v>50</v>
      </c>
      <c r="P42" s="72">
        <f>IF(O42&lt;$A$35,$B$36,IF(O42&lt;$A$34,$B$35,IF(O42&lt;$A$33,$B$34,IF(O42&lt;$A$32,$B$33,$B$32))))</f>
        <v>3</v>
      </c>
    </row>
    <row r="43" spans="1:16" x14ac:dyDescent="0.25">
      <c r="E43" s="37" t="s">
        <v>132</v>
      </c>
      <c r="F43" s="119">
        <v>0.24637681961059599</v>
      </c>
      <c r="G43" s="119">
        <v>6.6037735939025899E-2</v>
      </c>
      <c r="H43" s="119">
        <v>0.29245283126831101</v>
      </c>
      <c r="I43" s="119">
        <v>0.20283018112182599</v>
      </c>
      <c r="J43" s="119">
        <v>0.25</v>
      </c>
      <c r="K43" s="119">
        <v>0.226415100097656</v>
      </c>
      <c r="L43" s="118">
        <f t="shared" si="30"/>
        <v>0.21180128990274727</v>
      </c>
      <c r="M43">
        <f t="shared" ref="M43" si="32">IF(L43&gt;$A$26,$B$26,IF(L43&lt;$A$28,$B$28,$B$27))</f>
        <v>3</v>
      </c>
      <c r="N43" s="148">
        <v>1</v>
      </c>
      <c r="O43" s="74" t="s">
        <v>4</v>
      </c>
      <c r="P43" s="72">
        <f>IF(O43&lt;$A$35,$B$36,IF(O43&lt;$A$34,$B$35,IF(O43&lt;$A$33,$B$34,IF(O43&lt;$A$32,$B$33,$B$32))))</f>
        <v>1</v>
      </c>
    </row>
    <row r="44" spans="1:16" x14ac:dyDescent="0.25">
      <c r="E44" s="37" t="s">
        <v>5</v>
      </c>
      <c r="F44" s="121">
        <v>0.43961353302001954</v>
      </c>
      <c r="G44" s="121">
        <v>0.20283018112182616</v>
      </c>
      <c r="H44" s="121">
        <v>0.56132076263427733</v>
      </c>
      <c r="I44" s="121">
        <v>0.53773586273193363</v>
      </c>
      <c r="J44" s="121">
        <v>0.33490566253662107</v>
      </c>
      <c r="K44" s="121">
        <v>0.33490566253662107</v>
      </c>
      <c r="L44" s="118">
        <f t="shared" si="30"/>
        <v>0.39622114540902631</v>
      </c>
      <c r="M44">
        <f>IF(L44&gt;$A$26,$B$26,IF(L44&lt;$A$28,$B$28,$B$27))</f>
        <v>3</v>
      </c>
      <c r="N44" s="146">
        <v>1</v>
      </c>
      <c r="O44" s="74">
        <v>58</v>
      </c>
      <c r="P44" s="72">
        <f>IF(O44&lt;$A$35,$B$36,IF(O44&lt;$A$34,$B$35,IF(O44&lt;$A$33,$B$34,IF(O44&lt;$A$32,$B$33,$B$32))))</f>
        <v>3</v>
      </c>
    </row>
    <row r="45" spans="1:16" x14ac:dyDescent="0.25">
      <c r="E45" s="37" t="s">
        <v>105</v>
      </c>
      <c r="F45" s="121">
        <v>0.65217391967773441</v>
      </c>
      <c r="G45" s="121">
        <v>0.61792453765869138</v>
      </c>
      <c r="H45" s="121">
        <v>0.61792453765869138</v>
      </c>
      <c r="I45" s="121">
        <v>0.74528305053710941</v>
      </c>
      <c r="J45" s="121">
        <v>0.64150939941406249</v>
      </c>
      <c r="K45" s="121">
        <v>0.6839622497558594</v>
      </c>
      <c r="L45" s="118">
        <f t="shared" si="30"/>
        <v>0.65921365669226284</v>
      </c>
      <c r="M45">
        <f>IF(L45&gt;$A$26,$B$26,IF(L45&lt;$A$28,$B$28,$B$27))</f>
        <v>2</v>
      </c>
      <c r="N45" s="146">
        <v>2</v>
      </c>
      <c r="O45" s="74" t="s">
        <v>4</v>
      </c>
      <c r="P45" s="72">
        <f>IF(O45&lt;$A$35,$B$36,IF(O45&lt;$A$34,$B$35,IF(O45&lt;$A$33,$B$34,IF(O45&lt;$A$32,$B$33,$B$32))))</f>
        <v>1</v>
      </c>
    </row>
    <row r="46" spans="1:16" x14ac:dyDescent="0.25">
      <c r="E46" s="142" t="s">
        <v>152</v>
      </c>
      <c r="F46" s="119">
        <v>0.89371978759765591</v>
      </c>
      <c r="G46" s="119">
        <v>0.74528305053710897</v>
      </c>
      <c r="H46" s="119">
        <v>0.80188682556152302</v>
      </c>
      <c r="I46" s="119">
        <v>0.75</v>
      </c>
      <c r="J46" s="119">
        <v>0.83962265014648396</v>
      </c>
      <c r="K46" s="119">
        <v>0.759433975219727</v>
      </c>
      <c r="L46" s="118">
        <f t="shared" si="30"/>
        <v>0.79752447120106118</v>
      </c>
      <c r="M46">
        <f t="shared" ref="M46" si="33">IF(L46&gt;$A$26,$B$26,IF(L46&lt;$A$28,$B$28,$B$27))</f>
        <v>1</v>
      </c>
      <c r="N46" s="146">
        <v>2</v>
      </c>
      <c r="O46" s="74" t="s">
        <v>4</v>
      </c>
      <c r="P46" s="72">
        <f>IF(O46&lt;$A$35,$B$36,IF(O46&lt;$A$34,$B$35,IF(O46&lt;$A$33,$B$34,IF(O46&lt;$A$32,$B$33,$B$32))))</f>
        <v>1</v>
      </c>
    </row>
    <row r="47" spans="1:16" x14ac:dyDescent="0.25">
      <c r="E47" s="37" t="s">
        <v>106</v>
      </c>
      <c r="F47" s="119">
        <v>0.49758453369140626</v>
      </c>
      <c r="G47" s="119">
        <v>0.27830188751220702</v>
      </c>
      <c r="H47" s="119">
        <v>0.35377357482910154</v>
      </c>
      <c r="I47" s="119">
        <v>0.59905658721923827</v>
      </c>
      <c r="J47" s="119">
        <v>0.32547168731689452</v>
      </c>
      <c r="K47" s="119">
        <v>0.22169811248779298</v>
      </c>
      <c r="L47" s="118">
        <f>((1+F47)*(1+G47)*(1+H47)*(1+I47)*(1+J47)*(1+K47))^(1/6)-1</f>
        <v>0.37339301211068254</v>
      </c>
      <c r="M47">
        <f>IF(L47&gt;$A$26,$B$26,IF(L47&lt;$A$28,$B$28,$B$27))</f>
        <v>3</v>
      </c>
      <c r="N47" s="146">
        <v>2</v>
      </c>
      <c r="O47" s="74">
        <v>75</v>
      </c>
      <c r="P47" s="72">
        <f>IF(O47&lt;$A$35,$B$36,IF(O47&lt;$A$34,$B$35,IF(O47&lt;$A$33,$B$34,IF(O47&lt;$A$32,$B$33,$B$32))))</f>
        <v>1</v>
      </c>
    </row>
    <row r="48" spans="1:16" x14ac:dyDescent="0.25">
      <c r="E48" s="142" t="s">
        <v>153</v>
      </c>
      <c r="F48" s="119">
        <v>0.20772947311401399</v>
      </c>
      <c r="G48" s="119">
        <v>0.82075469970703097</v>
      </c>
      <c r="H48" s="119">
        <v>0.82547172546386705</v>
      </c>
      <c r="I48" s="119">
        <v>0.77358489990234403</v>
      </c>
      <c r="J48" s="119">
        <v>0.79245285034179702</v>
      </c>
      <c r="K48" s="119">
        <v>0.79245285034179702</v>
      </c>
      <c r="L48" s="118">
        <f t="shared" ref="L48:L51" si="34">((1+F48)*(1+G48)*(1+H48)*(1+I48)*(1+J48)*(1+K48))^(1/6)-1</f>
        <v>0.68483462767135994</v>
      </c>
      <c r="M48">
        <f t="shared" ref="M48:M51" si="35">IF(L48&gt;$A$26,$B$26,IF(L48&lt;$A$28,$B$28,$B$27))</f>
        <v>2</v>
      </c>
      <c r="N48" s="146">
        <v>1</v>
      </c>
      <c r="O48" s="74">
        <v>45</v>
      </c>
      <c r="P48" s="72">
        <f>IF(O48&lt;$A$35,$B$36,IF(O48&lt;$A$34,$B$35,IF(O48&lt;$A$33,$B$34,IF(O48&lt;$A$32,$B$33,$B$32))))</f>
        <v>3</v>
      </c>
    </row>
    <row r="49" spans="5:16" x14ac:dyDescent="0.25">
      <c r="E49" s="37" t="s">
        <v>154</v>
      </c>
      <c r="F49" s="119">
        <v>0.63285022735595697</v>
      </c>
      <c r="G49" s="119">
        <v>0.58962265014648407</v>
      </c>
      <c r="H49" s="119">
        <v>0.52358489990234403</v>
      </c>
      <c r="I49" s="119">
        <v>0.63679244995117201</v>
      </c>
      <c r="J49" s="119">
        <v>0.62264152526855499</v>
      </c>
      <c r="K49" s="119">
        <v>0.55660377502441394</v>
      </c>
      <c r="L49" s="118">
        <f t="shared" si="34"/>
        <v>0.59312635394763213</v>
      </c>
      <c r="M49">
        <f t="shared" si="35"/>
        <v>2</v>
      </c>
      <c r="N49" s="146">
        <v>2</v>
      </c>
      <c r="O49" t="s">
        <v>4</v>
      </c>
      <c r="P49" s="72">
        <f t="shared" ref="P49:P51" si="36">IF(O49&lt;$A$35,$B$36,IF(O49&lt;$A$34,$B$35,IF(O49&lt;$A$33,$B$34,IF(O49&lt;$A$32,$B$33,$B$32))))</f>
        <v>1</v>
      </c>
    </row>
    <row r="50" spans="5:16" x14ac:dyDescent="0.25">
      <c r="E50" s="37" t="s">
        <v>155</v>
      </c>
      <c r="F50" s="119">
        <v>7.7294688224792504E-2</v>
      </c>
      <c r="G50" s="119">
        <v>0.34433963775634802</v>
      </c>
      <c r="H50" s="119">
        <v>0.70754714965820298</v>
      </c>
      <c r="I50" s="119">
        <v>0.65094337463378904</v>
      </c>
      <c r="J50" s="119">
        <v>0.58018867492675807</v>
      </c>
      <c r="K50" s="119">
        <v>0.63679244995117201</v>
      </c>
      <c r="L50" s="118">
        <f t="shared" si="34"/>
        <v>0.48118223231884771</v>
      </c>
      <c r="M50">
        <f t="shared" si="35"/>
        <v>2</v>
      </c>
      <c r="N50" s="146">
        <v>1</v>
      </c>
      <c r="O50" s="47">
        <v>0</v>
      </c>
      <c r="P50" s="72">
        <f t="shared" si="36"/>
        <v>5</v>
      </c>
    </row>
    <row r="51" spans="5:16" x14ac:dyDescent="0.25">
      <c r="E51" s="37" t="s">
        <v>156</v>
      </c>
      <c r="F51" s="119">
        <v>0.41062801361084</v>
      </c>
      <c r="G51" s="119">
        <v>0.452830200195312</v>
      </c>
      <c r="H51" s="119">
        <v>0.113207550048828</v>
      </c>
      <c r="I51" s="119">
        <v>0.150943393707275</v>
      </c>
      <c r="J51" s="119">
        <v>0.226415100097656</v>
      </c>
      <c r="K51" s="119">
        <v>0.33018867492675802</v>
      </c>
      <c r="L51" s="118">
        <f t="shared" si="34"/>
        <v>0.27438710290986434</v>
      </c>
      <c r="M51">
        <f t="shared" si="35"/>
        <v>3</v>
      </c>
      <c r="N51" s="146">
        <v>2</v>
      </c>
      <c r="O51" s="47">
        <v>0</v>
      </c>
      <c r="P51" s="72">
        <f t="shared" si="36"/>
        <v>5</v>
      </c>
    </row>
    <row r="52" spans="5:16" x14ac:dyDescent="0.25">
      <c r="E52" s="37" t="s">
        <v>14</v>
      </c>
      <c r="F52" s="118">
        <v>0.44444442749023438</v>
      </c>
      <c r="G52" s="118">
        <v>0.97169815063476561</v>
      </c>
      <c r="H52" s="118">
        <v>1</v>
      </c>
      <c r="I52" s="118">
        <v>1</v>
      </c>
      <c r="J52" s="118">
        <v>0.99056602478027345</v>
      </c>
      <c r="K52" s="118">
        <v>0.98584907531738286</v>
      </c>
      <c r="L52" s="118">
        <f>((1+F52)*(1+G52)*(1+H52)*(1+I52)*(1+J52)*(1+K52))^(1/6)-1</f>
        <v>0.8861982926333194</v>
      </c>
      <c r="M52">
        <f>IF(L52&gt;$A$26,$B$26,IF(L52&lt;$A$28,$B$28,$B$27))</f>
        <v>1</v>
      </c>
      <c r="N52" s="146">
        <v>1</v>
      </c>
      <c r="O52" s="74" t="s">
        <v>4</v>
      </c>
      <c r="P52" s="72">
        <f>IF(O52&lt;$A$35,$B$36,IF(O52&lt;$A$34,$B$35,IF(O52&lt;$A$33,$B$34,IF(O52&lt;$A$32,$B$33,$B$32))))</f>
        <v>1</v>
      </c>
    </row>
    <row r="53" spans="5:16" x14ac:dyDescent="0.25">
      <c r="E53" s="37" t="s">
        <v>133</v>
      </c>
      <c r="F53" s="119">
        <v>0.75845413208007795</v>
      </c>
      <c r="G53" s="119">
        <v>0.59433963775634802</v>
      </c>
      <c r="H53" s="119">
        <v>0.63679244995117201</v>
      </c>
      <c r="I53" s="119">
        <v>0.768867950439453</v>
      </c>
      <c r="J53" s="119">
        <v>0.69811317443847698</v>
      </c>
      <c r="K53" s="119">
        <v>0.60377357482910199</v>
      </c>
      <c r="L53" s="118">
        <f>((1+F53)*(1+G53)*(1+H53)*(1+I53)*(1+J53)*(1+K53))^(1/6)-1</f>
        <v>0.67527111261256789</v>
      </c>
      <c r="M53">
        <f t="shared" ref="M53:M54" si="37">IF(L53&gt;$A$26,$B$26,IF(L53&lt;$A$28,$B$28,$B$27))</f>
        <v>2</v>
      </c>
      <c r="N53" s="146">
        <v>2</v>
      </c>
      <c r="O53" s="74" t="s">
        <v>4</v>
      </c>
      <c r="P53" s="72">
        <f>IF(O53&lt;$A$35,$B$36,IF(O53&lt;$A$34,$B$35,IF(O53&lt;$A$33,$B$34,IF(O53&lt;$A$32,$B$33,$B$32))))</f>
        <v>1</v>
      </c>
    </row>
    <row r="54" spans="5:16" x14ac:dyDescent="0.25">
      <c r="E54" s="142" t="s">
        <v>157</v>
      </c>
      <c r="F54" s="119">
        <v>0.78260871887207006</v>
      </c>
      <c r="G54" s="119">
        <v>0.70283020019531195</v>
      </c>
      <c r="H54" s="119">
        <v>0.80660377502441405</v>
      </c>
      <c r="I54" s="119">
        <v>0.73584907531738297</v>
      </c>
      <c r="J54" s="119">
        <v>0.82547172546386705</v>
      </c>
      <c r="K54" s="119">
        <v>0.78301887512207002</v>
      </c>
      <c r="L54" s="118">
        <f t="shared" ref="L54" si="38">((1+F54)*(1+G54)*(1+H54)*(1+I54)*(1+J54)*(1+K54))^(1/6)-1</f>
        <v>0.77223870123769522</v>
      </c>
      <c r="M54">
        <f t="shared" si="37"/>
        <v>1</v>
      </c>
      <c r="N54" s="146">
        <v>2</v>
      </c>
      <c r="O54" s="143" t="s">
        <v>4</v>
      </c>
      <c r="P54" s="72">
        <f>IF(O54&lt;$A$35,$B$36,IF(O54&lt;$A$34,$B$35,IF(O54&lt;$A$33,$B$34,IF(O54&lt;$A$32,$B$33,$B$32))))</f>
        <v>1</v>
      </c>
    </row>
    <row r="55" spans="5:16" x14ac:dyDescent="0.25">
      <c r="E55" s="37" t="s">
        <v>24</v>
      </c>
      <c r="F55" s="118">
        <v>0.79710144042968745</v>
      </c>
      <c r="G55" s="118">
        <v>0.53301887512207036</v>
      </c>
      <c r="H55" s="118">
        <v>0.77830184936523439</v>
      </c>
      <c r="I55" s="118">
        <v>0.75943397521972655</v>
      </c>
      <c r="J55" s="118">
        <v>0.7735848999023438</v>
      </c>
      <c r="K55" s="118">
        <v>0.75</v>
      </c>
      <c r="L55" s="118">
        <f>((1+F55)*(1+G55)*(1+H55)*(1+I55)*(1+J55)*(1+K55))^(1/6)-1</f>
        <v>0.72941052073446522</v>
      </c>
      <c r="M55">
        <f>IF(L55&gt;$A$26,$B$26,IF(L55&lt;$A$28,$B$28,$B$27))</f>
        <v>1</v>
      </c>
      <c r="N55" s="146">
        <v>2</v>
      </c>
      <c r="O55" s="74" t="s">
        <v>4</v>
      </c>
      <c r="P55" s="72">
        <f>IF(O55&lt;$A$35,$B$36,IF(O55&lt;$A$34,$B$35,IF(O55&lt;$A$33,$B$34,IF(O55&lt;$A$32,$B$33,$B$32))))</f>
        <v>1</v>
      </c>
    </row>
    <row r="56" spans="5:16" x14ac:dyDescent="0.25">
      <c r="E56" s="37" t="s">
        <v>100</v>
      </c>
      <c r="F56" s="118">
        <v>0.6859903717041016</v>
      </c>
      <c r="G56" s="118">
        <v>0.19811321258544923</v>
      </c>
      <c r="H56" s="118">
        <v>0.48113208770751953</v>
      </c>
      <c r="I56" s="118">
        <v>0.44339622497558595</v>
      </c>
      <c r="J56" s="118">
        <v>0.54245281219482422</v>
      </c>
      <c r="K56" s="118">
        <v>0.44811321258544923</v>
      </c>
      <c r="L56" s="118">
        <f t="shared" ref="L56" si="39">((1+F56)*(1+G56)*(1+H56)*(1+I56)*(1+J56)*(1+K56))^(1/6)-1</f>
        <v>0.45900837343717904</v>
      </c>
      <c r="M56">
        <f t="shared" ref="M56:M57" si="40">IF(L56&gt;$A$26,$B$26,IF(L56&lt;$A$28,$B$28,$B$27))</f>
        <v>3</v>
      </c>
      <c r="N56" s="146">
        <v>2</v>
      </c>
      <c r="O56" s="74">
        <v>57</v>
      </c>
      <c r="P56" s="72">
        <f>IF(O56&lt;$A$35,$B$36,IF(O56&lt;$A$34,$B$35,IF(O56&lt;$A$33,$B$34,IF(O56&lt;$A$32,$B$33,$B$32))))</f>
        <v>3</v>
      </c>
    </row>
    <row r="57" spans="5:16" x14ac:dyDescent="0.25">
      <c r="E57" s="37" t="s">
        <v>134</v>
      </c>
      <c r="F57" s="119">
        <v>0.39130435943603503</v>
      </c>
      <c r="G57" s="119">
        <v>0.174528293609619</v>
      </c>
      <c r="H57" s="119">
        <v>0.35849056243896499</v>
      </c>
      <c r="I57" s="119">
        <v>0.27358489990234403</v>
      </c>
      <c r="J57" s="119">
        <v>0.52358489990234403</v>
      </c>
      <c r="K57" s="119">
        <v>0.40094341278076201</v>
      </c>
      <c r="L57" s="118">
        <f t="shared" ref="L57:L66" si="41">((1+F57)*(1+G57)*(1+H57)*(1+I57)*(1+J57)*(1+K57))^(1/6)-1</f>
        <v>0.34930325554364372</v>
      </c>
      <c r="M57">
        <f t="shared" si="40"/>
        <v>3</v>
      </c>
      <c r="N57" s="146">
        <v>1</v>
      </c>
      <c r="O57" s="74" t="s">
        <v>4</v>
      </c>
      <c r="P57" s="72">
        <f>IF(O57&lt;$A$35,$B$36,IF(O57&lt;$A$34,$B$35,IF(O57&lt;$A$33,$B$34,IF(O57&lt;$A$32,$B$33,$B$32))))</f>
        <v>1</v>
      </c>
    </row>
    <row r="58" spans="5:16" x14ac:dyDescent="0.25">
      <c r="E58" s="37" t="s">
        <v>114</v>
      </c>
      <c r="F58" s="119">
        <v>0.96618354797363282</v>
      </c>
      <c r="G58" s="119">
        <v>0.80188682556152346</v>
      </c>
      <c r="H58" s="119">
        <v>0.94811317443847654</v>
      </c>
      <c r="I58" s="119">
        <v>0.96226417541503906</v>
      </c>
      <c r="J58" s="119">
        <v>0.93867927551269537</v>
      </c>
      <c r="K58" s="119">
        <v>0.9764151000976562</v>
      </c>
      <c r="L58" s="118">
        <f t="shared" si="41"/>
        <v>0.93130660697519563</v>
      </c>
      <c r="M58">
        <f>IF(L58&gt;$A$26,$B$26,IF(L58&lt;$A$28,$B$28,$B$27))</f>
        <v>1</v>
      </c>
      <c r="N58" s="148">
        <v>2</v>
      </c>
      <c r="O58" s="74" t="s">
        <v>4</v>
      </c>
      <c r="P58" s="72">
        <f>IF(O58&lt;$A$35,$B$36,IF(O58&lt;$A$34,$B$35,IF(O58&lt;$A$33,$B$34,IF(O58&lt;$A$32,$B$33,$B$32))))</f>
        <v>1</v>
      </c>
    </row>
    <row r="59" spans="5:16" x14ac:dyDescent="0.25">
      <c r="E59" s="37" t="s">
        <v>115</v>
      </c>
      <c r="F59" s="117">
        <v>0.99033813476562504</v>
      </c>
      <c r="G59" s="117">
        <v>0.92452827453613284</v>
      </c>
      <c r="H59" s="117">
        <v>0.99528305053710941</v>
      </c>
      <c r="I59" s="117">
        <v>0.94339622497558595</v>
      </c>
      <c r="J59" s="117">
        <v>0.9764151000976562</v>
      </c>
      <c r="K59" s="117">
        <v>0.97169815063476561</v>
      </c>
      <c r="L59" s="118">
        <f t="shared" si="41"/>
        <v>0.96678069485068252</v>
      </c>
      <c r="M59">
        <f>IF(L59&gt;$A$26,$B$26,IF(L59&lt;$A$28,$B$28,$B$27))</f>
        <v>1</v>
      </c>
      <c r="N59" s="148">
        <v>2</v>
      </c>
      <c r="O59" s="74" t="s">
        <v>4</v>
      </c>
      <c r="P59" s="72">
        <f>IF(O59&lt;$A$35,$B$36,IF(O59&lt;$A$34,$B$35,IF(O59&lt;$A$33,$B$34,IF(O59&lt;$A$32,$B$33,$B$32))))</f>
        <v>1</v>
      </c>
    </row>
    <row r="60" spans="5:16" x14ac:dyDescent="0.25">
      <c r="E60" s="37" t="s">
        <v>2</v>
      </c>
      <c r="F60" s="47">
        <v>0.314</v>
      </c>
      <c r="G60" s="47">
        <v>0.316</v>
      </c>
      <c r="H60" s="47">
        <v>0.58020000000000005</v>
      </c>
      <c r="I60" s="47">
        <v>0.58489999999999998</v>
      </c>
      <c r="J60" s="47">
        <v>0.54720000000000002</v>
      </c>
      <c r="K60" s="47">
        <v>0.35849999999999999</v>
      </c>
      <c r="L60" s="47">
        <f t="shared" si="41"/>
        <v>0.44498014447403933</v>
      </c>
      <c r="M60">
        <f>IF(L60&gt;$A$26,$B$26,IF(L60&lt;$A$28,$B$28,$B$27))</f>
        <v>3</v>
      </c>
      <c r="N60" s="146">
        <v>1</v>
      </c>
      <c r="O60" s="74" t="s">
        <v>4</v>
      </c>
      <c r="P60" s="72">
        <f>IF(O60&lt;$A$35,$B$36,IF(O60&lt;$A$34,$B$35,IF(O60&lt;$A$33,$B$34,IF(O60&lt;$A$32,$B$33,$B$32))))</f>
        <v>1</v>
      </c>
    </row>
    <row r="61" spans="5:16" x14ac:dyDescent="0.25">
      <c r="E61" s="37" t="s">
        <v>158</v>
      </c>
      <c r="F61" s="47">
        <v>0.38600000000000001</v>
      </c>
      <c r="G61" s="47">
        <v>0.245</v>
      </c>
      <c r="H61" s="47">
        <v>0.434</v>
      </c>
      <c r="I61" s="47">
        <v>0.373</v>
      </c>
      <c r="J61" s="47">
        <v>0.495</v>
      </c>
      <c r="K61" s="47">
        <v>0.45300000000000001</v>
      </c>
      <c r="L61" s="47">
        <f t="shared" ref="L61" si="42">((1+F61)*(1+G61)*(1+H61)*(1+I61)*(1+J61)*(1+K61))^(1/6)-1</f>
        <v>0.39532865407788131</v>
      </c>
      <c r="M61">
        <f>IF(L61&gt;$A$26,$B$26,IF(L61&lt;$A$28,$B$28,$B$27))</f>
        <v>3</v>
      </c>
      <c r="N61" s="146">
        <v>2</v>
      </c>
      <c r="O61" s="74">
        <v>50</v>
      </c>
      <c r="P61" s="72">
        <f>IF(O61&lt;$A$35,$B$36,IF(O61&lt;$A$34,$B$35,IF(O61&lt;$A$33,$B$34,IF(O61&lt;$A$32,$B$33,$B$32))))</f>
        <v>3</v>
      </c>
    </row>
    <row r="62" spans="5:16" x14ac:dyDescent="0.25">
      <c r="E62" s="37" t="s">
        <v>8</v>
      </c>
      <c r="F62" s="118">
        <v>0.23188405990600586</v>
      </c>
      <c r="G62" s="118">
        <v>0.13679244995117187</v>
      </c>
      <c r="H62" s="118">
        <v>0.43867923736572267</v>
      </c>
      <c r="I62" s="118">
        <v>0.4339622497558594</v>
      </c>
      <c r="J62" s="118">
        <v>0.36792453765869143</v>
      </c>
      <c r="K62" s="118">
        <v>0.34905658721923827</v>
      </c>
      <c r="L62" s="118">
        <f>((1+F62)*(1+G62)*(1+H62)*(1+I62)*(1+J62)*(1+K62))^(1/6)-1</f>
        <v>0.32172418319284857</v>
      </c>
      <c r="M62">
        <f>IF(L62&gt;$A$26,$B$26,IF(L62&lt;$A$28,$B$28,$B$27))</f>
        <v>3</v>
      </c>
      <c r="N62" s="146">
        <v>1</v>
      </c>
      <c r="O62" s="74" t="s">
        <v>4</v>
      </c>
      <c r="P62" s="72">
        <f>IF(O62&lt;$A$35,$B$36,IF(O62&lt;$A$34,$B$35,IF(O62&lt;$A$33,$B$34,IF(O62&lt;$A$32,$B$33,$B$32))))</f>
        <v>1</v>
      </c>
    </row>
    <row r="63" spans="5:16" x14ac:dyDescent="0.25">
      <c r="E63" s="37" t="s">
        <v>116</v>
      </c>
      <c r="F63" s="117">
        <v>0.45893718719482424</v>
      </c>
      <c r="G63" s="117">
        <v>5.6603775024414063E-2</v>
      </c>
      <c r="H63" s="117">
        <v>0.3301886749267578</v>
      </c>
      <c r="I63" s="117">
        <v>0.40566036224365232</v>
      </c>
      <c r="J63" s="117">
        <v>0.18867923736572265</v>
      </c>
      <c r="K63" s="117">
        <v>0.29245283126831056</v>
      </c>
      <c r="L63" s="118">
        <f>((1+F63)*(1+G63)*(1+H63)*(1+I63)*(1+J63)*(1+K63))^(1/6)-1</f>
        <v>0.28145579480071459</v>
      </c>
      <c r="M63">
        <f>IF(L63&gt;$A$26,$B$26,IF(L63&lt;$A$28,$B$28,$B$27))</f>
        <v>3</v>
      </c>
      <c r="N63" s="148">
        <v>2</v>
      </c>
      <c r="O63" s="74">
        <v>49</v>
      </c>
      <c r="P63" s="72">
        <f>IF(O63&lt;$A$35,$B$36,IF(O63&lt;$A$34,$B$35,IF(O63&lt;$A$33,$B$34,IF(O63&lt;$A$32,$B$33,$B$32))))</f>
        <v>3</v>
      </c>
    </row>
    <row r="64" spans="5:16" x14ac:dyDescent="0.25">
      <c r="E64" s="37" t="s">
        <v>135</v>
      </c>
      <c r="F64" s="117">
        <v>0.18357488632202099</v>
      </c>
      <c r="G64" s="117">
        <v>0.71698112487792998</v>
      </c>
      <c r="H64" s="117">
        <v>0.88679244995117201</v>
      </c>
      <c r="I64" s="117">
        <v>0.82075469970703097</v>
      </c>
      <c r="J64" s="117">
        <v>0.78773582458496094</v>
      </c>
      <c r="K64" s="117">
        <v>0.83490562438964799</v>
      </c>
      <c r="L64" s="118">
        <f>((1+F64)*(1+G64)*(1+H64)*(1+I64)*(1+J64)*(1+K64))^(1/6)-1</f>
        <v>0.68516456274592263</v>
      </c>
      <c r="M64">
        <f t="shared" ref="M64" si="43">IF(L64&gt;$A$26,$B$26,IF(L64&lt;$A$28,$B$28,$B$27))</f>
        <v>2</v>
      </c>
      <c r="N64" s="148">
        <v>1</v>
      </c>
      <c r="O64" s="74">
        <v>42</v>
      </c>
      <c r="P64" s="72">
        <f>IF(O64&lt;$A$35,$B$36,IF(O64&lt;$A$34,$B$35,IF(O64&lt;$A$33,$B$34,IF(O64&lt;$A$32,$B$33,$B$32))))</f>
        <v>4</v>
      </c>
    </row>
    <row r="65" spans="5:16" x14ac:dyDescent="0.25">
      <c r="E65" s="37" t="s">
        <v>21</v>
      </c>
      <c r="F65" s="118">
        <v>0.89371978759765625</v>
      </c>
      <c r="G65" s="118">
        <v>0.62264152526855465</v>
      </c>
      <c r="H65" s="118">
        <v>0.85849060058593751</v>
      </c>
      <c r="I65" s="118">
        <v>0.9339622497558594</v>
      </c>
      <c r="J65" s="118">
        <v>0.89150939941406249</v>
      </c>
      <c r="K65" s="118">
        <v>0.9292453002929687</v>
      </c>
      <c r="L65" s="118">
        <f>((1+F65)*(1+G65)*(1+H65)*(1+I65)*(1+J65)*(1+K65))^(1/6)-1</f>
        <v>0.85164234142469164</v>
      </c>
      <c r="M65">
        <f>IF(L65&gt;$A$26,$B$26,IF(L65&lt;$A$28,$B$28,$B$27))</f>
        <v>1</v>
      </c>
      <c r="N65" s="146">
        <v>2</v>
      </c>
      <c r="O65" s="74">
        <v>77</v>
      </c>
      <c r="P65" s="72">
        <f>IF(O65&lt;$A$35,$B$36,IF(O65&lt;$A$34,$B$35,IF(O65&lt;$A$33,$B$34,IF(O65&lt;$A$32,$B$33,$B$32))))</f>
        <v>1</v>
      </c>
    </row>
    <row r="66" spans="5:16" x14ac:dyDescent="0.25">
      <c r="E66" s="37" t="s">
        <v>11</v>
      </c>
      <c r="F66" s="118">
        <v>0.72946861267089846</v>
      </c>
      <c r="G66" s="118">
        <v>0.4528302001953125</v>
      </c>
      <c r="H66" s="118">
        <v>0.86792449951171879</v>
      </c>
      <c r="I66" s="118">
        <v>0.91037734985351559</v>
      </c>
      <c r="J66" s="118">
        <v>0.8867924499511719</v>
      </c>
      <c r="K66" s="118">
        <v>0.82547172546386716</v>
      </c>
      <c r="L66" s="118">
        <f>((1+F66)*(1+G66)*(1+H66)*(1+I66)*(1+J66)*(1+K66))^(1/6)-1</f>
        <v>0.77126772984240777</v>
      </c>
      <c r="M66">
        <f>IF(L66&gt;$A$26,$B$26,IF(L66&lt;$A$28,$B$28,$B$27))</f>
        <v>1</v>
      </c>
      <c r="N66" s="146">
        <v>2</v>
      </c>
      <c r="O66" s="74">
        <v>74</v>
      </c>
      <c r="P66" s="72">
        <f>IF(O66&lt;$A$35,$B$36,IF(O66&lt;$A$34,$B$35,IF(O66&lt;$A$33,$B$34,IF(O66&lt;$A$32,$B$33,$B$32))))</f>
        <v>2</v>
      </c>
    </row>
    <row r="67" spans="5:16" x14ac:dyDescent="0.25">
      <c r="E67" s="37" t="s">
        <v>3</v>
      </c>
      <c r="F67" s="118">
        <v>0.13526570320129394</v>
      </c>
      <c r="G67" s="118">
        <v>0.45754718780517578</v>
      </c>
      <c r="H67" s="118">
        <v>0.59433963775634768</v>
      </c>
      <c r="I67" s="118">
        <v>0.3632075500488281</v>
      </c>
      <c r="J67" s="118">
        <v>0.47641510009765625</v>
      </c>
      <c r="K67" s="118">
        <v>0.45754718780517578</v>
      </c>
      <c r="L67" s="118">
        <f>((1+F67)*(1+G67)*(1+H67)*(1+I67)*(1+J67)*(1+K67))^(1/6)-1</f>
        <v>0.40642208776381916</v>
      </c>
      <c r="M67">
        <f>IF(L67&gt;$A$26,$B$26,IF(L67&lt;$A$28,$B$28,$B$27))</f>
        <v>3</v>
      </c>
      <c r="N67" s="146">
        <v>1</v>
      </c>
      <c r="O67" s="74">
        <v>48</v>
      </c>
      <c r="P67" s="72">
        <f>IF(O67&lt;$A$35,$B$36,IF(O67&lt;$A$34,$B$35,IF(O67&lt;$A$33,$B$34,IF(O67&lt;$A$32,$B$33,$B$32))))</f>
        <v>3</v>
      </c>
    </row>
    <row r="68" spans="5:16" x14ac:dyDescent="0.25">
      <c r="E68" s="100" t="s">
        <v>108</v>
      </c>
      <c r="F68" s="110"/>
      <c r="G68" s="110"/>
      <c r="H68" s="110"/>
      <c r="I68" s="110"/>
      <c r="J68" s="110"/>
      <c r="K68" s="110"/>
      <c r="L68" s="110"/>
      <c r="M68" s="4"/>
      <c r="N68" s="147">
        <v>2</v>
      </c>
      <c r="O68" s="98"/>
      <c r="P68" s="101"/>
    </row>
    <row r="69" spans="5:16" x14ac:dyDescent="0.25">
      <c r="E69" s="102" t="s">
        <v>20</v>
      </c>
      <c r="F69" s="109"/>
      <c r="G69" s="109"/>
      <c r="H69" s="109"/>
      <c r="I69" s="109"/>
      <c r="J69" s="109"/>
      <c r="K69" s="109"/>
      <c r="L69" s="109"/>
      <c r="M69" s="103"/>
      <c r="N69" s="102">
        <v>1</v>
      </c>
      <c r="O69" s="99"/>
      <c r="P69" s="104"/>
    </row>
  </sheetData>
  <sortState xmlns:xlrd2="http://schemas.microsoft.com/office/spreadsheetml/2017/richdata2" ref="E3:K39">
    <sortCondition ref="E3:E39"/>
  </sortState>
  <mergeCells count="1">
    <mergeCell ref="F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334B-4982-43FC-A95C-D465B59488C5}">
  <dimension ref="A1:BI78"/>
  <sheetViews>
    <sheetView topLeftCell="A10" zoomScale="85" zoomScaleNormal="85" workbookViewId="0">
      <selection activeCell="B28" sqref="B28"/>
    </sheetView>
  </sheetViews>
  <sheetFormatPr defaultRowHeight="15" x14ac:dyDescent="0.25"/>
  <cols>
    <col min="1" max="1" width="32" customWidth="1"/>
    <col min="2" max="2" width="15.85546875" customWidth="1"/>
    <col min="3" max="3" width="19.85546875" bestFit="1" customWidth="1"/>
    <col min="4" max="6" width="13.85546875" customWidth="1"/>
    <col min="7" max="7" width="16.71093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91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27" t="s">
        <v>146</v>
      </c>
      <c r="C5" s="128"/>
      <c r="D5" s="128"/>
      <c r="E5" s="128"/>
      <c r="F5" s="129"/>
      <c r="G5" s="134" t="s">
        <v>37</v>
      </c>
      <c r="H5" s="134"/>
      <c r="I5" s="134"/>
      <c r="J5" s="134"/>
      <c r="K5" s="134"/>
      <c r="L5" s="133" t="s">
        <v>67</v>
      </c>
      <c r="M5" s="133"/>
      <c r="N5" s="133"/>
      <c r="O5" s="133"/>
      <c r="P5" s="133"/>
      <c r="Q5" s="133" t="s">
        <v>70</v>
      </c>
      <c r="R5" s="133"/>
      <c r="S5" s="133"/>
      <c r="T5" s="133"/>
      <c r="U5" s="133"/>
      <c r="V5" s="133" t="s">
        <v>72</v>
      </c>
      <c r="W5" s="133"/>
      <c r="X5" s="133"/>
      <c r="Y5" s="133"/>
      <c r="Z5" s="133"/>
      <c r="AA5" s="134" t="s">
        <v>78</v>
      </c>
      <c r="AB5" s="134"/>
      <c r="AC5" s="134"/>
      <c r="AD5" s="134"/>
      <c r="AE5" s="134"/>
      <c r="AF5" s="134" t="s">
        <v>73</v>
      </c>
      <c r="AG5" s="134"/>
      <c r="AH5" s="134"/>
      <c r="AI5" s="134"/>
      <c r="AJ5" s="134"/>
      <c r="AK5" s="134" t="s">
        <v>74</v>
      </c>
      <c r="AL5" s="134"/>
      <c r="AM5" s="134"/>
      <c r="AN5" s="134"/>
      <c r="AO5" s="134"/>
      <c r="AP5" s="133" t="s">
        <v>75</v>
      </c>
      <c r="AQ5" s="133"/>
      <c r="AR5" s="133"/>
      <c r="AS5" s="133"/>
      <c r="AT5" s="133"/>
      <c r="AU5" s="133" t="s">
        <v>76</v>
      </c>
      <c r="AV5" s="133"/>
      <c r="AW5" s="133"/>
      <c r="AX5" s="133"/>
      <c r="AY5" s="133"/>
      <c r="AZ5" s="133" t="s">
        <v>77</v>
      </c>
      <c r="BA5" s="133"/>
      <c r="BB5" s="133"/>
      <c r="BC5" s="133"/>
      <c r="BD5" s="133"/>
      <c r="BE5" s="133" t="s">
        <v>79</v>
      </c>
      <c r="BF5" s="133"/>
      <c r="BG5" s="133"/>
      <c r="BH5" s="133"/>
      <c r="BI5" s="133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/>
      <c r="C7" s="89"/>
      <c r="D7" s="89"/>
      <c r="E7" s="89"/>
      <c r="F7" s="89"/>
      <c r="G7" s="19">
        <f>IF(B$27=0,0,(B7/B$27)^2)</f>
        <v>0</v>
      </c>
      <c r="H7" s="19">
        <f t="shared" ref="H7:K22" si="0">IF(C$27=0,0,(C7/C$27)^2)</f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8">
        <f>IF(COUNT(B7)=1,VLOOKUP($A7,References!$E$3:$P$69,9,FALSE),0)</f>
        <v>0</v>
      </c>
      <c r="M7" s="18">
        <f>IF(COUNT(C7)=1,VLOOKUP($A7,References!$E$3:$P$69,9,FALSE),0)</f>
        <v>0</v>
      </c>
      <c r="N7" s="18">
        <f>IF(COUNT(D7)=1,VLOOKUP($A7,References!$E$3:$P$69,9,FALSE),0)</f>
        <v>0</v>
      </c>
      <c r="O7" s="18">
        <f>IF(COUNT(E7)=1,VLOOKUP($A7,References!$E$3:$P$69,9,FALSE),0)</f>
        <v>0</v>
      </c>
      <c r="P7" s="18">
        <f>IF(COUNT(F7)=1,VLOOKUP($A7,References!$E$3:$P$69,9,FALSE),0)</f>
        <v>0</v>
      </c>
      <c r="Q7" s="18">
        <f>IF(COUNT(B7)=1,VLOOKUP($A7,References!$E$3:$P$69,10,FALSE),0)</f>
        <v>0</v>
      </c>
      <c r="R7" s="18">
        <f>IF(COUNT(C7)=1,VLOOKUP($A7,References!$E$3:$P$69,10,FALSE),0)</f>
        <v>0</v>
      </c>
      <c r="S7" s="18">
        <f>IF(COUNT(D7)=1,VLOOKUP($A7,References!$E$3:$P$69,10,FALSE),0)</f>
        <v>0</v>
      </c>
      <c r="T7" s="18">
        <f>IF(COUNT(E7)=1,VLOOKUP($A7,References!$E$3:$P$69,10,FALSE),0)</f>
        <v>0</v>
      </c>
      <c r="U7" s="18">
        <f>IF(COUNT(F7)=1,VLOOKUP($A7,References!$E$3:$P$69,10,FALSE),0)</f>
        <v>0</v>
      </c>
      <c r="V7" s="18">
        <f>IF(COUNT(B7)=1,VLOOKUP($A7,References!$E$3:$P$69,12,FALSE),0)</f>
        <v>0</v>
      </c>
      <c r="W7" s="18">
        <f>IF(COUNT(C7)=1,VLOOKUP($A7,References!$E$3:$P$69,12,FALSE),0)</f>
        <v>0</v>
      </c>
      <c r="X7" s="18">
        <f>IF(COUNT(D7)=1,VLOOKUP($A7,References!$E$3:$P$69,12,FALSE),0)</f>
        <v>0</v>
      </c>
      <c r="Y7" s="18">
        <f>IF(COUNT(E7)=1,VLOOKUP($A7,References!$E$3:$P$69,12,FALSE),0)</f>
        <v>0</v>
      </c>
      <c r="Z7" s="18">
        <f>IF(COUNT(F7)=1,VLOOKUP($A7,References!$E$3:$P$69,12,FALSE),0)</f>
        <v>0</v>
      </c>
      <c r="AA7" s="19">
        <f>L7/References!$B$28</f>
        <v>0</v>
      </c>
      <c r="AB7" s="19">
        <f>M7/References!$B$28</f>
        <v>0</v>
      </c>
      <c r="AC7" s="19">
        <f>N7/References!$B$28</f>
        <v>0</v>
      </c>
      <c r="AD7" s="19">
        <f>O7/References!$B$28</f>
        <v>0</v>
      </c>
      <c r="AE7" s="19">
        <f>P7/References!$B$28</f>
        <v>0</v>
      </c>
      <c r="AF7" s="19">
        <f t="shared" ref="AF7:AF26" si="1">Q7/2</f>
        <v>0</v>
      </c>
      <c r="AG7" s="19">
        <f t="shared" ref="AG7:AJ26" si="2">R7/2</f>
        <v>0</v>
      </c>
      <c r="AH7" s="19">
        <f t="shared" si="2"/>
        <v>0</v>
      </c>
      <c r="AI7" s="19">
        <f t="shared" si="2"/>
        <v>0</v>
      </c>
      <c r="AJ7" s="19">
        <f t="shared" si="2"/>
        <v>0</v>
      </c>
      <c r="AK7" s="19">
        <f>V7/References!$B$36</f>
        <v>0</v>
      </c>
      <c r="AL7" s="19">
        <f>W7/References!$B$36</f>
        <v>0</v>
      </c>
      <c r="AM7" s="19">
        <f>X7/References!$B$36</f>
        <v>0</v>
      </c>
      <c r="AN7" s="19">
        <f>Y7/References!$B$36</f>
        <v>0</v>
      </c>
      <c r="AO7" s="19">
        <f>Z7/References!$B$36</f>
        <v>0</v>
      </c>
      <c r="AP7" s="19">
        <f>AA7*References!$B$6</f>
        <v>0</v>
      </c>
      <c r="AQ7" s="19">
        <f>AB7*References!$B$6</f>
        <v>0</v>
      </c>
      <c r="AR7" s="19">
        <f>AC7*References!$B$6</f>
        <v>0</v>
      </c>
      <c r="AS7" s="19">
        <f>AD7*References!$B$6</f>
        <v>0</v>
      </c>
      <c r="AT7" s="19">
        <f>AE7*References!$B$6</f>
        <v>0</v>
      </c>
      <c r="AU7" s="19">
        <f>AF7*References!$B$5</f>
        <v>0</v>
      </c>
      <c r="AV7" s="19">
        <f>AG7*References!$B$5</f>
        <v>0</v>
      </c>
      <c r="AW7" s="19">
        <f>AH7*References!$B$5</f>
        <v>0</v>
      </c>
      <c r="AX7" s="19">
        <f>AI7*References!$B$5</f>
        <v>0</v>
      </c>
      <c r="AY7" s="19">
        <f>AJ7*References!$B$5</f>
        <v>0</v>
      </c>
      <c r="AZ7" s="19">
        <f>AK7*References!$B$7</f>
        <v>0</v>
      </c>
      <c r="BA7" s="19">
        <f>AL7*References!$B$7</f>
        <v>0</v>
      </c>
      <c r="BB7" s="19">
        <f>AM7*References!$B$7</f>
        <v>0</v>
      </c>
      <c r="BC7" s="19">
        <f>AN7*References!$B$7</f>
        <v>0</v>
      </c>
      <c r="BD7" s="19">
        <f>AO7*References!$B$7</f>
        <v>0</v>
      </c>
      <c r="BE7" s="78" t="str">
        <f>IF((AP7+AU7+AZ7)=0,"",AP7+AU7+AZ7)</f>
        <v/>
      </c>
      <c r="BF7" s="78" t="str">
        <f t="shared" ref="BF7:BI7" si="3">IF((AQ7+AV7+BA7)=0,"",AQ7+AV7+BA7)</f>
        <v/>
      </c>
      <c r="BG7" s="78" t="str">
        <f t="shared" si="3"/>
        <v/>
      </c>
      <c r="BH7" s="78" t="str">
        <f t="shared" si="3"/>
        <v/>
      </c>
      <c r="BI7" s="78" t="str">
        <f t="shared" si="3"/>
        <v/>
      </c>
    </row>
    <row r="8" spans="1:61" x14ac:dyDescent="0.25">
      <c r="A8" s="88" t="s">
        <v>19</v>
      </c>
      <c r="B8" s="89">
        <v>14000</v>
      </c>
      <c r="C8" s="140">
        <v>2503.71</v>
      </c>
      <c r="D8" s="89">
        <v>10103</v>
      </c>
      <c r="E8" s="90">
        <v>9528</v>
      </c>
      <c r="F8" s="89"/>
      <c r="G8" s="19">
        <f t="shared" ref="G8:G26" si="4">IF(B$27=0,0,(B8/B$27)^2)</f>
        <v>2.6612714327108912E-2</v>
      </c>
      <c r="H8" s="19">
        <f t="shared" si="0"/>
        <v>0.62692681728026278</v>
      </c>
      <c r="I8" s="19">
        <f t="shared" si="0"/>
        <v>1.8475230982289894E-3</v>
      </c>
      <c r="J8" s="19">
        <f t="shared" si="0"/>
        <v>1.7264253101554754E-2</v>
      </c>
      <c r="K8" s="19">
        <f t="shared" si="0"/>
        <v>0</v>
      </c>
      <c r="L8" s="18">
        <f>IF(COUNT(B8)=1,VLOOKUP($A8,References!$E$3:$P$69,9,FALSE),0)</f>
        <v>1</v>
      </c>
      <c r="M8" s="18">
        <f>IF(COUNT(C8)=1,VLOOKUP($A8,References!$E$3:$P$69,9,FALSE),0)</f>
        <v>1</v>
      </c>
      <c r="N8" s="18">
        <f>IF(COUNT(D8)=1,VLOOKUP($A8,References!$E$3:$P$69,9,FALSE),0)</f>
        <v>1</v>
      </c>
      <c r="O8" s="18">
        <f>IF(COUNT(E8)=1,VLOOKUP($A8,References!$E$3:$P$69,9,FALSE),0)</f>
        <v>1</v>
      </c>
      <c r="P8" s="18">
        <f>IF(COUNT(F8)=1,VLOOKUP($A8,References!$E$3:$P$69,9,FALSE),0)</f>
        <v>0</v>
      </c>
      <c r="Q8" s="18">
        <f>IF(COUNT(B8)=1,VLOOKUP($A8,References!$E$3:$P$69,10,FALSE),0)</f>
        <v>2</v>
      </c>
      <c r="R8" s="18">
        <f>IF(COUNT(C8)=1,VLOOKUP($A8,References!$E$3:$P$69,10,FALSE),0)</f>
        <v>2</v>
      </c>
      <c r="S8" s="18">
        <f>IF(COUNT(D8)=1,VLOOKUP($A8,References!$E$3:$P$69,10,FALSE),0)</f>
        <v>2</v>
      </c>
      <c r="T8" s="18">
        <f>IF(COUNT(E8)=1,VLOOKUP($A8,References!$E$3:$P$69,10,FALSE),0)</f>
        <v>2</v>
      </c>
      <c r="U8" s="18">
        <f>IF(COUNT(F8)=1,VLOOKUP($A8,References!$E$3:$P$69,10,FALSE),0)</f>
        <v>0</v>
      </c>
      <c r="V8" s="18">
        <f>IF(COUNT(B8)=1,VLOOKUP($A8,References!$E$3:$P$69,12,FALSE),0)</f>
        <v>1</v>
      </c>
      <c r="W8" s="18">
        <f>IF(COUNT(C8)=1,VLOOKUP($A8,References!$E$3:$P$69,12,FALSE),0)</f>
        <v>1</v>
      </c>
      <c r="X8" s="18">
        <f>IF(COUNT(D8)=1,VLOOKUP($A8,References!$E$3:$P$69,12,FALSE),0)</f>
        <v>1</v>
      </c>
      <c r="Y8" s="18">
        <f>IF(COUNT(E8)=1,VLOOKUP($A8,References!$E$3:$P$69,12,FALSE),0)</f>
        <v>1</v>
      </c>
      <c r="Z8" s="18">
        <f>IF(COUNT(F8)=1,VLOOKUP($A8,References!$E$3:$P$69,12,FALSE),0)</f>
        <v>0</v>
      </c>
      <c r="AA8" s="19">
        <f>L8/References!$B$28</f>
        <v>0.33333333333333331</v>
      </c>
      <c r="AB8" s="19">
        <f>M8/References!$B$28</f>
        <v>0.33333333333333331</v>
      </c>
      <c r="AC8" s="19">
        <f>N8/References!$B$28</f>
        <v>0.33333333333333331</v>
      </c>
      <c r="AD8" s="19">
        <f>O8/References!$B$28</f>
        <v>0.33333333333333331</v>
      </c>
      <c r="AE8" s="19">
        <f>P8/References!$B$28</f>
        <v>0</v>
      </c>
      <c r="AF8" s="19">
        <f t="shared" si="1"/>
        <v>1</v>
      </c>
      <c r="AG8" s="19">
        <f t="shared" si="2"/>
        <v>1</v>
      </c>
      <c r="AH8" s="19">
        <f t="shared" si="2"/>
        <v>1</v>
      </c>
      <c r="AI8" s="19">
        <f t="shared" si="2"/>
        <v>1</v>
      </c>
      <c r="AJ8" s="19">
        <f t="shared" si="2"/>
        <v>0</v>
      </c>
      <c r="AK8" s="19">
        <f>V8/References!$B$36</f>
        <v>0.2</v>
      </c>
      <c r="AL8" s="19">
        <f>W8/References!$B$36</f>
        <v>0.2</v>
      </c>
      <c r="AM8" s="19">
        <f>X8/References!$B$36</f>
        <v>0.2</v>
      </c>
      <c r="AN8" s="19">
        <f>Y8/References!$B$36</f>
        <v>0.2</v>
      </c>
      <c r="AO8" s="19">
        <f>Z8/References!$B$36</f>
        <v>0</v>
      </c>
      <c r="AP8" s="19">
        <f>AA8*References!$B$6</f>
        <v>8.3333333333333329E-2</v>
      </c>
      <c r="AQ8" s="19">
        <f>AB8*References!$B$6</f>
        <v>8.3333333333333329E-2</v>
      </c>
      <c r="AR8" s="19">
        <f>AC8*References!$B$6</f>
        <v>8.3333333333333329E-2</v>
      </c>
      <c r="AS8" s="19">
        <f>AD8*References!$B$6</f>
        <v>8.3333333333333329E-2</v>
      </c>
      <c r="AT8" s="19">
        <f>AE8*References!$B$6</f>
        <v>0</v>
      </c>
      <c r="AU8" s="19">
        <f>AF8*References!$B$5</f>
        <v>0.05</v>
      </c>
      <c r="AV8" s="19">
        <f>AG8*References!$B$5</f>
        <v>0.05</v>
      </c>
      <c r="AW8" s="19">
        <f>AH8*References!$B$5</f>
        <v>0.05</v>
      </c>
      <c r="AX8" s="19">
        <f>AI8*References!$B$5</f>
        <v>0.05</v>
      </c>
      <c r="AY8" s="19">
        <f>AJ8*References!$B$5</f>
        <v>0</v>
      </c>
      <c r="AZ8" s="19">
        <f>AK8*References!$B$7</f>
        <v>2.0000000000000004E-2</v>
      </c>
      <c r="BA8" s="19">
        <f>AL8*References!$B$7</f>
        <v>2.0000000000000004E-2</v>
      </c>
      <c r="BB8" s="19">
        <f>AM8*References!$B$7</f>
        <v>2.0000000000000004E-2</v>
      </c>
      <c r="BC8" s="19">
        <f>AN8*References!$B$7</f>
        <v>2.0000000000000004E-2</v>
      </c>
      <c r="BD8" s="19">
        <f>AO8*References!$B$7</f>
        <v>0</v>
      </c>
      <c r="BE8" s="78">
        <f t="shared" ref="BE8:BE25" si="5">IF((AP8+AU8+AZ8)=0,"",AP8+AU8+AZ8)</f>
        <v>0.15333333333333332</v>
      </c>
      <c r="BF8" s="78">
        <f t="shared" ref="BF8:BF25" si="6">IF((AQ8+AV8+BA8)=0,"",AQ8+AV8+BA8)</f>
        <v>0.15333333333333332</v>
      </c>
      <c r="BG8" s="78">
        <f t="shared" ref="BG8:BG25" si="7">IF((AR8+AW8+BB8)=0,"",AR8+AW8+BB8)</f>
        <v>0.15333333333333332</v>
      </c>
      <c r="BH8" s="78">
        <f t="shared" ref="BH8:BH25" si="8">IF((AS8+AX8+BC8)=0,"",AS8+AX8+BC8)</f>
        <v>0.15333333333333332</v>
      </c>
      <c r="BI8" s="78" t="str">
        <f t="shared" ref="BI8:BI25" si="9">IF((AT8+AY8+BD8)=0,"",AT8+AY8+BD8)</f>
        <v/>
      </c>
    </row>
    <row r="9" spans="1:61" x14ac:dyDescent="0.25">
      <c r="A9" s="88" t="s">
        <v>16</v>
      </c>
      <c r="B9" s="89"/>
      <c r="C9" s="89"/>
      <c r="D9" s="89"/>
      <c r="E9" s="89"/>
      <c r="F9" s="89"/>
      <c r="G9" s="19">
        <f t="shared" si="4"/>
        <v>0</v>
      </c>
      <c r="H9" s="19">
        <f t="shared" si="0"/>
        <v>0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8">
        <f>IF(COUNT(B9)=1,VLOOKUP($A9,References!$E$3:$P$69,9,FALSE),0)</f>
        <v>0</v>
      </c>
      <c r="M9" s="18">
        <f>IF(COUNT(C9)=1,VLOOKUP($A9,References!$E$3:$P$69,9,FALSE),0)</f>
        <v>0</v>
      </c>
      <c r="N9" s="18">
        <f>IF(COUNT(D9)=1,VLOOKUP($A9,References!$E$3:$P$69,9,FALSE),0)</f>
        <v>0</v>
      </c>
      <c r="O9" s="18">
        <f>IF(COUNT(E9)=1,VLOOKUP($A9,References!$E$3:$P$69,9,FALSE),0)</f>
        <v>0</v>
      </c>
      <c r="P9" s="18">
        <f>IF(COUNT(F9)=1,VLOOKUP($A9,References!$E$3:$P$69,9,FALSE),0)</f>
        <v>0</v>
      </c>
      <c r="Q9" s="18">
        <f>IF(COUNT(B9)=1,VLOOKUP($A9,References!$E$3:$P$69,10,FALSE),0)</f>
        <v>0</v>
      </c>
      <c r="R9" s="18">
        <f>IF(COUNT(C9)=1,VLOOKUP($A9,References!$E$3:$P$69,10,FALSE),0)</f>
        <v>0</v>
      </c>
      <c r="S9" s="18">
        <f>IF(COUNT(D9)=1,VLOOKUP($A9,References!$E$3:$P$69,10,FALSE),0)</f>
        <v>0</v>
      </c>
      <c r="T9" s="18">
        <f>IF(COUNT(E9)=1,VLOOKUP($A9,References!$E$3:$P$69,10,FALSE),0)</f>
        <v>0</v>
      </c>
      <c r="U9" s="18">
        <f>IF(COUNT(F9)=1,VLOOKUP($A9,References!$E$3:$P$69,10,FALSE),0)</f>
        <v>0</v>
      </c>
      <c r="V9" s="18">
        <f>IF(COUNT(B9)=1,VLOOKUP($A9,References!$E$3:$P$69,12,FALSE),0)</f>
        <v>0</v>
      </c>
      <c r="W9" s="18">
        <f>IF(COUNT(C9)=1,VLOOKUP($A9,References!$E$3:$P$69,12,FALSE),0)</f>
        <v>0</v>
      </c>
      <c r="X9" s="18">
        <f>IF(COUNT(D9)=1,VLOOKUP($A9,References!$E$3:$P$69,12,FALSE),0)</f>
        <v>0</v>
      </c>
      <c r="Y9" s="18">
        <f>IF(COUNT(E9)=1,VLOOKUP($A9,References!$E$3:$P$69,12,FALSE),0)</f>
        <v>0</v>
      </c>
      <c r="Z9" s="18">
        <f>IF(COUNT(F9)=1,VLOOKUP($A9,References!$E$3:$P$69,12,FALSE),0)</f>
        <v>0</v>
      </c>
      <c r="AA9" s="19">
        <f>L9/References!$B$28</f>
        <v>0</v>
      </c>
      <c r="AB9" s="19">
        <f>M9/References!$B$28</f>
        <v>0</v>
      </c>
      <c r="AC9" s="19">
        <f>N9/References!$B$28</f>
        <v>0</v>
      </c>
      <c r="AD9" s="19">
        <f>O9/References!$B$28</f>
        <v>0</v>
      </c>
      <c r="AE9" s="19">
        <f>P9/References!$B$28</f>
        <v>0</v>
      </c>
      <c r="AF9" s="19">
        <f t="shared" si="1"/>
        <v>0</v>
      </c>
      <c r="AG9" s="19">
        <f t="shared" si="2"/>
        <v>0</v>
      </c>
      <c r="AH9" s="19">
        <f t="shared" si="2"/>
        <v>0</v>
      </c>
      <c r="AI9" s="19">
        <f t="shared" si="2"/>
        <v>0</v>
      </c>
      <c r="AJ9" s="19">
        <f t="shared" si="2"/>
        <v>0</v>
      </c>
      <c r="AK9" s="19">
        <f>V9/References!$B$36</f>
        <v>0</v>
      </c>
      <c r="AL9" s="19">
        <f>W9/References!$B$36</f>
        <v>0</v>
      </c>
      <c r="AM9" s="19">
        <f>X9/References!$B$36</f>
        <v>0</v>
      </c>
      <c r="AN9" s="19">
        <f>Y9/References!$B$36</f>
        <v>0</v>
      </c>
      <c r="AO9" s="19">
        <f>Z9/References!$B$36</f>
        <v>0</v>
      </c>
      <c r="AP9" s="19">
        <f>AA9*References!$B$6</f>
        <v>0</v>
      </c>
      <c r="AQ9" s="19">
        <f>AB9*References!$B$6</f>
        <v>0</v>
      </c>
      <c r="AR9" s="19">
        <f>AC9*References!$B$6</f>
        <v>0</v>
      </c>
      <c r="AS9" s="19">
        <f>AD9*References!$B$6</f>
        <v>0</v>
      </c>
      <c r="AT9" s="19">
        <f>AE9*References!$B$6</f>
        <v>0</v>
      </c>
      <c r="AU9" s="19">
        <f>AF9*References!$B$5</f>
        <v>0</v>
      </c>
      <c r="AV9" s="19">
        <f>AG9*References!$B$5</f>
        <v>0</v>
      </c>
      <c r="AW9" s="19">
        <f>AH9*References!$B$5</f>
        <v>0</v>
      </c>
      <c r="AX9" s="19">
        <f>AI9*References!$B$5</f>
        <v>0</v>
      </c>
      <c r="AY9" s="19">
        <f>AJ9*References!$B$5</f>
        <v>0</v>
      </c>
      <c r="AZ9" s="19">
        <f>AK9*References!$B$7</f>
        <v>0</v>
      </c>
      <c r="BA9" s="19">
        <f>AL9*References!$B$7</f>
        <v>0</v>
      </c>
      <c r="BB9" s="19">
        <f>AM9*References!$B$7</f>
        <v>0</v>
      </c>
      <c r="BC9" s="19">
        <f>AN9*References!$B$7</f>
        <v>0</v>
      </c>
      <c r="BD9" s="19">
        <f>AO9*References!$B$7</f>
        <v>0</v>
      </c>
      <c r="BE9" s="78" t="str">
        <f t="shared" si="5"/>
        <v/>
      </c>
      <c r="BF9" s="78" t="str">
        <f t="shared" si="6"/>
        <v/>
      </c>
      <c r="BG9" s="78" t="str">
        <f t="shared" si="7"/>
        <v/>
      </c>
      <c r="BH9" s="78" t="str">
        <f t="shared" si="8"/>
        <v/>
      </c>
      <c r="BI9" s="78" t="str">
        <f t="shared" si="9"/>
        <v/>
      </c>
    </row>
    <row r="10" spans="1:61" x14ac:dyDescent="0.25">
      <c r="A10" s="88" t="s">
        <v>10</v>
      </c>
      <c r="B10" s="89">
        <v>37089</v>
      </c>
      <c r="C10" s="89">
        <v>613.83000000000004</v>
      </c>
      <c r="D10" s="89">
        <v>158600</v>
      </c>
      <c r="E10" s="90">
        <v>29741</v>
      </c>
      <c r="F10" s="91">
        <v>4000</v>
      </c>
      <c r="G10" s="19">
        <f t="shared" si="4"/>
        <v>0.1867769798453093</v>
      </c>
      <c r="H10" s="19">
        <f t="shared" si="0"/>
        <v>3.7682960909804872E-2</v>
      </c>
      <c r="I10" s="19">
        <f t="shared" si="0"/>
        <v>0.45529778422237166</v>
      </c>
      <c r="J10" s="19">
        <f t="shared" si="0"/>
        <v>0.16821140230248308</v>
      </c>
      <c r="K10" s="19">
        <f t="shared" si="0"/>
        <v>1.3231016120545346E-4</v>
      </c>
      <c r="L10" s="18">
        <f>IF(COUNT(B10)=1,VLOOKUP($A10,References!$E$3:$P$69,9,FALSE),0)</f>
        <v>3</v>
      </c>
      <c r="M10" s="18">
        <f>IF(COUNT(C10)=1,VLOOKUP($A10,References!$E$3:$P$69,9,FALSE),0)</f>
        <v>3</v>
      </c>
      <c r="N10" s="18">
        <f>IF(COUNT(D10)=1,VLOOKUP($A10,References!$E$3:$P$69,9,FALSE),0)</f>
        <v>3</v>
      </c>
      <c r="O10" s="18">
        <f>IF(COUNT(E10)=1,VLOOKUP($A10,References!$E$3:$P$69,9,FALSE),0)</f>
        <v>3</v>
      </c>
      <c r="P10" s="18">
        <f>IF(COUNT(F10)=1,VLOOKUP($A10,References!$E$3:$P$69,9,FALSE),0)</f>
        <v>3</v>
      </c>
      <c r="Q10" s="18">
        <f>IF(COUNT(B10)=1,VLOOKUP($A10,References!$E$3:$P$69,10,FALSE),0)</f>
        <v>1</v>
      </c>
      <c r="R10" s="18">
        <f>IF(COUNT(C10)=1,VLOOKUP($A10,References!$E$3:$P$69,10,FALSE),0)</f>
        <v>1</v>
      </c>
      <c r="S10" s="18">
        <f>IF(COUNT(D10)=1,VLOOKUP($A10,References!$E$3:$P$69,10,FALSE),0)</f>
        <v>1</v>
      </c>
      <c r="T10" s="18">
        <f>IF(COUNT(E10)=1,VLOOKUP($A10,References!$E$3:$P$69,10,FALSE),0)</f>
        <v>1</v>
      </c>
      <c r="U10" s="18">
        <f>IF(COUNT(F10)=1,VLOOKUP($A10,References!$E$3:$P$69,10,FALSE),0)</f>
        <v>1</v>
      </c>
      <c r="V10" s="18">
        <f>IF(COUNT(B10)=1,VLOOKUP($A10,References!$E$3:$P$69,12,FALSE),0)</f>
        <v>3</v>
      </c>
      <c r="W10" s="18">
        <f>IF(COUNT(C10)=1,VLOOKUP($A10,References!$E$3:$P$69,12,FALSE),0)</f>
        <v>3</v>
      </c>
      <c r="X10" s="18">
        <f>IF(COUNT(D10)=1,VLOOKUP($A10,References!$E$3:$P$69,12,FALSE),0)</f>
        <v>3</v>
      </c>
      <c r="Y10" s="18">
        <f>IF(COUNT(E10)=1,VLOOKUP($A10,References!$E$3:$P$69,12,FALSE),0)</f>
        <v>3</v>
      </c>
      <c r="Z10" s="18">
        <f>IF(COUNT(F10)=1,VLOOKUP($A10,References!$E$3:$P$69,12,FALSE),0)</f>
        <v>3</v>
      </c>
      <c r="AA10" s="19">
        <f>L10/References!$B$28</f>
        <v>1</v>
      </c>
      <c r="AB10" s="19">
        <f>M10/References!$B$28</f>
        <v>1</v>
      </c>
      <c r="AC10" s="19">
        <f>N10/References!$B$28</f>
        <v>1</v>
      </c>
      <c r="AD10" s="19">
        <f>O10/References!$B$28</f>
        <v>1</v>
      </c>
      <c r="AE10" s="19">
        <f>P10/References!$B$28</f>
        <v>1</v>
      </c>
      <c r="AF10" s="19">
        <f t="shared" si="1"/>
        <v>0.5</v>
      </c>
      <c r="AG10" s="19">
        <f t="shared" si="2"/>
        <v>0.5</v>
      </c>
      <c r="AH10" s="19">
        <f t="shared" si="2"/>
        <v>0.5</v>
      </c>
      <c r="AI10" s="19">
        <f t="shared" si="2"/>
        <v>0.5</v>
      </c>
      <c r="AJ10" s="19">
        <f t="shared" si="2"/>
        <v>0.5</v>
      </c>
      <c r="AK10" s="19">
        <f>V10/References!$B$36</f>
        <v>0.6</v>
      </c>
      <c r="AL10" s="19">
        <f>W10/References!$B$36</f>
        <v>0.6</v>
      </c>
      <c r="AM10" s="19">
        <f>X10/References!$B$36</f>
        <v>0.6</v>
      </c>
      <c r="AN10" s="19">
        <f>Y10/References!$B$36</f>
        <v>0.6</v>
      </c>
      <c r="AO10" s="19">
        <f>Z10/References!$B$36</f>
        <v>0.6</v>
      </c>
      <c r="AP10" s="19">
        <f>AA10*References!$B$6</f>
        <v>0.25</v>
      </c>
      <c r="AQ10" s="19">
        <f>AB10*References!$B$6</f>
        <v>0.25</v>
      </c>
      <c r="AR10" s="19">
        <f>AC10*References!$B$6</f>
        <v>0.25</v>
      </c>
      <c r="AS10" s="19">
        <f>AD10*References!$B$6</f>
        <v>0.25</v>
      </c>
      <c r="AT10" s="19">
        <f>AE10*References!$B$6</f>
        <v>0.25</v>
      </c>
      <c r="AU10" s="19">
        <f>AF10*References!$B$5</f>
        <v>2.5000000000000001E-2</v>
      </c>
      <c r="AV10" s="19">
        <f>AG10*References!$B$5</f>
        <v>2.5000000000000001E-2</v>
      </c>
      <c r="AW10" s="19">
        <f>AH10*References!$B$5</f>
        <v>2.5000000000000001E-2</v>
      </c>
      <c r="AX10" s="19">
        <f>AI10*References!$B$5</f>
        <v>2.5000000000000001E-2</v>
      </c>
      <c r="AY10" s="19">
        <f>AJ10*References!$B$5</f>
        <v>2.5000000000000001E-2</v>
      </c>
      <c r="AZ10" s="19">
        <f>AK10*References!$B$7</f>
        <v>0.06</v>
      </c>
      <c r="BA10" s="19">
        <f>AL10*References!$B$7</f>
        <v>0.06</v>
      </c>
      <c r="BB10" s="19">
        <f>AM10*References!$B$7</f>
        <v>0.06</v>
      </c>
      <c r="BC10" s="19">
        <f>AN10*References!$B$7</f>
        <v>0.06</v>
      </c>
      <c r="BD10" s="19">
        <f>AO10*References!$B$7</f>
        <v>0.06</v>
      </c>
      <c r="BE10" s="78">
        <f t="shared" si="5"/>
        <v>0.33500000000000002</v>
      </c>
      <c r="BF10" s="78">
        <f t="shared" si="6"/>
        <v>0.33500000000000002</v>
      </c>
      <c r="BG10" s="78">
        <f t="shared" si="7"/>
        <v>0.33500000000000002</v>
      </c>
      <c r="BH10" s="78">
        <f t="shared" si="8"/>
        <v>0.33500000000000002</v>
      </c>
      <c r="BI10" s="78">
        <f t="shared" si="9"/>
        <v>0.33500000000000002</v>
      </c>
    </row>
    <row r="11" spans="1:61" x14ac:dyDescent="0.25">
      <c r="A11" s="88" t="s">
        <v>22</v>
      </c>
      <c r="B11" s="89">
        <v>1000</v>
      </c>
      <c r="C11" s="89"/>
      <c r="D11" s="89">
        <v>8100</v>
      </c>
      <c r="E11" s="90">
        <v>7907</v>
      </c>
      <c r="F11" s="89"/>
      <c r="G11" s="19">
        <f t="shared" si="4"/>
        <v>1.3577915473014747E-4</v>
      </c>
      <c r="H11" s="19">
        <f t="shared" si="0"/>
        <v>0</v>
      </c>
      <c r="I11" s="19">
        <f t="shared" si="0"/>
        <v>1.1875699739854004E-3</v>
      </c>
      <c r="J11" s="19">
        <f t="shared" si="0"/>
        <v>1.1889614537591906E-2</v>
      </c>
      <c r="K11" s="19">
        <f t="shared" si="0"/>
        <v>0</v>
      </c>
      <c r="L11" s="18">
        <f>IF(COUNT(B11)=1,VLOOKUP($A11,References!$E$3:$P$69,9,FALSE),0)</f>
        <v>1</v>
      </c>
      <c r="M11" s="18">
        <f>IF(COUNT(C11)=1,VLOOKUP($A11,References!$E$3:$P$69,9,FALSE),0)</f>
        <v>0</v>
      </c>
      <c r="N11" s="18">
        <f>IF(COUNT(D11)=1,VLOOKUP($A11,References!$E$3:$P$69,9,FALSE),0)</f>
        <v>1</v>
      </c>
      <c r="O11" s="18">
        <f>IF(COUNT(E11)=1,VLOOKUP($A11,References!$E$3:$P$69,9,FALSE),0)</f>
        <v>1</v>
      </c>
      <c r="P11" s="18">
        <f>IF(COUNT(F11)=1,VLOOKUP($A11,References!$E$3:$P$69,9,FALSE),0)</f>
        <v>0</v>
      </c>
      <c r="Q11" s="18">
        <f>IF(COUNT(B11)=1,VLOOKUP($A11,References!$E$3:$P$69,10,FALSE),0)</f>
        <v>2</v>
      </c>
      <c r="R11" s="18">
        <f>IF(COUNT(C11)=1,VLOOKUP($A11,References!$E$3:$P$69,10,FALSE),0)</f>
        <v>0</v>
      </c>
      <c r="S11" s="18">
        <f>IF(COUNT(D11)=1,VLOOKUP($A11,References!$E$3:$P$69,10,FALSE),0)</f>
        <v>2</v>
      </c>
      <c r="T11" s="18">
        <f>IF(COUNT(E11)=1,VLOOKUP($A11,References!$E$3:$P$69,10,FALSE),0)</f>
        <v>2</v>
      </c>
      <c r="U11" s="18">
        <f>IF(COUNT(F11)=1,VLOOKUP($A11,References!$E$3:$P$69,10,FALSE),0)</f>
        <v>0</v>
      </c>
      <c r="V11" s="18">
        <f>IF(COUNT(B11)=1,VLOOKUP($A11,References!$E$3:$P$69,12,FALSE),0)</f>
        <v>1</v>
      </c>
      <c r="W11" s="18">
        <f>IF(COUNT(C11)=1,VLOOKUP($A11,References!$E$3:$P$69,12,FALSE),0)</f>
        <v>0</v>
      </c>
      <c r="X11" s="18">
        <f>IF(COUNT(D11)=1,VLOOKUP($A11,References!$E$3:$P$69,12,FALSE),0)</f>
        <v>1</v>
      </c>
      <c r="Y11" s="18">
        <f>IF(COUNT(E11)=1,VLOOKUP($A11,References!$E$3:$P$69,12,FALSE),0)</f>
        <v>1</v>
      </c>
      <c r="Z11" s="18">
        <f>IF(COUNT(F11)=1,VLOOKUP($A11,References!$E$3:$P$69,12,FALSE),0)</f>
        <v>0</v>
      </c>
      <c r="AA11" s="19">
        <f>L11/References!$B$28</f>
        <v>0.33333333333333331</v>
      </c>
      <c r="AB11" s="19">
        <f>M11/References!$B$28</f>
        <v>0</v>
      </c>
      <c r="AC11" s="19">
        <f>N11/References!$B$28</f>
        <v>0.33333333333333331</v>
      </c>
      <c r="AD11" s="19">
        <f>O11/References!$B$28</f>
        <v>0.33333333333333331</v>
      </c>
      <c r="AE11" s="19">
        <f>P11/References!$B$28</f>
        <v>0</v>
      </c>
      <c r="AF11" s="19">
        <f t="shared" si="1"/>
        <v>1</v>
      </c>
      <c r="AG11" s="19">
        <f t="shared" si="2"/>
        <v>0</v>
      </c>
      <c r="AH11" s="19">
        <f t="shared" si="2"/>
        <v>1</v>
      </c>
      <c r="AI11" s="19">
        <f t="shared" si="2"/>
        <v>1</v>
      </c>
      <c r="AJ11" s="19">
        <f t="shared" si="2"/>
        <v>0</v>
      </c>
      <c r="AK11" s="19">
        <f>V11/References!$B$36</f>
        <v>0.2</v>
      </c>
      <c r="AL11" s="19">
        <f>W11/References!$B$36</f>
        <v>0</v>
      </c>
      <c r="AM11" s="19">
        <f>X11/References!$B$36</f>
        <v>0.2</v>
      </c>
      <c r="AN11" s="19">
        <f>Y11/References!$B$36</f>
        <v>0.2</v>
      </c>
      <c r="AO11" s="19">
        <f>Z11/References!$B$36</f>
        <v>0</v>
      </c>
      <c r="AP11" s="19">
        <f>AA11*References!$B$6</f>
        <v>8.3333333333333329E-2</v>
      </c>
      <c r="AQ11" s="19">
        <f>AB11*References!$B$6</f>
        <v>0</v>
      </c>
      <c r="AR11" s="19">
        <f>AC11*References!$B$6</f>
        <v>8.3333333333333329E-2</v>
      </c>
      <c r="AS11" s="19">
        <f>AD11*References!$B$6</f>
        <v>8.3333333333333329E-2</v>
      </c>
      <c r="AT11" s="19">
        <f>AE11*References!$B$6</f>
        <v>0</v>
      </c>
      <c r="AU11" s="19">
        <f>AF11*References!$B$5</f>
        <v>0.05</v>
      </c>
      <c r="AV11" s="19">
        <f>AG11*References!$B$5</f>
        <v>0</v>
      </c>
      <c r="AW11" s="19">
        <f>AH11*References!$B$5</f>
        <v>0.05</v>
      </c>
      <c r="AX11" s="19">
        <f>AI11*References!$B$5</f>
        <v>0.05</v>
      </c>
      <c r="AY11" s="19">
        <f>AJ11*References!$B$5</f>
        <v>0</v>
      </c>
      <c r="AZ11" s="19">
        <f>AK11*References!$B$7</f>
        <v>2.0000000000000004E-2</v>
      </c>
      <c r="BA11" s="19">
        <f>AL11*References!$B$7</f>
        <v>0</v>
      </c>
      <c r="BB11" s="19">
        <f>AM11*References!$B$7</f>
        <v>2.0000000000000004E-2</v>
      </c>
      <c r="BC11" s="19">
        <f>AN11*References!$B$7</f>
        <v>2.0000000000000004E-2</v>
      </c>
      <c r="BD11" s="19">
        <f>AO11*References!$B$7</f>
        <v>0</v>
      </c>
      <c r="BE11" s="78">
        <f t="shared" si="5"/>
        <v>0.15333333333333332</v>
      </c>
      <c r="BF11" s="78" t="str">
        <f t="shared" si="6"/>
        <v/>
      </c>
      <c r="BG11" s="78">
        <f t="shared" si="7"/>
        <v>0.15333333333333332</v>
      </c>
      <c r="BH11" s="78">
        <f t="shared" si="8"/>
        <v>0.15333333333333332</v>
      </c>
      <c r="BI11" s="78" t="str">
        <f t="shared" si="9"/>
        <v/>
      </c>
    </row>
    <row r="12" spans="1:61" x14ac:dyDescent="0.25">
      <c r="A12" s="88" t="s">
        <v>23</v>
      </c>
      <c r="B12" s="89"/>
      <c r="C12" s="89"/>
      <c r="D12" s="89">
        <v>2</v>
      </c>
      <c r="E12" s="89"/>
      <c r="F12" s="89"/>
      <c r="G12" s="19">
        <f t="shared" si="4"/>
        <v>0</v>
      </c>
      <c r="H12" s="19">
        <f t="shared" si="0"/>
        <v>0</v>
      </c>
      <c r="I12" s="19">
        <f t="shared" si="0"/>
        <v>7.2401766437152923E-11</v>
      </c>
      <c r="J12" s="19">
        <f t="shared" si="0"/>
        <v>0</v>
      </c>
      <c r="K12" s="19">
        <f t="shared" si="0"/>
        <v>0</v>
      </c>
      <c r="L12" s="18">
        <f>IF(COUNT(B12)=1,VLOOKUP($A12,References!$E$3:$P$69,9,FALSE),0)</f>
        <v>0</v>
      </c>
      <c r="M12" s="18">
        <f>IF(COUNT(C12)=1,VLOOKUP($A12,References!$E$3:$P$69,9,FALSE),0)</f>
        <v>0</v>
      </c>
      <c r="N12" s="18">
        <f>IF(COUNT(D12)=1,VLOOKUP($A12,References!$E$3:$P$69,9,FALSE),0)</f>
        <v>1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0</v>
      </c>
      <c r="R12" s="18">
        <f>IF(COUNT(C12)=1,VLOOKUP($A12,References!$E$3:$P$69,10,FALSE),0)</f>
        <v>0</v>
      </c>
      <c r="S12" s="18">
        <f>IF(COUNT(D12)=1,VLOOKUP($A12,References!$E$3:$P$69,10,FALSE),0)</f>
        <v>2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0</v>
      </c>
      <c r="W12" s="18">
        <f>IF(COUNT(C12)=1,VLOOKUP($A12,References!$E$3:$P$69,12,FALSE),0)</f>
        <v>0</v>
      </c>
      <c r="X12" s="18">
        <f>IF(COUNT(D12)=1,VLOOKUP($A12,References!$E$3:$P$69,12,FALSE),0)</f>
        <v>1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0</v>
      </c>
      <c r="AB12" s="19">
        <f>M12/References!$B$28</f>
        <v>0</v>
      </c>
      <c r="AC12" s="19">
        <f>N12/References!$B$28</f>
        <v>0.33333333333333331</v>
      </c>
      <c r="AD12" s="19">
        <f>O12/References!$B$28</f>
        <v>0</v>
      </c>
      <c r="AE12" s="19">
        <f>P12/References!$B$28</f>
        <v>0</v>
      </c>
      <c r="AF12" s="19">
        <f t="shared" si="1"/>
        <v>0</v>
      </c>
      <c r="AG12" s="19">
        <f t="shared" si="2"/>
        <v>0</v>
      </c>
      <c r="AH12" s="19">
        <f t="shared" si="2"/>
        <v>1</v>
      </c>
      <c r="AI12" s="19">
        <f t="shared" si="2"/>
        <v>0</v>
      </c>
      <c r="AJ12" s="19">
        <f t="shared" si="2"/>
        <v>0</v>
      </c>
      <c r="AK12" s="19">
        <f>V12/References!$B$36</f>
        <v>0</v>
      </c>
      <c r="AL12" s="19">
        <f>W12/References!$B$36</f>
        <v>0</v>
      </c>
      <c r="AM12" s="19">
        <f>X12/References!$B$36</f>
        <v>0.2</v>
      </c>
      <c r="AN12" s="19">
        <f>Y12/References!$B$36</f>
        <v>0</v>
      </c>
      <c r="AO12" s="19">
        <f>Z12/References!$B$36</f>
        <v>0</v>
      </c>
      <c r="AP12" s="19">
        <f>AA12*References!$B$6</f>
        <v>0</v>
      </c>
      <c r="AQ12" s="19">
        <f>AB12*References!$B$6</f>
        <v>0</v>
      </c>
      <c r="AR12" s="19">
        <f>AC12*References!$B$6</f>
        <v>8.3333333333333329E-2</v>
      </c>
      <c r="AS12" s="19">
        <f>AD12*References!$B$6</f>
        <v>0</v>
      </c>
      <c r="AT12" s="19">
        <f>AE12*References!$B$6</f>
        <v>0</v>
      </c>
      <c r="AU12" s="19">
        <f>AF12*References!$B$5</f>
        <v>0</v>
      </c>
      <c r="AV12" s="19">
        <f>AG12*References!$B$5</f>
        <v>0</v>
      </c>
      <c r="AW12" s="19">
        <f>AH12*References!$B$5</f>
        <v>0.05</v>
      </c>
      <c r="AX12" s="19">
        <f>AI12*References!$B$5</f>
        <v>0</v>
      </c>
      <c r="AY12" s="19">
        <f>AJ12*References!$B$5</f>
        <v>0</v>
      </c>
      <c r="AZ12" s="19">
        <f>AK12*References!$B$7</f>
        <v>0</v>
      </c>
      <c r="BA12" s="19">
        <f>AL12*References!$B$7</f>
        <v>0</v>
      </c>
      <c r="BB12" s="19">
        <f>AM12*References!$B$7</f>
        <v>2.0000000000000004E-2</v>
      </c>
      <c r="BC12" s="19">
        <f>AN12*References!$B$7</f>
        <v>0</v>
      </c>
      <c r="BD12" s="19">
        <f>AO12*References!$B$7</f>
        <v>0</v>
      </c>
      <c r="BE12" s="78" t="str">
        <f t="shared" si="5"/>
        <v/>
      </c>
      <c r="BF12" s="78" t="str">
        <f t="shared" si="6"/>
        <v/>
      </c>
      <c r="BG12" s="78">
        <f t="shared" si="7"/>
        <v>0.15333333333333332</v>
      </c>
      <c r="BH12" s="78" t="str">
        <f t="shared" si="8"/>
        <v/>
      </c>
      <c r="BI12" s="78" t="str">
        <f t="shared" si="9"/>
        <v/>
      </c>
    </row>
    <row r="13" spans="1:61" x14ac:dyDescent="0.25">
      <c r="A13" s="88" t="s">
        <v>17</v>
      </c>
      <c r="B13" s="89">
        <v>3</v>
      </c>
      <c r="C13" s="89"/>
      <c r="D13" s="89"/>
      <c r="E13" s="89"/>
      <c r="F13" s="89"/>
      <c r="G13" s="19">
        <f t="shared" si="4"/>
        <v>1.2220123925713272E-9</v>
      </c>
      <c r="H13" s="19">
        <f t="shared" si="0"/>
        <v>0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1</v>
      </c>
      <c r="M13" s="18">
        <f>IF(COUNT(C13)=1,VLOOKUP($A13,References!$E$3:$P$69,9,FALSE),0)</f>
        <v>0</v>
      </c>
      <c r="N13" s="18">
        <f>IF(COUNT(D13)=1,VLOOKUP($A13,References!$E$3:$P$69,9,FALSE),0)</f>
        <v>0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2</v>
      </c>
      <c r="R13" s="18">
        <f>IF(COUNT(C13)=1,VLOOKUP($A13,References!$E$3:$P$69,10,FALSE),0)</f>
        <v>0</v>
      </c>
      <c r="S13" s="18">
        <f>IF(COUNT(D13)=1,VLOOKUP($A13,References!$E$3:$P$69,10,FALSE),0)</f>
        <v>0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1</v>
      </c>
      <c r="W13" s="18">
        <f>IF(COUNT(C13)=1,VLOOKUP($A13,References!$E$3:$P$69,12,FALSE),0)</f>
        <v>0</v>
      </c>
      <c r="X13" s="18">
        <f>IF(COUNT(D13)=1,VLOOKUP($A13,References!$E$3:$P$69,12,FALSE),0)</f>
        <v>0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0.33333333333333331</v>
      </c>
      <c r="AB13" s="19">
        <f>M13/References!$B$28</f>
        <v>0</v>
      </c>
      <c r="AC13" s="19">
        <f>N13/References!$B$28</f>
        <v>0</v>
      </c>
      <c r="AD13" s="19">
        <f>O13/References!$B$28</f>
        <v>0</v>
      </c>
      <c r="AE13" s="19">
        <f>P13/References!$B$28</f>
        <v>0</v>
      </c>
      <c r="AF13" s="19">
        <f t="shared" si="1"/>
        <v>1</v>
      </c>
      <c r="AG13" s="19">
        <f t="shared" si="2"/>
        <v>0</v>
      </c>
      <c r="AH13" s="19">
        <f t="shared" si="2"/>
        <v>0</v>
      </c>
      <c r="AI13" s="19">
        <f t="shared" si="2"/>
        <v>0</v>
      </c>
      <c r="AJ13" s="19">
        <f t="shared" si="2"/>
        <v>0</v>
      </c>
      <c r="AK13" s="19">
        <f>V13/References!$B$36</f>
        <v>0.2</v>
      </c>
      <c r="AL13" s="19">
        <f>W13/References!$B$36</f>
        <v>0</v>
      </c>
      <c r="AM13" s="19">
        <f>X13/References!$B$36</f>
        <v>0</v>
      </c>
      <c r="AN13" s="19">
        <f>Y13/References!$B$36</f>
        <v>0</v>
      </c>
      <c r="AO13" s="19">
        <f>Z13/References!$B$36</f>
        <v>0</v>
      </c>
      <c r="AP13" s="19">
        <f>AA13*References!$B$6</f>
        <v>8.3333333333333329E-2</v>
      </c>
      <c r="AQ13" s="19">
        <f>AB13*References!$B$6</f>
        <v>0</v>
      </c>
      <c r="AR13" s="19">
        <f>AC13*References!$B$6</f>
        <v>0</v>
      </c>
      <c r="AS13" s="19">
        <f>AD13*References!$B$6</f>
        <v>0</v>
      </c>
      <c r="AT13" s="19">
        <f>AE13*References!$B$6</f>
        <v>0</v>
      </c>
      <c r="AU13" s="19">
        <f>AF13*References!$B$5</f>
        <v>0.05</v>
      </c>
      <c r="AV13" s="19">
        <f>AG13*References!$B$5</f>
        <v>0</v>
      </c>
      <c r="AW13" s="19">
        <f>AH13*References!$B$5</f>
        <v>0</v>
      </c>
      <c r="AX13" s="19">
        <f>AI13*References!$B$5</f>
        <v>0</v>
      </c>
      <c r="AY13" s="19">
        <f>AJ13*References!$B$5</f>
        <v>0</v>
      </c>
      <c r="AZ13" s="19">
        <f>AK13*References!$B$7</f>
        <v>2.0000000000000004E-2</v>
      </c>
      <c r="BA13" s="19">
        <f>AL13*References!$B$7</f>
        <v>0</v>
      </c>
      <c r="BB13" s="19">
        <f>AM13*References!$B$7</f>
        <v>0</v>
      </c>
      <c r="BC13" s="19">
        <f>AN13*References!$B$7</f>
        <v>0</v>
      </c>
      <c r="BD13" s="19">
        <f>AO13*References!$B$7</f>
        <v>0</v>
      </c>
      <c r="BE13" s="78">
        <f t="shared" si="5"/>
        <v>0.15333333333333332</v>
      </c>
      <c r="BF13" s="78" t="str">
        <f t="shared" si="6"/>
        <v/>
      </c>
      <c r="BG13" s="78" t="str">
        <f t="shared" si="7"/>
        <v/>
      </c>
      <c r="BH13" s="78" t="str">
        <f t="shared" si="8"/>
        <v/>
      </c>
      <c r="BI13" s="78" t="str">
        <f t="shared" si="9"/>
        <v/>
      </c>
    </row>
    <row r="14" spans="1:61" x14ac:dyDescent="0.25">
      <c r="A14" s="88" t="s">
        <v>13</v>
      </c>
      <c r="B14" s="89"/>
      <c r="C14" s="89"/>
      <c r="D14" s="89">
        <v>1700</v>
      </c>
      <c r="E14" s="89"/>
      <c r="F14" s="89"/>
      <c r="G14" s="19">
        <f t="shared" si="4"/>
        <v>0</v>
      </c>
      <c r="H14" s="19">
        <f t="shared" si="0"/>
        <v>0</v>
      </c>
      <c r="I14" s="19">
        <f t="shared" si="0"/>
        <v>5.2310276250842974E-5</v>
      </c>
      <c r="J14" s="19">
        <f t="shared" si="0"/>
        <v>0</v>
      </c>
      <c r="K14" s="19">
        <f t="shared" si="0"/>
        <v>0</v>
      </c>
      <c r="L14" s="18">
        <f>IF(COUNT(B14)=1,VLOOKUP($A14,References!$E$3:$P$69,9,FALSE),0)</f>
        <v>0</v>
      </c>
      <c r="M14" s="18">
        <f>IF(COUNT(C14)=1,VLOOKUP($A14,References!$E$3:$P$69,9,FALSE),0)</f>
        <v>0</v>
      </c>
      <c r="N14" s="18">
        <f>IF(COUNT(D14)=1,VLOOKUP($A14,References!$E$3:$P$69,9,FALSE),0)</f>
        <v>1</v>
      </c>
      <c r="O14" s="18">
        <f>IF(COUNT(E14)=1,VLOOKUP($A14,References!$E$3:$P$69,9,FALSE),0)</f>
        <v>0</v>
      </c>
      <c r="P14" s="18">
        <f>IF(COUNT(F14)=1,VLOOKUP($A14,References!$E$3:$P$69,9,FALSE),0)</f>
        <v>0</v>
      </c>
      <c r="Q14" s="18">
        <f>IF(COUNT(B14)=1,VLOOKUP($A14,References!$E$3:$P$69,10,FALSE),0)</f>
        <v>0</v>
      </c>
      <c r="R14" s="18">
        <f>IF(COUNT(C14)=1,VLOOKUP($A14,References!$E$3:$P$69,10,FALSE),0)</f>
        <v>0</v>
      </c>
      <c r="S14" s="18">
        <f>IF(COUNT(D14)=1,VLOOKUP($A14,References!$E$3:$P$69,10,FALSE),0)</f>
        <v>1</v>
      </c>
      <c r="T14" s="18">
        <f>IF(COUNT(E14)=1,VLOOKUP($A14,References!$E$3:$P$69,10,FALSE),0)</f>
        <v>0</v>
      </c>
      <c r="U14" s="18">
        <f>IF(COUNT(F14)=1,VLOOKUP($A14,References!$E$3:$P$69,10,FALSE),0)</f>
        <v>0</v>
      </c>
      <c r="V14" s="18">
        <f>IF(COUNT(B14)=1,VLOOKUP($A14,References!$E$3:$P$69,12,FALSE),0)</f>
        <v>0</v>
      </c>
      <c r="W14" s="18">
        <f>IF(COUNT(C14)=1,VLOOKUP($A14,References!$E$3:$P$69,12,FALSE),0)</f>
        <v>0</v>
      </c>
      <c r="X14" s="18">
        <f>IF(COUNT(D14)=1,VLOOKUP($A14,References!$E$3:$P$69,12,FALSE),0)</f>
        <v>1</v>
      </c>
      <c r="Y14" s="18">
        <f>IF(COUNT(E14)=1,VLOOKUP($A14,References!$E$3:$P$69,12,FALSE),0)</f>
        <v>0</v>
      </c>
      <c r="Z14" s="18">
        <f>IF(COUNT(F14)=1,VLOOKUP($A14,References!$E$3:$P$69,12,FALSE),0)</f>
        <v>0</v>
      </c>
      <c r="AA14" s="19">
        <f>L14/References!$B$28</f>
        <v>0</v>
      </c>
      <c r="AB14" s="19">
        <f>M14/References!$B$28</f>
        <v>0</v>
      </c>
      <c r="AC14" s="19">
        <f>N14/References!$B$28</f>
        <v>0.33333333333333331</v>
      </c>
      <c r="AD14" s="19">
        <f>O14/References!$B$28</f>
        <v>0</v>
      </c>
      <c r="AE14" s="19">
        <f>P14/References!$B$28</f>
        <v>0</v>
      </c>
      <c r="AF14" s="19">
        <f t="shared" si="1"/>
        <v>0</v>
      </c>
      <c r="AG14" s="19">
        <f t="shared" si="2"/>
        <v>0</v>
      </c>
      <c r="AH14" s="19">
        <f t="shared" si="2"/>
        <v>0.5</v>
      </c>
      <c r="AI14" s="19">
        <f t="shared" si="2"/>
        <v>0</v>
      </c>
      <c r="AJ14" s="19">
        <f t="shared" si="2"/>
        <v>0</v>
      </c>
      <c r="AK14" s="19">
        <f>V14/References!$B$36</f>
        <v>0</v>
      </c>
      <c r="AL14" s="19">
        <f>W14/References!$B$36</f>
        <v>0</v>
      </c>
      <c r="AM14" s="19">
        <f>X14/References!$B$36</f>
        <v>0.2</v>
      </c>
      <c r="AN14" s="19">
        <f>Y14/References!$B$36</f>
        <v>0</v>
      </c>
      <c r="AO14" s="19">
        <f>Z14/References!$B$36</f>
        <v>0</v>
      </c>
      <c r="AP14" s="19">
        <f>AA14*References!$B$6</f>
        <v>0</v>
      </c>
      <c r="AQ14" s="19">
        <f>AB14*References!$B$6</f>
        <v>0</v>
      </c>
      <c r="AR14" s="19">
        <f>AC14*References!$B$6</f>
        <v>8.3333333333333329E-2</v>
      </c>
      <c r="AS14" s="19">
        <f>AD14*References!$B$6</f>
        <v>0</v>
      </c>
      <c r="AT14" s="19">
        <f>AE14*References!$B$6</f>
        <v>0</v>
      </c>
      <c r="AU14" s="19">
        <f>AF14*References!$B$5</f>
        <v>0</v>
      </c>
      <c r="AV14" s="19">
        <f>AG14*References!$B$5</f>
        <v>0</v>
      </c>
      <c r="AW14" s="19">
        <f>AH14*References!$B$5</f>
        <v>2.5000000000000001E-2</v>
      </c>
      <c r="AX14" s="19">
        <f>AI14*References!$B$5</f>
        <v>0</v>
      </c>
      <c r="AY14" s="19">
        <f>AJ14*References!$B$5</f>
        <v>0</v>
      </c>
      <c r="AZ14" s="19">
        <f>AK14*References!$B$7</f>
        <v>0</v>
      </c>
      <c r="BA14" s="19">
        <f>AL14*References!$B$7</f>
        <v>0</v>
      </c>
      <c r="BB14" s="19">
        <f>AM14*References!$B$7</f>
        <v>2.0000000000000004E-2</v>
      </c>
      <c r="BC14" s="19">
        <f>AN14*References!$B$7</f>
        <v>0</v>
      </c>
      <c r="BD14" s="19">
        <f>AO14*References!$B$7</f>
        <v>0</v>
      </c>
      <c r="BE14" s="78" t="str">
        <f t="shared" si="5"/>
        <v/>
      </c>
      <c r="BF14" s="78" t="str">
        <f t="shared" si="6"/>
        <v/>
      </c>
      <c r="BG14" s="78">
        <f t="shared" si="7"/>
        <v>0.12833333333333335</v>
      </c>
      <c r="BH14" s="78" t="str">
        <f t="shared" si="8"/>
        <v/>
      </c>
      <c r="BI14" s="78" t="str">
        <f t="shared" si="9"/>
        <v/>
      </c>
    </row>
    <row r="15" spans="1:61" x14ac:dyDescent="0.25">
      <c r="A15" s="88" t="s">
        <v>12</v>
      </c>
      <c r="B15" s="89">
        <v>1</v>
      </c>
      <c r="C15" s="89"/>
      <c r="D15" s="89"/>
      <c r="E15" s="89"/>
      <c r="F15" s="89"/>
      <c r="G15" s="19">
        <f t="shared" si="4"/>
        <v>1.357791547301475E-10</v>
      </c>
      <c r="H15" s="19">
        <f t="shared" si="0"/>
        <v>0</v>
      </c>
      <c r="I15" s="19">
        <f t="shared" si="0"/>
        <v>0</v>
      </c>
      <c r="J15" s="19">
        <f t="shared" si="0"/>
        <v>0</v>
      </c>
      <c r="K15" s="19">
        <f t="shared" si="0"/>
        <v>0</v>
      </c>
      <c r="L15" s="18">
        <f>IF(COUNT(B15)=1,VLOOKUP($A15,References!$E$3:$P$69,9,FALSE),0)</f>
        <v>2</v>
      </c>
      <c r="M15" s="18">
        <f>IF(COUNT(C15)=1,VLOOKUP($A15,References!$E$3:$P$69,9,FALSE),0)</f>
        <v>0</v>
      </c>
      <c r="N15" s="18">
        <f>IF(COUNT(D15)=1,VLOOKUP($A15,References!$E$3:$P$69,9,FALSE),0)</f>
        <v>0</v>
      </c>
      <c r="O15" s="18">
        <f>IF(COUNT(E15)=1,VLOOKUP($A15,References!$E$3:$P$69,9,FALSE),0)</f>
        <v>0</v>
      </c>
      <c r="P15" s="18">
        <f>IF(COUNT(F15)=1,VLOOKUP($A15,References!$E$3:$P$69,9,FALSE),0)</f>
        <v>0</v>
      </c>
      <c r="Q15" s="18">
        <f>IF(COUNT(B15)=1,VLOOKUP($A15,References!$E$3:$P$69,10,FALSE),0)</f>
        <v>1</v>
      </c>
      <c r="R15" s="18">
        <f>IF(COUNT(C15)=1,VLOOKUP($A15,References!$E$3:$P$69,10,FALSE),0)</f>
        <v>0</v>
      </c>
      <c r="S15" s="18">
        <f>IF(COUNT(D15)=1,VLOOKUP($A15,References!$E$3:$P$69,10,FALSE),0)</f>
        <v>0</v>
      </c>
      <c r="T15" s="18">
        <f>IF(COUNT(E15)=1,VLOOKUP($A15,References!$E$3:$P$69,10,FALSE),0)</f>
        <v>0</v>
      </c>
      <c r="U15" s="18">
        <f>IF(COUNT(F15)=1,VLOOKUP($A15,References!$E$3:$P$69,10,FALSE),0)</f>
        <v>0</v>
      </c>
      <c r="V15" s="18">
        <f>IF(COUNT(B15)=1,VLOOKUP($A15,References!$E$3:$P$69,12,FALSE),0)</f>
        <v>2</v>
      </c>
      <c r="W15" s="18">
        <f>IF(COUNT(C15)=1,VLOOKUP($A15,References!$E$3:$P$69,12,FALSE),0)</f>
        <v>0</v>
      </c>
      <c r="X15" s="18">
        <f>IF(COUNT(D15)=1,VLOOKUP($A15,References!$E$3:$P$69,12,FALSE),0)</f>
        <v>0</v>
      </c>
      <c r="Y15" s="18">
        <f>IF(COUNT(E15)=1,VLOOKUP($A15,References!$E$3:$P$69,12,FALSE),0)</f>
        <v>0</v>
      </c>
      <c r="Z15" s="18">
        <f>IF(COUNT(F15)=1,VLOOKUP($A15,References!$E$3:$P$69,12,FALSE),0)</f>
        <v>0</v>
      </c>
      <c r="AA15" s="19">
        <f>L15/References!$B$28</f>
        <v>0.66666666666666663</v>
      </c>
      <c r="AB15" s="19">
        <f>M15/References!$B$28</f>
        <v>0</v>
      </c>
      <c r="AC15" s="19">
        <f>N15/References!$B$28</f>
        <v>0</v>
      </c>
      <c r="AD15" s="19">
        <f>O15/References!$B$28</f>
        <v>0</v>
      </c>
      <c r="AE15" s="19">
        <f>P15/References!$B$28</f>
        <v>0</v>
      </c>
      <c r="AF15" s="19">
        <f t="shared" si="1"/>
        <v>0.5</v>
      </c>
      <c r="AG15" s="19">
        <f t="shared" si="2"/>
        <v>0</v>
      </c>
      <c r="AH15" s="19">
        <f t="shared" si="2"/>
        <v>0</v>
      </c>
      <c r="AI15" s="19">
        <f t="shared" si="2"/>
        <v>0</v>
      </c>
      <c r="AJ15" s="19">
        <f t="shared" si="2"/>
        <v>0</v>
      </c>
      <c r="AK15" s="19">
        <f>V15/References!$B$36</f>
        <v>0.4</v>
      </c>
      <c r="AL15" s="19">
        <f>W15/References!$B$36</f>
        <v>0</v>
      </c>
      <c r="AM15" s="19">
        <f>X15/References!$B$36</f>
        <v>0</v>
      </c>
      <c r="AN15" s="19">
        <f>Y15/References!$B$36</f>
        <v>0</v>
      </c>
      <c r="AO15" s="19">
        <f>Z15/References!$B$36</f>
        <v>0</v>
      </c>
      <c r="AP15" s="19">
        <f>AA15*References!$B$6</f>
        <v>0.16666666666666666</v>
      </c>
      <c r="AQ15" s="19">
        <f>AB15*References!$B$6</f>
        <v>0</v>
      </c>
      <c r="AR15" s="19">
        <f>AC15*References!$B$6</f>
        <v>0</v>
      </c>
      <c r="AS15" s="19">
        <f>AD15*References!$B$6</f>
        <v>0</v>
      </c>
      <c r="AT15" s="19">
        <f>AE15*References!$B$6</f>
        <v>0</v>
      </c>
      <c r="AU15" s="19">
        <f>AF15*References!$B$5</f>
        <v>2.5000000000000001E-2</v>
      </c>
      <c r="AV15" s="19">
        <f>AG15*References!$B$5</f>
        <v>0</v>
      </c>
      <c r="AW15" s="19">
        <f>AH15*References!$B$5</f>
        <v>0</v>
      </c>
      <c r="AX15" s="19">
        <f>AI15*References!$B$5</f>
        <v>0</v>
      </c>
      <c r="AY15" s="19">
        <f>AJ15*References!$B$5</f>
        <v>0</v>
      </c>
      <c r="AZ15" s="19">
        <f>AK15*References!$B$7</f>
        <v>4.0000000000000008E-2</v>
      </c>
      <c r="BA15" s="19">
        <f>AL15*References!$B$7</f>
        <v>0</v>
      </c>
      <c r="BB15" s="19">
        <f>AM15*References!$B$7</f>
        <v>0</v>
      </c>
      <c r="BC15" s="19">
        <f>AN15*References!$B$7</f>
        <v>0</v>
      </c>
      <c r="BD15" s="19">
        <f>AO15*References!$B$7</f>
        <v>0</v>
      </c>
      <c r="BE15" s="78">
        <f t="shared" si="5"/>
        <v>0.23166666666666666</v>
      </c>
      <c r="BF15" s="78" t="str">
        <f t="shared" si="6"/>
        <v/>
      </c>
      <c r="BG15" s="78" t="str">
        <f t="shared" si="7"/>
        <v/>
      </c>
      <c r="BH15" s="78" t="str">
        <f t="shared" si="8"/>
        <v/>
      </c>
      <c r="BI15" s="78" t="str">
        <f t="shared" si="9"/>
        <v/>
      </c>
    </row>
    <row r="16" spans="1:61" x14ac:dyDescent="0.25">
      <c r="A16" s="88" t="s">
        <v>9</v>
      </c>
      <c r="B16" s="89">
        <v>600</v>
      </c>
      <c r="C16" s="89"/>
      <c r="D16" s="89">
        <v>1401</v>
      </c>
      <c r="E16" s="90">
        <v>6270</v>
      </c>
      <c r="F16" s="91">
        <v>1</v>
      </c>
      <c r="G16" s="19">
        <f t="shared" si="4"/>
        <v>4.8880495702853093E-5</v>
      </c>
      <c r="H16" s="19">
        <f t="shared" si="0"/>
        <v>0</v>
      </c>
      <c r="I16" s="19">
        <f t="shared" si="0"/>
        <v>3.5527564891152546E-5</v>
      </c>
      <c r="J16" s="19">
        <f t="shared" si="0"/>
        <v>7.4761736295299317E-3</v>
      </c>
      <c r="K16" s="19">
        <f t="shared" si="0"/>
        <v>8.2693850753408426E-12</v>
      </c>
      <c r="L16" s="18">
        <f>IF(COUNT(B16)=1,VLOOKUP($A16,References!$E$3:$P$69,9,FALSE),0)</f>
        <v>1</v>
      </c>
      <c r="M16" s="18">
        <f>IF(COUNT(C16)=1,VLOOKUP($A16,References!$E$3:$P$69,9,FALSE),0)</f>
        <v>0</v>
      </c>
      <c r="N16" s="18">
        <f>IF(COUNT(D16)=1,VLOOKUP($A16,References!$E$3:$P$69,9,FALSE),0)</f>
        <v>1</v>
      </c>
      <c r="O16" s="18">
        <f>IF(COUNT(E16)=1,VLOOKUP($A16,References!$E$3:$P$69,9,FALSE),0)</f>
        <v>1</v>
      </c>
      <c r="P16" s="18">
        <f>IF(COUNT(F16)=1,VLOOKUP($A16,References!$E$3:$P$69,9,FALSE),0)</f>
        <v>1</v>
      </c>
      <c r="Q16" s="18">
        <f>IF(COUNT(B16)=1,VLOOKUP($A16,References!$E$3:$P$69,10,FALSE),0)</f>
        <v>1</v>
      </c>
      <c r="R16" s="18">
        <f>IF(COUNT(C16)=1,VLOOKUP($A16,References!$E$3:$P$69,10,FALSE),0)</f>
        <v>0</v>
      </c>
      <c r="S16" s="18">
        <f>IF(COUNT(D16)=1,VLOOKUP($A16,References!$E$3:$P$69,10,FALSE),0)</f>
        <v>1</v>
      </c>
      <c r="T16" s="18">
        <f>IF(COUNT(E16)=1,VLOOKUP($A16,References!$E$3:$P$69,10,FALSE),0)</f>
        <v>1</v>
      </c>
      <c r="U16" s="18">
        <f>IF(COUNT(F16)=1,VLOOKUP($A16,References!$E$3:$P$69,10,FALSE),0)</f>
        <v>1</v>
      </c>
      <c r="V16" s="18">
        <f>IF(COUNT(B16)=1,VLOOKUP($A16,References!$E$3:$P$69,12,FALSE),0)</f>
        <v>1</v>
      </c>
      <c r="W16" s="18">
        <f>IF(COUNT(C16)=1,VLOOKUP($A16,References!$E$3:$P$69,12,FALSE),0)</f>
        <v>0</v>
      </c>
      <c r="X16" s="18">
        <f>IF(COUNT(D16)=1,VLOOKUP($A16,References!$E$3:$P$69,12,FALSE),0)</f>
        <v>1</v>
      </c>
      <c r="Y16" s="18">
        <f>IF(COUNT(E16)=1,VLOOKUP($A16,References!$E$3:$P$69,12,FALSE),0)</f>
        <v>1</v>
      </c>
      <c r="Z16" s="18">
        <f>IF(COUNT(F16)=1,VLOOKUP($A16,References!$E$3:$P$69,12,FALSE),0)</f>
        <v>1</v>
      </c>
      <c r="AA16" s="19">
        <f>L16/References!$B$28</f>
        <v>0.33333333333333331</v>
      </c>
      <c r="AB16" s="19">
        <f>M16/References!$B$28</f>
        <v>0</v>
      </c>
      <c r="AC16" s="19">
        <f>N16/References!$B$28</f>
        <v>0.33333333333333331</v>
      </c>
      <c r="AD16" s="19">
        <f>O16/References!$B$28</f>
        <v>0.33333333333333331</v>
      </c>
      <c r="AE16" s="19">
        <f>P16/References!$B$28</f>
        <v>0.33333333333333331</v>
      </c>
      <c r="AF16" s="19">
        <f t="shared" si="1"/>
        <v>0.5</v>
      </c>
      <c r="AG16" s="19">
        <f t="shared" si="2"/>
        <v>0</v>
      </c>
      <c r="AH16" s="19">
        <f t="shared" si="2"/>
        <v>0.5</v>
      </c>
      <c r="AI16" s="19">
        <f t="shared" si="2"/>
        <v>0.5</v>
      </c>
      <c r="AJ16" s="19">
        <f t="shared" si="2"/>
        <v>0.5</v>
      </c>
      <c r="AK16" s="19">
        <f>V16/References!$B$36</f>
        <v>0.2</v>
      </c>
      <c r="AL16" s="19">
        <f>W16/References!$B$36</f>
        <v>0</v>
      </c>
      <c r="AM16" s="19">
        <f>X16/References!$B$36</f>
        <v>0.2</v>
      </c>
      <c r="AN16" s="19">
        <f>Y16/References!$B$36</f>
        <v>0.2</v>
      </c>
      <c r="AO16" s="19">
        <f>Z16/References!$B$36</f>
        <v>0.2</v>
      </c>
      <c r="AP16" s="19">
        <f>AA16*References!$B$6</f>
        <v>8.3333333333333329E-2</v>
      </c>
      <c r="AQ16" s="19">
        <f>AB16*References!$B$6</f>
        <v>0</v>
      </c>
      <c r="AR16" s="19">
        <f>AC16*References!$B$6</f>
        <v>8.3333333333333329E-2</v>
      </c>
      <c r="AS16" s="19">
        <f>AD16*References!$B$6</f>
        <v>8.3333333333333329E-2</v>
      </c>
      <c r="AT16" s="19">
        <f>AE16*References!$B$6</f>
        <v>8.3333333333333329E-2</v>
      </c>
      <c r="AU16" s="19">
        <f>AF16*References!$B$5</f>
        <v>2.5000000000000001E-2</v>
      </c>
      <c r="AV16" s="19">
        <f>AG16*References!$B$5</f>
        <v>0</v>
      </c>
      <c r="AW16" s="19">
        <f>AH16*References!$B$5</f>
        <v>2.5000000000000001E-2</v>
      </c>
      <c r="AX16" s="19">
        <f>AI16*References!$B$5</f>
        <v>2.5000000000000001E-2</v>
      </c>
      <c r="AY16" s="19">
        <f>AJ16*References!$B$5</f>
        <v>2.5000000000000001E-2</v>
      </c>
      <c r="AZ16" s="19">
        <f>AK16*References!$B$7</f>
        <v>2.0000000000000004E-2</v>
      </c>
      <c r="BA16" s="19">
        <f>AL16*References!$B$7</f>
        <v>0</v>
      </c>
      <c r="BB16" s="19">
        <f>AM16*References!$B$7</f>
        <v>2.0000000000000004E-2</v>
      </c>
      <c r="BC16" s="19">
        <f>AN16*References!$B$7</f>
        <v>2.0000000000000004E-2</v>
      </c>
      <c r="BD16" s="19">
        <f>AO16*References!$B$7</f>
        <v>2.0000000000000004E-2</v>
      </c>
      <c r="BE16" s="78">
        <f t="shared" si="5"/>
        <v>0.12833333333333335</v>
      </c>
      <c r="BF16" s="78" t="str">
        <f t="shared" si="6"/>
        <v/>
      </c>
      <c r="BG16" s="78">
        <f t="shared" si="7"/>
        <v>0.12833333333333335</v>
      </c>
      <c r="BH16" s="78">
        <f t="shared" si="8"/>
        <v>0.12833333333333335</v>
      </c>
      <c r="BI16" s="78">
        <f t="shared" si="9"/>
        <v>0.12833333333333335</v>
      </c>
    </row>
    <row r="17" spans="1:61" x14ac:dyDescent="0.25">
      <c r="A17" s="88" t="s">
        <v>18</v>
      </c>
      <c r="B17" s="89"/>
      <c r="C17" s="89">
        <v>2.79</v>
      </c>
      <c r="D17" s="89">
        <v>13000</v>
      </c>
      <c r="E17" s="90">
        <v>19055</v>
      </c>
      <c r="F17" s="89"/>
      <c r="G17" s="19">
        <f t="shared" si="4"/>
        <v>0</v>
      </c>
      <c r="H17" s="19">
        <f t="shared" si="0"/>
        <v>7.7849747119736638E-7</v>
      </c>
      <c r="I17" s="19">
        <f t="shared" si="0"/>
        <v>3.0589746319697104E-3</v>
      </c>
      <c r="J17" s="19">
        <f t="shared" si="0"/>
        <v>6.9049764799118146E-2</v>
      </c>
      <c r="K17" s="19">
        <f t="shared" si="0"/>
        <v>0</v>
      </c>
      <c r="L17" s="18">
        <f>IF(COUNT(B17)=1,VLOOKUP($A17,References!$E$3:$P$69,9,FALSE),0)</f>
        <v>0</v>
      </c>
      <c r="M17" s="18">
        <f>IF(COUNT(C17)=1,VLOOKUP($A17,References!$E$3:$P$69,9,FALSE),0)</f>
        <v>1</v>
      </c>
      <c r="N17" s="18">
        <f>IF(COUNT(D17)=1,VLOOKUP($A17,References!$E$3:$P$69,9,FALSE),0)</f>
        <v>1</v>
      </c>
      <c r="O17" s="18">
        <f>IF(COUNT(E17)=1,VLOOKUP($A17,References!$E$3:$P$69,9,FALSE),0)</f>
        <v>1</v>
      </c>
      <c r="P17" s="18">
        <f>IF(COUNT(F17)=1,VLOOKUP($A17,References!$E$3:$P$69,9,FALSE),0)</f>
        <v>0</v>
      </c>
      <c r="Q17" s="18">
        <f>IF(COUNT(B17)=1,VLOOKUP($A17,References!$E$3:$P$69,10,FALSE),0)</f>
        <v>0</v>
      </c>
      <c r="R17" s="18">
        <f>IF(COUNT(C17)=1,VLOOKUP($A17,References!$E$3:$P$69,10,FALSE),0)</f>
        <v>1</v>
      </c>
      <c r="S17" s="18">
        <f>IF(COUNT(D17)=1,VLOOKUP($A17,References!$E$3:$P$69,10,FALSE),0)</f>
        <v>1</v>
      </c>
      <c r="T17" s="18">
        <f>IF(COUNT(E17)=1,VLOOKUP($A17,References!$E$3:$P$69,10,FALSE),0)</f>
        <v>1</v>
      </c>
      <c r="U17" s="18">
        <f>IF(COUNT(F17)=1,VLOOKUP($A17,References!$E$3:$P$69,10,FALSE),0)</f>
        <v>0</v>
      </c>
      <c r="V17" s="18">
        <f>IF(COUNT(B17)=1,VLOOKUP($A17,References!$E$3:$P$69,12,FALSE),0)</f>
        <v>0</v>
      </c>
      <c r="W17" s="18">
        <f>IF(COUNT(C17)=1,VLOOKUP($A17,References!$E$3:$P$69,12,FALSE),0)</f>
        <v>1</v>
      </c>
      <c r="X17" s="18">
        <f>IF(COUNT(D17)=1,VLOOKUP($A17,References!$E$3:$P$69,12,FALSE),0)</f>
        <v>1</v>
      </c>
      <c r="Y17" s="18">
        <f>IF(COUNT(E17)=1,VLOOKUP($A17,References!$E$3:$P$69,12,FALSE),0)</f>
        <v>1</v>
      </c>
      <c r="Z17" s="18">
        <f>IF(COUNT(F17)=1,VLOOKUP($A17,References!$E$3:$P$69,12,FALSE),0)</f>
        <v>0</v>
      </c>
      <c r="AA17" s="19">
        <f>L17/References!$B$28</f>
        <v>0</v>
      </c>
      <c r="AB17" s="19">
        <f>M17/References!$B$28</f>
        <v>0.33333333333333331</v>
      </c>
      <c r="AC17" s="19">
        <f>N17/References!$B$28</f>
        <v>0.33333333333333331</v>
      </c>
      <c r="AD17" s="19">
        <f>O17/References!$B$28</f>
        <v>0.33333333333333331</v>
      </c>
      <c r="AE17" s="19">
        <f>P17/References!$B$28</f>
        <v>0</v>
      </c>
      <c r="AF17" s="19">
        <f t="shared" si="1"/>
        <v>0</v>
      </c>
      <c r="AG17" s="19">
        <f t="shared" si="2"/>
        <v>0.5</v>
      </c>
      <c r="AH17" s="19">
        <f t="shared" si="2"/>
        <v>0.5</v>
      </c>
      <c r="AI17" s="19">
        <f t="shared" si="2"/>
        <v>0.5</v>
      </c>
      <c r="AJ17" s="19">
        <f t="shared" si="2"/>
        <v>0</v>
      </c>
      <c r="AK17" s="19">
        <f>V17/References!$B$36</f>
        <v>0</v>
      </c>
      <c r="AL17" s="19">
        <f>W17/References!$B$36</f>
        <v>0.2</v>
      </c>
      <c r="AM17" s="19">
        <f>X17/References!$B$36</f>
        <v>0.2</v>
      </c>
      <c r="AN17" s="19">
        <f>Y17/References!$B$36</f>
        <v>0.2</v>
      </c>
      <c r="AO17" s="19">
        <f>Z17/References!$B$36</f>
        <v>0</v>
      </c>
      <c r="AP17" s="19">
        <f>AA17*References!$B$6</f>
        <v>0</v>
      </c>
      <c r="AQ17" s="19">
        <f>AB17*References!$B$6</f>
        <v>8.3333333333333329E-2</v>
      </c>
      <c r="AR17" s="19">
        <f>AC17*References!$B$6</f>
        <v>8.3333333333333329E-2</v>
      </c>
      <c r="AS17" s="19">
        <f>AD17*References!$B$6</f>
        <v>8.3333333333333329E-2</v>
      </c>
      <c r="AT17" s="19">
        <f>AE17*References!$B$6</f>
        <v>0</v>
      </c>
      <c r="AU17" s="19">
        <f>AF17*References!$B$5</f>
        <v>0</v>
      </c>
      <c r="AV17" s="19">
        <f>AG17*References!$B$5</f>
        <v>2.5000000000000001E-2</v>
      </c>
      <c r="AW17" s="19">
        <f>AH17*References!$B$5</f>
        <v>2.5000000000000001E-2</v>
      </c>
      <c r="AX17" s="19">
        <f>AI17*References!$B$5</f>
        <v>2.5000000000000001E-2</v>
      </c>
      <c r="AY17" s="19">
        <f>AJ17*References!$B$5</f>
        <v>0</v>
      </c>
      <c r="AZ17" s="19">
        <f>AK17*References!$B$7</f>
        <v>0</v>
      </c>
      <c r="BA17" s="19">
        <f>AL17*References!$B$7</f>
        <v>2.0000000000000004E-2</v>
      </c>
      <c r="BB17" s="19">
        <f>AM17*References!$B$7</f>
        <v>2.0000000000000004E-2</v>
      </c>
      <c r="BC17" s="19">
        <f>AN17*References!$B$7</f>
        <v>2.0000000000000004E-2</v>
      </c>
      <c r="BD17" s="19">
        <f>AO17*References!$B$7</f>
        <v>0</v>
      </c>
      <c r="BE17" s="78" t="str">
        <f t="shared" si="5"/>
        <v/>
      </c>
      <c r="BF17" s="78">
        <f t="shared" si="6"/>
        <v>0.12833333333333335</v>
      </c>
      <c r="BG17" s="78">
        <f t="shared" si="7"/>
        <v>0.12833333333333335</v>
      </c>
      <c r="BH17" s="78">
        <f t="shared" si="8"/>
        <v>0.12833333333333335</v>
      </c>
      <c r="BI17" s="78" t="str">
        <f t="shared" si="9"/>
        <v/>
      </c>
    </row>
    <row r="18" spans="1:61" x14ac:dyDescent="0.25">
      <c r="A18" s="88" t="s">
        <v>1</v>
      </c>
      <c r="B18" s="89"/>
      <c r="C18" s="89"/>
      <c r="D18" s="89"/>
      <c r="E18" s="90"/>
      <c r="F18" s="91">
        <v>4000</v>
      </c>
      <c r="G18" s="19">
        <f t="shared" si="4"/>
        <v>0</v>
      </c>
      <c r="H18" s="19">
        <f t="shared" si="0"/>
        <v>0</v>
      </c>
      <c r="I18" s="19">
        <f t="shared" si="0"/>
        <v>0</v>
      </c>
      <c r="J18" s="19">
        <f t="shared" si="0"/>
        <v>0</v>
      </c>
      <c r="K18" s="19">
        <f t="shared" si="0"/>
        <v>1.3231016120545346E-4</v>
      </c>
      <c r="L18" s="18">
        <f>IF(COUNT(B18)=1,VLOOKUP($A18,References!$E$3:$P$69,9,FALSE),0)</f>
        <v>0</v>
      </c>
      <c r="M18" s="18">
        <f>IF(COUNT(C18)=1,VLOOKUP($A18,References!$E$3:$P$69,9,FALSE),0)</f>
        <v>0</v>
      </c>
      <c r="N18" s="18">
        <f>IF(COUNT(D18)=1,VLOOKUP($A18,References!$E$3:$P$69,9,FALSE),0)</f>
        <v>0</v>
      </c>
      <c r="O18" s="18">
        <f>IF(COUNT(E18)=1,VLOOKUP($A18,References!$E$3:$P$69,9,FALSE),0)</f>
        <v>0</v>
      </c>
      <c r="P18" s="18">
        <f>IF(COUNT(F18)=1,VLOOKUP($A18,References!$E$3:$P$69,9,FALSE),0)</f>
        <v>2</v>
      </c>
      <c r="Q18" s="18">
        <f>IF(COUNT(B18)=1,VLOOKUP($A18,References!$E$3:$P$69,10,FALSE),0)</f>
        <v>0</v>
      </c>
      <c r="R18" s="18">
        <f>IF(COUNT(C18)=1,VLOOKUP($A18,References!$E$3:$P$69,10,FALSE),0)</f>
        <v>0</v>
      </c>
      <c r="S18" s="18">
        <f>IF(COUNT(D18)=1,VLOOKUP($A18,References!$E$3:$P$69,10,FALSE),0)</f>
        <v>0</v>
      </c>
      <c r="T18" s="18">
        <f>IF(COUNT(E18)=1,VLOOKUP($A18,References!$E$3:$P$69,10,FALSE),0)</f>
        <v>0</v>
      </c>
      <c r="U18" s="18">
        <f>IF(COUNT(F18)=1,VLOOKUP($A18,References!$E$3:$P$69,10,FALSE),0)</f>
        <v>1</v>
      </c>
      <c r="V18" s="18">
        <f>IF(COUNT(B18)=1,VLOOKUP($A18,References!$E$3:$P$69,12,FALSE),0)</f>
        <v>0</v>
      </c>
      <c r="W18" s="18">
        <f>IF(COUNT(C18)=1,VLOOKUP($A18,References!$E$3:$P$69,12,FALSE),0)</f>
        <v>0</v>
      </c>
      <c r="X18" s="18">
        <f>IF(COUNT(D18)=1,VLOOKUP($A18,References!$E$3:$P$69,12,FALSE),0)</f>
        <v>0</v>
      </c>
      <c r="Y18" s="18">
        <f>IF(COUNT(E18)=1,VLOOKUP($A18,References!$E$3:$P$69,12,FALSE),0)</f>
        <v>0</v>
      </c>
      <c r="Z18" s="18">
        <f>IF(COUNT(F18)=1,VLOOKUP($A18,References!$E$3:$P$69,12,FALSE),0)</f>
        <v>3</v>
      </c>
      <c r="AA18" s="19">
        <f>L18/References!$B$28</f>
        <v>0</v>
      </c>
      <c r="AB18" s="19">
        <f>M18/References!$B$28</f>
        <v>0</v>
      </c>
      <c r="AC18" s="19">
        <f>N18/References!$B$28</f>
        <v>0</v>
      </c>
      <c r="AD18" s="19">
        <f>O18/References!$B$28</f>
        <v>0</v>
      </c>
      <c r="AE18" s="19">
        <f>P18/References!$B$28</f>
        <v>0.66666666666666663</v>
      </c>
      <c r="AF18" s="19">
        <f t="shared" si="1"/>
        <v>0</v>
      </c>
      <c r="AG18" s="19">
        <f t="shared" si="2"/>
        <v>0</v>
      </c>
      <c r="AH18" s="19">
        <f t="shared" si="2"/>
        <v>0</v>
      </c>
      <c r="AI18" s="19">
        <f t="shared" si="2"/>
        <v>0</v>
      </c>
      <c r="AJ18" s="19">
        <f t="shared" si="2"/>
        <v>0.5</v>
      </c>
      <c r="AK18" s="19">
        <f>V18/References!$B$36</f>
        <v>0</v>
      </c>
      <c r="AL18" s="19">
        <f>W18/References!$B$36</f>
        <v>0</v>
      </c>
      <c r="AM18" s="19">
        <f>X18/References!$B$36</f>
        <v>0</v>
      </c>
      <c r="AN18" s="19">
        <f>Y18/References!$B$36</f>
        <v>0</v>
      </c>
      <c r="AO18" s="19">
        <f>Z18/References!$B$36</f>
        <v>0.6</v>
      </c>
      <c r="AP18" s="19">
        <f>AA18*References!$B$6</f>
        <v>0</v>
      </c>
      <c r="AQ18" s="19">
        <f>AB18*References!$B$6</f>
        <v>0</v>
      </c>
      <c r="AR18" s="19">
        <f>AC18*References!$B$6</f>
        <v>0</v>
      </c>
      <c r="AS18" s="19">
        <f>AD18*References!$B$6</f>
        <v>0</v>
      </c>
      <c r="AT18" s="19">
        <f>AE18*References!$B$6</f>
        <v>0.16666666666666666</v>
      </c>
      <c r="AU18" s="19">
        <f>AF18*References!$B$5</f>
        <v>0</v>
      </c>
      <c r="AV18" s="19">
        <f>AG18*References!$B$5</f>
        <v>0</v>
      </c>
      <c r="AW18" s="19">
        <f>AH18*References!$B$5</f>
        <v>0</v>
      </c>
      <c r="AX18" s="19">
        <f>AI18*References!$B$5</f>
        <v>0</v>
      </c>
      <c r="AY18" s="19">
        <f>AJ18*References!$B$5</f>
        <v>2.5000000000000001E-2</v>
      </c>
      <c r="AZ18" s="19">
        <f>AK18*References!$B$7</f>
        <v>0</v>
      </c>
      <c r="BA18" s="19">
        <f>AL18*References!$B$7</f>
        <v>0</v>
      </c>
      <c r="BB18" s="19">
        <f>AM18*References!$B$7</f>
        <v>0</v>
      </c>
      <c r="BC18" s="19">
        <f>AN18*References!$B$7</f>
        <v>0</v>
      </c>
      <c r="BD18" s="19">
        <f>AO18*References!$B$7</f>
        <v>0.06</v>
      </c>
      <c r="BE18" s="78" t="str">
        <f t="shared" si="5"/>
        <v/>
      </c>
      <c r="BF18" s="78" t="str">
        <f t="shared" si="6"/>
        <v/>
      </c>
      <c r="BG18" s="78" t="str">
        <f t="shared" si="7"/>
        <v/>
      </c>
      <c r="BH18" s="78" t="str">
        <f t="shared" si="8"/>
        <v/>
      </c>
      <c r="BI18" s="78">
        <f t="shared" si="9"/>
        <v>0.25166666666666665</v>
      </c>
    </row>
    <row r="19" spans="1:61" x14ac:dyDescent="0.25">
      <c r="A19" s="88" t="s">
        <v>15</v>
      </c>
      <c r="B19" s="89"/>
      <c r="C19" s="89"/>
      <c r="D19" s="89"/>
      <c r="E19" s="89"/>
      <c r="F19" s="89"/>
      <c r="G19" s="19">
        <f t="shared" si="4"/>
        <v>0</v>
      </c>
      <c r="H19" s="19">
        <f t="shared" si="0"/>
        <v>0</v>
      </c>
      <c r="I19" s="19">
        <f t="shared" si="0"/>
        <v>0</v>
      </c>
      <c r="J19" s="19">
        <f t="shared" si="0"/>
        <v>0</v>
      </c>
      <c r="K19" s="19">
        <f t="shared" si="0"/>
        <v>0</v>
      </c>
      <c r="L19" s="18">
        <f>IF(COUNT(B19)=1,VLOOKUP($A19,References!$E$3:$P$69,9,FALSE),0)</f>
        <v>0</v>
      </c>
      <c r="M19" s="18">
        <f>IF(COUNT(C19)=1,VLOOKUP($A19,References!$E$3:$P$69,9,FALSE),0)</f>
        <v>0</v>
      </c>
      <c r="N19" s="18">
        <f>IF(COUNT(D19)=1,VLOOKUP($A19,References!$E$3:$P$69,9,FALSE),0)</f>
        <v>0</v>
      </c>
      <c r="O19" s="18">
        <f>IF(COUNT(E19)=1,VLOOKUP($A19,References!$E$3:$P$69,9,FALSE),0)</f>
        <v>0</v>
      </c>
      <c r="P19" s="18">
        <f>IF(COUNT(F19)=1,VLOOKUP($A19,References!$E$3:$P$69,9,FALSE),0)</f>
        <v>0</v>
      </c>
      <c r="Q19" s="18">
        <f>IF(COUNT(B19)=1,VLOOKUP($A19,References!$E$3:$P$69,10,FALSE),0)</f>
        <v>0</v>
      </c>
      <c r="R19" s="18">
        <f>IF(COUNT(C19)=1,VLOOKUP($A19,References!$E$3:$P$69,10,FALSE),0)</f>
        <v>0</v>
      </c>
      <c r="S19" s="18">
        <f>IF(COUNT(D19)=1,VLOOKUP($A19,References!$E$3:$P$69,10,FALSE),0)</f>
        <v>0</v>
      </c>
      <c r="T19" s="18">
        <f>IF(COUNT(E19)=1,VLOOKUP($A19,References!$E$3:$P$69,10,FALSE),0)</f>
        <v>0</v>
      </c>
      <c r="U19" s="18">
        <f>IF(COUNT(F19)=1,VLOOKUP($A19,References!$E$3:$P$69,10,FALSE),0)</f>
        <v>0</v>
      </c>
      <c r="V19" s="18">
        <f>IF(COUNT(B19)=1,VLOOKUP($A19,References!$E$3:$P$69,12,FALSE),0)</f>
        <v>0</v>
      </c>
      <c r="W19" s="18">
        <f>IF(COUNT(C19)=1,VLOOKUP($A19,References!$E$3:$P$69,12,FALSE),0)</f>
        <v>0</v>
      </c>
      <c r="X19" s="18">
        <f>IF(COUNT(D19)=1,VLOOKUP($A19,References!$E$3:$P$69,12,FALSE),0)</f>
        <v>0</v>
      </c>
      <c r="Y19" s="18">
        <f>IF(COUNT(E19)=1,VLOOKUP($A19,References!$E$3:$P$69,12,FALSE),0)</f>
        <v>0</v>
      </c>
      <c r="Z19" s="18">
        <f>IF(COUNT(F19)=1,VLOOKUP($A19,References!$E$3:$P$69,12,FALSE),0)</f>
        <v>0</v>
      </c>
      <c r="AA19" s="19">
        <f>L19/References!$B$28</f>
        <v>0</v>
      </c>
      <c r="AB19" s="19">
        <f>M19/References!$B$28</f>
        <v>0</v>
      </c>
      <c r="AC19" s="19">
        <f>N19/References!$B$28</f>
        <v>0</v>
      </c>
      <c r="AD19" s="19">
        <f>O19/References!$B$28</f>
        <v>0</v>
      </c>
      <c r="AE19" s="19">
        <f>P19/References!$B$28</f>
        <v>0</v>
      </c>
      <c r="AF19" s="19">
        <f t="shared" si="1"/>
        <v>0</v>
      </c>
      <c r="AG19" s="19">
        <f t="shared" si="2"/>
        <v>0</v>
      </c>
      <c r="AH19" s="19">
        <f t="shared" si="2"/>
        <v>0</v>
      </c>
      <c r="AI19" s="19">
        <f t="shared" si="2"/>
        <v>0</v>
      </c>
      <c r="AJ19" s="19">
        <f t="shared" si="2"/>
        <v>0</v>
      </c>
      <c r="AK19" s="19">
        <f>V19/References!$B$36</f>
        <v>0</v>
      </c>
      <c r="AL19" s="19">
        <f>W19/References!$B$36</f>
        <v>0</v>
      </c>
      <c r="AM19" s="19">
        <f>X19/References!$B$36</f>
        <v>0</v>
      </c>
      <c r="AN19" s="19">
        <f>Y19/References!$B$36</f>
        <v>0</v>
      </c>
      <c r="AO19" s="19">
        <f>Z19/References!$B$36</f>
        <v>0</v>
      </c>
      <c r="AP19" s="19">
        <f>AA19*References!$B$6</f>
        <v>0</v>
      </c>
      <c r="AQ19" s="19">
        <f>AB19*References!$B$6</f>
        <v>0</v>
      </c>
      <c r="AR19" s="19">
        <f>AC19*References!$B$6</f>
        <v>0</v>
      </c>
      <c r="AS19" s="19">
        <f>AD19*References!$B$6</f>
        <v>0</v>
      </c>
      <c r="AT19" s="19">
        <f>AE19*References!$B$6</f>
        <v>0</v>
      </c>
      <c r="AU19" s="19">
        <f>AF19*References!$B$5</f>
        <v>0</v>
      </c>
      <c r="AV19" s="19">
        <f>AG19*References!$B$5</f>
        <v>0</v>
      </c>
      <c r="AW19" s="19">
        <f>AH19*References!$B$5</f>
        <v>0</v>
      </c>
      <c r="AX19" s="19">
        <f>AI19*References!$B$5</f>
        <v>0</v>
      </c>
      <c r="AY19" s="19">
        <f>AJ19*References!$B$5</f>
        <v>0</v>
      </c>
      <c r="AZ19" s="19">
        <f>AK19*References!$B$7</f>
        <v>0</v>
      </c>
      <c r="BA19" s="19">
        <f>AL19*References!$B$7</f>
        <v>0</v>
      </c>
      <c r="BB19" s="19">
        <f>AM19*References!$B$7</f>
        <v>0</v>
      </c>
      <c r="BC19" s="19">
        <f>AN19*References!$B$7</f>
        <v>0</v>
      </c>
      <c r="BD19" s="19">
        <f>AO19*References!$B$7</f>
        <v>0</v>
      </c>
      <c r="BE19" s="78" t="str">
        <f t="shared" si="5"/>
        <v/>
      </c>
      <c r="BF19" s="78" t="str">
        <f t="shared" si="6"/>
        <v/>
      </c>
      <c r="BG19" s="78" t="str">
        <f t="shared" si="7"/>
        <v/>
      </c>
      <c r="BH19" s="78" t="str">
        <f t="shared" si="8"/>
        <v/>
      </c>
      <c r="BI19" s="78" t="str">
        <f t="shared" si="9"/>
        <v/>
      </c>
    </row>
    <row r="20" spans="1:61" x14ac:dyDescent="0.25">
      <c r="A20" s="88" t="s">
        <v>14</v>
      </c>
      <c r="B20" s="89">
        <v>33001</v>
      </c>
      <c r="C20" s="89"/>
      <c r="D20" s="89"/>
      <c r="E20" s="89"/>
      <c r="F20" s="89"/>
      <c r="G20" s="19">
        <f t="shared" si="4"/>
        <v>0.14787246106112195</v>
      </c>
      <c r="H20" s="19">
        <f t="shared" si="0"/>
        <v>0</v>
      </c>
      <c r="I20" s="19">
        <f t="shared" si="0"/>
        <v>0</v>
      </c>
      <c r="J20" s="19">
        <f t="shared" si="0"/>
        <v>0</v>
      </c>
      <c r="K20" s="19">
        <f t="shared" si="0"/>
        <v>0</v>
      </c>
      <c r="L20" s="18">
        <f>IF(COUNT(B20)=1,VLOOKUP($A20,References!$E$3:$P$69,9,FALSE),0)</f>
        <v>1</v>
      </c>
      <c r="M20" s="18">
        <f>IF(COUNT(C20)=1,VLOOKUP($A20,References!$E$3:$P$69,9,FALSE),0)</f>
        <v>0</v>
      </c>
      <c r="N20" s="18">
        <f>IF(COUNT(D20)=1,VLOOKUP($A20,References!$E$3:$P$69,9,FALSE),0)</f>
        <v>0</v>
      </c>
      <c r="O20" s="18">
        <f>IF(COUNT(E20)=1,VLOOKUP($A20,References!$E$3:$P$69,9,FALSE),0)</f>
        <v>0</v>
      </c>
      <c r="P20" s="18">
        <f>IF(COUNT(F20)=1,VLOOKUP($A20,References!$E$3:$P$69,9,FALSE),0)</f>
        <v>0</v>
      </c>
      <c r="Q20" s="18">
        <f>IF(COUNT(B20)=1,VLOOKUP($A20,References!$E$3:$P$69,10,FALSE),0)</f>
        <v>1</v>
      </c>
      <c r="R20" s="18">
        <f>IF(COUNT(C20)=1,VLOOKUP($A20,References!$E$3:$P$69,10,FALSE),0)</f>
        <v>0</v>
      </c>
      <c r="S20" s="18">
        <f>IF(COUNT(D20)=1,VLOOKUP($A20,References!$E$3:$P$69,10,FALSE),0)</f>
        <v>0</v>
      </c>
      <c r="T20" s="18">
        <f>IF(COUNT(E20)=1,VLOOKUP($A20,References!$E$3:$P$69,10,FALSE),0)</f>
        <v>0</v>
      </c>
      <c r="U20" s="18">
        <f>IF(COUNT(F20)=1,VLOOKUP($A20,References!$E$3:$P$69,10,FALSE),0)</f>
        <v>0</v>
      </c>
      <c r="V20" s="18">
        <f>IF(COUNT(B20)=1,VLOOKUP($A20,References!$E$3:$P$69,12,FALSE),0)</f>
        <v>1</v>
      </c>
      <c r="W20" s="18">
        <f>IF(COUNT(C20)=1,VLOOKUP($A20,References!$E$3:$P$69,12,FALSE),0)</f>
        <v>0</v>
      </c>
      <c r="X20" s="18">
        <f>IF(COUNT(D20)=1,VLOOKUP($A20,References!$E$3:$P$69,12,FALSE),0)</f>
        <v>0</v>
      </c>
      <c r="Y20" s="18">
        <f>IF(COUNT(E20)=1,VLOOKUP($A20,References!$E$3:$P$69,12,FALSE),0)</f>
        <v>0</v>
      </c>
      <c r="Z20" s="18">
        <f>IF(COUNT(F20)=1,VLOOKUP($A20,References!$E$3:$P$69,12,FALSE),0)</f>
        <v>0</v>
      </c>
      <c r="AA20" s="19">
        <f>L20/References!$B$28</f>
        <v>0.33333333333333331</v>
      </c>
      <c r="AB20" s="19">
        <f>M20/References!$B$28</f>
        <v>0</v>
      </c>
      <c r="AC20" s="19">
        <f>N20/References!$B$28</f>
        <v>0</v>
      </c>
      <c r="AD20" s="19">
        <f>O20/References!$B$28</f>
        <v>0</v>
      </c>
      <c r="AE20" s="19">
        <f>P20/References!$B$28</f>
        <v>0</v>
      </c>
      <c r="AF20" s="19">
        <f t="shared" si="1"/>
        <v>0.5</v>
      </c>
      <c r="AG20" s="19">
        <f t="shared" si="2"/>
        <v>0</v>
      </c>
      <c r="AH20" s="19">
        <f t="shared" si="2"/>
        <v>0</v>
      </c>
      <c r="AI20" s="19">
        <f t="shared" si="2"/>
        <v>0</v>
      </c>
      <c r="AJ20" s="19">
        <f t="shared" si="2"/>
        <v>0</v>
      </c>
      <c r="AK20" s="19">
        <f>V20/References!$B$36</f>
        <v>0.2</v>
      </c>
      <c r="AL20" s="19">
        <f>W20/References!$B$36</f>
        <v>0</v>
      </c>
      <c r="AM20" s="19">
        <f>X20/References!$B$36</f>
        <v>0</v>
      </c>
      <c r="AN20" s="19">
        <f>Y20/References!$B$36</f>
        <v>0</v>
      </c>
      <c r="AO20" s="19">
        <f>Z20/References!$B$36</f>
        <v>0</v>
      </c>
      <c r="AP20" s="19">
        <f>AA20*References!$B$6</f>
        <v>8.3333333333333329E-2</v>
      </c>
      <c r="AQ20" s="19">
        <f>AB20*References!$B$6</f>
        <v>0</v>
      </c>
      <c r="AR20" s="19">
        <f>AC20*References!$B$6</f>
        <v>0</v>
      </c>
      <c r="AS20" s="19">
        <f>AD20*References!$B$6</f>
        <v>0</v>
      </c>
      <c r="AT20" s="19">
        <f>AE20*References!$B$6</f>
        <v>0</v>
      </c>
      <c r="AU20" s="19">
        <f>AF20*References!$B$5</f>
        <v>2.5000000000000001E-2</v>
      </c>
      <c r="AV20" s="19">
        <f>AG20*References!$B$5</f>
        <v>0</v>
      </c>
      <c r="AW20" s="19">
        <f>AH20*References!$B$5</f>
        <v>0</v>
      </c>
      <c r="AX20" s="19">
        <f>AI20*References!$B$5</f>
        <v>0</v>
      </c>
      <c r="AY20" s="19">
        <f>AJ20*References!$B$5</f>
        <v>0</v>
      </c>
      <c r="AZ20" s="19">
        <f>AK20*References!$B$7</f>
        <v>2.0000000000000004E-2</v>
      </c>
      <c r="BA20" s="19">
        <f>AL20*References!$B$7</f>
        <v>0</v>
      </c>
      <c r="BB20" s="19">
        <f>AM20*References!$B$7</f>
        <v>0</v>
      </c>
      <c r="BC20" s="19">
        <f>AN20*References!$B$7</f>
        <v>0</v>
      </c>
      <c r="BD20" s="19">
        <f>AO20*References!$B$7</f>
        <v>0</v>
      </c>
      <c r="BE20" s="78">
        <f t="shared" si="5"/>
        <v>0.12833333333333335</v>
      </c>
      <c r="BF20" s="78" t="str">
        <f t="shared" si="6"/>
        <v/>
      </c>
      <c r="BG20" s="78" t="str">
        <f t="shared" si="7"/>
        <v/>
      </c>
      <c r="BH20" s="78" t="str">
        <f t="shared" si="8"/>
        <v/>
      </c>
      <c r="BI20" s="78" t="str">
        <f t="shared" si="9"/>
        <v/>
      </c>
    </row>
    <row r="21" spans="1:61" x14ac:dyDescent="0.25">
      <c r="A21" s="88" t="s">
        <v>24</v>
      </c>
      <c r="B21" s="89">
        <v>100</v>
      </c>
      <c r="C21" s="89"/>
      <c r="D21" s="89">
        <v>3</v>
      </c>
      <c r="E21" s="89"/>
      <c r="F21" s="89"/>
      <c r="G21" s="19">
        <f t="shared" si="4"/>
        <v>1.3577915473014748E-6</v>
      </c>
      <c r="H21" s="19">
        <f t="shared" si="0"/>
        <v>0</v>
      </c>
      <c r="I21" s="19">
        <f t="shared" si="0"/>
        <v>1.6290397448359407E-10</v>
      </c>
      <c r="J21" s="19">
        <f t="shared" si="0"/>
        <v>0</v>
      </c>
      <c r="K21" s="19">
        <f t="shared" si="0"/>
        <v>0</v>
      </c>
      <c r="L21" s="18">
        <f>IF(COUNT(B21)=1,VLOOKUP($A21,References!$E$3:$P$69,9,FALSE),0)</f>
        <v>1</v>
      </c>
      <c r="M21" s="18">
        <f>IF(COUNT(C21)=1,VLOOKUP($A21,References!$E$3:$P$69,9,FALSE),0)</f>
        <v>0</v>
      </c>
      <c r="N21" s="18">
        <f>IF(COUNT(D21)=1,VLOOKUP($A21,References!$E$3:$P$69,9,FALSE),0)</f>
        <v>1</v>
      </c>
      <c r="O21" s="18">
        <f>IF(COUNT(E21)=1,VLOOKUP($A21,References!$E$3:$P$69,9,FALSE),0)</f>
        <v>0</v>
      </c>
      <c r="P21" s="18">
        <f>IF(COUNT(F21)=1,VLOOKUP($A21,References!$E$3:$P$69,9,FALSE),0)</f>
        <v>0</v>
      </c>
      <c r="Q21" s="18">
        <f>IF(COUNT(B21)=1,VLOOKUP($A21,References!$E$3:$P$69,10,FALSE),0)</f>
        <v>2</v>
      </c>
      <c r="R21" s="18">
        <f>IF(COUNT(C21)=1,VLOOKUP($A21,References!$E$3:$P$69,10,FALSE),0)</f>
        <v>0</v>
      </c>
      <c r="S21" s="18">
        <f>IF(COUNT(D21)=1,VLOOKUP($A21,References!$E$3:$P$69,10,FALSE),0)</f>
        <v>2</v>
      </c>
      <c r="T21" s="18">
        <f>IF(COUNT(E21)=1,VLOOKUP($A21,References!$E$3:$P$69,10,FALSE),0)</f>
        <v>0</v>
      </c>
      <c r="U21" s="18">
        <f>IF(COUNT(F21)=1,VLOOKUP($A21,References!$E$3:$P$69,10,FALSE),0)</f>
        <v>0</v>
      </c>
      <c r="V21" s="18">
        <f>IF(COUNT(B21)=1,VLOOKUP($A21,References!$E$3:$P$69,12,FALSE),0)</f>
        <v>1</v>
      </c>
      <c r="W21" s="18">
        <f>IF(COUNT(C21)=1,VLOOKUP($A21,References!$E$3:$P$69,12,FALSE),0)</f>
        <v>0</v>
      </c>
      <c r="X21" s="18">
        <f>IF(COUNT(D21)=1,VLOOKUP($A21,References!$E$3:$P$69,12,FALSE),0)</f>
        <v>1</v>
      </c>
      <c r="Y21" s="18">
        <f>IF(COUNT(E21)=1,VLOOKUP($A21,References!$E$3:$P$69,12,FALSE),0)</f>
        <v>0</v>
      </c>
      <c r="Z21" s="18">
        <f>IF(COUNT(F21)=1,VLOOKUP($A21,References!$E$3:$P$69,12,FALSE),0)</f>
        <v>0</v>
      </c>
      <c r="AA21" s="19">
        <f>L21/References!$B$28</f>
        <v>0.33333333333333331</v>
      </c>
      <c r="AB21" s="19">
        <f>M21/References!$B$28</f>
        <v>0</v>
      </c>
      <c r="AC21" s="19">
        <f>N21/References!$B$28</f>
        <v>0.33333333333333331</v>
      </c>
      <c r="AD21" s="19">
        <f>O21/References!$B$28</f>
        <v>0</v>
      </c>
      <c r="AE21" s="19">
        <f>P21/References!$B$28</f>
        <v>0</v>
      </c>
      <c r="AF21" s="19">
        <f t="shared" si="1"/>
        <v>1</v>
      </c>
      <c r="AG21" s="19">
        <f t="shared" si="2"/>
        <v>0</v>
      </c>
      <c r="AH21" s="19">
        <f t="shared" si="2"/>
        <v>1</v>
      </c>
      <c r="AI21" s="19">
        <f t="shared" si="2"/>
        <v>0</v>
      </c>
      <c r="AJ21" s="19">
        <f t="shared" si="2"/>
        <v>0</v>
      </c>
      <c r="AK21" s="19">
        <f>V21/References!$B$36</f>
        <v>0.2</v>
      </c>
      <c r="AL21" s="19">
        <f>W21/References!$B$36</f>
        <v>0</v>
      </c>
      <c r="AM21" s="19">
        <f>X21/References!$B$36</f>
        <v>0.2</v>
      </c>
      <c r="AN21" s="19">
        <f>Y21/References!$B$36</f>
        <v>0</v>
      </c>
      <c r="AO21" s="19">
        <f>Z21/References!$B$36</f>
        <v>0</v>
      </c>
      <c r="AP21" s="19">
        <f>AA21*References!$B$6</f>
        <v>8.3333333333333329E-2</v>
      </c>
      <c r="AQ21" s="19">
        <f>AB21*References!$B$6</f>
        <v>0</v>
      </c>
      <c r="AR21" s="19">
        <f>AC21*References!$B$6</f>
        <v>8.3333333333333329E-2</v>
      </c>
      <c r="AS21" s="19">
        <f>AD21*References!$B$6</f>
        <v>0</v>
      </c>
      <c r="AT21" s="19">
        <f>AE21*References!$B$6</f>
        <v>0</v>
      </c>
      <c r="AU21" s="19">
        <f>AF21*References!$B$5</f>
        <v>0.05</v>
      </c>
      <c r="AV21" s="19">
        <f>AG21*References!$B$5</f>
        <v>0</v>
      </c>
      <c r="AW21" s="19">
        <f>AH21*References!$B$5</f>
        <v>0.05</v>
      </c>
      <c r="AX21" s="19">
        <f>AI21*References!$B$5</f>
        <v>0</v>
      </c>
      <c r="AY21" s="19">
        <f>AJ21*References!$B$5</f>
        <v>0</v>
      </c>
      <c r="AZ21" s="19">
        <f>AK21*References!$B$7</f>
        <v>2.0000000000000004E-2</v>
      </c>
      <c r="BA21" s="19">
        <f>AL21*References!$B$7</f>
        <v>0</v>
      </c>
      <c r="BB21" s="19">
        <f>AM21*References!$B$7</f>
        <v>2.0000000000000004E-2</v>
      </c>
      <c r="BC21" s="19">
        <f>AN21*References!$B$7</f>
        <v>0</v>
      </c>
      <c r="BD21" s="19">
        <f>AO21*References!$B$7</f>
        <v>0</v>
      </c>
      <c r="BE21" s="78">
        <f t="shared" si="5"/>
        <v>0.15333333333333332</v>
      </c>
      <c r="BF21" s="78" t="str">
        <f t="shared" si="6"/>
        <v/>
      </c>
      <c r="BG21" s="78">
        <f t="shared" si="7"/>
        <v>0.15333333333333332</v>
      </c>
      <c r="BH21" s="78" t="str">
        <f t="shared" si="8"/>
        <v/>
      </c>
      <c r="BI21" s="78" t="str">
        <f t="shared" si="9"/>
        <v/>
      </c>
    </row>
    <row r="22" spans="1:61" x14ac:dyDescent="0.25">
      <c r="A22" s="88" t="s">
        <v>8</v>
      </c>
      <c r="B22" s="89"/>
      <c r="C22" s="89"/>
      <c r="D22" s="89"/>
      <c r="E22" s="89"/>
      <c r="F22" s="89"/>
      <c r="G22" s="19">
        <f t="shared" si="4"/>
        <v>0</v>
      </c>
      <c r="H22" s="19">
        <f t="shared" si="0"/>
        <v>0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8">
        <f>IF(COUNT(B22)=1,VLOOKUP($A22,References!$E$3:$P$69,9,FALSE),0)</f>
        <v>0</v>
      </c>
      <c r="M22" s="18">
        <f>IF(COUNT(C22)=1,VLOOKUP($A22,References!$E$3:$P$69,9,FALSE),0)</f>
        <v>0</v>
      </c>
      <c r="N22" s="18">
        <f>IF(COUNT(D22)=1,VLOOKUP($A22,References!$E$3:$P$69,9,FALSE),0)</f>
        <v>0</v>
      </c>
      <c r="O22" s="18">
        <f>IF(COUNT(E22)=1,VLOOKUP($A22,References!$E$3:$P$69,9,FALSE),0)</f>
        <v>0</v>
      </c>
      <c r="P22" s="18">
        <f>IF(COUNT(F22)=1,VLOOKUP($A22,References!$E$3:$P$69,9,FALSE),0)</f>
        <v>0</v>
      </c>
      <c r="Q22" s="18">
        <f>IF(COUNT(B22)=1,VLOOKUP($A22,References!$E$3:$P$69,10,FALSE),0)</f>
        <v>0</v>
      </c>
      <c r="R22" s="18">
        <f>IF(COUNT(C22)=1,VLOOKUP($A22,References!$E$3:$P$69,10,FALSE),0)</f>
        <v>0</v>
      </c>
      <c r="S22" s="18">
        <f>IF(COUNT(D22)=1,VLOOKUP($A22,References!$E$3:$P$69,10,FALSE),0)</f>
        <v>0</v>
      </c>
      <c r="T22" s="18">
        <f>IF(COUNT(E22)=1,VLOOKUP($A22,References!$E$3:$P$69,10,FALSE),0)</f>
        <v>0</v>
      </c>
      <c r="U22" s="18">
        <f>IF(COUNT(F22)=1,VLOOKUP($A22,References!$E$3:$P$69,10,FALSE),0)</f>
        <v>0</v>
      </c>
      <c r="V22" s="18">
        <f>IF(COUNT(B22)=1,VLOOKUP($A22,References!$E$3:$P$69,12,FALSE),0)</f>
        <v>0</v>
      </c>
      <c r="W22" s="18">
        <f>IF(COUNT(C22)=1,VLOOKUP($A22,References!$E$3:$P$69,12,FALSE),0)</f>
        <v>0</v>
      </c>
      <c r="X22" s="18">
        <f>IF(COUNT(D22)=1,VLOOKUP($A22,References!$E$3:$P$69,12,FALSE),0)</f>
        <v>0</v>
      </c>
      <c r="Y22" s="18">
        <f>IF(COUNT(E22)=1,VLOOKUP($A22,References!$E$3:$P$69,12,FALSE),0)</f>
        <v>0</v>
      </c>
      <c r="Z22" s="18">
        <f>IF(COUNT(F22)=1,VLOOKUP($A22,References!$E$3:$P$69,12,FALSE),0)</f>
        <v>0</v>
      </c>
      <c r="AA22" s="19">
        <f>L22/References!$B$28</f>
        <v>0</v>
      </c>
      <c r="AB22" s="19">
        <f>M22/References!$B$28</f>
        <v>0</v>
      </c>
      <c r="AC22" s="19">
        <f>N22/References!$B$28</f>
        <v>0</v>
      </c>
      <c r="AD22" s="19">
        <f>O22/References!$B$28</f>
        <v>0</v>
      </c>
      <c r="AE22" s="19">
        <f>P22/References!$B$28</f>
        <v>0</v>
      </c>
      <c r="AF22" s="19">
        <f t="shared" si="1"/>
        <v>0</v>
      </c>
      <c r="AG22" s="19">
        <f t="shared" si="2"/>
        <v>0</v>
      </c>
      <c r="AH22" s="19">
        <f t="shared" si="2"/>
        <v>0</v>
      </c>
      <c r="AI22" s="19">
        <f t="shared" si="2"/>
        <v>0</v>
      </c>
      <c r="AJ22" s="19">
        <f t="shared" si="2"/>
        <v>0</v>
      </c>
      <c r="AK22" s="19">
        <f>V22/References!$B$36</f>
        <v>0</v>
      </c>
      <c r="AL22" s="19">
        <f>W22/References!$B$36</f>
        <v>0</v>
      </c>
      <c r="AM22" s="19">
        <f>X22/References!$B$36</f>
        <v>0</v>
      </c>
      <c r="AN22" s="19">
        <f>Y22/References!$B$36</f>
        <v>0</v>
      </c>
      <c r="AO22" s="19">
        <f>Z22/References!$B$36</f>
        <v>0</v>
      </c>
      <c r="AP22" s="19">
        <f>AA22*References!$B$6</f>
        <v>0</v>
      </c>
      <c r="AQ22" s="19">
        <f>AB22*References!$B$6</f>
        <v>0</v>
      </c>
      <c r="AR22" s="19">
        <f>AC22*References!$B$6</f>
        <v>0</v>
      </c>
      <c r="AS22" s="19">
        <f>AD22*References!$B$6</f>
        <v>0</v>
      </c>
      <c r="AT22" s="19">
        <f>AE22*References!$B$6</f>
        <v>0</v>
      </c>
      <c r="AU22" s="19">
        <f>AF22*References!$B$5</f>
        <v>0</v>
      </c>
      <c r="AV22" s="19">
        <f>AG22*References!$B$5</f>
        <v>0</v>
      </c>
      <c r="AW22" s="19">
        <f>AH22*References!$B$5</f>
        <v>0</v>
      </c>
      <c r="AX22" s="19">
        <f>AI22*References!$B$5</f>
        <v>0</v>
      </c>
      <c r="AY22" s="19">
        <f>AJ22*References!$B$5</f>
        <v>0</v>
      </c>
      <c r="AZ22" s="19">
        <f>AK22*References!$B$7</f>
        <v>0</v>
      </c>
      <c r="BA22" s="19">
        <f>AL22*References!$B$7</f>
        <v>0</v>
      </c>
      <c r="BB22" s="19">
        <f>AM22*References!$B$7</f>
        <v>0</v>
      </c>
      <c r="BC22" s="19">
        <f>AN22*References!$B$7</f>
        <v>0</v>
      </c>
      <c r="BD22" s="19">
        <f>AO22*References!$B$7</f>
        <v>0</v>
      </c>
      <c r="BE22" s="78" t="str">
        <f t="shared" si="5"/>
        <v/>
      </c>
      <c r="BF22" s="78" t="str">
        <f t="shared" si="6"/>
        <v/>
      </c>
      <c r="BG22" s="78" t="str">
        <f t="shared" si="7"/>
        <v/>
      </c>
      <c r="BH22" s="78" t="str">
        <f t="shared" si="8"/>
        <v/>
      </c>
      <c r="BI22" s="78" t="str">
        <f t="shared" si="9"/>
        <v/>
      </c>
    </row>
    <row r="23" spans="1:61" x14ac:dyDescent="0.25">
      <c r="A23" s="88" t="s">
        <v>11</v>
      </c>
      <c r="B23" s="89"/>
      <c r="C23" s="89"/>
      <c r="D23" s="89">
        <v>2</v>
      </c>
      <c r="E23" s="89"/>
      <c r="F23" s="91">
        <v>817</v>
      </c>
      <c r="G23" s="19">
        <f t="shared" si="4"/>
        <v>0</v>
      </c>
      <c r="H23" s="19">
        <f t="shared" ref="H23:H26" si="10">IF(C$27=0,0,(C23/C$27)^2)</f>
        <v>0</v>
      </c>
      <c r="I23" s="19">
        <f t="shared" ref="I23:I26" si="11">IF(D$27=0,0,(D23/D$27)^2)</f>
        <v>7.2401766437152923E-11</v>
      </c>
      <c r="J23" s="19">
        <f t="shared" ref="J23:J26" si="12">IF(E$27=0,0,(E23/E$27)^2)</f>
        <v>0</v>
      </c>
      <c r="K23" s="19">
        <f t="shared" ref="K23:K26" si="13">IF(F$27=0,0,(F23/F$27)^2)</f>
        <v>5.519723574554184E-6</v>
      </c>
      <c r="L23" s="18">
        <f>IF(COUNT(B23)=1,VLOOKUP($A23,References!$E$3:$P$69,9,FALSE),0)</f>
        <v>0</v>
      </c>
      <c r="M23" s="18">
        <f>IF(COUNT(C23)=1,VLOOKUP($A23,References!$E$3:$P$69,9,FALSE),0)</f>
        <v>0</v>
      </c>
      <c r="N23" s="18">
        <f>IF(COUNT(D23)=1,VLOOKUP($A23,References!$E$3:$P$69,9,FALSE),0)</f>
        <v>1</v>
      </c>
      <c r="O23" s="18">
        <f>IF(COUNT(E23)=1,VLOOKUP($A23,References!$E$3:$P$69,9,FALSE),0)</f>
        <v>0</v>
      </c>
      <c r="P23" s="18">
        <f>IF(COUNT(F23)=1,VLOOKUP($A23,References!$E$3:$P$69,9,FALSE),0)</f>
        <v>1</v>
      </c>
      <c r="Q23" s="18">
        <f>IF(COUNT(B23)=1,VLOOKUP($A23,References!$E$3:$P$69,10,FALSE),0)</f>
        <v>0</v>
      </c>
      <c r="R23" s="18">
        <f>IF(COUNT(C23)=1,VLOOKUP($A23,References!$E$3:$P$69,10,FALSE),0)</f>
        <v>0</v>
      </c>
      <c r="S23" s="18">
        <f>IF(COUNT(D23)=1,VLOOKUP($A23,References!$E$3:$P$69,10,FALSE),0)</f>
        <v>2</v>
      </c>
      <c r="T23" s="18">
        <f>IF(COUNT(E23)=1,VLOOKUP($A23,References!$E$3:$P$69,10,FALSE),0)</f>
        <v>0</v>
      </c>
      <c r="U23" s="18">
        <f>IF(COUNT(F23)=1,VLOOKUP($A23,References!$E$3:$P$69,10,FALSE),0)</f>
        <v>2</v>
      </c>
      <c r="V23" s="18">
        <f>IF(COUNT(B23)=1,VLOOKUP($A23,References!$E$3:$P$69,12,FALSE),0)</f>
        <v>0</v>
      </c>
      <c r="W23" s="18">
        <f>IF(COUNT(C23)=1,VLOOKUP($A23,References!$E$3:$P$69,12,FALSE),0)</f>
        <v>0</v>
      </c>
      <c r="X23" s="18">
        <f>IF(COUNT(D23)=1,VLOOKUP($A23,References!$E$3:$P$69,12,FALSE),0)</f>
        <v>2</v>
      </c>
      <c r="Y23" s="18">
        <f>IF(COUNT(E23)=1,VLOOKUP($A23,References!$E$3:$P$69,12,FALSE),0)</f>
        <v>0</v>
      </c>
      <c r="Z23" s="18">
        <f>IF(COUNT(F23)=1,VLOOKUP($A23,References!$E$3:$P$69,12,FALSE),0)</f>
        <v>2</v>
      </c>
      <c r="AA23" s="19">
        <f>L23/References!$B$28</f>
        <v>0</v>
      </c>
      <c r="AB23" s="19">
        <f>M23/References!$B$28</f>
        <v>0</v>
      </c>
      <c r="AC23" s="19">
        <f>N23/References!$B$28</f>
        <v>0.33333333333333331</v>
      </c>
      <c r="AD23" s="19">
        <f>O23/References!$B$28</f>
        <v>0</v>
      </c>
      <c r="AE23" s="19">
        <f>P23/References!$B$28</f>
        <v>0.33333333333333331</v>
      </c>
      <c r="AF23" s="19">
        <f t="shared" si="1"/>
        <v>0</v>
      </c>
      <c r="AG23" s="19">
        <f t="shared" si="2"/>
        <v>0</v>
      </c>
      <c r="AH23" s="19">
        <f t="shared" si="2"/>
        <v>1</v>
      </c>
      <c r="AI23" s="19">
        <f t="shared" si="2"/>
        <v>0</v>
      </c>
      <c r="AJ23" s="19">
        <f t="shared" si="2"/>
        <v>1</v>
      </c>
      <c r="AK23" s="19">
        <f>V23/References!$B$36</f>
        <v>0</v>
      </c>
      <c r="AL23" s="19">
        <f>W23/References!$B$36</f>
        <v>0</v>
      </c>
      <c r="AM23" s="19">
        <f>X23/References!$B$36</f>
        <v>0.4</v>
      </c>
      <c r="AN23" s="19">
        <f>Y23/References!$B$36</f>
        <v>0</v>
      </c>
      <c r="AO23" s="19">
        <f>Z23/References!$B$36</f>
        <v>0.4</v>
      </c>
      <c r="AP23" s="19">
        <f>AA23*References!$B$6</f>
        <v>0</v>
      </c>
      <c r="AQ23" s="19">
        <f>AB23*References!$B$6</f>
        <v>0</v>
      </c>
      <c r="AR23" s="19">
        <f>AC23*References!$B$6</f>
        <v>8.3333333333333329E-2</v>
      </c>
      <c r="AS23" s="19">
        <f>AD23*References!$B$6</f>
        <v>0</v>
      </c>
      <c r="AT23" s="19">
        <f>AE23*References!$B$6</f>
        <v>8.3333333333333329E-2</v>
      </c>
      <c r="AU23" s="19">
        <f>AF23*References!$B$5</f>
        <v>0</v>
      </c>
      <c r="AV23" s="19">
        <f>AG23*References!$B$5</f>
        <v>0</v>
      </c>
      <c r="AW23" s="19">
        <f>AH23*References!$B$5</f>
        <v>0.05</v>
      </c>
      <c r="AX23" s="19">
        <f>AI23*References!$B$5</f>
        <v>0</v>
      </c>
      <c r="AY23" s="19">
        <f>AJ23*References!$B$5</f>
        <v>0.05</v>
      </c>
      <c r="AZ23" s="19">
        <f>AK23*References!$B$7</f>
        <v>0</v>
      </c>
      <c r="BA23" s="19">
        <f>AL23*References!$B$7</f>
        <v>0</v>
      </c>
      <c r="BB23" s="19">
        <f>AM23*References!$B$7</f>
        <v>4.0000000000000008E-2</v>
      </c>
      <c r="BC23" s="19">
        <f>AN23*References!$B$7</f>
        <v>0</v>
      </c>
      <c r="BD23" s="19">
        <f>AO23*References!$B$7</f>
        <v>4.0000000000000008E-2</v>
      </c>
      <c r="BE23" s="78" t="str">
        <f t="shared" si="5"/>
        <v/>
      </c>
      <c r="BF23" s="78" t="str">
        <f t="shared" si="6"/>
        <v/>
      </c>
      <c r="BG23" s="78">
        <f t="shared" si="7"/>
        <v>0.17333333333333334</v>
      </c>
      <c r="BH23" s="78" t="str">
        <f t="shared" si="8"/>
        <v/>
      </c>
      <c r="BI23" s="78">
        <f t="shared" si="9"/>
        <v>0.17333333333333334</v>
      </c>
    </row>
    <row r="24" spans="1:61" x14ac:dyDescent="0.25">
      <c r="A24" s="88" t="s">
        <v>21</v>
      </c>
      <c r="B24" s="89">
        <v>25</v>
      </c>
      <c r="C24" s="89"/>
      <c r="D24" s="89"/>
      <c r="E24" s="90">
        <v>14</v>
      </c>
      <c r="F24" s="89"/>
      <c r="G24" s="19">
        <f t="shared" si="4"/>
        <v>8.4861971706342174E-8</v>
      </c>
      <c r="H24" s="19">
        <f t="shared" si="10"/>
        <v>0</v>
      </c>
      <c r="I24" s="19">
        <f t="shared" si="11"/>
        <v>0</v>
      </c>
      <c r="J24" s="19">
        <f t="shared" si="12"/>
        <v>3.7273516616374445E-8</v>
      </c>
      <c r="K24" s="19">
        <f t="shared" si="13"/>
        <v>0</v>
      </c>
      <c r="L24" s="18">
        <f>IF(COUNT(B24)=1,VLOOKUP($A24,References!$E$3:$P$69,9,FALSE),0)</f>
        <v>1</v>
      </c>
      <c r="M24" s="18">
        <f>IF(COUNT(C24)=1,VLOOKUP($A24,References!$E$3:$P$69,9,FALSE),0)</f>
        <v>0</v>
      </c>
      <c r="N24" s="18">
        <f>IF(COUNT(D24)=1,VLOOKUP($A24,References!$E$3:$P$69,9,FALSE),0)</f>
        <v>0</v>
      </c>
      <c r="O24" s="18">
        <f>IF(COUNT(E24)=1,VLOOKUP($A24,References!$E$3:$P$69,9,FALSE),0)</f>
        <v>1</v>
      </c>
      <c r="P24" s="18">
        <f>IF(COUNT(F24)=1,VLOOKUP($A24,References!$E$3:$P$69,9,FALSE),0)</f>
        <v>0</v>
      </c>
      <c r="Q24" s="18">
        <f>IF(COUNT(B24)=1,VLOOKUP($A24,References!$E$3:$P$69,10,FALSE),0)</f>
        <v>2</v>
      </c>
      <c r="R24" s="18">
        <f>IF(COUNT(C24)=1,VLOOKUP($A24,References!$E$3:$P$69,10,FALSE),0)</f>
        <v>0</v>
      </c>
      <c r="S24" s="18">
        <f>IF(COUNT(D24)=1,VLOOKUP($A24,References!$E$3:$P$69,10,FALSE),0)</f>
        <v>0</v>
      </c>
      <c r="T24" s="18">
        <f>IF(COUNT(E24)=1,VLOOKUP($A24,References!$E$3:$P$69,10,FALSE),0)</f>
        <v>2</v>
      </c>
      <c r="U24" s="18">
        <f>IF(COUNT(F24)=1,VLOOKUP($A24,References!$E$3:$P$69,10,FALSE),0)</f>
        <v>0</v>
      </c>
      <c r="V24" s="18">
        <f>IF(COUNT(B24)=1,VLOOKUP($A24,References!$E$3:$P$69,12,FALSE),0)</f>
        <v>1</v>
      </c>
      <c r="W24" s="18">
        <f>IF(COUNT(C24)=1,VLOOKUP($A24,References!$E$3:$P$69,12,FALSE),0)</f>
        <v>0</v>
      </c>
      <c r="X24" s="18">
        <f>IF(COUNT(D24)=1,VLOOKUP($A24,References!$E$3:$P$69,12,FALSE),0)</f>
        <v>0</v>
      </c>
      <c r="Y24" s="18">
        <f>IF(COUNT(E24)=1,VLOOKUP($A24,References!$E$3:$P$69,12,FALSE),0)</f>
        <v>1</v>
      </c>
      <c r="Z24" s="18">
        <f>IF(COUNT(F24)=1,VLOOKUP($A24,References!$E$3:$P$69,12,FALSE),0)</f>
        <v>0</v>
      </c>
      <c r="AA24" s="19">
        <f>L24/References!$B$28</f>
        <v>0.33333333333333331</v>
      </c>
      <c r="AB24" s="19">
        <f>M24/References!$B$28</f>
        <v>0</v>
      </c>
      <c r="AC24" s="19">
        <f>N24/References!$B$28</f>
        <v>0</v>
      </c>
      <c r="AD24" s="19">
        <f>O24/References!$B$28</f>
        <v>0.33333333333333331</v>
      </c>
      <c r="AE24" s="19">
        <f>P24/References!$B$28</f>
        <v>0</v>
      </c>
      <c r="AF24" s="19">
        <f t="shared" si="1"/>
        <v>1</v>
      </c>
      <c r="AG24" s="19">
        <f t="shared" si="2"/>
        <v>0</v>
      </c>
      <c r="AH24" s="19">
        <f t="shared" si="2"/>
        <v>0</v>
      </c>
      <c r="AI24" s="19">
        <f t="shared" si="2"/>
        <v>1</v>
      </c>
      <c r="AJ24" s="19">
        <f t="shared" si="2"/>
        <v>0</v>
      </c>
      <c r="AK24" s="19">
        <f>V24/References!$B$36</f>
        <v>0.2</v>
      </c>
      <c r="AL24" s="19">
        <f>W24/References!$B$36</f>
        <v>0</v>
      </c>
      <c r="AM24" s="19">
        <f>X24/References!$B$36</f>
        <v>0</v>
      </c>
      <c r="AN24" s="19">
        <f>Y24/References!$B$36</f>
        <v>0.2</v>
      </c>
      <c r="AO24" s="19">
        <f>Z24/References!$B$36</f>
        <v>0</v>
      </c>
      <c r="AP24" s="19">
        <f>AA24*References!$B$6</f>
        <v>8.3333333333333329E-2</v>
      </c>
      <c r="AQ24" s="19">
        <f>AB24*References!$B$6</f>
        <v>0</v>
      </c>
      <c r="AR24" s="19">
        <f>AC24*References!$B$6</f>
        <v>0</v>
      </c>
      <c r="AS24" s="19">
        <f>AD24*References!$B$6</f>
        <v>8.3333333333333329E-2</v>
      </c>
      <c r="AT24" s="19">
        <f>AE24*References!$B$6</f>
        <v>0</v>
      </c>
      <c r="AU24" s="19">
        <f>AF24*References!$B$5</f>
        <v>0.05</v>
      </c>
      <c r="AV24" s="19">
        <f>AG24*References!$B$5</f>
        <v>0</v>
      </c>
      <c r="AW24" s="19">
        <f>AH24*References!$B$5</f>
        <v>0</v>
      </c>
      <c r="AX24" s="19">
        <f>AI24*References!$B$5</f>
        <v>0.05</v>
      </c>
      <c r="AY24" s="19">
        <f>AJ24*References!$B$5</f>
        <v>0</v>
      </c>
      <c r="AZ24" s="19">
        <f>AK24*References!$B$7</f>
        <v>2.0000000000000004E-2</v>
      </c>
      <c r="BA24" s="19">
        <f>AL24*References!$B$7</f>
        <v>0</v>
      </c>
      <c r="BB24" s="19">
        <f>AM24*References!$B$7</f>
        <v>0</v>
      </c>
      <c r="BC24" s="19">
        <f>AN24*References!$B$7</f>
        <v>2.0000000000000004E-2</v>
      </c>
      <c r="BD24" s="19">
        <f>AO24*References!$B$7</f>
        <v>0</v>
      </c>
      <c r="BE24" s="78">
        <f t="shared" si="5"/>
        <v>0.15333333333333332</v>
      </c>
      <c r="BF24" s="78" t="str">
        <f t="shared" si="6"/>
        <v/>
      </c>
      <c r="BG24" s="78" t="str">
        <f t="shared" si="7"/>
        <v/>
      </c>
      <c r="BH24" s="78">
        <f t="shared" si="8"/>
        <v>0.15333333333333332</v>
      </c>
      <c r="BI24" s="78" t="str">
        <f t="shared" si="9"/>
        <v/>
      </c>
    </row>
    <row r="25" spans="1:61" x14ac:dyDescent="0.25">
      <c r="A25" s="88" t="s">
        <v>3</v>
      </c>
      <c r="B25" s="92"/>
      <c r="C25" s="89"/>
      <c r="D25" s="89"/>
      <c r="E25" s="89"/>
      <c r="F25" s="91">
        <v>338929</v>
      </c>
      <c r="G25" s="19">
        <f t="shared" si="4"/>
        <v>0</v>
      </c>
      <c r="H25" s="19">
        <f t="shared" si="10"/>
        <v>0</v>
      </c>
      <c r="I25" s="19">
        <f t="shared" si="11"/>
        <v>0</v>
      </c>
      <c r="J25" s="19">
        <f t="shared" si="12"/>
        <v>0</v>
      </c>
      <c r="K25" s="19">
        <f t="shared" si="13"/>
        <v>0.94992797227045833</v>
      </c>
      <c r="L25" s="18">
        <f>IF(COUNT(B25)=1,VLOOKUP($A25,References!$E$3:$P$69,9,FALSE),0)</f>
        <v>0</v>
      </c>
      <c r="M25" s="18">
        <f>IF(COUNT(C25)=1,VLOOKUP($A25,References!$E$3:$P$69,9,FALSE),0)</f>
        <v>0</v>
      </c>
      <c r="N25" s="18">
        <f>IF(COUNT(D25)=1,VLOOKUP($A25,References!$E$3:$P$69,9,FALSE),0)</f>
        <v>0</v>
      </c>
      <c r="O25" s="18">
        <f>IF(COUNT(E25)=1,VLOOKUP($A25,References!$E$3:$P$69,9,FALSE),0)</f>
        <v>0</v>
      </c>
      <c r="P25" s="18">
        <f>IF(COUNT(F25)=1,VLOOKUP($A25,References!$E$3:$P$69,9,FALSE),0)</f>
        <v>3</v>
      </c>
      <c r="Q25" s="18">
        <f>IF(COUNT(B25)=1,VLOOKUP($A25,References!$E$3:$P$69,10,FALSE),0)</f>
        <v>0</v>
      </c>
      <c r="R25" s="18">
        <f>IF(COUNT(C25)=1,VLOOKUP($A25,References!$E$3:$P$69,10,FALSE),0)</f>
        <v>0</v>
      </c>
      <c r="S25" s="18">
        <f>IF(COUNT(D25)=1,VLOOKUP($A25,References!$E$3:$P$69,10,FALSE),0)</f>
        <v>0</v>
      </c>
      <c r="T25" s="18">
        <f>IF(COUNT(E25)=1,VLOOKUP($A25,References!$E$3:$P$69,10,FALSE),0)</f>
        <v>0</v>
      </c>
      <c r="U25" s="18">
        <f>IF(COUNT(F25)=1,VLOOKUP($A25,References!$E$3:$P$69,10,FALSE),0)</f>
        <v>1</v>
      </c>
      <c r="V25" s="18">
        <f>IF(COUNT(B25)=1,VLOOKUP($A25,References!$E$3:$P$69,12,FALSE),0)</f>
        <v>0</v>
      </c>
      <c r="W25" s="18">
        <f>IF(COUNT(C25)=1,VLOOKUP($A25,References!$E$3:$P$69,12,FALSE),0)</f>
        <v>0</v>
      </c>
      <c r="X25" s="18">
        <f>IF(COUNT(D25)=1,VLOOKUP($A25,References!$E$3:$P$69,12,FALSE),0)</f>
        <v>0</v>
      </c>
      <c r="Y25" s="18">
        <f>IF(COUNT(E25)=1,VLOOKUP($A25,References!$E$3:$P$69,12,FALSE),0)</f>
        <v>0</v>
      </c>
      <c r="Z25" s="18">
        <f>IF(COUNT(F25)=1,VLOOKUP($A25,References!$E$3:$P$69,12,FALSE),0)</f>
        <v>3</v>
      </c>
      <c r="AA25" s="19">
        <f>L25/References!$B$28</f>
        <v>0</v>
      </c>
      <c r="AB25" s="19">
        <f>M25/References!$B$28</f>
        <v>0</v>
      </c>
      <c r="AC25" s="19">
        <f>N25/References!$B$28</f>
        <v>0</v>
      </c>
      <c r="AD25" s="19">
        <f>O25/References!$B$28</f>
        <v>0</v>
      </c>
      <c r="AE25" s="19">
        <f>P25/References!$B$28</f>
        <v>1</v>
      </c>
      <c r="AF25" s="19">
        <f t="shared" si="1"/>
        <v>0</v>
      </c>
      <c r="AG25" s="19">
        <f t="shared" si="2"/>
        <v>0</v>
      </c>
      <c r="AH25" s="19">
        <f t="shared" si="2"/>
        <v>0</v>
      </c>
      <c r="AI25" s="19">
        <f t="shared" si="2"/>
        <v>0</v>
      </c>
      <c r="AJ25" s="19">
        <f t="shared" si="2"/>
        <v>0.5</v>
      </c>
      <c r="AK25" s="19">
        <f>V25/References!$B$36</f>
        <v>0</v>
      </c>
      <c r="AL25" s="19">
        <f>W25/References!$B$36</f>
        <v>0</v>
      </c>
      <c r="AM25" s="19">
        <f>X25/References!$B$36</f>
        <v>0</v>
      </c>
      <c r="AN25" s="19">
        <f>Y25/References!$B$36</f>
        <v>0</v>
      </c>
      <c r="AO25" s="19">
        <f>Z25/References!$B$36</f>
        <v>0.6</v>
      </c>
      <c r="AP25" s="19">
        <f>AA25*References!$B$6</f>
        <v>0</v>
      </c>
      <c r="AQ25" s="19">
        <f>AB25*References!$B$6</f>
        <v>0</v>
      </c>
      <c r="AR25" s="19">
        <f>AC25*References!$B$6</f>
        <v>0</v>
      </c>
      <c r="AS25" s="19">
        <f>AD25*References!$B$6</f>
        <v>0</v>
      </c>
      <c r="AT25" s="19">
        <f>AE25*References!$B$6</f>
        <v>0.25</v>
      </c>
      <c r="AU25" s="19">
        <f>AF25*References!$B$5</f>
        <v>0</v>
      </c>
      <c r="AV25" s="19">
        <f>AG25*References!$B$5</f>
        <v>0</v>
      </c>
      <c r="AW25" s="19">
        <f>AH25*References!$B$5</f>
        <v>0</v>
      </c>
      <c r="AX25" s="19">
        <f>AI25*References!$B$5</f>
        <v>0</v>
      </c>
      <c r="AY25" s="19">
        <f>AJ25*References!$B$5</f>
        <v>2.5000000000000001E-2</v>
      </c>
      <c r="AZ25" s="19">
        <f>AK25*References!$B$7</f>
        <v>0</v>
      </c>
      <c r="BA25" s="19">
        <f>AL25*References!$B$7</f>
        <v>0</v>
      </c>
      <c r="BB25" s="19">
        <f>AM25*References!$B$7</f>
        <v>0</v>
      </c>
      <c r="BC25" s="19">
        <f>AN25*References!$B$7</f>
        <v>0</v>
      </c>
      <c r="BD25" s="19">
        <f>AO25*References!$B$7</f>
        <v>0.06</v>
      </c>
      <c r="BE25" s="78" t="str">
        <f t="shared" si="5"/>
        <v/>
      </c>
      <c r="BF25" s="78" t="str">
        <f t="shared" si="6"/>
        <v/>
      </c>
      <c r="BG25" s="78" t="str">
        <f t="shared" si="7"/>
        <v/>
      </c>
      <c r="BH25" s="78" t="str">
        <f t="shared" si="8"/>
        <v/>
      </c>
      <c r="BI25" s="78">
        <f t="shared" si="9"/>
        <v>0.33500000000000002</v>
      </c>
    </row>
    <row r="26" spans="1:61" x14ac:dyDescent="0.25">
      <c r="A26" s="88" t="s">
        <v>20</v>
      </c>
      <c r="B26" s="89"/>
      <c r="C26" s="89">
        <v>41.77</v>
      </c>
      <c r="D26" s="89">
        <v>42136.38</v>
      </c>
      <c r="E26" s="89"/>
      <c r="F26" s="89"/>
      <c r="G26" s="19">
        <f t="shared" si="4"/>
        <v>0</v>
      </c>
      <c r="H26" s="19">
        <f t="shared" si="10"/>
        <v>1.7449289584728453E-4</v>
      </c>
      <c r="I26" s="19">
        <f t="shared" si="11"/>
        <v>3.213687286906846E-2</v>
      </c>
      <c r="J26" s="19">
        <f t="shared" si="12"/>
        <v>0</v>
      </c>
      <c r="K26" s="19">
        <f t="shared" si="13"/>
        <v>0</v>
      </c>
      <c r="L26" s="18">
        <f>IF(COUNT(B26)=1,VLOOKUP($A26,References!$E$3:$P$69,9,FALSE),0)</f>
        <v>0</v>
      </c>
      <c r="M26" s="18">
        <f>IF(COUNT(C26)=1,VLOOKUP($A26,References!$E$3:$P$69,9,FALSE),0)</f>
        <v>0</v>
      </c>
      <c r="N26" s="18">
        <f>IF(COUNT(D26)=1,VLOOKUP($A26,References!$E$3:$P$69,9,FALSE),0)</f>
        <v>0</v>
      </c>
      <c r="O26" s="18">
        <f>IF(COUNT(E26)=1,VLOOKUP($A26,References!$E$3:$P$69,9,FALSE),0)</f>
        <v>0</v>
      </c>
      <c r="P26" s="18">
        <f>IF(COUNT(F26)=1,VLOOKUP($A26,References!$E$3:$P$69,9,FALSE),0)</f>
        <v>0</v>
      </c>
      <c r="Q26" s="18">
        <f>IF(COUNT(B26)=1,VLOOKUP($A26,References!$E$3:$P$69,10,FALSE),0)</f>
        <v>0</v>
      </c>
      <c r="R26" s="18">
        <f>IF(COUNT(C26)=1,VLOOKUP($A26,References!$E$3:$P$69,10,FALSE),0)</f>
        <v>1</v>
      </c>
      <c r="S26" s="18">
        <f>IF(COUNT(D26)=1,VLOOKUP($A26,References!$E$3:$P$69,10,FALSE),0)</f>
        <v>1</v>
      </c>
      <c r="T26" s="18">
        <f>IF(COUNT(E26)=1,VLOOKUP($A26,References!$E$3:$P$69,10,FALSE),0)</f>
        <v>0</v>
      </c>
      <c r="U26" s="18">
        <f>IF(COUNT(F26)=1,VLOOKUP($A26,References!$E$3:$P$69,10,FALSE),0)</f>
        <v>0</v>
      </c>
      <c r="V26" s="18">
        <f>IF(COUNT(B26)=1,VLOOKUP($A26,References!$E$3:$P$69,12,FALSE),0)</f>
        <v>0</v>
      </c>
      <c r="W26" s="18">
        <f>IF(COUNT(C26)=1,VLOOKUP($A26,References!$E$3:$P$69,12,FALSE),0)</f>
        <v>0</v>
      </c>
      <c r="X26" s="18">
        <f>IF(COUNT(D26)=1,VLOOKUP($A26,References!$E$3:$P$69,12,FALSE),0)</f>
        <v>0</v>
      </c>
      <c r="Y26" s="18">
        <f>IF(COUNT(E26)=1,VLOOKUP($A26,References!$E$3:$P$69,12,FALSE),0)</f>
        <v>0</v>
      </c>
      <c r="Z26" s="18">
        <f>IF(COUNT(F26)=1,VLOOKUP($A26,References!$E$3:$P$69,12,FALSE),0)</f>
        <v>0</v>
      </c>
      <c r="AA26" s="19">
        <f>L26/References!$B$28</f>
        <v>0</v>
      </c>
      <c r="AB26" s="19">
        <f>M26/References!$B$28</f>
        <v>0</v>
      </c>
      <c r="AC26" s="19">
        <f>N26/References!$B$28</f>
        <v>0</v>
      </c>
      <c r="AD26" s="19">
        <f>O26/References!$B$28</f>
        <v>0</v>
      </c>
      <c r="AE26" s="19">
        <f>P26/References!$B$28</f>
        <v>0</v>
      </c>
      <c r="AF26" s="19">
        <f t="shared" si="1"/>
        <v>0</v>
      </c>
      <c r="AG26" s="19">
        <f t="shared" si="2"/>
        <v>0.5</v>
      </c>
      <c r="AH26" s="19">
        <f t="shared" si="2"/>
        <v>0.5</v>
      </c>
      <c r="AI26" s="19">
        <f t="shared" si="2"/>
        <v>0</v>
      </c>
      <c r="AJ26" s="19">
        <f t="shared" si="2"/>
        <v>0</v>
      </c>
      <c r="AK26" s="19">
        <f>V26/References!$B$36</f>
        <v>0</v>
      </c>
      <c r="AL26" s="19">
        <f>W26/References!$B$36</f>
        <v>0</v>
      </c>
      <c r="AM26" s="19">
        <f>X26/References!$B$36</f>
        <v>0</v>
      </c>
      <c r="AN26" s="19">
        <f>Y26/References!$B$36</f>
        <v>0</v>
      </c>
      <c r="AO26" s="19">
        <f>Z26/References!$B$36</f>
        <v>0</v>
      </c>
      <c r="AP26" s="19">
        <f>AA26*References!$B$6</f>
        <v>0</v>
      </c>
      <c r="AQ26" s="19">
        <f>AB26*References!$B$6</f>
        <v>0</v>
      </c>
      <c r="AR26" s="19">
        <f>AC26*References!$B$6</f>
        <v>0</v>
      </c>
      <c r="AS26" s="19">
        <f>AD26*References!$B$6</f>
        <v>0</v>
      </c>
      <c r="AT26" s="19">
        <f>AE26*References!$B$6</f>
        <v>0</v>
      </c>
      <c r="AU26" s="19">
        <f>AF26*References!$B$5</f>
        <v>0</v>
      </c>
      <c r="AV26" s="19">
        <f>AG26*References!$B$5</f>
        <v>2.5000000000000001E-2</v>
      </c>
      <c r="AW26" s="19">
        <f>AH26*References!$B$5</f>
        <v>2.5000000000000001E-2</v>
      </c>
      <c r="AX26" s="19">
        <f>AI26*References!$B$5</f>
        <v>0</v>
      </c>
      <c r="AY26" s="19">
        <f>AJ26*References!$B$5</f>
        <v>0</v>
      </c>
      <c r="AZ26" s="19">
        <f>AK26*References!$B$7</f>
        <v>0</v>
      </c>
      <c r="BA26" s="19">
        <f>AL26*References!$B$7</f>
        <v>0</v>
      </c>
      <c r="BB26" s="19">
        <f>AM26*References!$B$7</f>
        <v>0</v>
      </c>
      <c r="BC26" s="19">
        <f>AN26*References!$B$7</f>
        <v>0</v>
      </c>
      <c r="BD26" s="19">
        <f>AO26*References!$B$7</f>
        <v>0</v>
      </c>
      <c r="BE26" s="78"/>
      <c r="BF26" s="78"/>
      <c r="BG26" s="78"/>
      <c r="BH26" s="78"/>
      <c r="BI26" s="78"/>
    </row>
    <row r="27" spans="1:61" x14ac:dyDescent="0.25">
      <c r="A27" s="114" t="s">
        <v>39</v>
      </c>
      <c r="B27" s="115">
        <f t="shared" ref="B27:K27" si="14">SUM(B7:B26)</f>
        <v>85819</v>
      </c>
      <c r="C27" s="115">
        <f>SUM(C7:C26)</f>
        <v>3162.1</v>
      </c>
      <c r="D27" s="115">
        <f t="shared" si="14"/>
        <v>235047.38</v>
      </c>
      <c r="E27" s="115">
        <f t="shared" si="14"/>
        <v>72515</v>
      </c>
      <c r="F27" s="115">
        <f t="shared" si="14"/>
        <v>347747</v>
      </c>
      <c r="G27" s="20">
        <f t="shared" si="14"/>
        <v>0.3614482588952837</v>
      </c>
      <c r="H27" s="20">
        <f t="shared" si="14"/>
        <v>0.66478504958338602</v>
      </c>
      <c r="I27" s="20">
        <f t="shared" si="14"/>
        <v>0.4936165629444737</v>
      </c>
      <c r="J27" s="20">
        <f t="shared" si="14"/>
        <v>0.27389124564379441</v>
      </c>
      <c r="K27" s="20">
        <f t="shared" si="14"/>
        <v>0.95019811232471318</v>
      </c>
      <c r="L27" s="18">
        <f>SUM(L7:L25)</f>
        <v>12</v>
      </c>
      <c r="M27" s="18">
        <f t="shared" ref="M27:P27" si="15">SUM(M7:M25)</f>
        <v>5</v>
      </c>
      <c r="N27" s="18">
        <f t="shared" si="15"/>
        <v>11</v>
      </c>
      <c r="O27" s="18">
        <f t="shared" si="15"/>
        <v>8</v>
      </c>
      <c r="P27" s="18">
        <f t="shared" si="15"/>
        <v>10</v>
      </c>
      <c r="Q27" s="18">
        <f>SUM(Q7:Q25)</f>
        <v>14</v>
      </c>
      <c r="R27" s="18">
        <f t="shared" ref="R27:U27" si="16">SUM(R7:R25)</f>
        <v>4</v>
      </c>
      <c r="S27" s="18">
        <f t="shared" si="16"/>
        <v>14</v>
      </c>
      <c r="T27" s="18">
        <f t="shared" si="16"/>
        <v>9</v>
      </c>
      <c r="U27" s="18">
        <f t="shared" si="16"/>
        <v>6</v>
      </c>
      <c r="V27" s="18">
        <f>SUM(V7:V25)</f>
        <v>12</v>
      </c>
      <c r="W27" s="18">
        <f t="shared" ref="W27:Z27" si="17">SUM(W7:W25)</f>
        <v>5</v>
      </c>
      <c r="X27" s="18">
        <f t="shared" si="17"/>
        <v>12</v>
      </c>
      <c r="Y27" s="18">
        <f t="shared" si="17"/>
        <v>8</v>
      </c>
      <c r="Z27" s="18">
        <f t="shared" si="17"/>
        <v>12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79">
        <f>IF(COUNT(BE7:BE26)=0,0,(PRODUCT(BE7:BE26))^(1/COUNT(BE7:BE26)))</f>
        <v>0.16830056611101532</v>
      </c>
      <c r="BF27" s="79">
        <f>IF(COUNT(BF7:BF26)=0,0,(PRODUCT(BF7:BF26))^(1/COUNT(BF7:BF26)))</f>
        <v>0.18750245264281457</v>
      </c>
      <c r="BG27" s="79">
        <f t="shared" ref="BG27:BI27" si="18">IF(COUNT(BG7:BG26)=0,0,(PRODUCT(BG7:BG26))^(1/COUNT(BG7:BG26)))</f>
        <v>0.15977141069537643</v>
      </c>
      <c r="BH27" s="79">
        <f t="shared" si="18"/>
        <v>0.1646034428110229</v>
      </c>
      <c r="BI27" s="79">
        <f t="shared" si="18"/>
        <v>0.22889029292149202</v>
      </c>
    </row>
    <row r="28" spans="1:61" x14ac:dyDescent="0.25">
      <c r="B28" s="139">
        <f>B27/$F$29</f>
        <v>0.11530310047765223</v>
      </c>
      <c r="C28" s="139">
        <f t="shared" ref="C28:F28" si="19">C27/$F$29</f>
        <v>4.2484756757872272E-3</v>
      </c>
      <c r="D28" s="139">
        <f t="shared" si="19"/>
        <v>0.31580059978733038</v>
      </c>
      <c r="E28" s="139">
        <f t="shared" si="19"/>
        <v>9.7428358884826802E-2</v>
      </c>
      <c r="F28" s="139">
        <f t="shared" si="19"/>
        <v>0.46721946517440344</v>
      </c>
      <c r="I28" s="14"/>
      <c r="J28" s="14"/>
      <c r="K28" s="1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61" x14ac:dyDescent="0.25">
      <c r="C29" s="14"/>
      <c r="D29" s="14"/>
      <c r="E29" s="16"/>
      <c r="F29" s="3">
        <f>SUM(B27:F27)</f>
        <v>744290.48</v>
      </c>
      <c r="I29" s="14"/>
      <c r="J29" s="14"/>
      <c r="K29" s="15"/>
    </row>
    <row r="30" spans="1:61" x14ac:dyDescent="0.25">
      <c r="C30" s="14"/>
      <c r="D30" s="14"/>
      <c r="E30" s="16"/>
      <c r="I30" s="14"/>
      <c r="J30" s="14"/>
      <c r="K30" s="15"/>
    </row>
    <row r="31" spans="1:61" x14ac:dyDescent="0.25">
      <c r="C31" s="14"/>
      <c r="D31" s="14"/>
      <c r="E31" s="16"/>
      <c r="I31" s="14"/>
      <c r="J31" s="14"/>
      <c r="K31" s="15"/>
    </row>
    <row r="32" spans="1:61" x14ac:dyDescent="0.25">
      <c r="I32" s="14"/>
      <c r="J32" s="14"/>
      <c r="K32" s="15"/>
    </row>
    <row r="33" spans="1:11" x14ac:dyDescent="0.25">
      <c r="I33" s="14"/>
      <c r="J33" s="14"/>
      <c r="K33" s="14"/>
    </row>
    <row r="34" spans="1:11" x14ac:dyDescent="0.25">
      <c r="D34" s="17"/>
      <c r="E34" s="17"/>
      <c r="I34" s="14"/>
      <c r="J34" s="14"/>
      <c r="K34" s="14"/>
    </row>
    <row r="35" spans="1:11" x14ac:dyDescent="0.25">
      <c r="E35" s="2"/>
      <c r="K35" s="2"/>
    </row>
    <row r="38" spans="1:11" x14ac:dyDescent="0.25">
      <c r="A38" s="11"/>
      <c r="B38" s="12"/>
      <c r="C38" s="1"/>
      <c r="D38" s="12"/>
      <c r="E38" s="1"/>
      <c r="F38" s="1"/>
      <c r="G38" s="1"/>
    </row>
    <row r="39" spans="1:11" x14ac:dyDescent="0.25">
      <c r="A39" s="68" t="s">
        <v>33</v>
      </c>
      <c r="B39" s="63" t="s">
        <v>0</v>
      </c>
      <c r="C39" s="63" t="s">
        <v>1</v>
      </c>
      <c r="D39" s="63" t="s">
        <v>2</v>
      </c>
      <c r="E39" s="63" t="s">
        <v>3</v>
      </c>
      <c r="F39" s="64" t="s">
        <v>5</v>
      </c>
      <c r="G39" s="65" t="s">
        <v>6</v>
      </c>
    </row>
    <row r="40" spans="1:11" x14ac:dyDescent="0.25">
      <c r="A40" s="26" t="s">
        <v>63</v>
      </c>
      <c r="B40" s="93">
        <v>500000</v>
      </c>
      <c r="C40" s="93">
        <v>0</v>
      </c>
      <c r="D40" s="93">
        <v>0</v>
      </c>
      <c r="E40" s="93">
        <v>0</v>
      </c>
      <c r="F40" s="94">
        <v>260000</v>
      </c>
      <c r="G40" s="95">
        <v>11000000</v>
      </c>
    </row>
    <row r="41" spans="1:11" x14ac:dyDescent="0.25">
      <c r="A41" s="26" t="s">
        <v>64</v>
      </c>
      <c r="B41" s="93">
        <v>9600</v>
      </c>
      <c r="C41" s="93">
        <v>0</v>
      </c>
      <c r="D41" s="93">
        <v>0</v>
      </c>
      <c r="E41" s="93">
        <v>0</v>
      </c>
      <c r="F41" s="94">
        <v>3900</v>
      </c>
      <c r="G41" s="95">
        <v>197000</v>
      </c>
    </row>
    <row r="42" spans="1:11" x14ac:dyDescent="0.25">
      <c r="A42" s="26" t="s">
        <v>65</v>
      </c>
      <c r="B42" s="93">
        <v>0</v>
      </c>
      <c r="C42" s="93">
        <v>0</v>
      </c>
      <c r="D42" s="93">
        <v>0</v>
      </c>
      <c r="E42" s="93">
        <v>0</v>
      </c>
      <c r="F42" s="94">
        <v>0</v>
      </c>
      <c r="G42" s="95"/>
    </row>
    <row r="43" spans="1:11" x14ac:dyDescent="0.25">
      <c r="A43" s="26" t="s">
        <v>66</v>
      </c>
      <c r="B43" s="9">
        <f>B27/1000</f>
        <v>85.819000000000003</v>
      </c>
      <c r="C43" s="9">
        <f>C27/1000</f>
        <v>3.1620999999999997</v>
      </c>
      <c r="D43" s="9">
        <f>D27/1000</f>
        <v>235.04738</v>
      </c>
      <c r="E43" s="9">
        <f>E27/1000</f>
        <v>72.515000000000001</v>
      </c>
      <c r="F43" s="22">
        <f>F27/1000</f>
        <v>347.74700000000001</v>
      </c>
      <c r="G43" s="37"/>
    </row>
    <row r="44" spans="1:11" x14ac:dyDescent="0.25">
      <c r="A44" s="27" t="s">
        <v>34</v>
      </c>
      <c r="B44" s="23">
        <f>B40/$G40</f>
        <v>4.5454545454545456E-2</v>
      </c>
      <c r="C44" s="23">
        <f>C40/$G40</f>
        <v>0</v>
      </c>
      <c r="D44" s="23">
        <f>D40/$G40</f>
        <v>0</v>
      </c>
      <c r="E44" s="23">
        <f>E40/$G40</f>
        <v>0</v>
      </c>
      <c r="F44" s="29">
        <f>F40/$G40</f>
        <v>2.3636363636363636E-2</v>
      </c>
      <c r="G44" s="38"/>
    </row>
    <row r="47" spans="1:11" x14ac:dyDescent="0.25">
      <c r="A47" s="21" t="s">
        <v>41</v>
      </c>
    </row>
    <row r="48" spans="1:11" x14ac:dyDescent="0.25">
      <c r="A48" s="68" t="s">
        <v>33</v>
      </c>
      <c r="B48" s="63" t="s">
        <v>0</v>
      </c>
      <c r="C48" s="63" t="s">
        <v>1</v>
      </c>
      <c r="D48" s="63" t="s">
        <v>2</v>
      </c>
      <c r="E48" s="63" t="s">
        <v>3</v>
      </c>
      <c r="F48" s="63" t="s">
        <v>5</v>
      </c>
      <c r="G48" s="65" t="s">
        <v>6</v>
      </c>
    </row>
    <row r="49" spans="1:7" x14ac:dyDescent="0.25">
      <c r="A49" s="26" t="s">
        <v>40</v>
      </c>
      <c r="B49" s="9">
        <f>IF(B41=0,0,B40/B41)</f>
        <v>52.083333333333336</v>
      </c>
      <c r="C49" s="9">
        <f t="shared" ref="C49:F49" si="20">IF(C41=0,0,C40/C41)</f>
        <v>0</v>
      </c>
      <c r="D49" s="9">
        <f t="shared" si="20"/>
        <v>0</v>
      </c>
      <c r="E49" s="9">
        <f t="shared" si="20"/>
        <v>0</v>
      </c>
      <c r="F49" s="9">
        <f t="shared" si="20"/>
        <v>66.666666666666671</v>
      </c>
      <c r="G49" s="36">
        <f>G40/G41</f>
        <v>55.837563451776653</v>
      </c>
    </row>
    <row r="50" spans="1:7" x14ac:dyDescent="0.25">
      <c r="A50" s="26" t="s">
        <v>36</v>
      </c>
      <c r="B50" s="3">
        <f>G27*10000</f>
        <v>3614.482588952837</v>
      </c>
      <c r="C50" s="3">
        <f t="shared" ref="C50:F50" si="21">H27*10000</f>
        <v>6647.8504958338599</v>
      </c>
      <c r="D50" s="3">
        <f t="shared" si="21"/>
        <v>4936.1656294447366</v>
      </c>
      <c r="E50" s="3">
        <f t="shared" si="21"/>
        <v>2738.912456437944</v>
      </c>
      <c r="F50" s="3">
        <f t="shared" si="21"/>
        <v>9501.9811232471311</v>
      </c>
      <c r="G50" s="37"/>
    </row>
    <row r="51" spans="1:7" x14ac:dyDescent="0.25">
      <c r="A51" s="27" t="s">
        <v>35</v>
      </c>
      <c r="B51" s="23">
        <f>B43/(B41+B43-B42)</f>
        <v>8.8602729412969629E-3</v>
      </c>
      <c r="C51" s="23">
        <f>C43/(C41+C43-C42)</f>
        <v>1</v>
      </c>
      <c r="D51" s="23">
        <f>D43/(D41+D43-D42)</f>
        <v>1</v>
      </c>
      <c r="E51" s="23">
        <f>E43/(E41+E43-E42)</f>
        <v>1</v>
      </c>
      <c r="F51" s="23">
        <f>F43/(F41+F43-F42)</f>
        <v>8.1866222258529048E-2</v>
      </c>
      <c r="G51" s="38"/>
    </row>
    <row r="53" spans="1:7" x14ac:dyDescent="0.25">
      <c r="A53" s="21" t="s">
        <v>42</v>
      </c>
    </row>
    <row r="54" spans="1:7" x14ac:dyDescent="0.25">
      <c r="A54" s="68" t="s">
        <v>33</v>
      </c>
      <c r="B54" s="62" t="s">
        <v>0</v>
      </c>
      <c r="C54" s="63" t="s">
        <v>1</v>
      </c>
      <c r="D54" s="63" t="s">
        <v>2</v>
      </c>
      <c r="E54" s="63" t="s">
        <v>3</v>
      </c>
      <c r="F54" s="64" t="s">
        <v>5</v>
      </c>
      <c r="G54" s="65" t="s">
        <v>48</v>
      </c>
    </row>
    <row r="55" spans="1:7" x14ac:dyDescent="0.25">
      <c r="A55" s="26" t="s">
        <v>40</v>
      </c>
      <c r="B55" s="33">
        <f>IF(B49&gt;References!$A$11,References!$B$11,IF(B49&lt;References!$A$13,References!$B$13,References!$B$12))</f>
        <v>1</v>
      </c>
      <c r="C55" s="9">
        <f>IF(C49&gt;References!$A$11,References!$B$11,IF(C49&lt;References!$A$13,References!$B$13,References!$B$12))</f>
        <v>3</v>
      </c>
      <c r="D55" s="9">
        <f>IF(D49&gt;References!$A$11,References!$B$11,IF(D49&lt;References!$A$13,References!$B$13,References!$B$12))</f>
        <v>3</v>
      </c>
      <c r="E55" s="9">
        <f>IF(E49&gt;References!$A$11,References!$B$11,IF(E49&lt;References!$A$13,References!$B$13,References!$B$12))</f>
        <v>3</v>
      </c>
      <c r="F55" s="22">
        <f>IF(F49&gt;References!$A$11,References!$B$11,IF(F49&lt;References!$A$13,References!$B$13,References!$B$12))</f>
        <v>1</v>
      </c>
      <c r="G55" s="39">
        <f>References!B13</f>
        <v>3</v>
      </c>
    </row>
    <row r="56" spans="1:7" x14ac:dyDescent="0.25">
      <c r="A56" s="26" t="s">
        <v>36</v>
      </c>
      <c r="B56" s="33">
        <f>IF(B50&lt;References!$A$16,References!$B$16,IF(B50&gt;References!$A$18,References!$B$18,References!$B$17))</f>
        <v>3</v>
      </c>
      <c r="C56" s="9">
        <f>IF(C50&lt;References!$A$16,References!$B$16,IF(C50&gt;References!$A$18,References!$B$18,References!$B$17))</f>
        <v>3</v>
      </c>
      <c r="D56" s="9">
        <f>IF(D50&lt;References!$A$16,References!$B$16,IF(D50&gt;References!$A$18,References!$B$18,References!$B$17))</f>
        <v>3</v>
      </c>
      <c r="E56" s="9">
        <f>IF(E50&lt;References!$A$16,References!$B$16,IF(E50&gt;References!$A$18,References!$B$18,References!$B$17))</f>
        <v>3</v>
      </c>
      <c r="F56" s="22">
        <f>IF(F50&lt;References!$A$16,References!$B$16,IF(F50&gt;References!$A$18,References!$B$18,References!$B$17))</f>
        <v>3</v>
      </c>
      <c r="G56" s="40">
        <f>References!B18</f>
        <v>3</v>
      </c>
    </row>
    <row r="57" spans="1:7" x14ac:dyDescent="0.25">
      <c r="A57" s="27" t="s">
        <v>35</v>
      </c>
      <c r="B57" s="34">
        <f>IF(B51&lt;References!$A$21,References!$B$21,IF(B51&gt;References!$A$23,References!$B$23,References!$B$22))</f>
        <v>1</v>
      </c>
      <c r="C57" s="35">
        <f>IF(C51&lt;References!$A$21,References!$B$21,IF(C51&gt;References!$A$23,References!$B$23,References!$B$22))</f>
        <v>3</v>
      </c>
      <c r="D57" s="35">
        <f>IF(D51&lt;References!$A$21,References!$B$21,IF(D51&gt;References!$A$23,References!$B$23,References!$B$22))</f>
        <v>3</v>
      </c>
      <c r="E57" s="35">
        <f>IF(E51&lt;References!$A$21,References!$B$21,IF(E51&gt;References!$A$23,References!$B$23,References!$B$22))</f>
        <v>3</v>
      </c>
      <c r="F57" s="24">
        <f>IF(F51&lt;References!$A$21,References!$B$21,IF(F51&gt;References!$A$23,References!$B$23,References!$B$22))</f>
        <v>1</v>
      </c>
      <c r="G57" s="41">
        <f>References!B23</f>
        <v>3</v>
      </c>
    </row>
    <row r="58" spans="1:7" x14ac:dyDescent="0.25">
      <c r="A58" s="7"/>
      <c r="B58" s="9"/>
      <c r="C58" s="9"/>
      <c r="D58" s="9"/>
      <c r="E58" s="9"/>
      <c r="F58" s="9"/>
      <c r="G58" s="9"/>
    </row>
    <row r="59" spans="1:7" x14ac:dyDescent="0.25">
      <c r="A59" s="21" t="s">
        <v>47</v>
      </c>
    </row>
    <row r="60" spans="1:7" x14ac:dyDescent="0.25">
      <c r="A60" s="68" t="s">
        <v>33</v>
      </c>
      <c r="B60" s="62" t="s">
        <v>0</v>
      </c>
      <c r="C60" s="63" t="s">
        <v>1</v>
      </c>
      <c r="D60" s="63" t="s">
        <v>2</v>
      </c>
      <c r="E60" s="63" t="s">
        <v>3</v>
      </c>
      <c r="F60" s="64" t="s">
        <v>5</v>
      </c>
      <c r="G60" s="65" t="s">
        <v>49</v>
      </c>
    </row>
    <row r="61" spans="1:7" x14ac:dyDescent="0.25">
      <c r="A61" s="26" t="s">
        <v>40</v>
      </c>
      <c r="B61" s="43">
        <f>B55/$G55</f>
        <v>0.33333333333333331</v>
      </c>
      <c r="C61" s="45">
        <f t="shared" ref="C61:F61" si="22">C55/$G55</f>
        <v>1</v>
      </c>
      <c r="D61" s="45">
        <f t="shared" si="22"/>
        <v>1</v>
      </c>
      <c r="E61" s="45">
        <f t="shared" si="22"/>
        <v>1</v>
      </c>
      <c r="F61" s="46">
        <f t="shared" si="22"/>
        <v>0.33333333333333331</v>
      </c>
      <c r="G61" s="51">
        <f>References!B2</f>
        <v>0.15</v>
      </c>
    </row>
    <row r="62" spans="1:7" x14ac:dyDescent="0.25">
      <c r="A62" s="26" t="s">
        <v>36</v>
      </c>
      <c r="B62" s="42">
        <f t="shared" ref="B62:F62" si="23">B56/$G56</f>
        <v>1</v>
      </c>
      <c r="C62" s="47">
        <f t="shared" si="23"/>
        <v>1</v>
      </c>
      <c r="D62" s="47">
        <f t="shared" si="23"/>
        <v>1</v>
      </c>
      <c r="E62" s="47">
        <f t="shared" si="23"/>
        <v>1</v>
      </c>
      <c r="F62" s="48">
        <f t="shared" si="23"/>
        <v>1</v>
      </c>
      <c r="G62" s="52">
        <f>References!B3</f>
        <v>0.3</v>
      </c>
    </row>
    <row r="63" spans="1:7" x14ac:dyDescent="0.25">
      <c r="A63" s="27" t="s">
        <v>35</v>
      </c>
      <c r="B63" s="44">
        <f t="shared" ref="B63:F63" si="24">B57/$G57</f>
        <v>0.33333333333333331</v>
      </c>
      <c r="C63" s="49">
        <f t="shared" si="24"/>
        <v>1</v>
      </c>
      <c r="D63" s="49">
        <f t="shared" si="24"/>
        <v>1</v>
      </c>
      <c r="E63" s="49">
        <f t="shared" si="24"/>
        <v>1</v>
      </c>
      <c r="F63" s="50">
        <f t="shared" si="24"/>
        <v>0.33333333333333331</v>
      </c>
      <c r="G63" s="53">
        <f>References!B4</f>
        <v>0.15</v>
      </c>
    </row>
    <row r="65" spans="1:7" x14ac:dyDescent="0.25">
      <c r="A65" s="21" t="s">
        <v>52</v>
      </c>
    </row>
    <row r="66" spans="1:7" x14ac:dyDescent="0.25">
      <c r="A66" s="68" t="s">
        <v>33</v>
      </c>
      <c r="B66" s="62" t="s">
        <v>0</v>
      </c>
      <c r="C66" s="63" t="s">
        <v>1</v>
      </c>
      <c r="D66" s="63" t="s">
        <v>2</v>
      </c>
      <c r="E66" s="63" t="s">
        <v>3</v>
      </c>
      <c r="F66" s="64" t="s">
        <v>5</v>
      </c>
      <c r="G66" s="54"/>
    </row>
    <row r="67" spans="1:7" x14ac:dyDescent="0.25">
      <c r="A67" s="25" t="s">
        <v>40</v>
      </c>
      <c r="B67" s="55">
        <f>B61*$G61</f>
        <v>4.9999999999999996E-2</v>
      </c>
      <c r="C67" s="57">
        <f t="shared" ref="C67:F67" si="25">C61*$G61</f>
        <v>0.15</v>
      </c>
      <c r="D67" s="57">
        <f t="shared" si="25"/>
        <v>0.15</v>
      </c>
      <c r="E67" s="57">
        <f t="shared" si="25"/>
        <v>0.15</v>
      </c>
      <c r="F67" s="58">
        <f t="shared" si="25"/>
        <v>4.9999999999999996E-2</v>
      </c>
      <c r="G67" s="10"/>
    </row>
    <row r="68" spans="1:7" x14ac:dyDescent="0.25">
      <c r="A68" s="26" t="s">
        <v>36</v>
      </c>
      <c r="B68" s="59">
        <f t="shared" ref="B68:F68" si="26">B62*$G62</f>
        <v>0.3</v>
      </c>
      <c r="C68" s="60">
        <f t="shared" si="26"/>
        <v>0.3</v>
      </c>
      <c r="D68" s="60">
        <f t="shared" si="26"/>
        <v>0.3</v>
      </c>
      <c r="E68" s="60">
        <f t="shared" si="26"/>
        <v>0.3</v>
      </c>
      <c r="F68" s="61">
        <f t="shared" si="26"/>
        <v>0.3</v>
      </c>
      <c r="G68" s="56"/>
    </row>
    <row r="69" spans="1:7" x14ac:dyDescent="0.25">
      <c r="A69" s="26" t="s">
        <v>35</v>
      </c>
      <c r="B69" s="59">
        <f t="shared" ref="B69:F69" si="27">B63*$G63</f>
        <v>4.9999999999999996E-2</v>
      </c>
      <c r="C69" s="60">
        <f t="shared" si="27"/>
        <v>0.15</v>
      </c>
      <c r="D69" s="60">
        <f t="shared" si="27"/>
        <v>0.15</v>
      </c>
      <c r="E69" s="60">
        <f t="shared" si="27"/>
        <v>0.15</v>
      </c>
      <c r="F69" s="61">
        <f t="shared" si="27"/>
        <v>4.9999999999999996E-2</v>
      </c>
      <c r="G69" s="10"/>
    </row>
    <row r="70" spans="1:7" x14ac:dyDescent="0.25">
      <c r="A70" s="28" t="s">
        <v>53</v>
      </c>
      <c r="B70" s="86">
        <f>SUM(B67:B69)</f>
        <v>0.39999999999999997</v>
      </c>
      <c r="C70" s="86">
        <f t="shared" ref="C70:F70" si="28">SUM(C67:C69)</f>
        <v>0.6</v>
      </c>
      <c r="D70" s="86">
        <f t="shared" si="28"/>
        <v>0.6</v>
      </c>
      <c r="E70" s="86">
        <f t="shared" si="28"/>
        <v>0.6</v>
      </c>
      <c r="F70" s="86">
        <f t="shared" si="28"/>
        <v>0.39999999999999997</v>
      </c>
    </row>
    <row r="74" spans="1:7" x14ac:dyDescent="0.25">
      <c r="A74" t="s">
        <v>92</v>
      </c>
    </row>
    <row r="75" spans="1:7" x14ac:dyDescent="0.25">
      <c r="A75" s="80" t="s">
        <v>53</v>
      </c>
      <c r="B75" s="81">
        <f>B70</f>
        <v>0.39999999999999997</v>
      </c>
      <c r="C75" s="81">
        <f t="shared" ref="C75:F75" si="29">C70</f>
        <v>0.6</v>
      </c>
      <c r="D75" s="81">
        <f t="shared" si="29"/>
        <v>0.6</v>
      </c>
      <c r="E75" s="81">
        <f t="shared" si="29"/>
        <v>0.6</v>
      </c>
      <c r="F75" s="81">
        <f t="shared" si="29"/>
        <v>0.39999999999999997</v>
      </c>
    </row>
    <row r="76" spans="1:7" x14ac:dyDescent="0.25">
      <c r="A76" s="80" t="s">
        <v>80</v>
      </c>
      <c r="B76" s="82">
        <f>BE27</f>
        <v>0.16830056611101532</v>
      </c>
      <c r="C76" s="82">
        <f>BF27</f>
        <v>0.18750245264281457</v>
      </c>
      <c r="D76" s="82">
        <f>BG27</f>
        <v>0.15977141069537643</v>
      </c>
      <c r="E76" s="82">
        <f>BH27</f>
        <v>0.1646034428110229</v>
      </c>
      <c r="F76" s="82">
        <f>BI27</f>
        <v>0.22889029292149202</v>
      </c>
    </row>
    <row r="77" spans="1:7" x14ac:dyDescent="0.25">
      <c r="A77" s="80" t="s">
        <v>81</v>
      </c>
      <c r="B77" s="83">
        <f>SUM(B75:B76)</f>
        <v>0.56830056611101532</v>
      </c>
      <c r="C77" s="83">
        <f>SUM(C75:C76)</f>
        <v>0.78750245264281449</v>
      </c>
      <c r="D77" s="83">
        <f>SUM(D75:D76)</f>
        <v>0.75977141069537635</v>
      </c>
      <c r="E77" s="83">
        <f>SUM(E75:E76)</f>
        <v>0.76460344281102288</v>
      </c>
      <c r="F77" s="83">
        <f>SUM(F75:F76)</f>
        <v>0.62889029292149201</v>
      </c>
    </row>
    <row r="78" spans="1:7" x14ac:dyDescent="0.25">
      <c r="A78" s="80" t="s">
        <v>86</v>
      </c>
      <c r="B78" s="76" t="str">
        <f>IF(B77&gt;References!$A$39,References!$B$39,References!$B$40)</f>
        <v>Critical</v>
      </c>
      <c r="C78" s="76" t="str">
        <f>IF(C77&gt;References!$A$39,References!$B$39,References!$B$40)</f>
        <v>Critical</v>
      </c>
      <c r="D78" s="76" t="str">
        <f>IF(D77&gt;References!$A$39,References!$B$39,References!$B$40)</f>
        <v>Critical</v>
      </c>
      <c r="E78" s="76" t="str">
        <f>IF(E77&gt;References!$A$39,References!$B$39,References!$B$40)</f>
        <v>Critical</v>
      </c>
      <c r="F78" s="76" t="str">
        <f>IF(F77&gt;References!$A$39,References!$B$39,References!$B$40)</f>
        <v>Critical</v>
      </c>
    </row>
  </sheetData>
  <mergeCells count="12">
    <mergeCell ref="G5:K5"/>
    <mergeCell ref="B5:F5"/>
    <mergeCell ref="L5:P5"/>
    <mergeCell ref="Q5:U5"/>
    <mergeCell ref="V5:Z5"/>
    <mergeCell ref="AZ5:BD5"/>
    <mergeCell ref="BE5:BI5"/>
    <mergeCell ref="AA5:AE5"/>
    <mergeCell ref="AF5:AJ5"/>
    <mergeCell ref="AK5:AO5"/>
    <mergeCell ref="AP5:AT5"/>
    <mergeCell ref="AU5:AY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F010-8E91-446E-99A0-48EB9F4E37F4}">
  <dimension ref="A1:BI80"/>
  <sheetViews>
    <sheetView topLeftCell="A5" zoomScale="70" zoomScaleNormal="70" workbookViewId="0">
      <selection activeCell="F31" sqref="F31"/>
    </sheetView>
  </sheetViews>
  <sheetFormatPr defaultRowHeight="15" x14ac:dyDescent="0.25"/>
  <cols>
    <col min="1" max="1" width="32" customWidth="1"/>
    <col min="2" max="2" width="15.85546875" customWidth="1"/>
    <col min="3" max="3" width="19.85546875" bestFit="1" customWidth="1"/>
    <col min="4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102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27" t="s">
        <v>101</v>
      </c>
      <c r="C5" s="128"/>
      <c r="D5" s="128"/>
      <c r="E5" s="128"/>
      <c r="F5" s="129"/>
      <c r="G5" s="134" t="s">
        <v>37</v>
      </c>
      <c r="H5" s="134"/>
      <c r="I5" s="134"/>
      <c r="J5" s="134"/>
      <c r="K5" s="134"/>
      <c r="L5" s="133" t="s">
        <v>67</v>
      </c>
      <c r="M5" s="133"/>
      <c r="N5" s="133"/>
      <c r="O5" s="133"/>
      <c r="P5" s="133"/>
      <c r="Q5" s="133" t="s">
        <v>70</v>
      </c>
      <c r="R5" s="133"/>
      <c r="S5" s="133"/>
      <c r="T5" s="133"/>
      <c r="U5" s="133"/>
      <c r="V5" s="133" t="s">
        <v>72</v>
      </c>
      <c r="W5" s="133"/>
      <c r="X5" s="133"/>
      <c r="Y5" s="133"/>
      <c r="Z5" s="133"/>
      <c r="AA5" s="134" t="s">
        <v>78</v>
      </c>
      <c r="AB5" s="134"/>
      <c r="AC5" s="134"/>
      <c r="AD5" s="134"/>
      <c r="AE5" s="134"/>
      <c r="AF5" s="134" t="s">
        <v>73</v>
      </c>
      <c r="AG5" s="134"/>
      <c r="AH5" s="134"/>
      <c r="AI5" s="134"/>
      <c r="AJ5" s="134"/>
      <c r="AK5" s="134" t="s">
        <v>74</v>
      </c>
      <c r="AL5" s="134"/>
      <c r="AM5" s="134"/>
      <c r="AN5" s="134"/>
      <c r="AO5" s="134"/>
      <c r="AP5" s="133" t="s">
        <v>75</v>
      </c>
      <c r="AQ5" s="133"/>
      <c r="AR5" s="133"/>
      <c r="AS5" s="133"/>
      <c r="AT5" s="133"/>
      <c r="AU5" s="133" t="s">
        <v>76</v>
      </c>
      <c r="AV5" s="133"/>
      <c r="AW5" s="133"/>
      <c r="AX5" s="133"/>
      <c r="AY5" s="133"/>
      <c r="AZ5" s="133" t="s">
        <v>77</v>
      </c>
      <c r="BA5" s="133"/>
      <c r="BB5" s="133"/>
      <c r="BC5" s="133"/>
      <c r="BD5" s="133"/>
      <c r="BE5" s="133" t="s">
        <v>79</v>
      </c>
      <c r="BF5" s="133"/>
      <c r="BG5" s="133"/>
      <c r="BH5" s="133"/>
      <c r="BI5" s="133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15</v>
      </c>
      <c r="C7" s="89">
        <v>12933</v>
      </c>
      <c r="D7" s="89">
        <v>13800</v>
      </c>
      <c r="E7" s="89">
        <v>10154</v>
      </c>
      <c r="F7" s="89"/>
      <c r="G7" s="19">
        <f>IF(B$29=0,0,(B7/B$29)^2)</f>
        <v>5.8200585737116435E-13</v>
      </c>
      <c r="H7" s="19">
        <f t="shared" ref="H7:K22" si="0">IF(C$29=0,0,(C7/C$29)^2)</f>
        <v>1.567814908987989E-7</v>
      </c>
      <c r="I7" s="19">
        <f t="shared" si="0"/>
        <v>2.6429023846159436E-6</v>
      </c>
      <c r="J7" s="19">
        <f t="shared" si="0"/>
        <v>1.0043446158482705E-6</v>
      </c>
      <c r="K7" s="19">
        <f t="shared" si="0"/>
        <v>0</v>
      </c>
      <c r="L7" s="18">
        <f>IF(COUNT(B7)=1,VLOOKUP($A7,References!$E$3:$P$69,9,FALSE),0)</f>
        <v>1</v>
      </c>
      <c r="M7" s="18">
        <f>IF(COUNT(C7)=1,VLOOKUP($A7,References!$E$3:$P$69,9,FALSE),0)</f>
        <v>1</v>
      </c>
      <c r="N7" s="18">
        <f>IF(COUNT(D7)=1,VLOOKUP($A7,References!$E$3:$P$69,9,FALSE),0)</f>
        <v>1</v>
      </c>
      <c r="O7" s="18">
        <f>IF(COUNT(E7)=1,VLOOKUP($A7,References!$E$3:$P$69,9,FALSE),0)</f>
        <v>1</v>
      </c>
      <c r="P7" s="18">
        <f>IF(COUNT(F7)=1,VLOOKUP($A7,References!$E$3:$P$69,9,FALSE),0)</f>
        <v>0</v>
      </c>
      <c r="Q7" s="18">
        <f>IF(COUNT(B7)=1,VLOOKUP($A7,References!$E$3:$P$69,10,FALSE),0)</f>
        <v>1</v>
      </c>
      <c r="R7" s="18">
        <f>IF(COUNT(C7)=1,VLOOKUP($A7,References!$E$3:$P$69,10,FALSE),0)</f>
        <v>1</v>
      </c>
      <c r="S7" s="18">
        <f>IF(COUNT(D7)=1,VLOOKUP($A7,References!$E$3:$P$69,10,FALSE),0)</f>
        <v>1</v>
      </c>
      <c r="T7" s="18">
        <f>IF(COUNT(E7)=1,VLOOKUP($A7,References!$E$3:$P$69,10,FALSE),0)</f>
        <v>1</v>
      </c>
      <c r="U7" s="18">
        <f>IF(COUNT(F7)=1,VLOOKUP($A7,References!$E$3:$P$69,10,FALSE),0)</f>
        <v>0</v>
      </c>
      <c r="V7" s="18">
        <f>IF(COUNT(B7)=1,VLOOKUP($A7,References!$E$3:$P$69,12,FALSE),0)</f>
        <v>2</v>
      </c>
      <c r="W7" s="18">
        <f>IF(COUNT(C7)=1,VLOOKUP($A7,References!$E$3:$P$69,12,FALSE),0)</f>
        <v>2</v>
      </c>
      <c r="X7" s="18">
        <f>IF(COUNT(D7)=1,VLOOKUP($A7,References!$E$3:$P$69,12,FALSE),0)</f>
        <v>2</v>
      </c>
      <c r="Y7" s="18">
        <f>IF(COUNT(E7)=1,VLOOKUP($A7,References!$E$3:$P$69,12,FALSE),0)</f>
        <v>2</v>
      </c>
      <c r="Z7" s="18">
        <f>IF(COUNT(F7)=1,VLOOKUP($A7,References!$E$3:$P$69,12,FALSE),0)</f>
        <v>0</v>
      </c>
      <c r="AA7" s="19">
        <f>L7/References!$B$28</f>
        <v>0.33333333333333331</v>
      </c>
      <c r="AB7" s="19">
        <f>M7/References!$B$28</f>
        <v>0.33333333333333331</v>
      </c>
      <c r="AC7" s="19">
        <f>N7/References!$B$28</f>
        <v>0.33333333333333331</v>
      </c>
      <c r="AD7" s="19">
        <f>O7/References!$B$28</f>
        <v>0.33333333333333331</v>
      </c>
      <c r="AE7" s="19">
        <f>P7/References!$B$28</f>
        <v>0</v>
      </c>
      <c r="AF7" s="19">
        <f t="shared" ref="AF7:AF27" si="1">Q7/2</f>
        <v>0.5</v>
      </c>
      <c r="AG7" s="19">
        <f t="shared" ref="AG7:AJ27" si="2">R7/2</f>
        <v>0.5</v>
      </c>
      <c r="AH7" s="19">
        <f t="shared" si="2"/>
        <v>0.5</v>
      </c>
      <c r="AI7" s="19">
        <f t="shared" si="2"/>
        <v>0.5</v>
      </c>
      <c r="AJ7" s="19">
        <f t="shared" si="2"/>
        <v>0</v>
      </c>
      <c r="AK7" s="19">
        <f>V7/References!$B$36</f>
        <v>0.4</v>
      </c>
      <c r="AL7" s="19">
        <f>W7/References!$B$36</f>
        <v>0.4</v>
      </c>
      <c r="AM7" s="19">
        <f>X7/References!$B$36</f>
        <v>0.4</v>
      </c>
      <c r="AN7" s="19">
        <f>Y7/References!$B$36</f>
        <v>0.4</v>
      </c>
      <c r="AO7" s="19">
        <f>Z7/References!$B$36</f>
        <v>0</v>
      </c>
      <c r="AP7" s="19">
        <f>AA7*References!$B$6</f>
        <v>8.3333333333333329E-2</v>
      </c>
      <c r="AQ7" s="19">
        <f>AB7*References!$B$6</f>
        <v>8.3333333333333329E-2</v>
      </c>
      <c r="AR7" s="19">
        <f>AC7*References!$B$6</f>
        <v>8.3333333333333329E-2</v>
      </c>
      <c r="AS7" s="19">
        <f>AD7*References!$B$6</f>
        <v>8.3333333333333329E-2</v>
      </c>
      <c r="AT7" s="19">
        <f>AE7*References!$B$6</f>
        <v>0</v>
      </c>
      <c r="AU7" s="19">
        <f>AF7*References!$B$5</f>
        <v>2.5000000000000001E-2</v>
      </c>
      <c r="AV7" s="19">
        <f>AG7*References!$B$5</f>
        <v>2.5000000000000001E-2</v>
      </c>
      <c r="AW7" s="19">
        <f>AH7*References!$B$5</f>
        <v>2.5000000000000001E-2</v>
      </c>
      <c r="AX7" s="19">
        <f>AI7*References!$B$5</f>
        <v>2.5000000000000001E-2</v>
      </c>
      <c r="AY7" s="19">
        <f>AJ7*References!$B$5</f>
        <v>0</v>
      </c>
      <c r="AZ7" s="19">
        <f>AK7*References!$B$7</f>
        <v>4.0000000000000008E-2</v>
      </c>
      <c r="BA7" s="19">
        <f>AL7*References!$B$7</f>
        <v>4.0000000000000008E-2</v>
      </c>
      <c r="BB7" s="19">
        <f>AM7*References!$B$7</f>
        <v>4.0000000000000008E-2</v>
      </c>
      <c r="BC7" s="19">
        <f>AN7*References!$B$7</f>
        <v>4.0000000000000008E-2</v>
      </c>
      <c r="BD7" s="19">
        <f>AO7*References!$B$7</f>
        <v>0</v>
      </c>
      <c r="BE7" s="78">
        <f>IF((AP7+AU7+AZ7)=0,"",AP7+AU7+AZ7)</f>
        <v>0.14833333333333334</v>
      </c>
      <c r="BF7" s="78">
        <f t="shared" ref="BF7:BI23" si="3">IF((AQ7+AV7+BA7)=0,"",AQ7+AV7+BA7)</f>
        <v>0.14833333333333334</v>
      </c>
      <c r="BG7" s="78">
        <f t="shared" si="3"/>
        <v>0.14833333333333334</v>
      </c>
      <c r="BH7" s="78">
        <f t="shared" si="3"/>
        <v>0.14833333333333334</v>
      </c>
      <c r="BI7" s="78" t="str">
        <f t="shared" si="3"/>
        <v/>
      </c>
    </row>
    <row r="8" spans="1:61" x14ac:dyDescent="0.25">
      <c r="A8" s="88" t="s">
        <v>95</v>
      </c>
      <c r="B8" s="89">
        <v>442000</v>
      </c>
      <c r="C8" s="89"/>
      <c r="D8" s="89"/>
      <c r="E8" s="90">
        <v>40000</v>
      </c>
      <c r="F8" s="89"/>
      <c r="G8" s="19">
        <f t="shared" ref="G8:G28" si="4">IF(B$29=0,0,(B8/B$29)^2)</f>
        <v>5.0534663253093415E-4</v>
      </c>
      <c r="H8" s="19">
        <f t="shared" si="0"/>
        <v>0</v>
      </c>
      <c r="I8" s="19">
        <f t="shared" si="0"/>
        <v>0</v>
      </c>
      <c r="J8" s="19">
        <f t="shared" si="0"/>
        <v>1.5585775641270126E-5</v>
      </c>
      <c r="K8" s="19">
        <f t="shared" si="0"/>
        <v>0</v>
      </c>
      <c r="L8" s="18">
        <f>IF(COUNT(B8)=1,VLOOKUP($A8,References!$E$3:$P$69,9,FALSE),0)</f>
        <v>3</v>
      </c>
      <c r="M8" s="18">
        <f>IF(COUNT(C8)=1,VLOOKUP($A8,References!$E$3:$P$69,9,FALSE),0)</f>
        <v>0</v>
      </c>
      <c r="N8" s="18">
        <f>IF(COUNT(D8)=1,VLOOKUP($A8,References!$E$3:$P$69,9,FALSE),0)</f>
        <v>0</v>
      </c>
      <c r="O8" s="18">
        <f>IF(COUNT(E8)=1,VLOOKUP($A8,References!$E$3:$P$69,9,FALSE),0)</f>
        <v>3</v>
      </c>
      <c r="P8" s="18">
        <f>IF(COUNT(F8)=1,VLOOKUP($A8,References!$E$3:$P$69,9,FALSE),0)</f>
        <v>0</v>
      </c>
      <c r="Q8" s="18">
        <f>IF(COUNT(B8)=1,VLOOKUP($A8,References!$E$3:$P$69,10,FALSE),0)</f>
        <v>2</v>
      </c>
      <c r="R8" s="18">
        <f>IF(COUNT(C8)=1,VLOOKUP($A8,References!$E$3:$P$69,10,FALSE),0)</f>
        <v>0</v>
      </c>
      <c r="S8" s="18">
        <f>IF(COUNT(D8)=1,VLOOKUP($A8,References!$E$3:$P$69,10,FALSE),0)</f>
        <v>0</v>
      </c>
      <c r="T8" s="18">
        <f>IF(COUNT(E8)=1,VLOOKUP($A8,References!$E$3:$P$69,10,FALSE),0)</f>
        <v>2</v>
      </c>
      <c r="U8" s="18">
        <f>IF(COUNT(F8)=1,VLOOKUP($A8,References!$E$3:$P$69,10,FALSE),0)</f>
        <v>0</v>
      </c>
      <c r="V8" s="18">
        <f>IF(COUNT(B8)=1,VLOOKUP($A8,References!$E$3:$P$69,12,FALSE),0)</f>
        <v>2</v>
      </c>
      <c r="W8" s="18">
        <f>IF(COUNT(C8)=1,VLOOKUP($A8,References!$E$3:$P$69,12,FALSE),0)</f>
        <v>0</v>
      </c>
      <c r="X8" s="18">
        <f>IF(COUNT(D8)=1,VLOOKUP($A8,References!$E$3:$P$69,12,FALSE),0)</f>
        <v>0</v>
      </c>
      <c r="Y8" s="18">
        <f>IF(COUNT(E8)=1,VLOOKUP($A8,References!$E$3:$P$69,12,FALSE),0)</f>
        <v>2</v>
      </c>
      <c r="Z8" s="18">
        <f>IF(COUNT(F8)=1,VLOOKUP($A8,References!$E$3:$P$69,12,FALSE),0)</f>
        <v>0</v>
      </c>
      <c r="AA8" s="19">
        <f>L8/References!$B$28</f>
        <v>1</v>
      </c>
      <c r="AB8" s="19">
        <f>M8/References!$B$28</f>
        <v>0</v>
      </c>
      <c r="AC8" s="19">
        <f>N8/References!$B$28</f>
        <v>0</v>
      </c>
      <c r="AD8" s="19">
        <f>O8/References!$B$28</f>
        <v>1</v>
      </c>
      <c r="AE8" s="19">
        <f>P8/References!$B$28</f>
        <v>0</v>
      </c>
      <c r="AF8" s="19">
        <f t="shared" si="1"/>
        <v>1</v>
      </c>
      <c r="AG8" s="19">
        <f t="shared" si="2"/>
        <v>0</v>
      </c>
      <c r="AH8" s="19">
        <f t="shared" si="2"/>
        <v>0</v>
      </c>
      <c r="AI8" s="19">
        <f t="shared" si="2"/>
        <v>1</v>
      </c>
      <c r="AJ8" s="19">
        <f t="shared" si="2"/>
        <v>0</v>
      </c>
      <c r="AK8" s="19">
        <f>V8/References!$B$36</f>
        <v>0.4</v>
      </c>
      <c r="AL8" s="19">
        <f>W8/References!$B$36</f>
        <v>0</v>
      </c>
      <c r="AM8" s="19">
        <f>X8/References!$B$36</f>
        <v>0</v>
      </c>
      <c r="AN8" s="19">
        <f>Y8/References!$B$36</f>
        <v>0.4</v>
      </c>
      <c r="AO8" s="19">
        <f>Z8/References!$B$36</f>
        <v>0</v>
      </c>
      <c r="AP8" s="19">
        <f>AA8*References!$B$6</f>
        <v>0.25</v>
      </c>
      <c r="AQ8" s="19">
        <f>AB8*References!$B$6</f>
        <v>0</v>
      </c>
      <c r="AR8" s="19">
        <f>AC8*References!$B$6</f>
        <v>0</v>
      </c>
      <c r="AS8" s="19">
        <f>AD8*References!$B$6</f>
        <v>0.25</v>
      </c>
      <c r="AT8" s="19">
        <f>AE8*References!$B$6</f>
        <v>0</v>
      </c>
      <c r="AU8" s="19">
        <f>AF8*References!$B$5</f>
        <v>0.05</v>
      </c>
      <c r="AV8" s="19">
        <f>AG8*References!$B$5</f>
        <v>0</v>
      </c>
      <c r="AW8" s="19">
        <f>AH8*References!$B$5</f>
        <v>0</v>
      </c>
      <c r="AX8" s="19">
        <f>AI8*References!$B$5</f>
        <v>0.05</v>
      </c>
      <c r="AY8" s="19">
        <f>AJ8*References!$B$5</f>
        <v>0</v>
      </c>
      <c r="AZ8" s="19">
        <f>AK8*References!$B$7</f>
        <v>4.0000000000000008E-2</v>
      </c>
      <c r="BA8" s="19">
        <f>AL8*References!$B$7</f>
        <v>0</v>
      </c>
      <c r="BB8" s="19">
        <f>AM8*References!$B$7</f>
        <v>0</v>
      </c>
      <c r="BC8" s="19">
        <f>AN8*References!$B$7</f>
        <v>4.0000000000000008E-2</v>
      </c>
      <c r="BD8" s="19">
        <f>AO8*References!$B$7</f>
        <v>0</v>
      </c>
      <c r="BE8" s="78">
        <f t="shared" ref="BE8:BI27" si="5">IF((AP8+AU8+AZ8)=0,"",AP8+AU8+AZ8)</f>
        <v>0.33999999999999997</v>
      </c>
      <c r="BF8" s="78" t="str">
        <f t="shared" si="3"/>
        <v/>
      </c>
      <c r="BG8" s="78" t="str">
        <f t="shared" si="3"/>
        <v/>
      </c>
      <c r="BH8" s="78">
        <f t="shared" si="3"/>
        <v>0.33999999999999997</v>
      </c>
      <c r="BI8" s="78" t="str">
        <f t="shared" si="3"/>
        <v/>
      </c>
    </row>
    <row r="9" spans="1:61" x14ac:dyDescent="0.25">
      <c r="A9" s="88" t="s">
        <v>19</v>
      </c>
      <c r="B9" s="89"/>
      <c r="C9" s="89">
        <v>130</v>
      </c>
      <c r="D9" s="89"/>
      <c r="E9" s="89"/>
      <c r="F9" s="89"/>
      <c r="G9" s="19">
        <f t="shared" si="4"/>
        <v>0</v>
      </c>
      <c r="H9" s="19">
        <f t="shared" si="0"/>
        <v>1.5841012602590778E-11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8">
        <f>IF(COUNT(B9)=1,VLOOKUP($A9,References!$E$3:$P$69,9,FALSE),0)</f>
        <v>0</v>
      </c>
      <c r="M9" s="18">
        <f>IF(COUNT(C9)=1,VLOOKUP($A9,References!$E$3:$P$69,9,FALSE),0)</f>
        <v>1</v>
      </c>
      <c r="N9" s="18">
        <f>IF(COUNT(D9)=1,VLOOKUP($A9,References!$E$3:$P$69,9,FALSE),0)</f>
        <v>0</v>
      </c>
      <c r="O9" s="18">
        <f>IF(COUNT(E9)=1,VLOOKUP($A9,References!$E$3:$P$69,9,FALSE),0)</f>
        <v>0</v>
      </c>
      <c r="P9" s="18">
        <f>IF(COUNT(F9)=1,VLOOKUP($A9,References!$E$3:$P$69,9,FALSE),0)</f>
        <v>0</v>
      </c>
      <c r="Q9" s="18">
        <f>IF(COUNT(B9)=1,VLOOKUP($A9,References!$E$3:$P$69,10,FALSE),0)</f>
        <v>0</v>
      </c>
      <c r="R9" s="18">
        <f>IF(COUNT(C9)=1,VLOOKUP($A9,References!$E$3:$P$69,10,FALSE),0)</f>
        <v>2</v>
      </c>
      <c r="S9" s="18">
        <f>IF(COUNT(D9)=1,VLOOKUP($A9,References!$E$3:$P$69,10,FALSE),0)</f>
        <v>0</v>
      </c>
      <c r="T9" s="18">
        <f>IF(COUNT(E9)=1,VLOOKUP($A9,References!$E$3:$P$69,10,FALSE),0)</f>
        <v>0</v>
      </c>
      <c r="U9" s="18">
        <f>IF(COUNT(F9)=1,VLOOKUP($A9,References!$E$3:$P$69,10,FALSE),0)</f>
        <v>0</v>
      </c>
      <c r="V9" s="18">
        <f>IF(COUNT(B9)=1,VLOOKUP($A9,References!$E$3:$P$69,12,FALSE),0)</f>
        <v>0</v>
      </c>
      <c r="W9" s="18">
        <f>IF(COUNT(C9)=1,VLOOKUP($A9,References!$E$3:$P$69,12,FALSE),0)</f>
        <v>1</v>
      </c>
      <c r="X9" s="18">
        <f>IF(COUNT(D9)=1,VLOOKUP($A9,References!$E$3:$P$69,12,FALSE),0)</f>
        <v>0</v>
      </c>
      <c r="Y9" s="18">
        <f>IF(COUNT(E9)=1,VLOOKUP($A9,References!$E$3:$P$69,12,FALSE),0)</f>
        <v>0</v>
      </c>
      <c r="Z9" s="18">
        <f>IF(COUNT(F9)=1,VLOOKUP($A9,References!$E$3:$P$69,12,FALSE),0)</f>
        <v>0</v>
      </c>
      <c r="AA9" s="19">
        <f>L9/References!$B$28</f>
        <v>0</v>
      </c>
      <c r="AB9" s="19">
        <f>M9/References!$B$28</f>
        <v>0.33333333333333331</v>
      </c>
      <c r="AC9" s="19">
        <f>N9/References!$B$28</f>
        <v>0</v>
      </c>
      <c r="AD9" s="19">
        <f>O9/References!$B$28</f>
        <v>0</v>
      </c>
      <c r="AE9" s="19">
        <f>P9/References!$B$28</f>
        <v>0</v>
      </c>
      <c r="AF9" s="19">
        <f t="shared" si="1"/>
        <v>0</v>
      </c>
      <c r="AG9" s="19">
        <f t="shared" si="2"/>
        <v>1</v>
      </c>
      <c r="AH9" s="19">
        <f t="shared" si="2"/>
        <v>0</v>
      </c>
      <c r="AI9" s="19">
        <f t="shared" si="2"/>
        <v>0</v>
      </c>
      <c r="AJ9" s="19">
        <f t="shared" si="2"/>
        <v>0</v>
      </c>
      <c r="AK9" s="19">
        <f>V9/References!$B$36</f>
        <v>0</v>
      </c>
      <c r="AL9" s="19">
        <f>W9/References!$B$36</f>
        <v>0.2</v>
      </c>
      <c r="AM9" s="19">
        <f>X9/References!$B$36</f>
        <v>0</v>
      </c>
      <c r="AN9" s="19">
        <f>Y9/References!$B$36</f>
        <v>0</v>
      </c>
      <c r="AO9" s="19">
        <f>Z9/References!$B$36</f>
        <v>0</v>
      </c>
      <c r="AP9" s="19">
        <f>AA9*References!$B$6</f>
        <v>0</v>
      </c>
      <c r="AQ9" s="19">
        <f>AB9*References!$B$6</f>
        <v>8.3333333333333329E-2</v>
      </c>
      <c r="AR9" s="19">
        <f>AC9*References!$B$6</f>
        <v>0</v>
      </c>
      <c r="AS9" s="19">
        <f>AD9*References!$B$6</f>
        <v>0</v>
      </c>
      <c r="AT9" s="19">
        <f>AE9*References!$B$6</f>
        <v>0</v>
      </c>
      <c r="AU9" s="19">
        <f>AF9*References!$B$5</f>
        <v>0</v>
      </c>
      <c r="AV9" s="19">
        <f>AG9*References!$B$5</f>
        <v>0.05</v>
      </c>
      <c r="AW9" s="19">
        <f>AH9*References!$B$5</f>
        <v>0</v>
      </c>
      <c r="AX9" s="19">
        <f>AI9*References!$B$5</f>
        <v>0</v>
      </c>
      <c r="AY9" s="19">
        <f>AJ9*References!$B$5</f>
        <v>0</v>
      </c>
      <c r="AZ9" s="19">
        <f>AK9*References!$B$7</f>
        <v>0</v>
      </c>
      <c r="BA9" s="19">
        <f>AL9*References!$B$7</f>
        <v>2.0000000000000004E-2</v>
      </c>
      <c r="BB9" s="19">
        <f>AM9*References!$B$7</f>
        <v>0</v>
      </c>
      <c r="BC9" s="19">
        <f>AN9*References!$B$7</f>
        <v>0</v>
      </c>
      <c r="BD9" s="19">
        <f>AO9*References!$B$7</f>
        <v>0</v>
      </c>
      <c r="BE9" s="78" t="str">
        <f t="shared" si="5"/>
        <v/>
      </c>
      <c r="BF9" s="78">
        <f t="shared" si="3"/>
        <v>0.15333333333333332</v>
      </c>
      <c r="BG9" s="78" t="str">
        <f t="shared" si="3"/>
        <v/>
      </c>
      <c r="BH9" s="78" t="str">
        <f t="shared" si="3"/>
        <v/>
      </c>
      <c r="BI9" s="78" t="str">
        <f t="shared" si="3"/>
        <v/>
      </c>
    </row>
    <row r="10" spans="1:61" x14ac:dyDescent="0.25">
      <c r="A10" s="88" t="s">
        <v>16</v>
      </c>
      <c r="B10" s="89">
        <v>9702</v>
      </c>
      <c r="C10" s="89"/>
      <c r="D10" s="89"/>
      <c r="E10" s="90"/>
      <c r="F10" s="91"/>
      <c r="G10" s="19">
        <f t="shared" si="4"/>
        <v>2.4348229011263236E-7</v>
      </c>
      <c r="H10" s="19">
        <f t="shared" si="0"/>
        <v>0</v>
      </c>
      <c r="I10" s="19">
        <f t="shared" si="0"/>
        <v>0</v>
      </c>
      <c r="J10" s="19">
        <f t="shared" si="0"/>
        <v>0</v>
      </c>
      <c r="K10" s="19">
        <f t="shared" si="0"/>
        <v>0</v>
      </c>
      <c r="L10" s="18">
        <f>IF(COUNT(B10)=1,VLOOKUP($A10,References!$E$3:$P$69,9,FALSE),0)</f>
        <v>1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0</v>
      </c>
      <c r="Q10" s="18">
        <f>IF(COUNT(B10)=1,VLOOKUP($A10,References!$E$3:$P$69,10,FALSE),0)</f>
        <v>2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0</v>
      </c>
      <c r="V10" s="18">
        <f>IF(COUNT(B10)=1,VLOOKUP($A10,References!$E$3:$P$69,12,FALSE),0)</f>
        <v>1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0</v>
      </c>
      <c r="AA10" s="19">
        <f>L10/References!$B$28</f>
        <v>0.33333333333333331</v>
      </c>
      <c r="AB10" s="19">
        <f>M10/References!$B$28</f>
        <v>0</v>
      </c>
      <c r="AC10" s="19">
        <f>N10/References!$B$28</f>
        <v>0</v>
      </c>
      <c r="AD10" s="19">
        <f>O10/References!$B$28</f>
        <v>0</v>
      </c>
      <c r="AE10" s="19">
        <f>P10/References!$B$28</f>
        <v>0</v>
      </c>
      <c r="AF10" s="19">
        <f t="shared" si="1"/>
        <v>1</v>
      </c>
      <c r="AG10" s="19">
        <f t="shared" si="2"/>
        <v>0</v>
      </c>
      <c r="AH10" s="19">
        <f t="shared" si="2"/>
        <v>0</v>
      </c>
      <c r="AI10" s="19">
        <f t="shared" si="2"/>
        <v>0</v>
      </c>
      <c r="AJ10" s="19">
        <f t="shared" si="2"/>
        <v>0</v>
      </c>
      <c r="AK10" s="19">
        <f>V10/References!$B$36</f>
        <v>0.2</v>
      </c>
      <c r="AL10" s="19">
        <f>W10/References!$B$36</f>
        <v>0</v>
      </c>
      <c r="AM10" s="19">
        <f>X10/References!$B$36</f>
        <v>0</v>
      </c>
      <c r="AN10" s="19">
        <f>Y10/References!$B$36</f>
        <v>0</v>
      </c>
      <c r="AO10" s="19">
        <f>Z10/References!$B$36</f>
        <v>0</v>
      </c>
      <c r="AP10" s="19">
        <f>AA10*References!$B$6</f>
        <v>8.3333333333333329E-2</v>
      </c>
      <c r="AQ10" s="19">
        <f>AB10*References!$B$6</f>
        <v>0</v>
      </c>
      <c r="AR10" s="19">
        <f>AC10*References!$B$6</f>
        <v>0</v>
      </c>
      <c r="AS10" s="19">
        <f>AD10*References!$B$6</f>
        <v>0</v>
      </c>
      <c r="AT10" s="19">
        <f>AE10*References!$B$6</f>
        <v>0</v>
      </c>
      <c r="AU10" s="19">
        <f>AF10*References!$B$5</f>
        <v>0.05</v>
      </c>
      <c r="AV10" s="19">
        <f>AG10*References!$B$5</f>
        <v>0</v>
      </c>
      <c r="AW10" s="19">
        <f>AH10*References!$B$5</f>
        <v>0</v>
      </c>
      <c r="AX10" s="19">
        <f>AI10*References!$B$5</f>
        <v>0</v>
      </c>
      <c r="AY10" s="19">
        <f>AJ10*References!$B$5</f>
        <v>0</v>
      </c>
      <c r="AZ10" s="19">
        <f>AK10*References!$B$7</f>
        <v>2.0000000000000004E-2</v>
      </c>
      <c r="BA10" s="19">
        <f>AL10*References!$B$7</f>
        <v>0</v>
      </c>
      <c r="BB10" s="19">
        <f>AM10*References!$B$7</f>
        <v>0</v>
      </c>
      <c r="BC10" s="19">
        <f>AN10*References!$B$7</f>
        <v>0</v>
      </c>
      <c r="BD10" s="19">
        <f>AO10*References!$B$7</f>
        <v>0</v>
      </c>
      <c r="BE10" s="78">
        <f t="shared" si="5"/>
        <v>0.15333333333333332</v>
      </c>
      <c r="BF10" s="78" t="str">
        <f t="shared" si="3"/>
        <v/>
      </c>
      <c r="BG10" s="78" t="str">
        <f t="shared" si="3"/>
        <v/>
      </c>
      <c r="BH10" s="78" t="str">
        <f t="shared" si="3"/>
        <v/>
      </c>
      <c r="BI10" s="78" t="str">
        <f t="shared" si="3"/>
        <v/>
      </c>
    </row>
    <row r="11" spans="1:61" x14ac:dyDescent="0.25">
      <c r="A11" s="88" t="s">
        <v>96</v>
      </c>
      <c r="B11" s="89">
        <v>248830</v>
      </c>
      <c r="C11" s="89">
        <v>594090</v>
      </c>
      <c r="D11" s="89"/>
      <c r="E11" s="90">
        <v>3401190</v>
      </c>
      <c r="F11" s="89"/>
      <c r="G11" s="19">
        <f t="shared" si="4"/>
        <v>1.6015861940868356E-4</v>
      </c>
      <c r="H11" s="19">
        <f t="shared" si="0"/>
        <v>3.3082682674718286E-4</v>
      </c>
      <c r="I11" s="19">
        <f t="shared" si="0"/>
        <v>0</v>
      </c>
      <c r="J11" s="19">
        <f t="shared" si="0"/>
        <v>0.11268606786286792</v>
      </c>
      <c r="K11" s="19">
        <f t="shared" si="0"/>
        <v>0</v>
      </c>
      <c r="L11" s="18">
        <f>IF(COUNT(B11)=1,VLOOKUP($A11,References!$E$3:$P$69,9,FALSE),0)</f>
        <v>1</v>
      </c>
      <c r="M11" s="18">
        <f>IF(COUNT(C11)=1,VLOOKUP($A11,References!$E$3:$P$69,9,FALSE),0)</f>
        <v>1</v>
      </c>
      <c r="N11" s="18">
        <f>IF(COUNT(D11)=1,VLOOKUP($A11,References!$E$3:$P$69,9,FALSE),0)</f>
        <v>0</v>
      </c>
      <c r="O11" s="18">
        <f>IF(COUNT(E11)=1,VLOOKUP($A11,References!$E$3:$P$69,9,FALSE),0)</f>
        <v>1</v>
      </c>
      <c r="P11" s="18">
        <f>IF(COUNT(F11)=1,VLOOKUP($A11,References!$E$3:$P$69,9,FALSE),0)</f>
        <v>0</v>
      </c>
      <c r="Q11" s="18">
        <f>IF(COUNT(B11)=1,VLOOKUP($A11,References!$E$3:$P$69,10,FALSE),0)</f>
        <v>2</v>
      </c>
      <c r="R11" s="18">
        <f>IF(COUNT(C11)=1,VLOOKUP($A11,References!$E$3:$P$69,10,FALSE),0)</f>
        <v>2</v>
      </c>
      <c r="S11" s="18">
        <f>IF(COUNT(D11)=1,VLOOKUP($A11,References!$E$3:$P$69,10,FALSE),0)</f>
        <v>0</v>
      </c>
      <c r="T11" s="18">
        <f>IF(COUNT(E11)=1,VLOOKUP($A11,References!$E$3:$P$69,10,FALSE),0)</f>
        <v>2</v>
      </c>
      <c r="U11" s="18">
        <f>IF(COUNT(F11)=1,VLOOKUP($A11,References!$E$3:$P$69,10,FALSE),0)</f>
        <v>0</v>
      </c>
      <c r="V11" s="18">
        <f>IF(COUNT(B11)=1,VLOOKUP($A11,References!$E$3:$P$69,12,FALSE),0)</f>
        <v>1</v>
      </c>
      <c r="W11" s="18">
        <f>IF(COUNT(C11)=1,VLOOKUP($A11,References!$E$3:$P$69,12,FALSE),0)</f>
        <v>1</v>
      </c>
      <c r="X11" s="18">
        <f>IF(COUNT(D11)=1,VLOOKUP($A11,References!$E$3:$P$69,12,FALSE),0)</f>
        <v>0</v>
      </c>
      <c r="Y11" s="18">
        <f>IF(COUNT(E11)=1,VLOOKUP($A11,References!$E$3:$P$69,12,FALSE),0)</f>
        <v>1</v>
      </c>
      <c r="Z11" s="18">
        <f>IF(COUNT(F11)=1,VLOOKUP($A11,References!$E$3:$P$69,12,FALSE),0)</f>
        <v>0</v>
      </c>
      <c r="AA11" s="19">
        <f>L11/References!$B$28</f>
        <v>0.33333333333333331</v>
      </c>
      <c r="AB11" s="19">
        <f>M11/References!$B$28</f>
        <v>0.33333333333333331</v>
      </c>
      <c r="AC11" s="19">
        <f>N11/References!$B$28</f>
        <v>0</v>
      </c>
      <c r="AD11" s="19">
        <f>O11/References!$B$28</f>
        <v>0.33333333333333331</v>
      </c>
      <c r="AE11" s="19">
        <f>P11/References!$B$28</f>
        <v>0</v>
      </c>
      <c r="AF11" s="19">
        <f t="shared" si="1"/>
        <v>1</v>
      </c>
      <c r="AG11" s="19">
        <f t="shared" si="2"/>
        <v>1</v>
      </c>
      <c r="AH11" s="19">
        <f t="shared" si="2"/>
        <v>0</v>
      </c>
      <c r="AI11" s="19">
        <f t="shared" si="2"/>
        <v>1</v>
      </c>
      <c r="AJ11" s="19">
        <f t="shared" si="2"/>
        <v>0</v>
      </c>
      <c r="AK11" s="19">
        <f>V11/References!$B$36</f>
        <v>0.2</v>
      </c>
      <c r="AL11" s="19">
        <f>W11/References!$B$36</f>
        <v>0.2</v>
      </c>
      <c r="AM11" s="19">
        <f>X11/References!$B$36</f>
        <v>0</v>
      </c>
      <c r="AN11" s="19">
        <f>Y11/References!$B$36</f>
        <v>0.2</v>
      </c>
      <c r="AO11" s="19">
        <f>Z11/References!$B$36</f>
        <v>0</v>
      </c>
      <c r="AP11" s="19">
        <f>AA11*References!$B$6</f>
        <v>8.3333333333333329E-2</v>
      </c>
      <c r="AQ11" s="19">
        <f>AB11*References!$B$6</f>
        <v>8.3333333333333329E-2</v>
      </c>
      <c r="AR11" s="19">
        <f>AC11*References!$B$6</f>
        <v>0</v>
      </c>
      <c r="AS11" s="19">
        <f>AD11*References!$B$6</f>
        <v>8.3333333333333329E-2</v>
      </c>
      <c r="AT11" s="19">
        <f>AE11*References!$B$6</f>
        <v>0</v>
      </c>
      <c r="AU11" s="19">
        <f>AF11*References!$B$5</f>
        <v>0.05</v>
      </c>
      <c r="AV11" s="19">
        <f>AG11*References!$B$5</f>
        <v>0.05</v>
      </c>
      <c r="AW11" s="19">
        <f>AH11*References!$B$5</f>
        <v>0</v>
      </c>
      <c r="AX11" s="19">
        <f>AI11*References!$B$5</f>
        <v>0.05</v>
      </c>
      <c r="AY11" s="19">
        <f>AJ11*References!$B$5</f>
        <v>0</v>
      </c>
      <c r="AZ11" s="19">
        <f>AK11*References!$B$7</f>
        <v>2.0000000000000004E-2</v>
      </c>
      <c r="BA11" s="19">
        <f>AL11*References!$B$7</f>
        <v>2.0000000000000004E-2</v>
      </c>
      <c r="BB11" s="19">
        <f>AM11*References!$B$7</f>
        <v>0</v>
      </c>
      <c r="BC11" s="19">
        <f>AN11*References!$B$7</f>
        <v>2.0000000000000004E-2</v>
      </c>
      <c r="BD11" s="19">
        <f>AO11*References!$B$7</f>
        <v>0</v>
      </c>
      <c r="BE11" s="78">
        <f t="shared" si="5"/>
        <v>0.15333333333333332</v>
      </c>
      <c r="BF11" s="78">
        <f t="shared" si="3"/>
        <v>0.15333333333333332</v>
      </c>
      <c r="BG11" s="78" t="str">
        <f t="shared" si="3"/>
        <v/>
      </c>
      <c r="BH11" s="78">
        <f t="shared" si="3"/>
        <v>0.15333333333333332</v>
      </c>
      <c r="BI11" s="78" t="str">
        <f t="shared" si="3"/>
        <v/>
      </c>
    </row>
    <row r="12" spans="1:61" x14ac:dyDescent="0.25">
      <c r="A12" s="88" t="s">
        <v>10</v>
      </c>
      <c r="B12" s="89">
        <v>10068100</v>
      </c>
      <c r="C12" s="89">
        <v>1750420</v>
      </c>
      <c r="D12" s="89">
        <v>4642983</v>
      </c>
      <c r="E12" s="89">
        <v>5374825</v>
      </c>
      <c r="F12" s="89">
        <v>26000</v>
      </c>
      <c r="G12" s="19">
        <f t="shared" si="4"/>
        <v>0.26220434147128963</v>
      </c>
      <c r="H12" s="19">
        <f t="shared" si="0"/>
        <v>2.8719757501961354E-3</v>
      </c>
      <c r="I12" s="19">
        <f t="shared" si="0"/>
        <v>0.29916937699666113</v>
      </c>
      <c r="J12" s="19">
        <f t="shared" si="0"/>
        <v>0.28140842445184933</v>
      </c>
      <c r="K12" s="19">
        <f t="shared" si="0"/>
        <v>2.3132465746901476E-3</v>
      </c>
      <c r="L12" s="18">
        <f>IF(COUNT(B12)=1,VLOOKUP($A12,References!$E$3:$P$69,9,FALSE),0)</f>
        <v>3</v>
      </c>
      <c r="M12" s="18">
        <f>IF(COUNT(C12)=1,VLOOKUP($A12,References!$E$3:$P$69,9,FALSE),0)</f>
        <v>3</v>
      </c>
      <c r="N12" s="18">
        <f>IF(COUNT(D12)=1,VLOOKUP($A12,References!$E$3:$P$69,9,FALSE),0)</f>
        <v>3</v>
      </c>
      <c r="O12" s="18">
        <f>IF(COUNT(E12)=1,VLOOKUP($A12,References!$E$3:$P$69,9,FALSE),0)</f>
        <v>3</v>
      </c>
      <c r="P12" s="18">
        <f>IF(COUNT(F12)=1,VLOOKUP($A12,References!$E$3:$P$69,9,FALSE),0)</f>
        <v>3</v>
      </c>
      <c r="Q12" s="18">
        <f>IF(COUNT(B12)=1,VLOOKUP($A12,References!$E$3:$P$69,10,FALSE),0)</f>
        <v>1</v>
      </c>
      <c r="R12" s="18">
        <f>IF(COUNT(C12)=1,VLOOKUP($A12,References!$E$3:$P$69,10,FALSE),0)</f>
        <v>1</v>
      </c>
      <c r="S12" s="18">
        <f>IF(COUNT(D12)=1,VLOOKUP($A12,References!$E$3:$P$69,10,FALSE),0)</f>
        <v>1</v>
      </c>
      <c r="T12" s="18">
        <f>IF(COUNT(E12)=1,VLOOKUP($A12,References!$E$3:$P$69,10,FALSE),0)</f>
        <v>1</v>
      </c>
      <c r="U12" s="18">
        <f>IF(COUNT(F12)=1,VLOOKUP($A12,References!$E$3:$P$69,10,FALSE),0)</f>
        <v>1</v>
      </c>
      <c r="V12" s="18">
        <f>IF(COUNT(B12)=1,VLOOKUP($A12,References!$E$3:$P$69,12,FALSE),0)</f>
        <v>3</v>
      </c>
      <c r="W12" s="18">
        <f>IF(COUNT(C12)=1,VLOOKUP($A12,References!$E$3:$P$69,12,FALSE),0)</f>
        <v>3</v>
      </c>
      <c r="X12" s="18">
        <f>IF(COUNT(D12)=1,VLOOKUP($A12,References!$E$3:$P$69,12,FALSE),0)</f>
        <v>3</v>
      </c>
      <c r="Y12" s="18">
        <f>IF(COUNT(E12)=1,VLOOKUP($A12,References!$E$3:$P$69,12,FALSE),0)</f>
        <v>3</v>
      </c>
      <c r="Z12" s="18">
        <f>IF(COUNT(F12)=1,VLOOKUP($A12,References!$E$3:$P$69,12,FALSE),0)</f>
        <v>3</v>
      </c>
      <c r="AA12" s="19">
        <f>L12/References!$B$28</f>
        <v>1</v>
      </c>
      <c r="AB12" s="19">
        <f>M12/References!$B$28</f>
        <v>1</v>
      </c>
      <c r="AC12" s="19">
        <f>N12/References!$B$28</f>
        <v>1</v>
      </c>
      <c r="AD12" s="19">
        <f>O12/References!$B$28</f>
        <v>1</v>
      </c>
      <c r="AE12" s="19">
        <f>P12/References!$B$28</f>
        <v>1</v>
      </c>
      <c r="AF12" s="19">
        <f t="shared" si="1"/>
        <v>0.5</v>
      </c>
      <c r="AG12" s="19">
        <f t="shared" si="2"/>
        <v>0.5</v>
      </c>
      <c r="AH12" s="19">
        <f t="shared" si="2"/>
        <v>0.5</v>
      </c>
      <c r="AI12" s="19">
        <f t="shared" si="2"/>
        <v>0.5</v>
      </c>
      <c r="AJ12" s="19">
        <f t="shared" si="2"/>
        <v>0.5</v>
      </c>
      <c r="AK12" s="19">
        <f>V12/References!$B$36</f>
        <v>0.6</v>
      </c>
      <c r="AL12" s="19">
        <f>W12/References!$B$36</f>
        <v>0.6</v>
      </c>
      <c r="AM12" s="19">
        <f>X12/References!$B$36</f>
        <v>0.6</v>
      </c>
      <c r="AN12" s="19">
        <f>Y12/References!$B$36</f>
        <v>0.6</v>
      </c>
      <c r="AO12" s="19">
        <f>Z12/References!$B$36</f>
        <v>0.6</v>
      </c>
      <c r="AP12" s="19">
        <f>AA12*References!$B$6</f>
        <v>0.25</v>
      </c>
      <c r="AQ12" s="19">
        <f>AB12*References!$B$6</f>
        <v>0.25</v>
      </c>
      <c r="AR12" s="19">
        <f>AC12*References!$B$6</f>
        <v>0.25</v>
      </c>
      <c r="AS12" s="19">
        <f>AD12*References!$B$6</f>
        <v>0.25</v>
      </c>
      <c r="AT12" s="19">
        <f>AE12*References!$B$6</f>
        <v>0.25</v>
      </c>
      <c r="AU12" s="19">
        <f>AF12*References!$B$5</f>
        <v>2.5000000000000001E-2</v>
      </c>
      <c r="AV12" s="19">
        <f>AG12*References!$B$5</f>
        <v>2.5000000000000001E-2</v>
      </c>
      <c r="AW12" s="19">
        <f>AH12*References!$B$5</f>
        <v>2.5000000000000001E-2</v>
      </c>
      <c r="AX12" s="19">
        <f>AI12*References!$B$5</f>
        <v>2.5000000000000001E-2</v>
      </c>
      <c r="AY12" s="19">
        <f>AJ12*References!$B$5</f>
        <v>2.5000000000000001E-2</v>
      </c>
      <c r="AZ12" s="19">
        <f>AK12*References!$B$7</f>
        <v>0.06</v>
      </c>
      <c r="BA12" s="19">
        <f>AL12*References!$B$7</f>
        <v>0.06</v>
      </c>
      <c r="BB12" s="19">
        <f>AM12*References!$B$7</f>
        <v>0.06</v>
      </c>
      <c r="BC12" s="19">
        <f>AN12*References!$B$7</f>
        <v>0.06</v>
      </c>
      <c r="BD12" s="19">
        <f>AO12*References!$B$7</f>
        <v>0.06</v>
      </c>
      <c r="BE12" s="78">
        <f t="shared" si="5"/>
        <v>0.33500000000000002</v>
      </c>
      <c r="BF12" s="78">
        <f t="shared" si="3"/>
        <v>0.33500000000000002</v>
      </c>
      <c r="BG12" s="78">
        <f t="shared" si="3"/>
        <v>0.33500000000000002</v>
      </c>
      <c r="BH12" s="78">
        <f t="shared" si="3"/>
        <v>0.33500000000000002</v>
      </c>
      <c r="BI12" s="78">
        <f t="shared" si="3"/>
        <v>0.33500000000000002</v>
      </c>
    </row>
    <row r="13" spans="1:61" x14ac:dyDescent="0.25">
      <c r="A13" s="88" t="s">
        <v>97</v>
      </c>
      <c r="B13" s="89"/>
      <c r="C13" s="89"/>
      <c r="D13" s="89">
        <v>1525000</v>
      </c>
      <c r="E13" s="89"/>
      <c r="F13" s="89"/>
      <c r="G13" s="19">
        <f t="shared" si="4"/>
        <v>0</v>
      </c>
      <c r="H13" s="19">
        <f t="shared" si="0"/>
        <v>0</v>
      </c>
      <c r="I13" s="19">
        <f t="shared" si="0"/>
        <v>3.2274731454644268E-2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0</v>
      </c>
      <c r="M13" s="18">
        <f>IF(COUNT(C13)=1,VLOOKUP($A13,References!$E$3:$P$69,9,FALSE),0)</f>
        <v>0</v>
      </c>
      <c r="N13" s="18">
        <f>IF(COUNT(D13)=1,VLOOKUP($A13,References!$E$3:$P$69,9,FALSE),0)</f>
        <v>3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0</v>
      </c>
      <c r="R13" s="18">
        <f>IF(COUNT(C13)=1,VLOOKUP($A13,References!$E$3:$P$69,10,FALSE),0)</f>
        <v>0</v>
      </c>
      <c r="S13" s="18">
        <f>IF(COUNT(D13)=1,VLOOKUP($A13,References!$E$3:$P$69,10,FALSE),0)</f>
        <v>2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0</v>
      </c>
      <c r="W13" s="18">
        <f>IF(COUNT(C13)=1,VLOOKUP($A13,References!$E$3:$P$69,12,FALSE),0)</f>
        <v>0</v>
      </c>
      <c r="X13" s="18">
        <f>IF(COUNT(D13)=1,VLOOKUP($A13,References!$E$3:$P$69,12,FALSE),0)</f>
        <v>2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</v>
      </c>
      <c r="AB13" s="19">
        <f>M13/References!$B$28</f>
        <v>0</v>
      </c>
      <c r="AC13" s="19">
        <f>N13/References!$B$28</f>
        <v>1</v>
      </c>
      <c r="AD13" s="19">
        <f>O13/References!$B$28</f>
        <v>0</v>
      </c>
      <c r="AE13" s="19">
        <f>P13/References!$B$28</f>
        <v>0</v>
      </c>
      <c r="AF13" s="19">
        <f t="shared" si="1"/>
        <v>0</v>
      </c>
      <c r="AG13" s="19">
        <f t="shared" si="2"/>
        <v>0</v>
      </c>
      <c r="AH13" s="19">
        <f t="shared" si="2"/>
        <v>1</v>
      </c>
      <c r="AI13" s="19">
        <f t="shared" si="2"/>
        <v>0</v>
      </c>
      <c r="AJ13" s="19">
        <f t="shared" si="2"/>
        <v>0</v>
      </c>
      <c r="AK13" s="19">
        <f>V13/References!$B$36</f>
        <v>0</v>
      </c>
      <c r="AL13" s="19">
        <f>W13/References!$B$36</f>
        <v>0</v>
      </c>
      <c r="AM13" s="19">
        <f>X13/References!$B$36</f>
        <v>0.4</v>
      </c>
      <c r="AN13" s="19">
        <f>Y13/References!$B$36</f>
        <v>0</v>
      </c>
      <c r="AO13" s="19">
        <f>Z13/References!$B$36</f>
        <v>0</v>
      </c>
      <c r="AP13" s="19">
        <f>AA13*References!$B$6</f>
        <v>0</v>
      </c>
      <c r="AQ13" s="19">
        <f>AB13*References!$B$6</f>
        <v>0</v>
      </c>
      <c r="AR13" s="19">
        <f>AC13*References!$B$6</f>
        <v>0.25</v>
      </c>
      <c r="AS13" s="19">
        <f>AD13*References!$B$6</f>
        <v>0</v>
      </c>
      <c r="AT13" s="19">
        <f>AE13*References!$B$6</f>
        <v>0</v>
      </c>
      <c r="AU13" s="19">
        <f>AF13*References!$B$5</f>
        <v>0</v>
      </c>
      <c r="AV13" s="19">
        <f>AG13*References!$B$5</f>
        <v>0</v>
      </c>
      <c r="AW13" s="19">
        <f>AH13*References!$B$5</f>
        <v>0.05</v>
      </c>
      <c r="AX13" s="19">
        <f>AI13*References!$B$5</f>
        <v>0</v>
      </c>
      <c r="AY13" s="19">
        <f>AJ13*References!$B$5</f>
        <v>0</v>
      </c>
      <c r="AZ13" s="19">
        <f>AK13*References!$B$7</f>
        <v>0</v>
      </c>
      <c r="BA13" s="19">
        <f>AL13*References!$B$7</f>
        <v>0</v>
      </c>
      <c r="BB13" s="19">
        <f>AM13*References!$B$7</f>
        <v>4.0000000000000008E-2</v>
      </c>
      <c r="BC13" s="19">
        <f>AN13*References!$B$7</f>
        <v>0</v>
      </c>
      <c r="BD13" s="19">
        <f>AO13*References!$B$7</f>
        <v>0</v>
      </c>
      <c r="BE13" s="78" t="str">
        <f t="shared" si="5"/>
        <v/>
      </c>
      <c r="BF13" s="78" t="str">
        <f t="shared" si="3"/>
        <v/>
      </c>
      <c r="BG13" s="78">
        <f t="shared" si="3"/>
        <v>0.33999999999999997</v>
      </c>
      <c r="BH13" s="78" t="str">
        <f t="shared" si="3"/>
        <v/>
      </c>
      <c r="BI13" s="78" t="str">
        <f t="shared" si="3"/>
        <v/>
      </c>
    </row>
    <row r="14" spans="1:61" x14ac:dyDescent="0.25">
      <c r="A14" s="88" t="s">
        <v>98</v>
      </c>
      <c r="B14" s="89">
        <v>2771</v>
      </c>
      <c r="C14" s="89">
        <v>11952</v>
      </c>
      <c r="D14" s="89">
        <v>3292</v>
      </c>
      <c r="E14" s="89">
        <v>448</v>
      </c>
      <c r="F14" s="89"/>
      <c r="G14" s="19">
        <f t="shared" si="4"/>
        <v>1.9861767277684004E-8</v>
      </c>
      <c r="H14" s="19">
        <f t="shared" si="0"/>
        <v>1.338990216537233E-7</v>
      </c>
      <c r="I14" s="19">
        <f t="shared" si="0"/>
        <v>1.5039818771430647E-7</v>
      </c>
      <c r="J14" s="19">
        <f t="shared" si="0"/>
        <v>1.955079696440924E-9</v>
      </c>
      <c r="K14" s="19">
        <f t="shared" si="0"/>
        <v>0</v>
      </c>
      <c r="L14" s="18">
        <f>IF(COUNT(B14)=1,VLOOKUP($A14,References!$E$3:$P$69,9,FALSE),0)</f>
        <v>0</v>
      </c>
      <c r="M14" s="18">
        <f>IF(COUNT(C14)=1,VLOOKUP($A14,References!$E$3:$P$69,9,FALSE),0)</f>
        <v>0</v>
      </c>
      <c r="N14" s="18">
        <f>IF(COUNT(D14)=1,VLOOKUP($A14,References!$E$3:$P$69,9,FALSE),0)</f>
        <v>0</v>
      </c>
      <c r="O14" s="18">
        <f>IF(COUNT(E14)=1,VLOOKUP($A14,References!$E$3:$P$69,9,FALSE),0)</f>
        <v>0</v>
      </c>
      <c r="P14" s="18">
        <f>IF(COUNT(F14)=1,VLOOKUP($A14,References!$E$3:$P$69,9,FALSE),0)</f>
        <v>0</v>
      </c>
      <c r="Q14" s="18">
        <f>IF(COUNT(B14)=1,VLOOKUP($A14,References!$E$3:$P$69,10,FALSE),0)</f>
        <v>2</v>
      </c>
      <c r="R14" s="18">
        <f>IF(COUNT(C14)=1,VLOOKUP($A14,References!$E$3:$P$69,10,FALSE),0)</f>
        <v>2</v>
      </c>
      <c r="S14" s="18">
        <f>IF(COUNT(D14)=1,VLOOKUP($A14,References!$E$3:$P$69,10,FALSE),0)</f>
        <v>2</v>
      </c>
      <c r="T14" s="18">
        <f>IF(COUNT(E14)=1,VLOOKUP($A14,References!$E$3:$P$69,10,FALSE),0)</f>
        <v>2</v>
      </c>
      <c r="U14" s="18">
        <f>IF(COUNT(F14)=1,VLOOKUP($A14,References!$E$3:$P$69,10,FALSE),0)</f>
        <v>0</v>
      </c>
      <c r="V14" s="18">
        <f>IF(COUNT(B14)=1,VLOOKUP($A14,References!$E$3:$P$69,12,FALSE),0)</f>
        <v>1</v>
      </c>
      <c r="W14" s="18">
        <f>IF(COUNT(C14)=1,VLOOKUP($A14,References!$E$3:$P$69,12,FALSE),0)</f>
        <v>1</v>
      </c>
      <c r="X14" s="18">
        <f>IF(COUNT(D14)=1,VLOOKUP($A14,References!$E$3:$P$69,12,FALSE),0)</f>
        <v>1</v>
      </c>
      <c r="Y14" s="18">
        <f>IF(COUNT(E14)=1,VLOOKUP($A14,References!$E$3:$P$69,12,FALSE),0)</f>
        <v>1</v>
      </c>
      <c r="Z14" s="18">
        <f>IF(COUNT(F14)=1,VLOOKUP($A14,References!$E$3:$P$69,12,FALSE),0)</f>
        <v>0</v>
      </c>
      <c r="AA14" s="19">
        <f>L14/References!$B$28</f>
        <v>0</v>
      </c>
      <c r="AB14" s="19">
        <f>M14/References!$B$28</f>
        <v>0</v>
      </c>
      <c r="AC14" s="19">
        <f>N14/References!$B$28</f>
        <v>0</v>
      </c>
      <c r="AD14" s="19">
        <f>O14/References!$B$28</f>
        <v>0</v>
      </c>
      <c r="AE14" s="19">
        <f>P14/References!$B$28</f>
        <v>0</v>
      </c>
      <c r="AF14" s="19">
        <f t="shared" si="1"/>
        <v>1</v>
      </c>
      <c r="AG14" s="19">
        <f t="shared" si="2"/>
        <v>1</v>
      </c>
      <c r="AH14" s="19">
        <f t="shared" si="2"/>
        <v>1</v>
      </c>
      <c r="AI14" s="19">
        <f t="shared" si="2"/>
        <v>1</v>
      </c>
      <c r="AJ14" s="19">
        <f t="shared" si="2"/>
        <v>0</v>
      </c>
      <c r="AK14" s="19">
        <f>V14/References!$B$36</f>
        <v>0.2</v>
      </c>
      <c r="AL14" s="19">
        <f>W14/References!$B$36</f>
        <v>0.2</v>
      </c>
      <c r="AM14" s="19">
        <f>X14/References!$B$36</f>
        <v>0.2</v>
      </c>
      <c r="AN14" s="19">
        <f>Y14/References!$B$36</f>
        <v>0.2</v>
      </c>
      <c r="AO14" s="19">
        <f>Z14/References!$B$36</f>
        <v>0</v>
      </c>
      <c r="AP14" s="19">
        <f>AA14*References!$B$6</f>
        <v>0</v>
      </c>
      <c r="AQ14" s="19">
        <f>AB14*References!$B$6</f>
        <v>0</v>
      </c>
      <c r="AR14" s="19">
        <f>AC14*References!$B$6</f>
        <v>0</v>
      </c>
      <c r="AS14" s="19">
        <f>AD14*References!$B$6</f>
        <v>0</v>
      </c>
      <c r="AT14" s="19">
        <f>AE14*References!$B$6</f>
        <v>0</v>
      </c>
      <c r="AU14" s="19">
        <f>AF14*References!$B$5</f>
        <v>0.05</v>
      </c>
      <c r="AV14" s="19">
        <f>AG14*References!$B$5</f>
        <v>0.05</v>
      </c>
      <c r="AW14" s="19">
        <f>AH14*References!$B$5</f>
        <v>0.05</v>
      </c>
      <c r="AX14" s="19">
        <f>AI14*References!$B$5</f>
        <v>0.05</v>
      </c>
      <c r="AY14" s="19">
        <f>AJ14*References!$B$5</f>
        <v>0</v>
      </c>
      <c r="AZ14" s="19">
        <f>AK14*References!$B$7</f>
        <v>2.0000000000000004E-2</v>
      </c>
      <c r="BA14" s="19">
        <f>AL14*References!$B$7</f>
        <v>2.0000000000000004E-2</v>
      </c>
      <c r="BB14" s="19">
        <f>AM14*References!$B$7</f>
        <v>2.0000000000000004E-2</v>
      </c>
      <c r="BC14" s="19">
        <f>AN14*References!$B$7</f>
        <v>2.0000000000000004E-2</v>
      </c>
      <c r="BD14" s="19">
        <f>AO14*References!$B$7</f>
        <v>0</v>
      </c>
      <c r="BE14" s="78">
        <f t="shared" si="5"/>
        <v>7.0000000000000007E-2</v>
      </c>
      <c r="BF14" s="78">
        <f t="shared" si="3"/>
        <v>7.0000000000000007E-2</v>
      </c>
      <c r="BG14" s="78">
        <f t="shared" si="3"/>
        <v>7.0000000000000007E-2</v>
      </c>
      <c r="BH14" s="78">
        <f t="shared" si="3"/>
        <v>7.0000000000000007E-2</v>
      </c>
      <c r="BI14" s="78" t="str">
        <f t="shared" si="3"/>
        <v/>
      </c>
    </row>
    <row r="15" spans="1:61" x14ac:dyDescent="0.25">
      <c r="A15" s="88" t="s">
        <v>23</v>
      </c>
      <c r="B15" s="89"/>
      <c r="C15" s="89"/>
      <c r="D15" s="89">
        <v>988</v>
      </c>
      <c r="E15" s="89"/>
      <c r="F15" s="89"/>
      <c r="G15" s="19">
        <f t="shared" si="4"/>
        <v>0</v>
      </c>
      <c r="H15" s="19">
        <f t="shared" si="0"/>
        <v>0</v>
      </c>
      <c r="I15" s="19">
        <f t="shared" si="0"/>
        <v>1.3546803745686548E-8</v>
      </c>
      <c r="J15" s="19">
        <f t="shared" si="0"/>
        <v>0</v>
      </c>
      <c r="K15" s="19">
        <f t="shared" si="0"/>
        <v>0</v>
      </c>
      <c r="L15" s="18">
        <f>IF(COUNT(B15)=1,VLOOKUP($A15,References!$E$3:$P$69,9,FALSE),0)</f>
        <v>0</v>
      </c>
      <c r="M15" s="18">
        <f>IF(COUNT(C15)=1,VLOOKUP($A15,References!$E$3:$P$69,9,FALSE),0)</f>
        <v>0</v>
      </c>
      <c r="N15" s="18">
        <f>IF(COUNT(D15)=1,VLOOKUP($A15,References!$E$3:$P$69,9,FALSE),0)</f>
        <v>1</v>
      </c>
      <c r="O15" s="18">
        <f>IF(COUNT(E15)=1,VLOOKUP($A15,References!$E$3:$P$69,9,FALSE),0)</f>
        <v>0</v>
      </c>
      <c r="P15" s="18">
        <f>IF(COUNT(F15)=1,VLOOKUP($A15,References!$E$3:$P$69,9,FALSE),0)</f>
        <v>0</v>
      </c>
      <c r="Q15" s="18">
        <f>IF(COUNT(B15)=1,VLOOKUP($A15,References!$E$3:$P$69,10,FALSE),0)</f>
        <v>0</v>
      </c>
      <c r="R15" s="18">
        <f>IF(COUNT(C15)=1,VLOOKUP($A15,References!$E$3:$P$69,10,FALSE),0)</f>
        <v>0</v>
      </c>
      <c r="S15" s="18">
        <f>IF(COUNT(D15)=1,VLOOKUP($A15,References!$E$3:$P$69,10,FALSE),0)</f>
        <v>2</v>
      </c>
      <c r="T15" s="18">
        <f>IF(COUNT(E15)=1,VLOOKUP($A15,References!$E$3:$P$69,10,FALSE),0)</f>
        <v>0</v>
      </c>
      <c r="U15" s="18">
        <f>IF(COUNT(F15)=1,VLOOKUP($A15,References!$E$3:$P$69,10,FALSE),0)</f>
        <v>0</v>
      </c>
      <c r="V15" s="18">
        <f>IF(COUNT(B15)=1,VLOOKUP($A15,References!$E$3:$P$69,12,FALSE),0)</f>
        <v>0</v>
      </c>
      <c r="W15" s="18">
        <f>IF(COUNT(C15)=1,VLOOKUP($A15,References!$E$3:$P$69,12,FALSE),0)</f>
        <v>0</v>
      </c>
      <c r="X15" s="18">
        <f>IF(COUNT(D15)=1,VLOOKUP($A15,References!$E$3:$P$69,12,FALSE),0)</f>
        <v>1</v>
      </c>
      <c r="Y15" s="18">
        <f>IF(COUNT(E15)=1,VLOOKUP($A15,References!$E$3:$P$69,12,FALSE),0)</f>
        <v>0</v>
      </c>
      <c r="Z15" s="18">
        <f>IF(COUNT(F15)=1,VLOOKUP($A15,References!$E$3:$P$69,12,FALSE),0)</f>
        <v>0</v>
      </c>
      <c r="AA15" s="19">
        <f>L15/References!$B$28</f>
        <v>0</v>
      </c>
      <c r="AB15" s="19">
        <f>M15/References!$B$28</f>
        <v>0</v>
      </c>
      <c r="AC15" s="19">
        <f>N15/References!$B$28</f>
        <v>0.33333333333333331</v>
      </c>
      <c r="AD15" s="19">
        <f>O15/References!$B$28</f>
        <v>0</v>
      </c>
      <c r="AE15" s="19">
        <f>P15/References!$B$28</f>
        <v>0</v>
      </c>
      <c r="AF15" s="19">
        <f t="shared" si="1"/>
        <v>0</v>
      </c>
      <c r="AG15" s="19">
        <f t="shared" si="2"/>
        <v>0</v>
      </c>
      <c r="AH15" s="19">
        <f t="shared" si="2"/>
        <v>1</v>
      </c>
      <c r="AI15" s="19">
        <f t="shared" si="2"/>
        <v>0</v>
      </c>
      <c r="AJ15" s="19">
        <f t="shared" si="2"/>
        <v>0</v>
      </c>
      <c r="AK15" s="19">
        <f>V15/References!$B$36</f>
        <v>0</v>
      </c>
      <c r="AL15" s="19">
        <f>W15/References!$B$36</f>
        <v>0</v>
      </c>
      <c r="AM15" s="19">
        <f>X15/References!$B$36</f>
        <v>0.2</v>
      </c>
      <c r="AN15" s="19">
        <f>Y15/References!$B$36</f>
        <v>0</v>
      </c>
      <c r="AO15" s="19">
        <f>Z15/References!$B$36</f>
        <v>0</v>
      </c>
      <c r="AP15" s="19">
        <f>AA15*References!$B$6</f>
        <v>0</v>
      </c>
      <c r="AQ15" s="19">
        <f>AB15*References!$B$6</f>
        <v>0</v>
      </c>
      <c r="AR15" s="19">
        <f>AC15*References!$B$6</f>
        <v>8.3333333333333329E-2</v>
      </c>
      <c r="AS15" s="19">
        <f>AD15*References!$B$6</f>
        <v>0</v>
      </c>
      <c r="AT15" s="19">
        <f>AE15*References!$B$6</f>
        <v>0</v>
      </c>
      <c r="AU15" s="19">
        <f>AF15*References!$B$5</f>
        <v>0</v>
      </c>
      <c r="AV15" s="19">
        <f>AG15*References!$B$5</f>
        <v>0</v>
      </c>
      <c r="AW15" s="19">
        <f>AH15*References!$B$5</f>
        <v>0.05</v>
      </c>
      <c r="AX15" s="19">
        <f>AI15*References!$B$5</f>
        <v>0</v>
      </c>
      <c r="AY15" s="19">
        <f>AJ15*References!$B$5</f>
        <v>0</v>
      </c>
      <c r="AZ15" s="19">
        <f>AK15*References!$B$7</f>
        <v>0</v>
      </c>
      <c r="BA15" s="19">
        <f>AL15*References!$B$7</f>
        <v>0</v>
      </c>
      <c r="BB15" s="19">
        <f>AM15*References!$B$7</f>
        <v>2.0000000000000004E-2</v>
      </c>
      <c r="BC15" s="19">
        <f>AN15*References!$B$7</f>
        <v>0</v>
      </c>
      <c r="BD15" s="19">
        <f>AO15*References!$B$7</f>
        <v>0</v>
      </c>
      <c r="BE15" s="78" t="str">
        <f t="shared" si="5"/>
        <v/>
      </c>
      <c r="BF15" s="78" t="str">
        <f t="shared" si="3"/>
        <v/>
      </c>
      <c r="BG15" s="78">
        <f t="shared" si="3"/>
        <v>0.15333333333333332</v>
      </c>
      <c r="BH15" s="78" t="str">
        <f t="shared" si="3"/>
        <v/>
      </c>
      <c r="BI15" s="78" t="str">
        <f t="shared" si="3"/>
        <v/>
      </c>
    </row>
    <row r="16" spans="1:61" x14ac:dyDescent="0.25">
      <c r="A16" s="88" t="s">
        <v>17</v>
      </c>
      <c r="B16" s="89">
        <v>2773</v>
      </c>
      <c r="C16" s="89">
        <v>76</v>
      </c>
      <c r="D16" s="89">
        <v>2304</v>
      </c>
      <c r="E16" s="90"/>
      <c r="F16" s="91"/>
      <c r="G16" s="19">
        <f t="shared" si="4"/>
        <v>1.9890448526335254E-8</v>
      </c>
      <c r="H16" s="19">
        <f t="shared" si="0"/>
        <v>5.4140644255955226E-12</v>
      </c>
      <c r="I16" s="19">
        <f t="shared" si="0"/>
        <v>7.366953006161221E-8</v>
      </c>
      <c r="J16" s="19">
        <f t="shared" si="0"/>
        <v>0</v>
      </c>
      <c r="K16" s="19">
        <f t="shared" si="0"/>
        <v>0</v>
      </c>
      <c r="L16" s="18">
        <f>IF(COUNT(B16)=1,VLOOKUP($A16,References!$E$3:$P$69,9,FALSE),0)</f>
        <v>1</v>
      </c>
      <c r="M16" s="18">
        <f>IF(COUNT(C16)=1,VLOOKUP($A16,References!$E$3:$P$69,9,FALSE),0)</f>
        <v>1</v>
      </c>
      <c r="N16" s="18">
        <f>IF(COUNT(D16)=1,VLOOKUP($A16,References!$E$3:$P$69,9,FALSE),0)</f>
        <v>1</v>
      </c>
      <c r="O16" s="18">
        <f>IF(COUNT(E16)=1,VLOOKUP($A16,References!$E$3:$P$69,9,FALSE),0)</f>
        <v>0</v>
      </c>
      <c r="P16" s="18">
        <f>IF(COUNT(F16)=1,VLOOKUP($A16,References!$E$3:$P$69,9,FALSE),0)</f>
        <v>0</v>
      </c>
      <c r="Q16" s="18">
        <f>IF(COUNT(B16)=1,VLOOKUP($A16,References!$E$3:$P$69,10,FALSE),0)</f>
        <v>2</v>
      </c>
      <c r="R16" s="18">
        <f>IF(COUNT(C16)=1,VLOOKUP($A16,References!$E$3:$P$69,10,FALSE),0)</f>
        <v>2</v>
      </c>
      <c r="S16" s="18">
        <f>IF(COUNT(D16)=1,VLOOKUP($A16,References!$E$3:$P$69,10,FALSE),0)</f>
        <v>2</v>
      </c>
      <c r="T16" s="18">
        <f>IF(COUNT(E16)=1,VLOOKUP($A16,References!$E$3:$P$69,10,FALSE),0)</f>
        <v>0</v>
      </c>
      <c r="U16" s="18">
        <f>IF(COUNT(F16)=1,VLOOKUP($A16,References!$E$3:$P$69,10,FALSE),0)</f>
        <v>0</v>
      </c>
      <c r="V16" s="18">
        <f>IF(COUNT(B16)=1,VLOOKUP($A16,References!$E$3:$P$69,12,FALSE),0)</f>
        <v>1</v>
      </c>
      <c r="W16" s="18">
        <f>IF(COUNT(C16)=1,VLOOKUP($A16,References!$E$3:$P$69,12,FALSE),0)</f>
        <v>1</v>
      </c>
      <c r="X16" s="18">
        <f>IF(COUNT(D16)=1,VLOOKUP($A16,References!$E$3:$P$69,12,FALSE),0)</f>
        <v>1</v>
      </c>
      <c r="Y16" s="18">
        <f>IF(COUNT(E16)=1,VLOOKUP($A16,References!$E$3:$P$69,12,FALSE),0)</f>
        <v>0</v>
      </c>
      <c r="Z16" s="18">
        <f>IF(COUNT(F16)=1,VLOOKUP($A16,References!$E$3:$P$69,12,FALSE),0)</f>
        <v>0</v>
      </c>
      <c r="AA16" s="19">
        <f>L16/References!$B$28</f>
        <v>0.33333333333333331</v>
      </c>
      <c r="AB16" s="19">
        <f>M16/References!$B$28</f>
        <v>0.33333333333333331</v>
      </c>
      <c r="AC16" s="19">
        <f>N16/References!$B$28</f>
        <v>0.33333333333333331</v>
      </c>
      <c r="AD16" s="19">
        <f>O16/References!$B$28</f>
        <v>0</v>
      </c>
      <c r="AE16" s="19">
        <f>P16/References!$B$28</f>
        <v>0</v>
      </c>
      <c r="AF16" s="19">
        <f t="shared" si="1"/>
        <v>1</v>
      </c>
      <c r="AG16" s="19">
        <f t="shared" si="2"/>
        <v>1</v>
      </c>
      <c r="AH16" s="19">
        <f t="shared" si="2"/>
        <v>1</v>
      </c>
      <c r="AI16" s="19">
        <f t="shared" si="2"/>
        <v>0</v>
      </c>
      <c r="AJ16" s="19">
        <f t="shared" si="2"/>
        <v>0</v>
      </c>
      <c r="AK16" s="19">
        <f>V16/References!$B$36</f>
        <v>0.2</v>
      </c>
      <c r="AL16" s="19">
        <f>W16/References!$B$36</f>
        <v>0.2</v>
      </c>
      <c r="AM16" s="19">
        <f>X16/References!$B$36</f>
        <v>0.2</v>
      </c>
      <c r="AN16" s="19">
        <f>Y16/References!$B$36</f>
        <v>0</v>
      </c>
      <c r="AO16" s="19">
        <f>Z16/References!$B$36</f>
        <v>0</v>
      </c>
      <c r="AP16" s="19">
        <f>AA16*References!$B$6</f>
        <v>8.3333333333333329E-2</v>
      </c>
      <c r="AQ16" s="19">
        <f>AB16*References!$B$6</f>
        <v>8.3333333333333329E-2</v>
      </c>
      <c r="AR16" s="19">
        <f>AC16*References!$B$6</f>
        <v>8.3333333333333329E-2</v>
      </c>
      <c r="AS16" s="19">
        <f>AD16*References!$B$6</f>
        <v>0</v>
      </c>
      <c r="AT16" s="19">
        <f>AE16*References!$B$6</f>
        <v>0</v>
      </c>
      <c r="AU16" s="19">
        <f>AF16*References!$B$5</f>
        <v>0.05</v>
      </c>
      <c r="AV16" s="19">
        <f>AG16*References!$B$5</f>
        <v>0.05</v>
      </c>
      <c r="AW16" s="19">
        <f>AH16*References!$B$5</f>
        <v>0.05</v>
      </c>
      <c r="AX16" s="19">
        <f>AI16*References!$B$5</f>
        <v>0</v>
      </c>
      <c r="AY16" s="19">
        <f>AJ16*References!$B$5</f>
        <v>0</v>
      </c>
      <c r="AZ16" s="19">
        <f>AK16*References!$B$7</f>
        <v>2.0000000000000004E-2</v>
      </c>
      <c r="BA16" s="19">
        <f>AL16*References!$B$7</f>
        <v>2.0000000000000004E-2</v>
      </c>
      <c r="BB16" s="19">
        <f>AM16*References!$B$7</f>
        <v>2.0000000000000004E-2</v>
      </c>
      <c r="BC16" s="19">
        <f>AN16*References!$B$7</f>
        <v>0</v>
      </c>
      <c r="BD16" s="19">
        <f>AO16*References!$B$7</f>
        <v>0</v>
      </c>
      <c r="BE16" s="78">
        <f t="shared" si="5"/>
        <v>0.15333333333333332</v>
      </c>
      <c r="BF16" s="78">
        <f t="shared" si="3"/>
        <v>0.15333333333333332</v>
      </c>
      <c r="BG16" s="78">
        <f t="shared" si="3"/>
        <v>0.15333333333333332</v>
      </c>
      <c r="BH16" s="78" t="str">
        <f t="shared" si="3"/>
        <v/>
      </c>
      <c r="BI16" s="78" t="str">
        <f t="shared" si="3"/>
        <v/>
      </c>
    </row>
    <row r="17" spans="1:61" x14ac:dyDescent="0.25">
      <c r="A17" s="88" t="s">
        <v>12</v>
      </c>
      <c r="B17" s="89">
        <v>1152102</v>
      </c>
      <c r="C17" s="89">
        <v>60890</v>
      </c>
      <c r="D17" s="89">
        <v>84018</v>
      </c>
      <c r="E17" s="90">
        <v>37458</v>
      </c>
      <c r="F17" s="89">
        <v>64002</v>
      </c>
      <c r="G17" s="19">
        <f t="shared" si="4"/>
        <v>3.4334181485707544E-3</v>
      </c>
      <c r="H17" s="19">
        <f t="shared" si="0"/>
        <v>3.4752670521518352E-6</v>
      </c>
      <c r="I17" s="19">
        <f t="shared" si="0"/>
        <v>9.7964252357496078E-5</v>
      </c>
      <c r="J17" s="19">
        <f t="shared" si="0"/>
        <v>1.3667768309733962E-5</v>
      </c>
      <c r="K17" s="19">
        <f t="shared" si="0"/>
        <v>1.4017233979744012E-2</v>
      </c>
      <c r="L17" s="18">
        <f>IF(COUNT(B17)=1,VLOOKUP($A17,References!$E$3:$P$69,9,FALSE),0)</f>
        <v>2</v>
      </c>
      <c r="M17" s="18">
        <f>IF(COUNT(C17)=1,VLOOKUP($A17,References!$E$3:$P$69,9,FALSE),0)</f>
        <v>2</v>
      </c>
      <c r="N17" s="18">
        <f>IF(COUNT(D17)=1,VLOOKUP($A17,References!$E$3:$P$69,9,FALSE),0)</f>
        <v>2</v>
      </c>
      <c r="O17" s="18">
        <f>IF(COUNT(E17)=1,VLOOKUP($A17,References!$E$3:$P$69,9,FALSE),0)</f>
        <v>2</v>
      </c>
      <c r="P17" s="18">
        <f>IF(COUNT(F17)=1,VLOOKUP($A17,References!$E$3:$P$69,9,FALSE),0)</f>
        <v>2</v>
      </c>
      <c r="Q17" s="18">
        <f>IF(COUNT(B17)=1,VLOOKUP($A17,References!$E$3:$P$69,10,FALSE),0)</f>
        <v>1</v>
      </c>
      <c r="R17" s="18">
        <f>IF(COUNT(C17)=1,VLOOKUP($A17,References!$E$3:$P$69,10,FALSE),0)</f>
        <v>1</v>
      </c>
      <c r="S17" s="18">
        <f>IF(COUNT(D17)=1,VLOOKUP($A17,References!$E$3:$P$69,10,FALSE),0)</f>
        <v>1</v>
      </c>
      <c r="T17" s="18">
        <f>IF(COUNT(E17)=1,VLOOKUP($A17,References!$E$3:$P$69,10,FALSE),0)</f>
        <v>1</v>
      </c>
      <c r="U17" s="18">
        <f>IF(COUNT(F17)=1,VLOOKUP($A17,References!$E$3:$P$69,10,FALSE),0)</f>
        <v>1</v>
      </c>
      <c r="V17" s="18">
        <f>IF(COUNT(B17)=1,VLOOKUP($A17,References!$E$3:$P$69,12,FALSE),0)</f>
        <v>2</v>
      </c>
      <c r="W17" s="18">
        <f>IF(COUNT(C17)=1,VLOOKUP($A17,References!$E$3:$P$69,12,FALSE),0)</f>
        <v>2</v>
      </c>
      <c r="X17" s="18">
        <f>IF(COUNT(D17)=1,VLOOKUP($A17,References!$E$3:$P$69,12,FALSE),0)</f>
        <v>2</v>
      </c>
      <c r="Y17" s="18">
        <f>IF(COUNT(E17)=1,VLOOKUP($A17,References!$E$3:$P$69,12,FALSE),0)</f>
        <v>2</v>
      </c>
      <c r="Z17" s="18">
        <f>IF(COUNT(F17)=1,VLOOKUP($A17,References!$E$3:$P$69,12,FALSE),0)</f>
        <v>2</v>
      </c>
      <c r="AA17" s="19">
        <f>L17/References!$B$28</f>
        <v>0.66666666666666663</v>
      </c>
      <c r="AB17" s="19">
        <f>M17/References!$B$28</f>
        <v>0.66666666666666663</v>
      </c>
      <c r="AC17" s="19">
        <f>N17/References!$B$28</f>
        <v>0.66666666666666663</v>
      </c>
      <c r="AD17" s="19">
        <f>O17/References!$B$28</f>
        <v>0.66666666666666663</v>
      </c>
      <c r="AE17" s="19">
        <f>P17/References!$B$28</f>
        <v>0.66666666666666663</v>
      </c>
      <c r="AF17" s="19">
        <f t="shared" si="1"/>
        <v>0.5</v>
      </c>
      <c r="AG17" s="19">
        <f t="shared" si="2"/>
        <v>0.5</v>
      </c>
      <c r="AH17" s="19">
        <f t="shared" si="2"/>
        <v>0.5</v>
      </c>
      <c r="AI17" s="19">
        <f t="shared" si="2"/>
        <v>0.5</v>
      </c>
      <c r="AJ17" s="19">
        <f t="shared" si="2"/>
        <v>0.5</v>
      </c>
      <c r="AK17" s="19">
        <f>V17/References!$B$36</f>
        <v>0.4</v>
      </c>
      <c r="AL17" s="19">
        <f>W17/References!$B$36</f>
        <v>0.4</v>
      </c>
      <c r="AM17" s="19">
        <f>X17/References!$B$36</f>
        <v>0.4</v>
      </c>
      <c r="AN17" s="19">
        <f>Y17/References!$B$36</f>
        <v>0.4</v>
      </c>
      <c r="AO17" s="19">
        <f>Z17/References!$B$36</f>
        <v>0.4</v>
      </c>
      <c r="AP17" s="19">
        <f>AA17*References!$B$6</f>
        <v>0.16666666666666666</v>
      </c>
      <c r="AQ17" s="19">
        <f>AB17*References!$B$6</f>
        <v>0.16666666666666666</v>
      </c>
      <c r="AR17" s="19">
        <f>AC17*References!$B$6</f>
        <v>0.16666666666666666</v>
      </c>
      <c r="AS17" s="19">
        <f>AD17*References!$B$6</f>
        <v>0.16666666666666666</v>
      </c>
      <c r="AT17" s="19">
        <f>AE17*References!$B$6</f>
        <v>0.16666666666666666</v>
      </c>
      <c r="AU17" s="19">
        <f>AF17*References!$B$5</f>
        <v>2.5000000000000001E-2</v>
      </c>
      <c r="AV17" s="19">
        <f>AG17*References!$B$5</f>
        <v>2.5000000000000001E-2</v>
      </c>
      <c r="AW17" s="19">
        <f>AH17*References!$B$5</f>
        <v>2.5000000000000001E-2</v>
      </c>
      <c r="AX17" s="19">
        <f>AI17*References!$B$5</f>
        <v>2.5000000000000001E-2</v>
      </c>
      <c r="AY17" s="19">
        <f>AJ17*References!$B$5</f>
        <v>2.5000000000000001E-2</v>
      </c>
      <c r="AZ17" s="19">
        <f>AK17*References!$B$7</f>
        <v>4.0000000000000008E-2</v>
      </c>
      <c r="BA17" s="19">
        <f>AL17*References!$B$7</f>
        <v>4.0000000000000008E-2</v>
      </c>
      <c r="BB17" s="19">
        <f>AM17*References!$B$7</f>
        <v>4.0000000000000008E-2</v>
      </c>
      <c r="BC17" s="19">
        <f>AN17*References!$B$7</f>
        <v>4.0000000000000008E-2</v>
      </c>
      <c r="BD17" s="19">
        <f>AO17*References!$B$7</f>
        <v>4.0000000000000008E-2</v>
      </c>
      <c r="BE17" s="78">
        <f t="shared" si="5"/>
        <v>0.23166666666666666</v>
      </c>
      <c r="BF17" s="78">
        <f t="shared" si="3"/>
        <v>0.23166666666666666</v>
      </c>
      <c r="BG17" s="78">
        <f t="shared" si="3"/>
        <v>0.23166666666666666</v>
      </c>
      <c r="BH17" s="78">
        <f t="shared" si="3"/>
        <v>0.23166666666666666</v>
      </c>
      <c r="BI17" s="78">
        <f t="shared" si="3"/>
        <v>0.23166666666666666</v>
      </c>
    </row>
    <row r="18" spans="1:61" x14ac:dyDescent="0.25">
      <c r="A18" s="88" t="s">
        <v>0</v>
      </c>
      <c r="B18" s="89"/>
      <c r="C18" s="89">
        <v>160000</v>
      </c>
      <c r="D18" s="89"/>
      <c r="E18" s="90">
        <v>216109</v>
      </c>
      <c r="F18" s="91"/>
      <c r="G18" s="19">
        <f t="shared" si="4"/>
        <v>0</v>
      </c>
      <c r="H18" s="19">
        <f t="shared" si="0"/>
        <v>2.3995853409841652E-5</v>
      </c>
      <c r="I18" s="19">
        <f t="shared" si="0"/>
        <v>0</v>
      </c>
      <c r="J18" s="19">
        <f t="shared" si="0"/>
        <v>4.5494002281068453E-4</v>
      </c>
      <c r="K18" s="19">
        <f t="shared" si="0"/>
        <v>0</v>
      </c>
      <c r="L18" s="18">
        <f>IF(COUNT(B18)=1,VLOOKUP($A18,References!$E$3:$P$69,9,FALSE),0)</f>
        <v>0</v>
      </c>
      <c r="M18" s="18">
        <f>IF(COUNT(C18)=1,VLOOKUP($A18,References!$E$3:$P$69,9,FALSE),0)</f>
        <v>2</v>
      </c>
      <c r="N18" s="18">
        <f>IF(COUNT(D18)=1,VLOOKUP($A18,References!$E$3:$P$69,9,FALSE),0)</f>
        <v>0</v>
      </c>
      <c r="O18" s="18">
        <f>IF(COUNT(E18)=1,VLOOKUP($A18,References!$E$3:$P$69,9,FALSE),0)</f>
        <v>2</v>
      </c>
      <c r="P18" s="18">
        <f>IF(COUNT(F18)=1,VLOOKUP($A18,References!$E$3:$P$69,9,FALSE),0)</f>
        <v>0</v>
      </c>
      <c r="Q18" s="18">
        <f>IF(COUNT(B18)=1,VLOOKUP($A18,References!$E$3:$P$69,10,FALSE),0)</f>
        <v>0</v>
      </c>
      <c r="R18" s="18">
        <f>IF(COUNT(C18)=1,VLOOKUP($A18,References!$E$3:$P$69,10,FALSE),0)</f>
        <v>1</v>
      </c>
      <c r="S18" s="18">
        <f>IF(COUNT(D18)=1,VLOOKUP($A18,References!$E$3:$P$69,10,FALSE),0)</f>
        <v>0</v>
      </c>
      <c r="T18" s="18">
        <f>IF(COUNT(E18)=1,VLOOKUP($A18,References!$E$3:$P$69,10,FALSE),0)</f>
        <v>1</v>
      </c>
      <c r="U18" s="18">
        <f>IF(COUNT(F18)=1,VLOOKUP($A18,References!$E$3:$P$69,10,FALSE),0)</f>
        <v>0</v>
      </c>
      <c r="V18" s="18">
        <f>IF(COUNT(B18)=1,VLOOKUP($A18,References!$E$3:$P$69,12,FALSE),0)</f>
        <v>0</v>
      </c>
      <c r="W18" s="18">
        <f>IF(COUNT(C18)=1,VLOOKUP($A18,References!$E$3:$P$69,12,FALSE),0)</f>
        <v>2</v>
      </c>
      <c r="X18" s="18">
        <f>IF(COUNT(D18)=1,VLOOKUP($A18,References!$E$3:$P$69,12,FALSE),0)</f>
        <v>0</v>
      </c>
      <c r="Y18" s="18">
        <f>IF(COUNT(E18)=1,VLOOKUP($A18,References!$E$3:$P$69,12,FALSE),0)</f>
        <v>2</v>
      </c>
      <c r="Z18" s="18">
        <f>IF(COUNT(F18)=1,VLOOKUP($A18,References!$E$3:$P$69,12,FALSE),0)</f>
        <v>0</v>
      </c>
      <c r="AA18" s="19">
        <f>L18/References!$B$28</f>
        <v>0</v>
      </c>
      <c r="AB18" s="19">
        <f>M18/References!$B$28</f>
        <v>0.66666666666666663</v>
      </c>
      <c r="AC18" s="19">
        <f>N18/References!$B$28</f>
        <v>0</v>
      </c>
      <c r="AD18" s="19">
        <f>O18/References!$B$28</f>
        <v>0.66666666666666663</v>
      </c>
      <c r="AE18" s="19">
        <f>P18/References!$B$28</f>
        <v>0</v>
      </c>
      <c r="AF18" s="19">
        <f t="shared" si="1"/>
        <v>0</v>
      </c>
      <c r="AG18" s="19">
        <f t="shared" si="2"/>
        <v>0.5</v>
      </c>
      <c r="AH18" s="19">
        <f t="shared" si="2"/>
        <v>0</v>
      </c>
      <c r="AI18" s="19">
        <f t="shared" si="2"/>
        <v>0.5</v>
      </c>
      <c r="AJ18" s="19">
        <f t="shared" si="2"/>
        <v>0</v>
      </c>
      <c r="AK18" s="19">
        <f>V18/References!$B$36</f>
        <v>0</v>
      </c>
      <c r="AL18" s="19">
        <f>W18/References!$B$36</f>
        <v>0.4</v>
      </c>
      <c r="AM18" s="19">
        <f>X18/References!$B$36</f>
        <v>0</v>
      </c>
      <c r="AN18" s="19">
        <f>Y18/References!$B$36</f>
        <v>0.4</v>
      </c>
      <c r="AO18" s="19">
        <f>Z18/References!$B$36</f>
        <v>0</v>
      </c>
      <c r="AP18" s="19">
        <f>AA18*References!$B$6</f>
        <v>0</v>
      </c>
      <c r="AQ18" s="19">
        <f>AB18*References!$B$6</f>
        <v>0.16666666666666666</v>
      </c>
      <c r="AR18" s="19">
        <f>AC18*References!$B$6</f>
        <v>0</v>
      </c>
      <c r="AS18" s="19">
        <f>AD18*References!$B$6</f>
        <v>0.16666666666666666</v>
      </c>
      <c r="AT18" s="19">
        <f>AE18*References!$B$6</f>
        <v>0</v>
      </c>
      <c r="AU18" s="19">
        <f>AF18*References!$B$5</f>
        <v>0</v>
      </c>
      <c r="AV18" s="19">
        <f>AG18*References!$B$5</f>
        <v>2.5000000000000001E-2</v>
      </c>
      <c r="AW18" s="19">
        <f>AH18*References!$B$5</f>
        <v>0</v>
      </c>
      <c r="AX18" s="19">
        <f>AI18*References!$B$5</f>
        <v>2.5000000000000001E-2</v>
      </c>
      <c r="AY18" s="19">
        <f>AJ18*References!$B$5</f>
        <v>0</v>
      </c>
      <c r="AZ18" s="19">
        <f>AK18*References!$B$7</f>
        <v>0</v>
      </c>
      <c r="BA18" s="19">
        <f>AL18*References!$B$7</f>
        <v>4.0000000000000008E-2</v>
      </c>
      <c r="BB18" s="19">
        <f>AM18*References!$B$7</f>
        <v>0</v>
      </c>
      <c r="BC18" s="19">
        <f>AN18*References!$B$7</f>
        <v>4.0000000000000008E-2</v>
      </c>
      <c r="BD18" s="19">
        <f>AO18*References!$B$7</f>
        <v>0</v>
      </c>
      <c r="BE18" s="78" t="str">
        <f t="shared" si="5"/>
        <v/>
      </c>
      <c r="BF18" s="78">
        <f t="shared" si="3"/>
        <v>0.23166666666666666</v>
      </c>
      <c r="BG18" s="78" t="str">
        <f t="shared" si="3"/>
        <v/>
      </c>
      <c r="BH18" s="78">
        <f t="shared" si="3"/>
        <v>0.23166666666666666</v>
      </c>
      <c r="BI18" s="78" t="str">
        <f t="shared" si="3"/>
        <v/>
      </c>
    </row>
    <row r="19" spans="1:61" x14ac:dyDescent="0.25">
      <c r="A19" s="88" t="s">
        <v>9</v>
      </c>
      <c r="B19" s="89">
        <v>7516830</v>
      </c>
      <c r="C19" s="89">
        <v>740000</v>
      </c>
      <c r="D19" s="89">
        <v>1812772</v>
      </c>
      <c r="E19" s="89">
        <v>315000</v>
      </c>
      <c r="F19" s="89">
        <v>450581</v>
      </c>
      <c r="G19" s="19">
        <f t="shared" si="4"/>
        <v>0.14615520759262329</v>
      </c>
      <c r="H19" s="19">
        <f t="shared" si="0"/>
        <v>5.1328630184489408E-4</v>
      </c>
      <c r="I19" s="19">
        <f t="shared" si="0"/>
        <v>4.5604670154614016E-2</v>
      </c>
      <c r="J19" s="19">
        <f t="shared" si="0"/>
        <v>9.6656161750314237E-4</v>
      </c>
      <c r="K19" s="19">
        <f t="shared" si="0"/>
        <v>0.69473788294450789</v>
      </c>
      <c r="L19" s="18">
        <f>IF(COUNT(B19)=1,VLOOKUP($A19,References!$E$3:$P$69,9,FALSE),0)</f>
        <v>1</v>
      </c>
      <c r="M19" s="18">
        <f>IF(COUNT(C19)=1,VLOOKUP($A19,References!$E$3:$P$69,9,FALSE),0)</f>
        <v>1</v>
      </c>
      <c r="N19" s="18">
        <f>IF(COUNT(D19)=1,VLOOKUP($A19,References!$E$3:$P$69,9,FALSE),0)</f>
        <v>1</v>
      </c>
      <c r="O19" s="18">
        <f>IF(COUNT(E19)=1,VLOOKUP($A19,References!$E$3:$P$69,9,FALSE),0)</f>
        <v>1</v>
      </c>
      <c r="P19" s="18">
        <f>IF(COUNT(F19)=1,VLOOKUP($A19,References!$E$3:$P$69,9,FALSE),0)</f>
        <v>1</v>
      </c>
      <c r="Q19" s="18">
        <f>IF(COUNT(B19)=1,VLOOKUP($A19,References!$E$3:$P$69,10,FALSE),0)</f>
        <v>1</v>
      </c>
      <c r="R19" s="18">
        <f>IF(COUNT(C19)=1,VLOOKUP($A19,References!$E$3:$P$69,10,FALSE),0)</f>
        <v>1</v>
      </c>
      <c r="S19" s="18">
        <f>IF(COUNT(D19)=1,VLOOKUP($A19,References!$E$3:$P$69,10,FALSE),0)</f>
        <v>1</v>
      </c>
      <c r="T19" s="18">
        <f>IF(COUNT(E19)=1,VLOOKUP($A19,References!$E$3:$P$69,10,FALSE),0)</f>
        <v>1</v>
      </c>
      <c r="U19" s="18">
        <f>IF(COUNT(F19)=1,VLOOKUP($A19,References!$E$3:$P$69,10,FALSE),0)</f>
        <v>1</v>
      </c>
      <c r="V19" s="18">
        <f>IF(COUNT(B19)=1,VLOOKUP($A19,References!$E$3:$P$69,12,FALSE),0)</f>
        <v>1</v>
      </c>
      <c r="W19" s="18">
        <f>IF(COUNT(C19)=1,VLOOKUP($A19,References!$E$3:$P$69,12,FALSE),0)</f>
        <v>1</v>
      </c>
      <c r="X19" s="18">
        <f>IF(COUNT(D19)=1,VLOOKUP($A19,References!$E$3:$P$69,12,FALSE),0)</f>
        <v>1</v>
      </c>
      <c r="Y19" s="18">
        <f>IF(COUNT(E19)=1,VLOOKUP($A19,References!$E$3:$P$69,12,FALSE),0)</f>
        <v>1</v>
      </c>
      <c r="Z19" s="18">
        <f>IF(COUNT(F19)=1,VLOOKUP($A19,References!$E$3:$P$69,12,FALSE),0)</f>
        <v>1</v>
      </c>
      <c r="AA19" s="19">
        <f>L19/References!$B$28</f>
        <v>0.33333333333333331</v>
      </c>
      <c r="AB19" s="19">
        <f>M19/References!$B$28</f>
        <v>0.33333333333333331</v>
      </c>
      <c r="AC19" s="19">
        <f>N19/References!$B$28</f>
        <v>0.33333333333333331</v>
      </c>
      <c r="AD19" s="19">
        <f>O19/References!$B$28</f>
        <v>0.33333333333333331</v>
      </c>
      <c r="AE19" s="19">
        <f>P19/References!$B$28</f>
        <v>0.33333333333333331</v>
      </c>
      <c r="AF19" s="19">
        <f t="shared" si="1"/>
        <v>0.5</v>
      </c>
      <c r="AG19" s="19">
        <f t="shared" si="2"/>
        <v>0.5</v>
      </c>
      <c r="AH19" s="19">
        <f t="shared" si="2"/>
        <v>0.5</v>
      </c>
      <c r="AI19" s="19">
        <f t="shared" si="2"/>
        <v>0.5</v>
      </c>
      <c r="AJ19" s="19">
        <f t="shared" si="2"/>
        <v>0.5</v>
      </c>
      <c r="AK19" s="19">
        <f>V19/References!$B$36</f>
        <v>0.2</v>
      </c>
      <c r="AL19" s="19">
        <f>W19/References!$B$36</f>
        <v>0.2</v>
      </c>
      <c r="AM19" s="19">
        <f>X19/References!$B$36</f>
        <v>0.2</v>
      </c>
      <c r="AN19" s="19">
        <f>Y19/References!$B$36</f>
        <v>0.2</v>
      </c>
      <c r="AO19" s="19">
        <f>Z19/References!$B$36</f>
        <v>0.2</v>
      </c>
      <c r="AP19" s="19">
        <f>AA19*References!$B$6</f>
        <v>8.3333333333333329E-2</v>
      </c>
      <c r="AQ19" s="19">
        <f>AB19*References!$B$6</f>
        <v>8.3333333333333329E-2</v>
      </c>
      <c r="AR19" s="19">
        <f>AC19*References!$B$6</f>
        <v>8.3333333333333329E-2</v>
      </c>
      <c r="AS19" s="19">
        <f>AD19*References!$B$6</f>
        <v>8.3333333333333329E-2</v>
      </c>
      <c r="AT19" s="19">
        <f>AE19*References!$B$6</f>
        <v>8.3333333333333329E-2</v>
      </c>
      <c r="AU19" s="19">
        <f>AF19*References!$B$5</f>
        <v>2.5000000000000001E-2</v>
      </c>
      <c r="AV19" s="19">
        <f>AG19*References!$B$5</f>
        <v>2.5000000000000001E-2</v>
      </c>
      <c r="AW19" s="19">
        <f>AH19*References!$B$5</f>
        <v>2.5000000000000001E-2</v>
      </c>
      <c r="AX19" s="19">
        <f>AI19*References!$B$5</f>
        <v>2.5000000000000001E-2</v>
      </c>
      <c r="AY19" s="19">
        <f>AJ19*References!$B$5</f>
        <v>2.5000000000000001E-2</v>
      </c>
      <c r="AZ19" s="19">
        <f>AK19*References!$B$7</f>
        <v>2.0000000000000004E-2</v>
      </c>
      <c r="BA19" s="19">
        <f>AL19*References!$B$7</f>
        <v>2.0000000000000004E-2</v>
      </c>
      <c r="BB19" s="19">
        <f>AM19*References!$B$7</f>
        <v>2.0000000000000004E-2</v>
      </c>
      <c r="BC19" s="19">
        <f>AN19*References!$B$7</f>
        <v>2.0000000000000004E-2</v>
      </c>
      <c r="BD19" s="19">
        <f>AO19*References!$B$7</f>
        <v>2.0000000000000004E-2</v>
      </c>
      <c r="BE19" s="78">
        <f t="shared" si="5"/>
        <v>0.12833333333333335</v>
      </c>
      <c r="BF19" s="78">
        <f t="shared" si="3"/>
        <v>0.12833333333333335</v>
      </c>
      <c r="BG19" s="78">
        <f t="shared" si="3"/>
        <v>0.12833333333333335</v>
      </c>
      <c r="BH19" s="78">
        <f t="shared" si="3"/>
        <v>0.12833333333333335</v>
      </c>
      <c r="BI19" s="78">
        <f t="shared" si="3"/>
        <v>0.12833333333333335</v>
      </c>
    </row>
    <row r="20" spans="1:61" x14ac:dyDescent="0.25">
      <c r="A20" s="88" t="s">
        <v>18</v>
      </c>
      <c r="B20" s="89">
        <v>428</v>
      </c>
      <c r="C20" s="89">
        <v>26721001</v>
      </c>
      <c r="D20" s="89">
        <v>3003</v>
      </c>
      <c r="E20" s="89">
        <v>712390</v>
      </c>
      <c r="F20" s="89"/>
      <c r="G20" s="19">
        <f t="shared" si="4"/>
        <v>4.7384071545190838E-10</v>
      </c>
      <c r="H20" s="19">
        <f t="shared" si="0"/>
        <v>0.66927049812162465</v>
      </c>
      <c r="I20" s="19">
        <f t="shared" si="0"/>
        <v>1.251507954767278E-7</v>
      </c>
      <c r="J20" s="19">
        <f t="shared" si="0"/>
        <v>4.9436084585279079E-3</v>
      </c>
      <c r="K20" s="19">
        <f t="shared" si="0"/>
        <v>0</v>
      </c>
      <c r="L20" s="18">
        <f>IF(COUNT(B20)=1,VLOOKUP($A20,References!$E$3:$P$69,9,FALSE),0)</f>
        <v>1</v>
      </c>
      <c r="M20" s="18">
        <f>IF(COUNT(C20)=1,VLOOKUP($A20,References!$E$3:$P$69,9,FALSE),0)</f>
        <v>1</v>
      </c>
      <c r="N20" s="18">
        <f>IF(COUNT(D20)=1,VLOOKUP($A20,References!$E$3:$P$69,9,FALSE),0)</f>
        <v>1</v>
      </c>
      <c r="O20" s="18">
        <f>IF(COUNT(E20)=1,VLOOKUP($A20,References!$E$3:$P$69,9,FALSE),0)</f>
        <v>1</v>
      </c>
      <c r="P20" s="18">
        <f>IF(COUNT(F20)=1,VLOOKUP($A20,References!$E$3:$P$69,9,FALSE),0)</f>
        <v>0</v>
      </c>
      <c r="Q20" s="18">
        <f>IF(COUNT(B20)=1,VLOOKUP($A20,References!$E$3:$P$69,10,FALSE),0)</f>
        <v>1</v>
      </c>
      <c r="R20" s="18">
        <f>IF(COUNT(C20)=1,VLOOKUP($A20,References!$E$3:$P$69,10,FALSE),0)</f>
        <v>1</v>
      </c>
      <c r="S20" s="18">
        <f>IF(COUNT(D20)=1,VLOOKUP($A20,References!$E$3:$P$69,10,FALSE),0)</f>
        <v>1</v>
      </c>
      <c r="T20" s="18">
        <f>IF(COUNT(E20)=1,VLOOKUP($A20,References!$E$3:$P$69,10,FALSE),0)</f>
        <v>1</v>
      </c>
      <c r="U20" s="18">
        <f>IF(COUNT(F20)=1,VLOOKUP($A20,References!$E$3:$P$69,10,FALSE),0)</f>
        <v>0</v>
      </c>
      <c r="V20" s="18">
        <f>IF(COUNT(B20)=1,VLOOKUP($A20,References!$E$3:$P$69,12,FALSE),0)</f>
        <v>1</v>
      </c>
      <c r="W20" s="18">
        <f>IF(COUNT(C20)=1,VLOOKUP($A20,References!$E$3:$P$69,12,FALSE),0)</f>
        <v>1</v>
      </c>
      <c r="X20" s="18">
        <f>IF(COUNT(D20)=1,VLOOKUP($A20,References!$E$3:$P$69,12,FALSE),0)</f>
        <v>1</v>
      </c>
      <c r="Y20" s="18">
        <f>IF(COUNT(E20)=1,VLOOKUP($A20,References!$E$3:$P$69,12,FALSE),0)</f>
        <v>1</v>
      </c>
      <c r="Z20" s="18">
        <f>IF(COUNT(F20)=1,VLOOKUP($A20,References!$E$3:$P$69,12,FALSE),0)</f>
        <v>0</v>
      </c>
      <c r="AA20" s="19">
        <f>L20/References!$B$28</f>
        <v>0.33333333333333331</v>
      </c>
      <c r="AB20" s="19">
        <f>M20/References!$B$28</f>
        <v>0.33333333333333331</v>
      </c>
      <c r="AC20" s="19">
        <f>N20/References!$B$28</f>
        <v>0.33333333333333331</v>
      </c>
      <c r="AD20" s="19">
        <f>O20/References!$B$28</f>
        <v>0.33333333333333331</v>
      </c>
      <c r="AE20" s="19">
        <f>P20/References!$B$28</f>
        <v>0</v>
      </c>
      <c r="AF20" s="19">
        <f t="shared" si="1"/>
        <v>0.5</v>
      </c>
      <c r="AG20" s="19">
        <f t="shared" si="2"/>
        <v>0.5</v>
      </c>
      <c r="AH20" s="19">
        <f t="shared" si="2"/>
        <v>0.5</v>
      </c>
      <c r="AI20" s="19">
        <f t="shared" si="2"/>
        <v>0.5</v>
      </c>
      <c r="AJ20" s="19">
        <f t="shared" si="2"/>
        <v>0</v>
      </c>
      <c r="AK20" s="19">
        <f>V20/References!$B$36</f>
        <v>0.2</v>
      </c>
      <c r="AL20" s="19">
        <f>W20/References!$B$36</f>
        <v>0.2</v>
      </c>
      <c r="AM20" s="19">
        <f>X20/References!$B$36</f>
        <v>0.2</v>
      </c>
      <c r="AN20" s="19">
        <f>Y20/References!$B$36</f>
        <v>0.2</v>
      </c>
      <c r="AO20" s="19">
        <f>Z20/References!$B$36</f>
        <v>0</v>
      </c>
      <c r="AP20" s="19">
        <f>AA20*References!$B$6</f>
        <v>8.3333333333333329E-2</v>
      </c>
      <c r="AQ20" s="19">
        <f>AB20*References!$B$6</f>
        <v>8.3333333333333329E-2</v>
      </c>
      <c r="AR20" s="19">
        <f>AC20*References!$B$6</f>
        <v>8.3333333333333329E-2</v>
      </c>
      <c r="AS20" s="19">
        <f>AD20*References!$B$6</f>
        <v>8.3333333333333329E-2</v>
      </c>
      <c r="AT20" s="19">
        <f>AE20*References!$B$6</f>
        <v>0</v>
      </c>
      <c r="AU20" s="19">
        <f>AF20*References!$B$5</f>
        <v>2.5000000000000001E-2</v>
      </c>
      <c r="AV20" s="19">
        <f>AG20*References!$B$5</f>
        <v>2.5000000000000001E-2</v>
      </c>
      <c r="AW20" s="19">
        <f>AH20*References!$B$5</f>
        <v>2.5000000000000001E-2</v>
      </c>
      <c r="AX20" s="19">
        <f>AI20*References!$B$5</f>
        <v>2.5000000000000001E-2</v>
      </c>
      <c r="AY20" s="19">
        <f>AJ20*References!$B$5</f>
        <v>0</v>
      </c>
      <c r="AZ20" s="19">
        <f>AK20*References!$B$7</f>
        <v>2.0000000000000004E-2</v>
      </c>
      <c r="BA20" s="19">
        <f>AL20*References!$B$7</f>
        <v>2.0000000000000004E-2</v>
      </c>
      <c r="BB20" s="19">
        <f>AM20*References!$B$7</f>
        <v>2.0000000000000004E-2</v>
      </c>
      <c r="BC20" s="19">
        <f>AN20*References!$B$7</f>
        <v>2.0000000000000004E-2</v>
      </c>
      <c r="BD20" s="19">
        <f>AO20*References!$B$7</f>
        <v>0</v>
      </c>
      <c r="BE20" s="78">
        <f t="shared" si="5"/>
        <v>0.12833333333333335</v>
      </c>
      <c r="BF20" s="78">
        <f t="shared" si="3"/>
        <v>0.12833333333333335</v>
      </c>
      <c r="BG20" s="78">
        <f t="shared" si="3"/>
        <v>0.12833333333333335</v>
      </c>
      <c r="BH20" s="78">
        <f t="shared" si="3"/>
        <v>0.12833333333333335</v>
      </c>
      <c r="BI20" s="78" t="str">
        <f t="shared" si="3"/>
        <v/>
      </c>
    </row>
    <row r="21" spans="1:61" x14ac:dyDescent="0.25">
      <c r="A21" s="88" t="s">
        <v>1</v>
      </c>
      <c r="B21" s="89">
        <v>510</v>
      </c>
      <c r="C21" s="89"/>
      <c r="D21" s="89">
        <v>488</v>
      </c>
      <c r="E21" s="89"/>
      <c r="F21" s="89"/>
      <c r="G21" s="19">
        <f t="shared" si="4"/>
        <v>6.7279877112106599E-10</v>
      </c>
      <c r="H21" s="19">
        <f t="shared" si="0"/>
        <v>0</v>
      </c>
      <c r="I21" s="19">
        <f t="shared" si="0"/>
        <v>3.3049325009555727E-9</v>
      </c>
      <c r="J21" s="19">
        <f t="shared" si="0"/>
        <v>0</v>
      </c>
      <c r="K21" s="19">
        <f t="shared" si="0"/>
        <v>0</v>
      </c>
      <c r="L21" s="18">
        <f>IF(COUNT(B21)=1,VLOOKUP($A21,References!$E$3:$P$69,9,FALSE),0)</f>
        <v>2</v>
      </c>
      <c r="M21" s="18">
        <f>IF(COUNT(C21)=1,VLOOKUP($A21,References!$E$3:$P$69,9,FALSE),0)</f>
        <v>0</v>
      </c>
      <c r="N21" s="18">
        <f>IF(COUNT(D21)=1,VLOOKUP($A21,References!$E$3:$P$69,9,FALSE),0)</f>
        <v>2</v>
      </c>
      <c r="O21" s="18">
        <f>IF(COUNT(E21)=1,VLOOKUP($A21,References!$E$3:$P$69,9,FALSE),0)</f>
        <v>0</v>
      </c>
      <c r="P21" s="18">
        <f>IF(COUNT(F21)=1,VLOOKUP($A21,References!$E$3:$P$69,9,FALSE),0)</f>
        <v>0</v>
      </c>
      <c r="Q21" s="18">
        <f>IF(COUNT(B21)=1,VLOOKUP($A21,References!$E$3:$P$69,10,FALSE),0)</f>
        <v>1</v>
      </c>
      <c r="R21" s="18">
        <f>IF(COUNT(C21)=1,VLOOKUP($A21,References!$E$3:$P$69,10,FALSE),0)</f>
        <v>0</v>
      </c>
      <c r="S21" s="18">
        <f>IF(COUNT(D21)=1,VLOOKUP($A21,References!$E$3:$P$69,10,FALSE),0)</f>
        <v>1</v>
      </c>
      <c r="T21" s="18">
        <f>IF(COUNT(E21)=1,VLOOKUP($A21,References!$E$3:$P$69,10,FALSE),0)</f>
        <v>0</v>
      </c>
      <c r="U21" s="18">
        <f>IF(COUNT(F21)=1,VLOOKUP($A21,References!$E$3:$P$69,10,FALSE),0)</f>
        <v>0</v>
      </c>
      <c r="V21" s="18">
        <f>IF(COUNT(B21)=1,VLOOKUP($A21,References!$E$3:$P$69,12,FALSE),0)</f>
        <v>3</v>
      </c>
      <c r="W21" s="18">
        <f>IF(COUNT(C21)=1,VLOOKUP($A21,References!$E$3:$P$69,12,FALSE),0)</f>
        <v>0</v>
      </c>
      <c r="X21" s="18">
        <f>IF(COUNT(D21)=1,VLOOKUP($A21,References!$E$3:$P$69,12,FALSE),0)</f>
        <v>3</v>
      </c>
      <c r="Y21" s="18">
        <f>IF(COUNT(E21)=1,VLOOKUP($A21,References!$E$3:$P$69,12,FALSE),0)</f>
        <v>0</v>
      </c>
      <c r="Z21" s="18">
        <f>IF(COUNT(F21)=1,VLOOKUP($A21,References!$E$3:$P$69,12,FALSE),0)</f>
        <v>0</v>
      </c>
      <c r="AA21" s="19">
        <f>L21/References!$B$28</f>
        <v>0.66666666666666663</v>
      </c>
      <c r="AB21" s="19">
        <f>M21/References!$B$28</f>
        <v>0</v>
      </c>
      <c r="AC21" s="19">
        <f>N21/References!$B$28</f>
        <v>0.66666666666666663</v>
      </c>
      <c r="AD21" s="19">
        <f>O21/References!$B$28</f>
        <v>0</v>
      </c>
      <c r="AE21" s="19">
        <f>P21/References!$B$28</f>
        <v>0</v>
      </c>
      <c r="AF21" s="19">
        <f t="shared" si="1"/>
        <v>0.5</v>
      </c>
      <c r="AG21" s="19">
        <f t="shared" si="2"/>
        <v>0</v>
      </c>
      <c r="AH21" s="19">
        <f t="shared" si="2"/>
        <v>0.5</v>
      </c>
      <c r="AI21" s="19">
        <f t="shared" si="2"/>
        <v>0</v>
      </c>
      <c r="AJ21" s="19">
        <f t="shared" si="2"/>
        <v>0</v>
      </c>
      <c r="AK21" s="19">
        <f>V21/References!$B$36</f>
        <v>0.6</v>
      </c>
      <c r="AL21" s="19">
        <f>W21/References!$B$36</f>
        <v>0</v>
      </c>
      <c r="AM21" s="19">
        <f>X21/References!$B$36</f>
        <v>0.6</v>
      </c>
      <c r="AN21" s="19">
        <f>Y21/References!$B$36</f>
        <v>0</v>
      </c>
      <c r="AO21" s="19">
        <f>Z21/References!$B$36</f>
        <v>0</v>
      </c>
      <c r="AP21" s="19">
        <f>AA21*References!$B$6</f>
        <v>0.16666666666666666</v>
      </c>
      <c r="AQ21" s="19">
        <f>AB21*References!$B$6</f>
        <v>0</v>
      </c>
      <c r="AR21" s="19">
        <f>AC21*References!$B$6</f>
        <v>0.16666666666666666</v>
      </c>
      <c r="AS21" s="19">
        <f>AD21*References!$B$6</f>
        <v>0</v>
      </c>
      <c r="AT21" s="19">
        <f>AE21*References!$B$6</f>
        <v>0</v>
      </c>
      <c r="AU21" s="19">
        <f>AF21*References!$B$5</f>
        <v>2.5000000000000001E-2</v>
      </c>
      <c r="AV21" s="19">
        <f>AG21*References!$B$5</f>
        <v>0</v>
      </c>
      <c r="AW21" s="19">
        <f>AH21*References!$B$5</f>
        <v>2.5000000000000001E-2</v>
      </c>
      <c r="AX21" s="19">
        <f>AI21*References!$B$5</f>
        <v>0</v>
      </c>
      <c r="AY21" s="19">
        <f>AJ21*References!$B$5</f>
        <v>0</v>
      </c>
      <c r="AZ21" s="19">
        <f>AK21*References!$B$7</f>
        <v>0.06</v>
      </c>
      <c r="BA21" s="19">
        <f>AL21*References!$B$7</f>
        <v>0</v>
      </c>
      <c r="BB21" s="19">
        <f>AM21*References!$B$7</f>
        <v>0.06</v>
      </c>
      <c r="BC21" s="19">
        <f>AN21*References!$B$7</f>
        <v>0</v>
      </c>
      <c r="BD21" s="19">
        <f>AO21*References!$B$7</f>
        <v>0</v>
      </c>
      <c r="BE21" s="78">
        <f t="shared" si="5"/>
        <v>0.25166666666666665</v>
      </c>
      <c r="BF21" s="78" t="str">
        <f t="shared" si="3"/>
        <v/>
      </c>
      <c r="BG21" s="78">
        <f t="shared" si="3"/>
        <v>0.25166666666666665</v>
      </c>
      <c r="BH21" s="78" t="str">
        <f t="shared" si="3"/>
        <v/>
      </c>
      <c r="BI21" s="78" t="str">
        <f t="shared" si="3"/>
        <v/>
      </c>
    </row>
    <row r="22" spans="1:61" x14ac:dyDescent="0.25">
      <c r="A22" s="88" t="s">
        <v>99</v>
      </c>
      <c r="B22" s="89"/>
      <c r="C22" s="89">
        <v>11012</v>
      </c>
      <c r="D22" s="89"/>
      <c r="E22" s="89"/>
      <c r="F22" s="89"/>
      <c r="G22" s="19">
        <f t="shared" si="4"/>
        <v>0</v>
      </c>
      <c r="H22" s="19">
        <f t="shared" si="0"/>
        <v>1.1366549309741909E-7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8">
        <f>IF(COUNT(B22)=1,VLOOKUP($A22,References!$E$3:$P$69,9,FALSE),0)</f>
        <v>0</v>
      </c>
      <c r="M22" s="18">
        <f>IF(COUNT(C22)=1,VLOOKUP($A22,References!$E$3:$P$69,9,FALSE),0)</f>
        <v>1</v>
      </c>
      <c r="N22" s="18">
        <f>IF(COUNT(D22)=1,VLOOKUP($A22,References!$E$3:$P$69,9,FALSE),0)</f>
        <v>0</v>
      </c>
      <c r="O22" s="18">
        <f>IF(COUNT(E22)=1,VLOOKUP($A22,References!$E$3:$P$69,9,FALSE),0)</f>
        <v>0</v>
      </c>
      <c r="P22" s="18">
        <f>IF(COUNT(F22)=1,VLOOKUP($A22,References!$E$3:$P$69,9,FALSE),0)</f>
        <v>0</v>
      </c>
      <c r="Q22" s="18">
        <f>IF(COUNT(B22)=1,VLOOKUP($A22,References!$E$3:$P$69,10,FALSE),0)</f>
        <v>0</v>
      </c>
      <c r="R22" s="18">
        <f>IF(COUNT(C22)=1,VLOOKUP($A22,References!$E$3:$P$69,10,FALSE),0)</f>
        <v>2</v>
      </c>
      <c r="S22" s="18">
        <f>IF(COUNT(D22)=1,VLOOKUP($A22,References!$E$3:$P$69,10,FALSE),0)</f>
        <v>0</v>
      </c>
      <c r="T22" s="18">
        <f>IF(COUNT(E22)=1,VLOOKUP($A22,References!$E$3:$P$69,10,FALSE),0)</f>
        <v>0</v>
      </c>
      <c r="U22" s="18">
        <f>IF(COUNT(F22)=1,VLOOKUP($A22,References!$E$3:$P$69,10,FALSE),0)</f>
        <v>0</v>
      </c>
      <c r="V22" s="18">
        <f>IF(COUNT(B22)=1,VLOOKUP($A22,References!$E$3:$P$69,12,FALSE),0)</f>
        <v>0</v>
      </c>
      <c r="W22" s="18">
        <f>IF(COUNT(C22)=1,VLOOKUP($A22,References!$E$3:$P$69,12,FALSE),0)</f>
        <v>1</v>
      </c>
      <c r="X22" s="18">
        <f>IF(COUNT(D22)=1,VLOOKUP($A22,References!$E$3:$P$69,12,FALSE),0)</f>
        <v>0</v>
      </c>
      <c r="Y22" s="18">
        <f>IF(COUNT(E22)=1,VLOOKUP($A22,References!$E$3:$P$69,12,FALSE),0)</f>
        <v>0</v>
      </c>
      <c r="Z22" s="18">
        <f>IF(COUNT(F22)=1,VLOOKUP($A22,References!$E$3:$P$69,12,FALSE),0)</f>
        <v>0</v>
      </c>
      <c r="AA22" s="19">
        <f>L22/References!$B$28</f>
        <v>0</v>
      </c>
      <c r="AB22" s="19">
        <f>M22/References!$B$28</f>
        <v>0.33333333333333331</v>
      </c>
      <c r="AC22" s="19">
        <f>N22/References!$B$28</f>
        <v>0</v>
      </c>
      <c r="AD22" s="19">
        <f>O22/References!$B$28</f>
        <v>0</v>
      </c>
      <c r="AE22" s="19">
        <f>P22/References!$B$28</f>
        <v>0</v>
      </c>
      <c r="AF22" s="19">
        <f t="shared" si="1"/>
        <v>0</v>
      </c>
      <c r="AG22" s="19">
        <f t="shared" si="2"/>
        <v>1</v>
      </c>
      <c r="AH22" s="19">
        <f t="shared" si="2"/>
        <v>0</v>
      </c>
      <c r="AI22" s="19">
        <f t="shared" si="2"/>
        <v>0</v>
      </c>
      <c r="AJ22" s="19">
        <f t="shared" si="2"/>
        <v>0</v>
      </c>
      <c r="AK22" s="19">
        <f>V22/References!$B$36</f>
        <v>0</v>
      </c>
      <c r="AL22" s="19">
        <f>W22/References!$B$36</f>
        <v>0.2</v>
      </c>
      <c r="AM22" s="19">
        <f>X22/References!$B$36</f>
        <v>0</v>
      </c>
      <c r="AN22" s="19">
        <f>Y22/References!$B$36</f>
        <v>0</v>
      </c>
      <c r="AO22" s="19">
        <f>Z22/References!$B$36</f>
        <v>0</v>
      </c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78"/>
      <c r="BF22" s="78"/>
      <c r="BG22" s="78"/>
      <c r="BH22" s="78"/>
      <c r="BI22" s="78"/>
    </row>
    <row r="23" spans="1:61" x14ac:dyDescent="0.25">
      <c r="A23" s="88" t="s">
        <v>24</v>
      </c>
      <c r="B23" s="89"/>
      <c r="C23" s="89"/>
      <c r="D23" s="89"/>
      <c r="E23" s="89">
        <v>440</v>
      </c>
      <c r="F23" s="89"/>
      <c r="G23" s="19">
        <f t="shared" si="4"/>
        <v>0</v>
      </c>
      <c r="H23" s="19">
        <f t="shared" ref="H23:H28" si="6">IF(C$29=0,0,(C23/C$29)^2)</f>
        <v>0</v>
      </c>
      <c r="I23" s="19">
        <f t="shared" ref="I23:I28" si="7">IF(D$29=0,0,(D23/D$29)^2)</f>
        <v>0</v>
      </c>
      <c r="J23" s="19">
        <f t="shared" ref="J23:J28" si="8">IF(E$29=0,0,(E23/E$29)^2)</f>
        <v>1.8858788525936849E-9</v>
      </c>
      <c r="K23" s="19">
        <f t="shared" ref="K23:K28" si="9">IF(F$29=0,0,(F23/F$29)^2)</f>
        <v>0</v>
      </c>
      <c r="L23" s="18">
        <f>IF(COUNT(B23)=1,VLOOKUP($A23,References!$E$3:$P$69,9,FALSE),0)</f>
        <v>0</v>
      </c>
      <c r="M23" s="18">
        <f>IF(COUNT(C23)=1,VLOOKUP($A23,References!$E$3:$P$69,9,FALSE),0)</f>
        <v>0</v>
      </c>
      <c r="N23" s="18">
        <f>IF(COUNT(D23)=1,VLOOKUP($A23,References!$E$3:$P$69,9,FALSE),0)</f>
        <v>0</v>
      </c>
      <c r="O23" s="18">
        <f>IF(COUNT(E23)=1,VLOOKUP($A23,References!$E$3:$P$69,9,FALSE),0)</f>
        <v>1</v>
      </c>
      <c r="P23" s="18">
        <f>IF(COUNT(F23)=1,VLOOKUP($A23,References!$E$3:$P$69,9,FALSE),0)</f>
        <v>0</v>
      </c>
      <c r="Q23" s="18">
        <f>IF(COUNT(B23)=1,VLOOKUP($A23,References!$E$3:$P$69,10,FALSE),0)</f>
        <v>0</v>
      </c>
      <c r="R23" s="18">
        <f>IF(COUNT(C23)=1,VLOOKUP($A23,References!$E$3:$P$69,10,FALSE),0)</f>
        <v>0</v>
      </c>
      <c r="S23" s="18">
        <f>IF(COUNT(D23)=1,VLOOKUP($A23,References!$E$3:$P$69,10,FALSE),0)</f>
        <v>0</v>
      </c>
      <c r="T23" s="18">
        <f>IF(COUNT(E23)=1,VLOOKUP($A23,References!$E$3:$P$69,10,FALSE),0)</f>
        <v>2</v>
      </c>
      <c r="U23" s="18">
        <f>IF(COUNT(F23)=1,VLOOKUP($A23,References!$E$3:$P$69,10,FALSE),0)</f>
        <v>0</v>
      </c>
      <c r="V23" s="18">
        <f>IF(COUNT(B23)=1,VLOOKUP($A23,References!$E$3:$P$69,12,FALSE),0)</f>
        <v>0</v>
      </c>
      <c r="W23" s="18">
        <f>IF(COUNT(C23)=1,VLOOKUP($A23,References!$E$3:$P$69,12,FALSE),0)</f>
        <v>0</v>
      </c>
      <c r="X23" s="18">
        <f>IF(COUNT(D23)=1,VLOOKUP($A23,References!$E$3:$P$69,12,FALSE),0)</f>
        <v>0</v>
      </c>
      <c r="Y23" s="18">
        <f>IF(COUNT(E23)=1,VLOOKUP($A23,References!$E$3:$P$69,12,FALSE),0)</f>
        <v>1</v>
      </c>
      <c r="Z23" s="18">
        <f>IF(COUNT(F23)=1,VLOOKUP($A23,References!$E$3:$P$69,12,FALSE),0)</f>
        <v>0</v>
      </c>
      <c r="AA23" s="19">
        <f>L23/References!$B$28</f>
        <v>0</v>
      </c>
      <c r="AB23" s="19">
        <f>M23/References!$B$28</f>
        <v>0</v>
      </c>
      <c r="AC23" s="19">
        <f>N23/References!$B$28</f>
        <v>0</v>
      </c>
      <c r="AD23" s="19">
        <f>O23/References!$B$28</f>
        <v>0.33333333333333331</v>
      </c>
      <c r="AE23" s="19">
        <f>P23/References!$B$28</f>
        <v>0</v>
      </c>
      <c r="AF23" s="19">
        <f t="shared" si="1"/>
        <v>0</v>
      </c>
      <c r="AG23" s="19">
        <f t="shared" si="2"/>
        <v>0</v>
      </c>
      <c r="AH23" s="19">
        <f t="shared" si="2"/>
        <v>0</v>
      </c>
      <c r="AI23" s="19">
        <f t="shared" si="2"/>
        <v>1</v>
      </c>
      <c r="AJ23" s="19">
        <f t="shared" si="2"/>
        <v>0</v>
      </c>
      <c r="AK23" s="19">
        <f>V23/References!$B$36</f>
        <v>0</v>
      </c>
      <c r="AL23" s="19">
        <f>W23/References!$B$36</f>
        <v>0</v>
      </c>
      <c r="AM23" s="19">
        <f>X23/References!$B$36</f>
        <v>0</v>
      </c>
      <c r="AN23" s="19">
        <f>Y23/References!$B$36</f>
        <v>0.2</v>
      </c>
      <c r="AO23" s="19">
        <f>Z23/References!$B$36</f>
        <v>0</v>
      </c>
      <c r="AP23" s="19">
        <f>AA23*References!$B$6</f>
        <v>0</v>
      </c>
      <c r="AQ23" s="19">
        <f>AB23*References!$B$6</f>
        <v>0</v>
      </c>
      <c r="AR23" s="19">
        <f>AC23*References!$B$6</f>
        <v>0</v>
      </c>
      <c r="AS23" s="19">
        <f>AD23*References!$B$6</f>
        <v>8.3333333333333329E-2</v>
      </c>
      <c r="AT23" s="19">
        <f>AE23*References!$B$6</f>
        <v>0</v>
      </c>
      <c r="AU23" s="19">
        <f>AF23*References!$B$5</f>
        <v>0</v>
      </c>
      <c r="AV23" s="19">
        <f>AG23*References!$B$5</f>
        <v>0</v>
      </c>
      <c r="AW23" s="19">
        <f>AH23*References!$B$5</f>
        <v>0</v>
      </c>
      <c r="AX23" s="19">
        <f>AI23*References!$B$5</f>
        <v>0.05</v>
      </c>
      <c r="AY23" s="19">
        <f>AJ23*References!$B$5</f>
        <v>0</v>
      </c>
      <c r="AZ23" s="19">
        <f>AK23*References!$B$7</f>
        <v>0</v>
      </c>
      <c r="BA23" s="19">
        <f>AL23*References!$B$7</f>
        <v>0</v>
      </c>
      <c r="BB23" s="19">
        <f>AM23*References!$B$7</f>
        <v>0</v>
      </c>
      <c r="BC23" s="19">
        <f>AN23*References!$B$7</f>
        <v>2.0000000000000004E-2</v>
      </c>
      <c r="BD23" s="19">
        <f>AO23*References!$B$7</f>
        <v>0</v>
      </c>
      <c r="BE23" s="78" t="str">
        <f t="shared" si="5"/>
        <v/>
      </c>
      <c r="BF23" s="78" t="str">
        <f t="shared" si="3"/>
        <v/>
      </c>
      <c r="BG23" s="78" t="str">
        <f t="shared" si="3"/>
        <v/>
      </c>
      <c r="BH23" s="78">
        <f t="shared" si="3"/>
        <v>0.15333333333333332</v>
      </c>
      <c r="BI23" s="78" t="str">
        <f t="shared" si="3"/>
        <v/>
      </c>
    </row>
    <row r="24" spans="1:61" x14ac:dyDescent="0.25">
      <c r="A24" s="88" t="s">
        <v>14</v>
      </c>
      <c r="B24" s="89">
        <v>150106</v>
      </c>
      <c r="C24" s="89">
        <v>20000</v>
      </c>
      <c r="D24" s="89"/>
      <c r="E24" s="89"/>
      <c r="F24" s="91"/>
      <c r="G24" s="19">
        <f t="shared" si="4"/>
        <v>5.8282871629037402E-5</v>
      </c>
      <c r="H24" s="19">
        <f t="shared" si="6"/>
        <v>3.7493520952877581E-7</v>
      </c>
      <c r="I24" s="19">
        <f t="shared" si="7"/>
        <v>0</v>
      </c>
      <c r="J24" s="19">
        <f t="shared" si="8"/>
        <v>0</v>
      </c>
      <c r="K24" s="19">
        <f t="shared" si="9"/>
        <v>0</v>
      </c>
      <c r="L24" s="18">
        <f>IF(COUNT(B24)=1,VLOOKUP($A24,References!$E$3:$P$69,9,FALSE),0)</f>
        <v>1</v>
      </c>
      <c r="M24" s="18">
        <f>IF(COUNT(C24)=1,VLOOKUP($A24,References!$E$3:$P$69,9,FALSE),0)</f>
        <v>1</v>
      </c>
      <c r="N24" s="18">
        <f>IF(COUNT(D24)=1,VLOOKUP($A24,References!$E$3:$P$69,9,FALSE),0)</f>
        <v>0</v>
      </c>
      <c r="O24" s="18">
        <f>IF(COUNT(E24)=1,VLOOKUP($A24,References!$E$3:$P$69,9,FALSE),0)</f>
        <v>0</v>
      </c>
      <c r="P24" s="18">
        <f>IF(COUNT(F24)=1,VLOOKUP($A24,References!$E$3:$P$69,9,FALSE),0)</f>
        <v>0</v>
      </c>
      <c r="Q24" s="18">
        <f>IF(COUNT(B24)=1,VLOOKUP($A24,References!$E$3:$P$69,10,FALSE),0)</f>
        <v>1</v>
      </c>
      <c r="R24" s="18">
        <f>IF(COUNT(C24)=1,VLOOKUP($A24,References!$E$3:$P$69,10,FALSE),0)</f>
        <v>1</v>
      </c>
      <c r="S24" s="18">
        <f>IF(COUNT(D24)=1,VLOOKUP($A24,References!$E$3:$P$69,10,FALSE),0)</f>
        <v>0</v>
      </c>
      <c r="T24" s="18">
        <f>IF(COUNT(E24)=1,VLOOKUP($A24,References!$E$3:$P$69,10,FALSE),0)</f>
        <v>0</v>
      </c>
      <c r="U24" s="18">
        <f>IF(COUNT(F24)=1,VLOOKUP($A24,References!$E$3:$P$69,10,FALSE),0)</f>
        <v>0</v>
      </c>
      <c r="V24" s="18">
        <f>IF(COUNT(B24)=1,VLOOKUP($A24,References!$E$3:$P$69,12,FALSE),0)</f>
        <v>1</v>
      </c>
      <c r="W24" s="18">
        <f>IF(COUNT(C24)=1,VLOOKUP($A24,References!$E$3:$P$69,12,FALSE),0)</f>
        <v>1</v>
      </c>
      <c r="X24" s="18">
        <f>IF(COUNT(D24)=1,VLOOKUP($A24,References!$E$3:$P$69,12,FALSE),0)</f>
        <v>0</v>
      </c>
      <c r="Y24" s="18">
        <f>IF(COUNT(E24)=1,VLOOKUP($A24,References!$E$3:$P$69,12,FALSE),0)</f>
        <v>0</v>
      </c>
      <c r="Z24" s="18">
        <f>IF(COUNT(F24)=1,VLOOKUP($A24,References!$E$3:$P$69,12,FALSE),0)</f>
        <v>0</v>
      </c>
      <c r="AA24" s="19">
        <f>L24/References!$B$28</f>
        <v>0.33333333333333331</v>
      </c>
      <c r="AB24" s="19">
        <f>M24/References!$B$28</f>
        <v>0.33333333333333331</v>
      </c>
      <c r="AC24" s="19">
        <f>N24/References!$B$28</f>
        <v>0</v>
      </c>
      <c r="AD24" s="19">
        <f>O24/References!$B$28</f>
        <v>0</v>
      </c>
      <c r="AE24" s="19">
        <f>P24/References!$B$28</f>
        <v>0</v>
      </c>
      <c r="AF24" s="19">
        <f t="shared" si="1"/>
        <v>0.5</v>
      </c>
      <c r="AG24" s="19">
        <f t="shared" si="2"/>
        <v>0.5</v>
      </c>
      <c r="AH24" s="19">
        <f t="shared" si="2"/>
        <v>0</v>
      </c>
      <c r="AI24" s="19">
        <f t="shared" si="2"/>
        <v>0</v>
      </c>
      <c r="AJ24" s="19">
        <f t="shared" si="2"/>
        <v>0</v>
      </c>
      <c r="AK24" s="19">
        <f>V24/References!$B$36</f>
        <v>0.2</v>
      </c>
      <c r="AL24" s="19">
        <f>W24/References!$B$36</f>
        <v>0.2</v>
      </c>
      <c r="AM24" s="19">
        <f>X24/References!$B$36</f>
        <v>0</v>
      </c>
      <c r="AN24" s="19">
        <f>Y24/References!$B$36</f>
        <v>0</v>
      </c>
      <c r="AO24" s="19">
        <f>Z24/References!$B$36</f>
        <v>0</v>
      </c>
      <c r="AP24" s="19">
        <f>AA24*References!$B$6</f>
        <v>8.3333333333333329E-2</v>
      </c>
      <c r="AQ24" s="19">
        <f>AB24*References!$B$6</f>
        <v>8.3333333333333329E-2</v>
      </c>
      <c r="AR24" s="19">
        <f>AC24*References!$B$6</f>
        <v>0</v>
      </c>
      <c r="AS24" s="19">
        <f>AD24*References!$B$6</f>
        <v>0</v>
      </c>
      <c r="AT24" s="19">
        <f>AE24*References!$B$6</f>
        <v>0</v>
      </c>
      <c r="AU24" s="19">
        <f>AF24*References!$B$5</f>
        <v>2.5000000000000001E-2</v>
      </c>
      <c r="AV24" s="19">
        <f>AG24*References!$B$5</f>
        <v>2.5000000000000001E-2</v>
      </c>
      <c r="AW24" s="19">
        <f>AH24*References!$B$5</f>
        <v>0</v>
      </c>
      <c r="AX24" s="19">
        <f>AI24*References!$B$5</f>
        <v>0</v>
      </c>
      <c r="AY24" s="19">
        <f>AJ24*References!$B$5</f>
        <v>0</v>
      </c>
      <c r="AZ24" s="19">
        <f>AK24*References!$B$7</f>
        <v>2.0000000000000004E-2</v>
      </c>
      <c r="BA24" s="19">
        <f>AL24*References!$B$7</f>
        <v>2.0000000000000004E-2</v>
      </c>
      <c r="BB24" s="19">
        <f>AM24*References!$B$7</f>
        <v>0</v>
      </c>
      <c r="BC24" s="19">
        <f>AN24*References!$B$7</f>
        <v>0</v>
      </c>
      <c r="BD24" s="19">
        <f>AO24*References!$B$7</f>
        <v>0</v>
      </c>
      <c r="BE24" s="78">
        <f t="shared" si="5"/>
        <v>0.12833333333333335</v>
      </c>
      <c r="BF24" s="78">
        <f t="shared" si="5"/>
        <v>0.12833333333333335</v>
      </c>
      <c r="BG24" s="78" t="str">
        <f t="shared" si="5"/>
        <v/>
      </c>
      <c r="BH24" s="78" t="str">
        <f t="shared" si="5"/>
        <v/>
      </c>
      <c r="BI24" s="78" t="str">
        <f t="shared" si="5"/>
        <v/>
      </c>
    </row>
    <row r="25" spans="1:61" x14ac:dyDescent="0.25">
      <c r="A25" s="88" t="s">
        <v>100</v>
      </c>
      <c r="B25" s="89"/>
      <c r="C25" s="89"/>
      <c r="D25" s="89">
        <v>400000</v>
      </c>
      <c r="E25" s="90"/>
      <c r="F25" s="89"/>
      <c r="G25" s="19">
        <f t="shared" si="4"/>
        <v>0</v>
      </c>
      <c r="H25" s="19">
        <f t="shared" si="6"/>
        <v>0</v>
      </c>
      <c r="I25" s="19">
        <f t="shared" si="7"/>
        <v>2.2204598904565793E-3</v>
      </c>
      <c r="J25" s="19">
        <f t="shared" si="8"/>
        <v>0</v>
      </c>
      <c r="K25" s="19">
        <f t="shared" si="9"/>
        <v>0</v>
      </c>
      <c r="L25" s="18">
        <f>IF(COUNT(B25)=1,VLOOKUP($A25,References!$E$3:$P$69,9,FALSE),0)</f>
        <v>0</v>
      </c>
      <c r="M25" s="18">
        <f>IF(COUNT(C25)=1,VLOOKUP($A25,References!$E$3:$P$69,9,FALSE),0)</f>
        <v>0</v>
      </c>
      <c r="N25" s="18">
        <f>IF(COUNT(D25)=1,VLOOKUP($A25,References!$E$3:$P$69,9,FALSE),0)</f>
        <v>3</v>
      </c>
      <c r="O25" s="18">
        <f>IF(COUNT(E25)=1,VLOOKUP($A25,References!$E$3:$P$69,9,FALSE),0)</f>
        <v>0</v>
      </c>
      <c r="P25" s="18">
        <f>IF(COUNT(F25)=1,VLOOKUP($A25,References!$E$3:$P$69,9,FALSE),0)</f>
        <v>0</v>
      </c>
      <c r="Q25" s="18">
        <f>IF(COUNT(B25)=1,VLOOKUP($A25,References!$E$3:$P$69,10,FALSE),0)</f>
        <v>0</v>
      </c>
      <c r="R25" s="18">
        <f>IF(COUNT(C25)=1,VLOOKUP($A25,References!$E$3:$P$69,10,FALSE),0)</f>
        <v>0</v>
      </c>
      <c r="S25" s="18">
        <f>IF(COUNT(D25)=1,VLOOKUP($A25,References!$E$3:$P$69,10,FALSE),0)</f>
        <v>2</v>
      </c>
      <c r="T25" s="18">
        <f>IF(COUNT(E25)=1,VLOOKUP($A25,References!$E$3:$P$69,10,FALSE),0)</f>
        <v>0</v>
      </c>
      <c r="U25" s="18">
        <f>IF(COUNT(F25)=1,VLOOKUP($A25,References!$E$3:$P$69,10,FALSE),0)</f>
        <v>0</v>
      </c>
      <c r="V25" s="18">
        <f>IF(COUNT(B25)=1,VLOOKUP($A25,References!$E$3:$P$69,12,FALSE),0)</f>
        <v>0</v>
      </c>
      <c r="W25" s="18">
        <f>IF(COUNT(C25)=1,VLOOKUP($A25,References!$E$3:$P$69,12,FALSE),0)</f>
        <v>0</v>
      </c>
      <c r="X25" s="18">
        <f>IF(COUNT(D25)=1,VLOOKUP($A25,References!$E$3:$P$69,12,FALSE),0)</f>
        <v>3</v>
      </c>
      <c r="Y25" s="18">
        <f>IF(COUNT(E25)=1,VLOOKUP($A25,References!$E$3:$P$69,12,FALSE),0)</f>
        <v>0</v>
      </c>
      <c r="Z25" s="18">
        <f>IF(COUNT(F25)=1,VLOOKUP($A25,References!$E$3:$P$69,12,FALSE),0)</f>
        <v>0</v>
      </c>
      <c r="AA25" s="19">
        <f>L25/References!$B$28</f>
        <v>0</v>
      </c>
      <c r="AB25" s="19">
        <f>M25/References!$B$28</f>
        <v>0</v>
      </c>
      <c r="AC25" s="19">
        <f>N25/References!$B$28</f>
        <v>1</v>
      </c>
      <c r="AD25" s="19">
        <f>O25/References!$B$28</f>
        <v>0</v>
      </c>
      <c r="AE25" s="19">
        <f>P25/References!$B$28</f>
        <v>0</v>
      </c>
      <c r="AF25" s="19">
        <f t="shared" si="1"/>
        <v>0</v>
      </c>
      <c r="AG25" s="19">
        <f t="shared" si="2"/>
        <v>0</v>
      </c>
      <c r="AH25" s="19">
        <f t="shared" si="2"/>
        <v>1</v>
      </c>
      <c r="AI25" s="19">
        <f t="shared" si="2"/>
        <v>0</v>
      </c>
      <c r="AJ25" s="19">
        <f t="shared" si="2"/>
        <v>0</v>
      </c>
      <c r="AK25" s="19">
        <f>V25/References!$B$36</f>
        <v>0</v>
      </c>
      <c r="AL25" s="19">
        <f>W25/References!$B$36</f>
        <v>0</v>
      </c>
      <c r="AM25" s="19">
        <f>X25/References!$B$36</f>
        <v>0.6</v>
      </c>
      <c r="AN25" s="19">
        <f>Y25/References!$B$36</f>
        <v>0</v>
      </c>
      <c r="AO25" s="19">
        <f>Z25/References!$B$36</f>
        <v>0</v>
      </c>
      <c r="AP25" s="19">
        <f>AA25*References!$B$6</f>
        <v>0</v>
      </c>
      <c r="AQ25" s="19">
        <f>AB25*References!$B$6</f>
        <v>0</v>
      </c>
      <c r="AR25" s="19">
        <f>AC25*References!$B$6</f>
        <v>0.25</v>
      </c>
      <c r="AS25" s="19">
        <f>AD25*References!$B$6</f>
        <v>0</v>
      </c>
      <c r="AT25" s="19">
        <f>AE25*References!$B$6</f>
        <v>0</v>
      </c>
      <c r="AU25" s="19">
        <f>AF25*References!$B$5</f>
        <v>0</v>
      </c>
      <c r="AV25" s="19">
        <f>AG25*References!$B$5</f>
        <v>0</v>
      </c>
      <c r="AW25" s="19">
        <f>AH25*References!$B$5</f>
        <v>0.05</v>
      </c>
      <c r="AX25" s="19">
        <f>AI25*References!$B$5</f>
        <v>0</v>
      </c>
      <c r="AY25" s="19">
        <f>AJ25*References!$B$5</f>
        <v>0</v>
      </c>
      <c r="AZ25" s="19">
        <f>AK25*References!$B$7</f>
        <v>0</v>
      </c>
      <c r="BA25" s="19">
        <f>AL25*References!$B$7</f>
        <v>0</v>
      </c>
      <c r="BB25" s="19">
        <f>AM25*References!$B$7</f>
        <v>0.06</v>
      </c>
      <c r="BC25" s="19">
        <f>AN25*References!$B$7</f>
        <v>0</v>
      </c>
      <c r="BD25" s="19">
        <f>AO25*References!$B$7</f>
        <v>0</v>
      </c>
      <c r="BE25" s="78" t="str">
        <f t="shared" si="5"/>
        <v/>
      </c>
      <c r="BF25" s="78" t="str">
        <f t="shared" si="5"/>
        <v/>
      </c>
      <c r="BG25" s="78">
        <f t="shared" si="5"/>
        <v>0.36</v>
      </c>
      <c r="BH25" s="78" t="str">
        <f t="shared" si="5"/>
        <v/>
      </c>
      <c r="BI25" s="78" t="str">
        <f t="shared" si="5"/>
        <v/>
      </c>
    </row>
    <row r="26" spans="1:61" x14ac:dyDescent="0.25">
      <c r="A26" s="88" t="s">
        <v>2</v>
      </c>
      <c r="B26" s="92">
        <v>67828</v>
      </c>
      <c r="C26" s="89">
        <v>1</v>
      </c>
      <c r="D26" s="89"/>
      <c r="E26" s="89">
        <v>24000</v>
      </c>
      <c r="F26" s="91"/>
      <c r="G26" s="19">
        <f t="shared" si="4"/>
        <v>1.1900435651244098E-5</v>
      </c>
      <c r="H26" s="19">
        <f t="shared" si="6"/>
        <v>9.373380238219395E-16</v>
      </c>
      <c r="I26" s="19">
        <f t="shared" si="7"/>
        <v>0</v>
      </c>
      <c r="J26" s="19">
        <f t="shared" si="8"/>
        <v>5.6108792308572433E-6</v>
      </c>
      <c r="K26" s="19">
        <f t="shared" si="9"/>
        <v>0</v>
      </c>
      <c r="L26" s="18">
        <f>IF(COUNT(B26)=1,VLOOKUP($A26,References!$E$3:$P$69,9,FALSE),0)</f>
        <v>3</v>
      </c>
      <c r="M26" s="18">
        <f>IF(COUNT(C26)=1,VLOOKUP($A26,References!$E$3:$P$69,9,FALSE),0)</f>
        <v>3</v>
      </c>
      <c r="N26" s="18">
        <f>IF(COUNT(D26)=1,VLOOKUP($A26,References!$E$3:$P$69,9,FALSE),0)</f>
        <v>0</v>
      </c>
      <c r="O26" s="18">
        <f>IF(COUNT(E26)=1,VLOOKUP($A26,References!$E$3:$P$69,9,FALSE),0)</f>
        <v>3</v>
      </c>
      <c r="P26" s="18">
        <f>IF(COUNT(F26)=1,VLOOKUP($A26,References!$E$3:$P$69,9,FALSE),0)</f>
        <v>0</v>
      </c>
      <c r="Q26" s="18">
        <f>IF(COUNT(B26)=1,VLOOKUP($A26,References!$E$3:$P$69,10,FALSE),0)</f>
        <v>1</v>
      </c>
      <c r="R26" s="18">
        <f>IF(COUNT(C26)=1,VLOOKUP($A26,References!$E$3:$P$69,10,FALSE),0)</f>
        <v>1</v>
      </c>
      <c r="S26" s="18">
        <f>IF(COUNT(D26)=1,VLOOKUP($A26,References!$E$3:$P$69,10,FALSE),0)</f>
        <v>0</v>
      </c>
      <c r="T26" s="18">
        <f>IF(COUNT(E26)=1,VLOOKUP($A26,References!$E$3:$P$69,10,FALSE),0)</f>
        <v>1</v>
      </c>
      <c r="U26" s="18">
        <f>IF(COUNT(F26)=1,VLOOKUP($A26,References!$E$3:$P$69,10,FALSE),0)</f>
        <v>0</v>
      </c>
      <c r="V26" s="18">
        <f>IF(COUNT(B26)=1,VLOOKUP($A26,References!$E$3:$P$69,12,FALSE),0)</f>
        <v>1</v>
      </c>
      <c r="W26" s="18">
        <f>IF(COUNT(C26)=1,VLOOKUP($A26,References!$E$3:$P$69,12,FALSE),0)</f>
        <v>1</v>
      </c>
      <c r="X26" s="18">
        <f>IF(COUNT(D26)=1,VLOOKUP($A26,References!$E$3:$P$69,12,FALSE),0)</f>
        <v>0</v>
      </c>
      <c r="Y26" s="18">
        <f>IF(COUNT(E26)=1,VLOOKUP($A26,References!$E$3:$P$69,12,FALSE),0)</f>
        <v>1</v>
      </c>
      <c r="Z26" s="18">
        <f>IF(COUNT(F26)=1,VLOOKUP($A26,References!$E$3:$P$69,12,FALSE),0)</f>
        <v>0</v>
      </c>
      <c r="AA26" s="19">
        <f>L26/References!$B$28</f>
        <v>1</v>
      </c>
      <c r="AB26" s="19">
        <f>M26/References!$B$28</f>
        <v>1</v>
      </c>
      <c r="AC26" s="19">
        <f>N26/References!$B$28</f>
        <v>0</v>
      </c>
      <c r="AD26" s="19">
        <f>O26/References!$B$28</f>
        <v>1</v>
      </c>
      <c r="AE26" s="19">
        <f>P26/References!$B$28</f>
        <v>0</v>
      </c>
      <c r="AF26" s="19">
        <f t="shared" si="1"/>
        <v>0.5</v>
      </c>
      <c r="AG26" s="19">
        <f t="shared" si="2"/>
        <v>0.5</v>
      </c>
      <c r="AH26" s="19">
        <f t="shared" si="2"/>
        <v>0</v>
      </c>
      <c r="AI26" s="19">
        <f t="shared" si="2"/>
        <v>0.5</v>
      </c>
      <c r="AJ26" s="19">
        <f t="shared" si="2"/>
        <v>0</v>
      </c>
      <c r="AK26" s="19">
        <f>V26/References!$B$36</f>
        <v>0.2</v>
      </c>
      <c r="AL26" s="19">
        <f>W26/References!$B$36</f>
        <v>0.2</v>
      </c>
      <c r="AM26" s="19">
        <f>X26/References!$B$36</f>
        <v>0</v>
      </c>
      <c r="AN26" s="19">
        <f>Y26/References!$B$36</f>
        <v>0.2</v>
      </c>
      <c r="AO26" s="19">
        <f>Z26/References!$B$36</f>
        <v>0</v>
      </c>
      <c r="AP26" s="19">
        <f>AA26*References!$B$6</f>
        <v>0.25</v>
      </c>
      <c r="AQ26" s="19">
        <f>AB26*References!$B$6</f>
        <v>0.25</v>
      </c>
      <c r="AR26" s="19">
        <f>AC26*References!$B$6</f>
        <v>0</v>
      </c>
      <c r="AS26" s="19">
        <f>AD26*References!$B$6</f>
        <v>0.25</v>
      </c>
      <c r="AT26" s="19">
        <f>AE26*References!$B$6</f>
        <v>0</v>
      </c>
      <c r="AU26" s="19">
        <f>AF26*References!$B$5</f>
        <v>2.5000000000000001E-2</v>
      </c>
      <c r="AV26" s="19">
        <f>AG26*References!$B$5</f>
        <v>2.5000000000000001E-2</v>
      </c>
      <c r="AW26" s="19">
        <f>AH26*References!$B$5</f>
        <v>0</v>
      </c>
      <c r="AX26" s="19">
        <f>AI26*References!$B$5</f>
        <v>2.5000000000000001E-2</v>
      </c>
      <c r="AY26" s="19">
        <f>AJ26*References!$B$5</f>
        <v>0</v>
      </c>
      <c r="AZ26" s="19">
        <f>AK26*References!$B$7</f>
        <v>2.0000000000000004E-2</v>
      </c>
      <c r="BA26" s="19">
        <f>AL26*References!$B$7</f>
        <v>2.0000000000000004E-2</v>
      </c>
      <c r="BB26" s="19">
        <f>AM26*References!$B$7</f>
        <v>0</v>
      </c>
      <c r="BC26" s="19">
        <f>AN26*References!$B$7</f>
        <v>2.0000000000000004E-2</v>
      </c>
      <c r="BD26" s="19">
        <f>AO26*References!$B$7</f>
        <v>0</v>
      </c>
      <c r="BE26" s="78">
        <f t="shared" si="5"/>
        <v>0.29500000000000004</v>
      </c>
      <c r="BF26" s="78">
        <f t="shared" si="5"/>
        <v>0.29500000000000004</v>
      </c>
      <c r="BG26" s="78" t="str">
        <f t="shared" si="5"/>
        <v/>
      </c>
      <c r="BH26" s="78">
        <f t="shared" si="5"/>
        <v>0.29500000000000004</v>
      </c>
      <c r="BI26" s="78" t="str">
        <f t="shared" si="5"/>
        <v/>
      </c>
    </row>
    <row r="27" spans="1:61" x14ac:dyDescent="0.25">
      <c r="A27" s="88" t="s">
        <v>11</v>
      </c>
      <c r="B27" s="89"/>
      <c r="C27" s="89">
        <v>2580180</v>
      </c>
      <c r="D27" s="89"/>
      <c r="E27" s="89"/>
      <c r="F27" s="89"/>
      <c r="G27" s="19">
        <f t="shared" si="4"/>
        <v>0</v>
      </c>
      <c r="H27" s="19">
        <f t="shared" si="6"/>
        <v>6.2401674516946361E-3</v>
      </c>
      <c r="I27" s="19">
        <f t="shared" si="7"/>
        <v>0</v>
      </c>
      <c r="J27" s="19">
        <f t="shared" si="8"/>
        <v>0</v>
      </c>
      <c r="K27" s="19">
        <f t="shared" si="9"/>
        <v>0</v>
      </c>
      <c r="L27" s="18">
        <f>IF(COUNT(B27)=1,VLOOKUP($A27,References!$E$3:$P$69,9,FALSE),0)</f>
        <v>0</v>
      </c>
      <c r="M27" s="18">
        <f>IF(COUNT(C27)=1,VLOOKUP($A27,References!$E$3:$P$69,9,FALSE),0)</f>
        <v>1</v>
      </c>
      <c r="N27" s="18">
        <f>IF(COUNT(D27)=1,VLOOKUP($A27,References!$E$3:$P$69,9,FALSE),0)</f>
        <v>0</v>
      </c>
      <c r="O27" s="18">
        <f>IF(COUNT(E27)=1,VLOOKUP($A27,References!$E$3:$P$69,9,FALSE),0)</f>
        <v>0</v>
      </c>
      <c r="P27" s="18">
        <f>IF(COUNT(F27)=1,VLOOKUP($A27,References!$E$3:$P$69,9,FALSE),0)</f>
        <v>0</v>
      </c>
      <c r="Q27" s="18">
        <f>IF(COUNT(B27)=1,VLOOKUP($A27,References!$E$3:$P$69,10,FALSE),0)</f>
        <v>0</v>
      </c>
      <c r="R27" s="18">
        <f>IF(COUNT(C27)=1,VLOOKUP($A27,References!$E$3:$P$69,10,FALSE),0)</f>
        <v>2</v>
      </c>
      <c r="S27" s="18">
        <f>IF(COUNT(D27)=1,VLOOKUP($A27,References!$E$3:$P$69,10,FALSE),0)</f>
        <v>0</v>
      </c>
      <c r="T27" s="18">
        <f>IF(COUNT(E27)=1,VLOOKUP($A27,References!$E$3:$P$69,10,FALSE),0)</f>
        <v>0</v>
      </c>
      <c r="U27" s="18">
        <f>IF(COUNT(F27)=1,VLOOKUP($A27,References!$E$3:$P$69,10,FALSE),0)</f>
        <v>0</v>
      </c>
      <c r="V27" s="18">
        <f>IF(COUNT(B27)=1,VLOOKUP($A27,References!$E$3:$P$69,12,FALSE),0)</f>
        <v>0</v>
      </c>
      <c r="W27" s="18">
        <f>IF(COUNT(C27)=1,VLOOKUP($A27,References!$E$3:$P$69,12,FALSE),0)</f>
        <v>2</v>
      </c>
      <c r="X27" s="18">
        <f>IF(COUNT(D27)=1,VLOOKUP($A27,References!$E$3:$P$69,12,FALSE),0)</f>
        <v>0</v>
      </c>
      <c r="Y27" s="18">
        <f>IF(COUNT(E27)=1,VLOOKUP($A27,References!$E$3:$P$69,12,FALSE),0)</f>
        <v>0</v>
      </c>
      <c r="Z27" s="18">
        <f>IF(COUNT(F27)=1,VLOOKUP($A27,References!$E$3:$P$69,12,FALSE),0)</f>
        <v>0</v>
      </c>
      <c r="AA27" s="19">
        <f>L27/References!$B$28</f>
        <v>0</v>
      </c>
      <c r="AB27" s="19">
        <f>M27/References!$B$28</f>
        <v>0.33333333333333331</v>
      </c>
      <c r="AC27" s="19">
        <f>N27/References!$B$28</f>
        <v>0</v>
      </c>
      <c r="AD27" s="19">
        <f>O27/References!$B$28</f>
        <v>0</v>
      </c>
      <c r="AE27" s="19">
        <f>P27/References!$B$28</f>
        <v>0</v>
      </c>
      <c r="AF27" s="19">
        <f t="shared" si="1"/>
        <v>0</v>
      </c>
      <c r="AG27" s="19">
        <f t="shared" si="2"/>
        <v>1</v>
      </c>
      <c r="AH27" s="19">
        <f t="shared" si="2"/>
        <v>0</v>
      </c>
      <c r="AI27" s="19">
        <f t="shared" si="2"/>
        <v>0</v>
      </c>
      <c r="AJ27" s="19">
        <f t="shared" si="2"/>
        <v>0</v>
      </c>
      <c r="AK27" s="19">
        <f>V27/References!$B$36</f>
        <v>0</v>
      </c>
      <c r="AL27" s="19">
        <f>W27/References!$B$36</f>
        <v>0.4</v>
      </c>
      <c r="AM27" s="19">
        <f>X27/References!$B$36</f>
        <v>0</v>
      </c>
      <c r="AN27" s="19">
        <f>Y27/References!$B$36</f>
        <v>0</v>
      </c>
      <c r="AO27" s="19">
        <f>Z27/References!$B$36</f>
        <v>0</v>
      </c>
      <c r="AP27" s="19">
        <f>AA27*References!$B$6</f>
        <v>0</v>
      </c>
      <c r="AQ27" s="19">
        <f>AB27*References!$B$6</f>
        <v>8.3333333333333329E-2</v>
      </c>
      <c r="AR27" s="19">
        <f>AC27*References!$B$6</f>
        <v>0</v>
      </c>
      <c r="AS27" s="19">
        <f>AD27*References!$B$6</f>
        <v>0</v>
      </c>
      <c r="AT27" s="19">
        <f>AE27*References!$B$6</f>
        <v>0</v>
      </c>
      <c r="AU27" s="19">
        <f>AF27*References!$B$5</f>
        <v>0</v>
      </c>
      <c r="AV27" s="19">
        <f>AG27*References!$B$5</f>
        <v>0.05</v>
      </c>
      <c r="AW27" s="19">
        <f>AH27*References!$B$5</f>
        <v>0</v>
      </c>
      <c r="AX27" s="19">
        <f>AI27*References!$B$5</f>
        <v>0</v>
      </c>
      <c r="AY27" s="19">
        <f>AJ27*References!$B$5</f>
        <v>0</v>
      </c>
      <c r="AZ27" s="19">
        <f>AK27*References!$B$7</f>
        <v>0</v>
      </c>
      <c r="BA27" s="19">
        <f>AL27*References!$B$7</f>
        <v>4.0000000000000008E-2</v>
      </c>
      <c r="BB27" s="19">
        <f>AM27*References!$B$7</f>
        <v>0</v>
      </c>
      <c r="BC27" s="19">
        <f>AN27*References!$B$7</f>
        <v>0</v>
      </c>
      <c r="BD27" s="19">
        <f>AO27*References!$B$7</f>
        <v>0</v>
      </c>
      <c r="BE27" s="78" t="str">
        <f t="shared" si="5"/>
        <v/>
      </c>
      <c r="BF27" s="78">
        <f t="shared" si="5"/>
        <v>0.17333333333333334</v>
      </c>
      <c r="BG27" s="78" t="str">
        <f t="shared" si="5"/>
        <v/>
      </c>
      <c r="BH27" s="78" t="str">
        <f t="shared" si="5"/>
        <v/>
      </c>
      <c r="BI27" s="78" t="str">
        <f t="shared" si="5"/>
        <v/>
      </c>
    </row>
    <row r="28" spans="1:61" x14ac:dyDescent="0.25">
      <c r="A28" s="88" t="s">
        <v>20</v>
      </c>
      <c r="B28" s="89">
        <v>10000</v>
      </c>
      <c r="C28" s="89">
        <v>2800</v>
      </c>
      <c r="D28" s="89">
        <v>10900</v>
      </c>
      <c r="E28" s="89">
        <v>6600</v>
      </c>
      <c r="F28" s="89"/>
      <c r="G28" s="19">
        <f t="shared" si="4"/>
        <v>2.586692699427397E-7</v>
      </c>
      <c r="H28" s="19">
        <f t="shared" si="6"/>
        <v>7.3487301067640066E-9</v>
      </c>
      <c r="I28" s="19">
        <f t="shared" si="7"/>
        <v>1.648830247407164E-6</v>
      </c>
      <c r="J28" s="19">
        <f t="shared" si="8"/>
        <v>4.2432274183357907E-7</v>
      </c>
      <c r="K28" s="19">
        <f t="shared" si="9"/>
        <v>0</v>
      </c>
      <c r="L28" s="18">
        <f>IF(COUNT(B28)=1,VLOOKUP($A28,References!$E$3:$P$69,9,FALSE),0)</f>
        <v>0</v>
      </c>
      <c r="M28" s="18">
        <f>IF(COUNT(C28)=1,VLOOKUP($A28,References!$E$3:$P$69,9,FALSE),0)</f>
        <v>0</v>
      </c>
      <c r="N28" s="18">
        <f>IF(COUNT(D28)=1,VLOOKUP($A28,References!$E$3:$P$69,9,FALSE),0)</f>
        <v>0</v>
      </c>
      <c r="O28" s="18">
        <f>IF(COUNT(E28)=1,VLOOKUP($A28,References!$E$3:$P$69,9,FALSE),0)</f>
        <v>0</v>
      </c>
      <c r="P28" s="18">
        <f>IF(COUNT(F28)=1,VLOOKUP($A28,References!$E$3:$P$69,9,FALSE),0)</f>
        <v>0</v>
      </c>
      <c r="Q28" s="18">
        <f>IF(COUNT(B28)=1,VLOOKUP($A28,References!$E$3:$P$69,10,FALSE),0)</f>
        <v>1</v>
      </c>
      <c r="R28" s="18">
        <f>IF(COUNT(C28)=1,VLOOKUP($A28,References!$E$3:$P$69,10,FALSE),0)</f>
        <v>1</v>
      </c>
      <c r="S28" s="18">
        <f>IF(COUNT(D28)=1,VLOOKUP($A28,References!$E$3:$P$69,10,FALSE),0)</f>
        <v>1</v>
      </c>
      <c r="T28" s="18">
        <f>IF(COUNT(E28)=1,VLOOKUP($A28,References!$E$3:$P$69,10,FALSE),0)</f>
        <v>1</v>
      </c>
      <c r="U28" s="18">
        <f>IF(COUNT(F28)=1,VLOOKUP($A28,References!$E$3:$P$69,10,FALSE),0)</f>
        <v>0</v>
      </c>
      <c r="V28" s="18">
        <f>IF(COUNT(B28)=1,VLOOKUP($A28,References!$E$3:$P$69,12,FALSE),0)</f>
        <v>0</v>
      </c>
      <c r="W28" s="18">
        <f>IF(COUNT(C28)=1,VLOOKUP($A28,References!$E$3:$P$69,12,FALSE),0)</f>
        <v>0</v>
      </c>
      <c r="X28" s="18">
        <f>IF(COUNT(D28)=1,VLOOKUP($A28,References!$E$3:$P$69,12,FALSE),0)</f>
        <v>0</v>
      </c>
      <c r="Y28" s="18">
        <f>IF(COUNT(E28)=1,VLOOKUP($A28,References!$E$3:$P$69,12,FALSE),0)</f>
        <v>0</v>
      </c>
      <c r="Z28" s="18">
        <f>IF(COUNT(F28)=1,VLOOKUP($A28,References!$E$3:$P$69,12,FALSE),0)</f>
        <v>0</v>
      </c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78"/>
      <c r="BF28" s="78"/>
      <c r="BG28" s="78"/>
      <c r="BH28" s="78"/>
      <c r="BI28" s="78"/>
    </row>
    <row r="29" spans="1:61" x14ac:dyDescent="0.25">
      <c r="A29" s="114" t="s">
        <v>39</v>
      </c>
      <c r="B29" s="115">
        <f t="shared" ref="B29:K29" si="10">SUM(B7:B27)</f>
        <v>19661995</v>
      </c>
      <c r="C29" s="115">
        <f t="shared" si="10"/>
        <v>32662685</v>
      </c>
      <c r="D29" s="115">
        <f t="shared" si="10"/>
        <v>8488648</v>
      </c>
      <c r="E29" s="115">
        <f t="shared" si="10"/>
        <v>10132014</v>
      </c>
      <c r="F29" s="115">
        <f t="shared" si="10"/>
        <v>540583</v>
      </c>
      <c r="G29" s="20">
        <f t="shared" si="10"/>
        <v>0.41252894015343089</v>
      </c>
      <c r="H29" s="20">
        <f t="shared" si="10"/>
        <v>0.67925500487504065</v>
      </c>
      <c r="I29" s="20">
        <f t="shared" si="10"/>
        <v>0.37937021172136759</v>
      </c>
      <c r="J29" s="20">
        <f t="shared" si="10"/>
        <v>0.40049547502231525</v>
      </c>
      <c r="K29" s="20">
        <f t="shared" si="10"/>
        <v>0.71106836349894209</v>
      </c>
      <c r="L29" s="18">
        <f t="shared" ref="L29:Z29" si="11">SUM(L7:L26)</f>
        <v>20</v>
      </c>
      <c r="M29" s="18">
        <f t="shared" si="11"/>
        <v>18</v>
      </c>
      <c r="N29" s="18">
        <f t="shared" si="11"/>
        <v>18</v>
      </c>
      <c r="O29" s="18">
        <f t="shared" si="11"/>
        <v>18</v>
      </c>
      <c r="P29" s="18">
        <f t="shared" si="11"/>
        <v>6</v>
      </c>
      <c r="Q29" s="18">
        <f t="shared" si="11"/>
        <v>18</v>
      </c>
      <c r="R29" s="18">
        <f t="shared" si="11"/>
        <v>18</v>
      </c>
      <c r="S29" s="18">
        <f t="shared" si="11"/>
        <v>16</v>
      </c>
      <c r="T29" s="18">
        <f t="shared" si="11"/>
        <v>15</v>
      </c>
      <c r="U29" s="18">
        <f t="shared" si="11"/>
        <v>3</v>
      </c>
      <c r="V29" s="18">
        <f t="shared" si="11"/>
        <v>20</v>
      </c>
      <c r="W29" s="18">
        <f t="shared" si="11"/>
        <v>18</v>
      </c>
      <c r="X29" s="18">
        <f t="shared" si="11"/>
        <v>20</v>
      </c>
      <c r="Y29" s="18">
        <f t="shared" si="11"/>
        <v>17</v>
      </c>
      <c r="Z29" s="18">
        <f t="shared" si="11"/>
        <v>6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79">
        <f>IF(COUNT(BE7:BE27)=0,0,(PRODUCT(BE7:BE27))^(1/COUNT(BE7:BE27)))</f>
        <v>0.17595746137378784</v>
      </c>
      <c r="BF29" s="79">
        <f t="shared" ref="BF29:BI29" si="12">IF(COUNT(BF7:BF27)=0,0,(PRODUCT(BF7:BF27))^(1/COUNT(BF7:BF27)))</f>
        <v>0.1660098741151681</v>
      </c>
      <c r="BG29" s="79">
        <f t="shared" si="12"/>
        <v>0.18670847587603043</v>
      </c>
      <c r="BH29" s="79">
        <f t="shared" si="12"/>
        <v>0.1819838654248187</v>
      </c>
      <c r="BI29" s="79">
        <f t="shared" si="12"/>
        <v>0.2151539269886068</v>
      </c>
    </row>
    <row r="30" spans="1:61" x14ac:dyDescent="0.25">
      <c r="B30" s="139">
        <f>B29/$F$31</f>
        <v>0.27504708094635411</v>
      </c>
      <c r="C30" s="139">
        <f t="shared" ref="C30:F30" si="13">C29/$F$31</f>
        <v>0.45691071354256102</v>
      </c>
      <c r="D30" s="139">
        <f t="shared" si="13"/>
        <v>0.11874572512001488</v>
      </c>
      <c r="E30" s="139">
        <f t="shared" si="13"/>
        <v>0.14173439037125141</v>
      </c>
      <c r="F30" s="139">
        <f t="shared" si="13"/>
        <v>7.5620900198185865E-3</v>
      </c>
      <c r="I30" s="14"/>
      <c r="J30" s="14"/>
      <c r="K30" s="1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61" x14ac:dyDescent="0.25">
      <c r="C31" s="14"/>
      <c r="D31" s="14"/>
      <c r="E31" s="16"/>
      <c r="F31" s="3">
        <f>SUM(B29:F29)</f>
        <v>71485925</v>
      </c>
      <c r="I31" s="14"/>
      <c r="J31" s="14"/>
      <c r="K31" s="15"/>
    </row>
    <row r="32" spans="1:61" x14ac:dyDescent="0.25">
      <c r="C32" s="14"/>
      <c r="D32" s="14"/>
      <c r="E32" s="16"/>
      <c r="I32" s="14"/>
      <c r="J32" s="14"/>
      <c r="K32" s="15"/>
    </row>
    <row r="33" spans="1:11" x14ac:dyDescent="0.25">
      <c r="C33" s="14"/>
      <c r="D33" s="14"/>
      <c r="E33" s="16"/>
      <c r="I33" s="14"/>
      <c r="J33" s="14"/>
      <c r="K33" s="15"/>
    </row>
    <row r="34" spans="1:11" x14ac:dyDescent="0.25">
      <c r="I34" s="14"/>
      <c r="J34" s="14"/>
      <c r="K34" s="15"/>
    </row>
    <row r="35" spans="1:11" x14ac:dyDescent="0.25">
      <c r="I35" s="14"/>
      <c r="J35" s="14"/>
      <c r="K35" s="14"/>
    </row>
    <row r="36" spans="1:11" x14ac:dyDescent="0.25">
      <c r="D36" s="17"/>
      <c r="E36" s="17"/>
      <c r="I36" s="14"/>
      <c r="J36" s="14"/>
      <c r="K36" s="14"/>
    </row>
    <row r="37" spans="1:11" x14ac:dyDescent="0.25">
      <c r="E37" s="2"/>
      <c r="K37" s="2"/>
    </row>
    <row r="40" spans="1:11" x14ac:dyDescent="0.25">
      <c r="A40" s="11"/>
      <c r="B40" s="12"/>
      <c r="C40" s="1"/>
      <c r="D40" s="12"/>
      <c r="E40" s="1"/>
      <c r="F40" s="1"/>
      <c r="G40" s="1"/>
    </row>
    <row r="41" spans="1:11" x14ac:dyDescent="0.25">
      <c r="A41" s="68" t="s">
        <v>33</v>
      </c>
      <c r="B41" s="63" t="s">
        <v>0</v>
      </c>
      <c r="C41" s="63" t="s">
        <v>1</v>
      </c>
      <c r="D41" s="63" t="s">
        <v>2</v>
      </c>
      <c r="E41" s="63" t="s">
        <v>3</v>
      </c>
      <c r="F41" s="64" t="s">
        <v>5</v>
      </c>
      <c r="G41" s="65" t="s">
        <v>6</v>
      </c>
    </row>
    <row r="42" spans="1:11" x14ac:dyDescent="0.25">
      <c r="A42" s="26" t="s">
        <v>63</v>
      </c>
      <c r="B42" s="93">
        <v>20000000</v>
      </c>
      <c r="C42" s="93">
        <v>0</v>
      </c>
      <c r="D42" s="93">
        <v>0</v>
      </c>
      <c r="E42" s="93">
        <v>12500000</v>
      </c>
      <c r="F42" s="94">
        <v>0</v>
      </c>
      <c r="G42" s="95">
        <v>1900000000</v>
      </c>
    </row>
    <row r="43" spans="1:11" x14ac:dyDescent="0.25">
      <c r="A43" s="26" t="s">
        <v>64</v>
      </c>
      <c r="B43" s="93">
        <v>48517</v>
      </c>
      <c r="C43" s="93">
        <v>247000</v>
      </c>
      <c r="D43" s="93">
        <v>176</v>
      </c>
      <c r="E43" s="93">
        <v>155000</v>
      </c>
      <c r="F43" s="94">
        <v>0</v>
      </c>
      <c r="G43" s="95">
        <v>19800000</v>
      </c>
    </row>
    <row r="44" spans="1:11" x14ac:dyDescent="0.25">
      <c r="A44" s="26" t="s">
        <v>65</v>
      </c>
      <c r="B44" s="93">
        <v>48517.1</v>
      </c>
      <c r="C44" s="93">
        <v>0.998</v>
      </c>
      <c r="D44" s="93">
        <v>175.53</v>
      </c>
      <c r="E44" s="93">
        <v>11.885999999999999</v>
      </c>
      <c r="F44" s="94">
        <v>0</v>
      </c>
      <c r="G44" s="95">
        <v>0</v>
      </c>
    </row>
    <row r="45" spans="1:11" x14ac:dyDescent="0.25">
      <c r="A45" s="26" t="s">
        <v>66</v>
      </c>
      <c r="B45" s="9">
        <f>B29/1000</f>
        <v>19661.994999999999</v>
      </c>
      <c r="C45" s="9">
        <f>C29/1000</f>
        <v>32662.685000000001</v>
      </c>
      <c r="D45" s="9">
        <f>D29/1000</f>
        <v>8488.6479999999992</v>
      </c>
      <c r="E45" s="9">
        <f>E29/1000</f>
        <v>10132.013999999999</v>
      </c>
      <c r="F45" s="22">
        <f>F29/1000</f>
        <v>540.58299999999997</v>
      </c>
      <c r="G45" s="37"/>
    </row>
    <row r="46" spans="1:11" x14ac:dyDescent="0.25">
      <c r="A46" s="27" t="s">
        <v>34</v>
      </c>
      <c r="B46" s="23">
        <f>B42/$G42</f>
        <v>1.0526315789473684E-2</v>
      </c>
      <c r="C46" s="23">
        <f>C42/$G42</f>
        <v>0</v>
      </c>
      <c r="D46" s="23">
        <f>D42/$G42</f>
        <v>0</v>
      </c>
      <c r="E46" s="23">
        <f>E42/$G42</f>
        <v>6.5789473684210523E-3</v>
      </c>
      <c r="F46" s="29">
        <f>F42/$G42</f>
        <v>0</v>
      </c>
      <c r="G46" s="38"/>
    </row>
    <row r="49" spans="1:7" x14ac:dyDescent="0.25">
      <c r="A49" s="21" t="s">
        <v>41</v>
      </c>
    </row>
    <row r="50" spans="1:7" x14ac:dyDescent="0.25">
      <c r="A50" s="68" t="s">
        <v>33</v>
      </c>
      <c r="B50" s="63" t="s">
        <v>0</v>
      </c>
      <c r="C50" s="63" t="s">
        <v>1</v>
      </c>
      <c r="D50" s="63" t="s">
        <v>2</v>
      </c>
      <c r="E50" s="63" t="s">
        <v>3</v>
      </c>
      <c r="F50" s="63" t="s">
        <v>5</v>
      </c>
      <c r="G50" s="65" t="s">
        <v>6</v>
      </c>
    </row>
    <row r="51" spans="1:7" x14ac:dyDescent="0.25">
      <c r="A51" s="26" t="s">
        <v>40</v>
      </c>
      <c r="B51" s="9">
        <f t="shared" ref="B51:E51" si="14">IF(B43=0,0,B42/B43)</f>
        <v>412.2266422078859</v>
      </c>
      <c r="C51" s="9">
        <f t="shared" si="14"/>
        <v>0</v>
      </c>
      <c r="D51" s="9">
        <f t="shared" si="14"/>
        <v>0</v>
      </c>
      <c r="E51" s="9">
        <f t="shared" si="14"/>
        <v>80.645161290322577</v>
      </c>
      <c r="F51" s="9">
        <f>IF(F43=0,0,F42/F43)</f>
        <v>0</v>
      </c>
      <c r="G51" s="36">
        <f>G42/G43</f>
        <v>95.959595959595958</v>
      </c>
    </row>
    <row r="52" spans="1:7" x14ac:dyDescent="0.25">
      <c r="A52" s="26" t="s">
        <v>36</v>
      </c>
      <c r="B52" s="3">
        <f>G29*10000</f>
        <v>4125.289401534309</v>
      </c>
      <c r="C52" s="3">
        <f t="shared" ref="C52:F52" si="15">H29*10000</f>
        <v>6792.5500487504069</v>
      </c>
      <c r="D52" s="3">
        <f t="shared" si="15"/>
        <v>3793.702117213676</v>
      </c>
      <c r="E52" s="3">
        <f t="shared" si="15"/>
        <v>4004.9547502231526</v>
      </c>
      <c r="F52" s="3">
        <f t="shared" si="15"/>
        <v>7110.6836349894211</v>
      </c>
      <c r="G52" s="37"/>
    </row>
    <row r="53" spans="1:7" x14ac:dyDescent="0.25">
      <c r="A53" s="27" t="s">
        <v>35</v>
      </c>
      <c r="B53" s="23">
        <f>B45/(B43+B45-B44)</f>
        <v>1.0000050859797593</v>
      </c>
      <c r="C53" s="23">
        <f>C45/(C43+C45-C44)</f>
        <v>0.11679356350303359</v>
      </c>
      <c r="D53" s="23">
        <f>D45/(D43+D45-D44)</f>
        <v>0.99994463500212871</v>
      </c>
      <c r="E53" s="23">
        <f>E45/(E43+E45-E44)</f>
        <v>6.1361471328316798E-2</v>
      </c>
      <c r="F53" s="23">
        <f>F45/(F43+F45-F44)</f>
        <v>1</v>
      </c>
      <c r="G53" s="38"/>
    </row>
    <row r="55" spans="1:7" x14ac:dyDescent="0.25">
      <c r="A55" s="21" t="s">
        <v>42</v>
      </c>
    </row>
    <row r="56" spans="1:7" x14ac:dyDescent="0.25">
      <c r="A56" s="68" t="s">
        <v>33</v>
      </c>
      <c r="B56" s="62" t="s">
        <v>0</v>
      </c>
      <c r="C56" s="63" t="s">
        <v>1</v>
      </c>
      <c r="D56" s="63" t="s">
        <v>2</v>
      </c>
      <c r="E56" s="63" t="s">
        <v>3</v>
      </c>
      <c r="F56" s="64" t="s">
        <v>5</v>
      </c>
      <c r="G56" s="65" t="s">
        <v>48</v>
      </c>
    </row>
    <row r="57" spans="1:7" x14ac:dyDescent="0.25">
      <c r="A57" s="26" t="s">
        <v>40</v>
      </c>
      <c r="B57" s="33">
        <f>IF(B51&gt;References!$A$11,References!$B$11,IF(B51&lt;References!$A$13,References!$B$13,References!$B$12))</f>
        <v>1</v>
      </c>
      <c r="C57" s="9">
        <f>IF(C51&gt;References!$A$11,References!$B$11,IF(C51&lt;References!$A$13,References!$B$13,References!$B$12))</f>
        <v>3</v>
      </c>
      <c r="D57" s="9">
        <f>IF(D51&gt;References!$A$11,References!$B$11,IF(D51&lt;References!$A$13,References!$B$13,References!$B$12))</f>
        <v>3</v>
      </c>
      <c r="E57" s="9">
        <f>IF(E51&gt;References!$A$11,References!$B$11,IF(E51&lt;References!$A$13,References!$B$13,References!$B$12))</f>
        <v>1</v>
      </c>
      <c r="F57" s="22">
        <f>IF(F51&gt;References!$A$11,References!$B$11,IF(F51&lt;References!$A$13,References!$B$13,References!$B$12))</f>
        <v>3</v>
      </c>
      <c r="G57" s="39">
        <v>3</v>
      </c>
    </row>
    <row r="58" spans="1:7" x14ac:dyDescent="0.25">
      <c r="A58" s="26" t="s">
        <v>36</v>
      </c>
      <c r="B58" s="33">
        <f>IF(B52&lt;References!$A$16,References!$B$16,IF(B52&gt;References!$A$18,References!$B$18,References!$B$17))</f>
        <v>3</v>
      </c>
      <c r="C58" s="9">
        <f>IF(C52&lt;References!$A$16,References!$B$16,IF(C52&gt;References!$A$18,References!$B$18,References!$B$17))</f>
        <v>3</v>
      </c>
      <c r="D58" s="9">
        <f>IF(D52&lt;References!$A$16,References!$B$16,IF(D52&gt;References!$A$18,References!$B$18,References!$B$17))</f>
        <v>3</v>
      </c>
      <c r="E58" s="9">
        <f>IF(E52&lt;References!$A$16,References!$B$16,IF(E52&gt;References!$A$18,References!$B$18,References!$B$17))</f>
        <v>3</v>
      </c>
      <c r="F58" s="22">
        <f>IF(F52&lt;References!$A$16,References!$B$16,IF(F52&gt;References!$A$18,References!$B$18,References!$B$17))</f>
        <v>3</v>
      </c>
      <c r="G58" s="40">
        <v>3</v>
      </c>
    </row>
    <row r="59" spans="1:7" x14ac:dyDescent="0.25">
      <c r="A59" s="27" t="s">
        <v>35</v>
      </c>
      <c r="B59" s="34">
        <f>IF(B53&lt;References!$A$21,References!$B$21,IF(B53&gt;References!$A$23,References!$B$23,References!$B$22))</f>
        <v>3</v>
      </c>
      <c r="C59" s="35">
        <f>IF(C53&lt;References!$A$21,References!$B$21,IF(C53&gt;References!$A$23,References!$B$23,References!$B$22))</f>
        <v>1</v>
      </c>
      <c r="D59" s="35">
        <f>IF(D53&lt;References!$A$21,References!$B$21,IF(D53&gt;References!$A$23,References!$B$23,References!$B$22))</f>
        <v>3</v>
      </c>
      <c r="E59" s="35">
        <f>IF(E53&lt;References!$A$21,References!$B$21,IF(E53&gt;References!$A$23,References!$B$23,References!$B$22))</f>
        <v>1</v>
      </c>
      <c r="F59" s="24">
        <f>IF(F53&lt;References!$A$21,References!$B$21,IF(F53&gt;References!$A$23,References!$B$23,References!$B$22))</f>
        <v>3</v>
      </c>
      <c r="G59" s="41">
        <v>3</v>
      </c>
    </row>
    <row r="60" spans="1:7" x14ac:dyDescent="0.25">
      <c r="A60" s="7"/>
      <c r="B60" s="9"/>
      <c r="C60" s="9"/>
      <c r="D60" s="9"/>
      <c r="E60" s="9"/>
      <c r="F60" s="9"/>
      <c r="G60" s="9"/>
    </row>
    <row r="61" spans="1:7" x14ac:dyDescent="0.25">
      <c r="A61" s="21" t="s">
        <v>47</v>
      </c>
    </row>
    <row r="62" spans="1:7" x14ac:dyDescent="0.25">
      <c r="A62" s="68" t="s">
        <v>33</v>
      </c>
      <c r="B62" s="62" t="s">
        <v>0</v>
      </c>
      <c r="C62" s="63" t="s">
        <v>1</v>
      </c>
      <c r="D62" s="63" t="s">
        <v>2</v>
      </c>
      <c r="E62" s="63" t="s">
        <v>3</v>
      </c>
      <c r="F62" s="64" t="s">
        <v>5</v>
      </c>
      <c r="G62" s="65" t="s">
        <v>49</v>
      </c>
    </row>
    <row r="63" spans="1:7" x14ac:dyDescent="0.25">
      <c r="A63" s="26" t="s">
        <v>40</v>
      </c>
      <c r="B63" s="43">
        <f>B57/$G57</f>
        <v>0.33333333333333331</v>
      </c>
      <c r="C63" s="45">
        <f t="shared" ref="C63:F63" si="16">C57/$G57</f>
        <v>1</v>
      </c>
      <c r="D63" s="45">
        <f t="shared" si="16"/>
        <v>1</v>
      </c>
      <c r="E63" s="45">
        <f t="shared" si="16"/>
        <v>0.33333333333333331</v>
      </c>
      <c r="F63" s="46">
        <f t="shared" si="16"/>
        <v>1</v>
      </c>
      <c r="G63" s="51">
        <f>References!B2</f>
        <v>0.15</v>
      </c>
    </row>
    <row r="64" spans="1:7" x14ac:dyDescent="0.25">
      <c r="A64" s="26" t="s">
        <v>36</v>
      </c>
      <c r="B64" s="42">
        <f t="shared" ref="B64:F65" si="17">B58/$G58</f>
        <v>1</v>
      </c>
      <c r="C64" s="47">
        <f t="shared" si="17"/>
        <v>1</v>
      </c>
      <c r="D64" s="47">
        <f t="shared" si="17"/>
        <v>1</v>
      </c>
      <c r="E64" s="47">
        <f t="shared" si="17"/>
        <v>1</v>
      </c>
      <c r="F64" s="48">
        <f t="shared" si="17"/>
        <v>1</v>
      </c>
      <c r="G64" s="52">
        <f>References!B3</f>
        <v>0.3</v>
      </c>
    </row>
    <row r="65" spans="1:7" x14ac:dyDescent="0.25">
      <c r="A65" s="27" t="s">
        <v>35</v>
      </c>
      <c r="B65" s="44">
        <f t="shared" si="17"/>
        <v>1</v>
      </c>
      <c r="C65" s="49">
        <f t="shared" si="17"/>
        <v>0.33333333333333331</v>
      </c>
      <c r="D65" s="49">
        <f t="shared" si="17"/>
        <v>1</v>
      </c>
      <c r="E65" s="49">
        <f t="shared" si="17"/>
        <v>0.33333333333333331</v>
      </c>
      <c r="F65" s="50">
        <f t="shared" si="17"/>
        <v>1</v>
      </c>
      <c r="G65" s="53">
        <f>References!B4</f>
        <v>0.15</v>
      </c>
    </row>
    <row r="67" spans="1:7" x14ac:dyDescent="0.25">
      <c r="A67" s="21" t="s">
        <v>52</v>
      </c>
    </row>
    <row r="68" spans="1:7" x14ac:dyDescent="0.25">
      <c r="A68" s="68" t="s">
        <v>33</v>
      </c>
      <c r="B68" s="62" t="s">
        <v>0</v>
      </c>
      <c r="C68" s="63" t="s">
        <v>1</v>
      </c>
      <c r="D68" s="63" t="s">
        <v>2</v>
      </c>
      <c r="E68" s="63" t="s">
        <v>3</v>
      </c>
      <c r="F68" s="64" t="s">
        <v>5</v>
      </c>
      <c r="G68" s="54"/>
    </row>
    <row r="69" spans="1:7" x14ac:dyDescent="0.25">
      <c r="A69" s="25" t="s">
        <v>40</v>
      </c>
      <c r="B69" s="55">
        <f>B63*$G63</f>
        <v>4.9999999999999996E-2</v>
      </c>
      <c r="C69" s="57">
        <f t="shared" ref="C69:F69" si="18">C63*$G63</f>
        <v>0.15</v>
      </c>
      <c r="D69" s="57">
        <f t="shared" si="18"/>
        <v>0.15</v>
      </c>
      <c r="E69" s="57">
        <f t="shared" si="18"/>
        <v>4.9999999999999996E-2</v>
      </c>
      <c r="F69" s="58">
        <f t="shared" si="18"/>
        <v>0.15</v>
      </c>
      <c r="G69" s="10"/>
    </row>
    <row r="70" spans="1:7" x14ac:dyDescent="0.25">
      <c r="A70" s="26" t="s">
        <v>36</v>
      </c>
      <c r="B70" s="59">
        <f t="shared" ref="B70:F71" si="19">B64*$G64</f>
        <v>0.3</v>
      </c>
      <c r="C70" s="60">
        <f t="shared" si="19"/>
        <v>0.3</v>
      </c>
      <c r="D70" s="60">
        <f t="shared" si="19"/>
        <v>0.3</v>
      </c>
      <c r="E70" s="60">
        <f t="shared" si="19"/>
        <v>0.3</v>
      </c>
      <c r="F70" s="61">
        <f t="shared" si="19"/>
        <v>0.3</v>
      </c>
      <c r="G70" s="56"/>
    </row>
    <row r="71" spans="1:7" x14ac:dyDescent="0.25">
      <c r="A71" s="26" t="s">
        <v>35</v>
      </c>
      <c r="B71" s="59">
        <f t="shared" si="19"/>
        <v>0.15</v>
      </c>
      <c r="C71" s="60">
        <f t="shared" si="19"/>
        <v>4.9999999999999996E-2</v>
      </c>
      <c r="D71" s="60">
        <f t="shared" si="19"/>
        <v>0.15</v>
      </c>
      <c r="E71" s="60">
        <f t="shared" si="19"/>
        <v>4.9999999999999996E-2</v>
      </c>
      <c r="F71" s="61">
        <f t="shared" si="19"/>
        <v>0.15</v>
      </c>
      <c r="G71" s="10"/>
    </row>
    <row r="72" spans="1:7" x14ac:dyDescent="0.25">
      <c r="A72" s="28" t="s">
        <v>53</v>
      </c>
      <c r="B72" s="86">
        <f>SUM(B69:B71)</f>
        <v>0.5</v>
      </c>
      <c r="C72" s="86">
        <f t="shared" ref="C72:F72" si="20">SUM(C69:C71)</f>
        <v>0.49999999999999994</v>
      </c>
      <c r="D72" s="86">
        <f t="shared" si="20"/>
        <v>0.6</v>
      </c>
      <c r="E72" s="86">
        <f t="shared" si="20"/>
        <v>0.39999999999999997</v>
      </c>
      <c r="F72" s="86">
        <f t="shared" si="20"/>
        <v>0.6</v>
      </c>
    </row>
    <row r="76" spans="1:7" x14ac:dyDescent="0.25">
      <c r="A76" t="s">
        <v>92</v>
      </c>
    </row>
    <row r="77" spans="1:7" x14ac:dyDescent="0.25">
      <c r="A77" s="80" t="s">
        <v>53</v>
      </c>
      <c r="B77" s="81">
        <f>B72</f>
        <v>0.5</v>
      </c>
      <c r="C77" s="81">
        <f t="shared" ref="C77:F77" si="21">C72</f>
        <v>0.49999999999999994</v>
      </c>
      <c r="D77" s="81">
        <f t="shared" si="21"/>
        <v>0.6</v>
      </c>
      <c r="E77" s="81">
        <f t="shared" si="21"/>
        <v>0.39999999999999997</v>
      </c>
      <c r="F77" s="81">
        <f t="shared" si="21"/>
        <v>0.6</v>
      </c>
    </row>
    <row r="78" spans="1:7" x14ac:dyDescent="0.25">
      <c r="A78" s="80" t="s">
        <v>80</v>
      </c>
      <c r="B78" s="82">
        <f>BE29</f>
        <v>0.17595746137378784</v>
      </c>
      <c r="C78" s="82">
        <f>BF29</f>
        <v>0.1660098741151681</v>
      </c>
      <c r="D78" s="82">
        <f>BG29</f>
        <v>0.18670847587603043</v>
      </c>
      <c r="E78" s="82">
        <f>BH29</f>
        <v>0.1819838654248187</v>
      </c>
      <c r="F78" s="82">
        <f>BI29</f>
        <v>0.2151539269886068</v>
      </c>
    </row>
    <row r="79" spans="1:7" x14ac:dyDescent="0.25">
      <c r="A79" s="80" t="s">
        <v>81</v>
      </c>
      <c r="B79" s="83">
        <f>SUM(B77:B78)</f>
        <v>0.67595746137378787</v>
      </c>
      <c r="C79" s="83">
        <f>SUM(C77:C78)</f>
        <v>0.6660098741151681</v>
      </c>
      <c r="D79" s="83">
        <f>SUM(D77:D78)</f>
        <v>0.78670847587603043</v>
      </c>
      <c r="E79" s="83">
        <f>SUM(E77:E78)</f>
        <v>0.58198386542481861</v>
      </c>
      <c r="F79" s="83">
        <f>SUM(F77:F78)</f>
        <v>0.81515392698860678</v>
      </c>
    </row>
    <row r="80" spans="1:7" x14ac:dyDescent="0.25">
      <c r="A80" s="80" t="s">
        <v>86</v>
      </c>
      <c r="B80" s="76" t="str">
        <f>IF(B79&gt;References!$A$39,References!$B$39,References!$B$40)</f>
        <v>Critical</v>
      </c>
      <c r="C80" s="76" t="str">
        <f>IF(C79&gt;References!$A$39,References!$B$39,References!$B$40)</f>
        <v>Critical</v>
      </c>
      <c r="D80" s="76" t="str">
        <f>IF(D79&gt;References!$A$39,References!$B$39,References!$B$40)</f>
        <v>Critical</v>
      </c>
      <c r="E80" s="76" t="str">
        <f>IF(E79&gt;References!$A$39,References!$B$39,References!$B$40)</f>
        <v>Critical</v>
      </c>
      <c r="F80" s="76" t="str">
        <f>IF(F79&gt;References!$A$39,References!$B$39,References!$B$40)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D274-A05F-490C-8168-CA07D676D0CB}">
  <dimension ref="A1:BI71"/>
  <sheetViews>
    <sheetView zoomScale="70" zoomScaleNormal="70" workbookViewId="0">
      <selection activeCell="F21" sqref="F21"/>
    </sheetView>
  </sheetViews>
  <sheetFormatPr defaultRowHeight="15" x14ac:dyDescent="0.25"/>
  <cols>
    <col min="1" max="1" width="32" customWidth="1"/>
    <col min="2" max="2" width="15.85546875" customWidth="1"/>
    <col min="3" max="3" width="19.85546875" bestFit="1" customWidth="1"/>
    <col min="4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103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27" t="s">
        <v>104</v>
      </c>
      <c r="C5" s="128"/>
      <c r="D5" s="128"/>
      <c r="E5" s="128"/>
      <c r="F5" s="129"/>
      <c r="G5" s="134" t="s">
        <v>37</v>
      </c>
      <c r="H5" s="134"/>
      <c r="I5" s="134"/>
      <c r="J5" s="134"/>
      <c r="K5" s="134"/>
      <c r="L5" s="133" t="s">
        <v>67</v>
      </c>
      <c r="M5" s="133"/>
      <c r="N5" s="133"/>
      <c r="O5" s="133"/>
      <c r="P5" s="133"/>
      <c r="Q5" s="133" t="s">
        <v>70</v>
      </c>
      <c r="R5" s="133"/>
      <c r="S5" s="133"/>
      <c r="T5" s="133"/>
      <c r="U5" s="133"/>
      <c r="V5" s="133" t="s">
        <v>72</v>
      </c>
      <c r="W5" s="133"/>
      <c r="X5" s="133"/>
      <c r="Y5" s="133"/>
      <c r="Z5" s="133"/>
      <c r="AA5" s="134" t="s">
        <v>78</v>
      </c>
      <c r="AB5" s="134"/>
      <c r="AC5" s="134"/>
      <c r="AD5" s="134"/>
      <c r="AE5" s="134"/>
      <c r="AF5" s="134" t="s">
        <v>73</v>
      </c>
      <c r="AG5" s="134"/>
      <c r="AH5" s="134"/>
      <c r="AI5" s="134"/>
      <c r="AJ5" s="134"/>
      <c r="AK5" s="134" t="s">
        <v>74</v>
      </c>
      <c r="AL5" s="134"/>
      <c r="AM5" s="134"/>
      <c r="AN5" s="134"/>
      <c r="AO5" s="134"/>
      <c r="AP5" s="133" t="s">
        <v>75</v>
      </c>
      <c r="AQ5" s="133"/>
      <c r="AR5" s="133"/>
      <c r="AS5" s="133"/>
      <c r="AT5" s="133"/>
      <c r="AU5" s="133" t="s">
        <v>76</v>
      </c>
      <c r="AV5" s="133"/>
      <c r="AW5" s="133"/>
      <c r="AX5" s="133"/>
      <c r="AY5" s="133"/>
      <c r="AZ5" s="133" t="s">
        <v>77</v>
      </c>
      <c r="BA5" s="133"/>
      <c r="BB5" s="133"/>
      <c r="BC5" s="133"/>
      <c r="BD5" s="133"/>
      <c r="BE5" s="133" t="s">
        <v>79</v>
      </c>
      <c r="BF5" s="133"/>
      <c r="BG5" s="133"/>
      <c r="BH5" s="133"/>
      <c r="BI5" s="133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2499.4699999999998</v>
      </c>
      <c r="C7" s="89">
        <v>95739.199999999997</v>
      </c>
      <c r="D7" s="89">
        <v>32572.9</v>
      </c>
      <c r="E7" s="89">
        <v>20047.099999999999</v>
      </c>
      <c r="F7" s="89"/>
      <c r="G7" s="19">
        <f>IF(B$19=0,0,(B7/B$19)^2)</f>
        <v>1.0493289242762261E-3</v>
      </c>
      <c r="H7" s="19">
        <f t="shared" ref="H7:K18" si="0">IF(C$19=0,0,(C7/C$19)^2)</f>
        <v>0.13024560161056273</v>
      </c>
      <c r="I7" s="19">
        <f t="shared" si="0"/>
        <v>1.0244664765866732E-2</v>
      </c>
      <c r="J7" s="19">
        <f t="shared" si="0"/>
        <v>8.2073248401686155E-3</v>
      </c>
      <c r="K7" s="19">
        <f t="shared" si="0"/>
        <v>0</v>
      </c>
      <c r="L7" s="18">
        <f>IF(COUNT(B7)=1,VLOOKUP($A7,References!$E$3:$P$69,9,FALSE),0)</f>
        <v>1</v>
      </c>
      <c r="M7" s="18">
        <f>IF(COUNT(C7)=1,VLOOKUP($A7,References!$E$3:$P$69,9,FALSE),0)</f>
        <v>1</v>
      </c>
      <c r="N7" s="18">
        <f>IF(COUNT(D7)=1,VLOOKUP($A7,References!$E$3:$P$69,9,FALSE),0)</f>
        <v>1</v>
      </c>
      <c r="O7" s="18">
        <f>IF(COUNT(E7)=1,VLOOKUP($A7,References!$E$3:$P$69,9,FALSE),0)</f>
        <v>1</v>
      </c>
      <c r="P7" s="18">
        <f>IF(COUNT(F7)=1,VLOOKUP($A7,References!$E$3:$P$69,9,FALSE),0)</f>
        <v>0</v>
      </c>
      <c r="Q7" s="18">
        <f>IF(COUNT(B7)=1,VLOOKUP($A7,References!$E$3:$P$69,10,FALSE),0)</f>
        <v>1</v>
      </c>
      <c r="R7" s="18">
        <f>IF(COUNT(C7)=1,VLOOKUP($A7,References!$E$3:$P$69,10,FALSE),0)</f>
        <v>1</v>
      </c>
      <c r="S7" s="18">
        <f>IF(COUNT(D7)=1,VLOOKUP($A7,References!$E$3:$P$69,10,FALSE),0)</f>
        <v>1</v>
      </c>
      <c r="T7" s="18">
        <f>IF(COUNT(E7)=1,VLOOKUP($A7,References!$E$3:$P$69,10,FALSE),0)</f>
        <v>1</v>
      </c>
      <c r="U7" s="18">
        <f>IF(COUNT(F7)=1,VLOOKUP($A7,References!$E$3:$P$69,10,FALSE),0)</f>
        <v>0</v>
      </c>
      <c r="V7" s="18">
        <f>IF(COUNT(B7)=1,VLOOKUP($A7,References!$E$3:$P$69,12,FALSE),0)</f>
        <v>2</v>
      </c>
      <c r="W7" s="18">
        <f>IF(COUNT(C7)=1,VLOOKUP($A7,References!$E$3:$P$69,12,FALSE),0)</f>
        <v>2</v>
      </c>
      <c r="X7" s="18">
        <f>IF(COUNT(D7)=1,VLOOKUP($A7,References!$E$3:$P$69,12,FALSE),0)</f>
        <v>2</v>
      </c>
      <c r="Y7" s="18">
        <f>IF(COUNT(E7)=1,VLOOKUP($A7,References!$E$3:$P$69,12,FALSE),0)</f>
        <v>2</v>
      </c>
      <c r="Z7" s="18">
        <f>IF(COUNT(F7)=1,VLOOKUP($A7,References!$E$3:$P$69,12,FALSE),0)</f>
        <v>0</v>
      </c>
      <c r="AA7" s="19">
        <f>L7/References!$B$28</f>
        <v>0.33333333333333331</v>
      </c>
      <c r="AB7" s="19">
        <f>M7/References!$B$28</f>
        <v>0.33333333333333331</v>
      </c>
      <c r="AC7" s="19">
        <f>N7/References!$B$28</f>
        <v>0.33333333333333331</v>
      </c>
      <c r="AD7" s="19">
        <f>O7/References!$B$28</f>
        <v>0.33333333333333331</v>
      </c>
      <c r="AE7" s="19">
        <f>P7/References!$B$28</f>
        <v>0</v>
      </c>
      <c r="AF7" s="19">
        <f t="shared" ref="AF7:AF18" si="1">Q7/2</f>
        <v>0.5</v>
      </c>
      <c r="AG7" s="19">
        <f t="shared" ref="AG7:AJ18" si="2">R7/2</f>
        <v>0.5</v>
      </c>
      <c r="AH7" s="19">
        <f t="shared" si="2"/>
        <v>0.5</v>
      </c>
      <c r="AI7" s="19">
        <f t="shared" si="2"/>
        <v>0.5</v>
      </c>
      <c r="AJ7" s="19">
        <f t="shared" si="2"/>
        <v>0</v>
      </c>
      <c r="AK7" s="19">
        <f>V7/References!$B$36</f>
        <v>0.4</v>
      </c>
      <c r="AL7" s="19">
        <f>W7/References!$B$36</f>
        <v>0.4</v>
      </c>
      <c r="AM7" s="19">
        <f>X7/References!$B$36</f>
        <v>0.4</v>
      </c>
      <c r="AN7" s="19">
        <f>Y7/References!$B$36</f>
        <v>0.4</v>
      </c>
      <c r="AO7" s="19">
        <f>Z7/References!$B$36</f>
        <v>0</v>
      </c>
      <c r="AP7" s="19">
        <f>AA7*References!$B$6</f>
        <v>8.3333333333333329E-2</v>
      </c>
      <c r="AQ7" s="19">
        <f>AB7*References!$B$6</f>
        <v>8.3333333333333329E-2</v>
      </c>
      <c r="AR7" s="19">
        <f>AC7*References!$B$6</f>
        <v>8.3333333333333329E-2</v>
      </c>
      <c r="AS7" s="19">
        <f>AD7*References!$B$6</f>
        <v>8.3333333333333329E-2</v>
      </c>
      <c r="AT7" s="19">
        <f>AE7*References!$B$6</f>
        <v>0</v>
      </c>
      <c r="AU7" s="19">
        <f>AF7*References!$B$5</f>
        <v>2.5000000000000001E-2</v>
      </c>
      <c r="AV7" s="19">
        <f>AG7*References!$B$5</f>
        <v>2.5000000000000001E-2</v>
      </c>
      <c r="AW7" s="19">
        <f>AH7*References!$B$5</f>
        <v>2.5000000000000001E-2</v>
      </c>
      <c r="AX7" s="19">
        <f>AI7*References!$B$5</f>
        <v>2.5000000000000001E-2</v>
      </c>
      <c r="AY7" s="19">
        <f>AJ7*References!$B$5</f>
        <v>0</v>
      </c>
      <c r="AZ7" s="19">
        <f>AK7*References!$B$7</f>
        <v>4.0000000000000008E-2</v>
      </c>
      <c r="BA7" s="19">
        <f>AL7*References!$B$7</f>
        <v>4.0000000000000008E-2</v>
      </c>
      <c r="BB7" s="19">
        <f>AM7*References!$B$7</f>
        <v>4.0000000000000008E-2</v>
      </c>
      <c r="BC7" s="19">
        <f>AN7*References!$B$7</f>
        <v>4.0000000000000008E-2</v>
      </c>
      <c r="BD7" s="19">
        <f>AO7*References!$B$7</f>
        <v>0</v>
      </c>
      <c r="BE7" s="78">
        <f>IF((AP7+AU7+AZ7)=0,"",AP7+AU7+AZ7)</f>
        <v>0.14833333333333334</v>
      </c>
      <c r="BF7" s="78">
        <f t="shared" ref="BF7:BI14" si="3">IF((AQ7+AV7+BA7)=0,"",AQ7+AV7+BA7)</f>
        <v>0.14833333333333334</v>
      </c>
      <c r="BG7" s="78">
        <f t="shared" si="3"/>
        <v>0.14833333333333334</v>
      </c>
      <c r="BH7" s="78">
        <f t="shared" si="3"/>
        <v>0.14833333333333334</v>
      </c>
      <c r="BI7" s="78" t="str">
        <f t="shared" si="3"/>
        <v/>
      </c>
    </row>
    <row r="8" spans="1:61" x14ac:dyDescent="0.25">
      <c r="A8" s="88" t="s">
        <v>96</v>
      </c>
      <c r="B8" s="89">
        <v>10965.7</v>
      </c>
      <c r="C8" s="89">
        <v>15126.8</v>
      </c>
      <c r="D8" s="89">
        <v>45050.6</v>
      </c>
      <c r="E8" s="90">
        <v>15990.3</v>
      </c>
      <c r="F8" s="89"/>
      <c r="G8" s="19">
        <f t="shared" ref="G8:G18" si="4">IF(B$19=0,0,(B8/B$19)^2)</f>
        <v>2.0197076373629129E-2</v>
      </c>
      <c r="H8" s="19">
        <f t="shared" si="0"/>
        <v>3.2514539499217494E-3</v>
      </c>
      <c r="I8" s="19">
        <f t="shared" si="0"/>
        <v>1.9596840529947767E-2</v>
      </c>
      <c r="J8" s="19">
        <f t="shared" si="0"/>
        <v>5.2216977879521991E-3</v>
      </c>
      <c r="K8" s="19">
        <f t="shared" si="0"/>
        <v>0</v>
      </c>
      <c r="L8" s="18">
        <f>IF(COUNT(B8)=1,VLOOKUP($A8,References!$E$3:$P$69,9,FALSE),0)</f>
        <v>1</v>
      </c>
      <c r="M8" s="18">
        <f>IF(COUNT(C8)=1,VLOOKUP($A8,References!$E$3:$P$69,9,FALSE),0)</f>
        <v>1</v>
      </c>
      <c r="N8" s="18">
        <f>IF(COUNT(D8)=1,VLOOKUP($A8,References!$E$3:$P$69,9,FALSE),0)</f>
        <v>1</v>
      </c>
      <c r="O8" s="18">
        <f>IF(COUNT(E8)=1,VLOOKUP($A8,References!$E$3:$P$69,9,FALSE),0)</f>
        <v>1</v>
      </c>
      <c r="P8" s="18">
        <f>IF(COUNT(F8)=1,VLOOKUP($A8,References!$E$3:$P$69,9,FALSE),0)</f>
        <v>0</v>
      </c>
      <c r="Q8" s="18">
        <f>IF(COUNT(B8)=1,VLOOKUP($A8,References!$E$3:$P$69,10,FALSE),0)</f>
        <v>2</v>
      </c>
      <c r="R8" s="18">
        <f>IF(COUNT(C8)=1,VLOOKUP($A8,References!$E$3:$P$69,10,FALSE),0)</f>
        <v>2</v>
      </c>
      <c r="S8" s="18">
        <f>IF(COUNT(D8)=1,VLOOKUP($A8,References!$E$3:$P$69,10,FALSE),0)</f>
        <v>2</v>
      </c>
      <c r="T8" s="18">
        <f>IF(COUNT(E8)=1,VLOOKUP($A8,References!$E$3:$P$69,10,FALSE),0)</f>
        <v>2</v>
      </c>
      <c r="U8" s="18">
        <f>IF(COUNT(F8)=1,VLOOKUP($A8,References!$E$3:$P$69,10,FALSE),0)</f>
        <v>0</v>
      </c>
      <c r="V8" s="18">
        <f>IF(COUNT(B8)=1,VLOOKUP($A8,References!$E$3:$P$69,12,FALSE),0)</f>
        <v>1</v>
      </c>
      <c r="W8" s="18">
        <f>IF(COUNT(C8)=1,VLOOKUP($A8,References!$E$3:$P$69,12,FALSE),0)</f>
        <v>1</v>
      </c>
      <c r="X8" s="18">
        <f>IF(COUNT(D8)=1,VLOOKUP($A8,References!$E$3:$P$69,12,FALSE),0)</f>
        <v>1</v>
      </c>
      <c r="Y8" s="18">
        <f>IF(COUNT(E8)=1,VLOOKUP($A8,References!$E$3:$P$69,12,FALSE),0)</f>
        <v>1</v>
      </c>
      <c r="Z8" s="18">
        <f>IF(COUNT(F8)=1,VLOOKUP($A8,References!$E$3:$P$69,12,FALSE),0)</f>
        <v>0</v>
      </c>
      <c r="AA8" s="19">
        <f>L8/References!$B$28</f>
        <v>0.33333333333333331</v>
      </c>
      <c r="AB8" s="19">
        <f>M8/References!$B$28</f>
        <v>0.33333333333333331</v>
      </c>
      <c r="AC8" s="19">
        <f>N8/References!$B$28</f>
        <v>0.33333333333333331</v>
      </c>
      <c r="AD8" s="19">
        <f>O8/References!$B$28</f>
        <v>0.33333333333333331</v>
      </c>
      <c r="AE8" s="19">
        <f>P8/References!$B$28</f>
        <v>0</v>
      </c>
      <c r="AF8" s="19">
        <f t="shared" si="1"/>
        <v>1</v>
      </c>
      <c r="AG8" s="19">
        <f t="shared" si="2"/>
        <v>1</v>
      </c>
      <c r="AH8" s="19">
        <f t="shared" si="2"/>
        <v>1</v>
      </c>
      <c r="AI8" s="19">
        <f t="shared" si="2"/>
        <v>1</v>
      </c>
      <c r="AJ8" s="19">
        <f t="shared" si="2"/>
        <v>0</v>
      </c>
      <c r="AK8" s="19">
        <f>V8/References!$B$36</f>
        <v>0.2</v>
      </c>
      <c r="AL8" s="19">
        <f>W8/References!$B$36</f>
        <v>0.2</v>
      </c>
      <c r="AM8" s="19">
        <f>X8/References!$B$36</f>
        <v>0.2</v>
      </c>
      <c r="AN8" s="19">
        <f>Y8/References!$B$36</f>
        <v>0.2</v>
      </c>
      <c r="AO8" s="19">
        <f>Z8/References!$B$36</f>
        <v>0</v>
      </c>
      <c r="AP8" s="19">
        <f>AA8*References!$B$6</f>
        <v>8.3333333333333329E-2</v>
      </c>
      <c r="AQ8" s="19">
        <f>AB8*References!$B$6</f>
        <v>8.3333333333333329E-2</v>
      </c>
      <c r="AR8" s="19">
        <f>AC8*References!$B$6</f>
        <v>8.3333333333333329E-2</v>
      </c>
      <c r="AS8" s="19">
        <f>AD8*References!$B$6</f>
        <v>8.3333333333333329E-2</v>
      </c>
      <c r="AT8" s="19">
        <f>AE8*References!$B$6</f>
        <v>0</v>
      </c>
      <c r="AU8" s="19">
        <f>AF8*References!$B$5</f>
        <v>0.05</v>
      </c>
      <c r="AV8" s="19">
        <f>AG8*References!$B$5</f>
        <v>0.05</v>
      </c>
      <c r="AW8" s="19">
        <f>AH8*References!$B$5</f>
        <v>0.05</v>
      </c>
      <c r="AX8" s="19">
        <f>AI8*References!$B$5</f>
        <v>0.05</v>
      </c>
      <c r="AY8" s="19">
        <f>AJ8*References!$B$5</f>
        <v>0</v>
      </c>
      <c r="AZ8" s="19">
        <f>AK8*References!$B$7</f>
        <v>2.0000000000000004E-2</v>
      </c>
      <c r="BA8" s="19">
        <f>AL8*References!$B$7</f>
        <v>2.0000000000000004E-2</v>
      </c>
      <c r="BB8" s="19">
        <f>AM8*References!$B$7</f>
        <v>2.0000000000000004E-2</v>
      </c>
      <c r="BC8" s="19">
        <f>AN8*References!$B$7</f>
        <v>2.0000000000000004E-2</v>
      </c>
      <c r="BD8" s="19">
        <f>AO8*References!$B$7</f>
        <v>0</v>
      </c>
      <c r="BE8" s="78">
        <f t="shared" ref="BE8:BE14" si="5">IF((AP8+AU8+AZ8)=0,"",AP8+AU8+AZ8)</f>
        <v>0.15333333333333332</v>
      </c>
      <c r="BF8" s="78">
        <f t="shared" si="3"/>
        <v>0.15333333333333332</v>
      </c>
      <c r="BG8" s="78">
        <f t="shared" si="3"/>
        <v>0.15333333333333332</v>
      </c>
      <c r="BH8" s="78">
        <f t="shared" si="3"/>
        <v>0.15333333333333332</v>
      </c>
      <c r="BI8" s="78" t="str">
        <f t="shared" si="3"/>
        <v/>
      </c>
    </row>
    <row r="9" spans="1:61" x14ac:dyDescent="0.25">
      <c r="A9" s="88" t="s">
        <v>10</v>
      </c>
      <c r="B9" s="89">
        <v>8908.4599999999991</v>
      </c>
      <c r="C9" s="89">
        <v>2803.37</v>
      </c>
      <c r="D9" s="89">
        <v>9406.19</v>
      </c>
      <c r="E9" s="89">
        <v>43623.8</v>
      </c>
      <c r="F9" s="89"/>
      <c r="G9" s="19">
        <f t="shared" si="4"/>
        <v>1.3329720888664827E-2</v>
      </c>
      <c r="H9" s="19">
        <f t="shared" si="0"/>
        <v>1.1167200679813388E-4</v>
      </c>
      <c r="I9" s="19">
        <f t="shared" si="0"/>
        <v>8.543039092831627E-4</v>
      </c>
      <c r="J9" s="19">
        <f t="shared" si="0"/>
        <v>3.886382094065774E-2</v>
      </c>
      <c r="K9" s="19">
        <f t="shared" si="0"/>
        <v>0</v>
      </c>
      <c r="L9" s="18">
        <f>IF(COUNT(B9)=1,VLOOKUP($A9,References!$E$3:$P$69,9,FALSE),0)</f>
        <v>3</v>
      </c>
      <c r="M9" s="18">
        <f>IF(COUNT(C9)=1,VLOOKUP($A9,References!$E$3:$P$69,9,FALSE),0)</f>
        <v>3</v>
      </c>
      <c r="N9" s="18">
        <f>IF(COUNT(D9)=1,VLOOKUP($A9,References!$E$3:$P$69,9,FALSE),0)</f>
        <v>3</v>
      </c>
      <c r="O9" s="18">
        <f>IF(COUNT(E9)=1,VLOOKUP($A9,References!$E$3:$P$69,9,FALSE),0)</f>
        <v>3</v>
      </c>
      <c r="P9" s="18">
        <f>IF(COUNT(F9)=1,VLOOKUP($A9,References!$E$3:$P$69,9,FALSE),0)</f>
        <v>0</v>
      </c>
      <c r="Q9" s="18">
        <f>IF(COUNT(B9)=1,VLOOKUP($A9,References!$E$3:$P$69,10,FALSE),0)</f>
        <v>1</v>
      </c>
      <c r="R9" s="18">
        <f>IF(COUNT(C9)=1,VLOOKUP($A9,References!$E$3:$P$69,10,FALSE),0)</f>
        <v>1</v>
      </c>
      <c r="S9" s="18">
        <f>IF(COUNT(D9)=1,VLOOKUP($A9,References!$E$3:$P$69,10,FALSE),0)</f>
        <v>1</v>
      </c>
      <c r="T9" s="18">
        <f>IF(COUNT(E9)=1,VLOOKUP($A9,References!$E$3:$P$69,10,FALSE),0)</f>
        <v>1</v>
      </c>
      <c r="U9" s="18">
        <f>IF(COUNT(F9)=1,VLOOKUP($A9,References!$E$3:$P$69,10,FALSE),0)</f>
        <v>0</v>
      </c>
      <c r="V9" s="18">
        <f>IF(COUNT(B9)=1,VLOOKUP($A9,References!$E$3:$P$69,12,FALSE),0)</f>
        <v>3</v>
      </c>
      <c r="W9" s="18">
        <f>IF(COUNT(C9)=1,VLOOKUP($A9,References!$E$3:$P$69,12,FALSE),0)</f>
        <v>3</v>
      </c>
      <c r="X9" s="18">
        <f>IF(COUNT(D9)=1,VLOOKUP($A9,References!$E$3:$P$69,12,FALSE),0)</f>
        <v>3</v>
      </c>
      <c r="Y9" s="18">
        <f>IF(COUNT(E9)=1,VLOOKUP($A9,References!$E$3:$P$69,12,FALSE),0)</f>
        <v>3</v>
      </c>
      <c r="Z9" s="18">
        <f>IF(COUNT(F9)=1,VLOOKUP($A9,References!$E$3:$P$69,12,FALSE),0)</f>
        <v>0</v>
      </c>
      <c r="AA9" s="19">
        <f>L9/References!$B$28</f>
        <v>1</v>
      </c>
      <c r="AB9" s="19">
        <f>M9/References!$B$28</f>
        <v>1</v>
      </c>
      <c r="AC9" s="19">
        <f>N9/References!$B$28</f>
        <v>1</v>
      </c>
      <c r="AD9" s="19">
        <f>O9/References!$B$28</f>
        <v>1</v>
      </c>
      <c r="AE9" s="19">
        <f>P9/References!$B$28</f>
        <v>0</v>
      </c>
      <c r="AF9" s="19">
        <f t="shared" si="1"/>
        <v>0.5</v>
      </c>
      <c r="AG9" s="19">
        <f t="shared" si="2"/>
        <v>0.5</v>
      </c>
      <c r="AH9" s="19">
        <f t="shared" si="2"/>
        <v>0.5</v>
      </c>
      <c r="AI9" s="19">
        <f t="shared" si="2"/>
        <v>0.5</v>
      </c>
      <c r="AJ9" s="19">
        <f t="shared" si="2"/>
        <v>0</v>
      </c>
      <c r="AK9" s="19">
        <f>V9/References!$B$36</f>
        <v>0.6</v>
      </c>
      <c r="AL9" s="19">
        <f>W9/References!$B$36</f>
        <v>0.6</v>
      </c>
      <c r="AM9" s="19">
        <f>X9/References!$B$36</f>
        <v>0.6</v>
      </c>
      <c r="AN9" s="19">
        <f>Y9/References!$B$36</f>
        <v>0.6</v>
      </c>
      <c r="AO9" s="19">
        <f>Z9/References!$B$36</f>
        <v>0</v>
      </c>
      <c r="AP9" s="19">
        <f>AA9*References!$B$6</f>
        <v>0.25</v>
      </c>
      <c r="AQ9" s="19">
        <f>AB9*References!$B$6</f>
        <v>0.25</v>
      </c>
      <c r="AR9" s="19">
        <f>AC9*References!$B$6</f>
        <v>0.25</v>
      </c>
      <c r="AS9" s="19">
        <f>AD9*References!$B$6</f>
        <v>0.25</v>
      </c>
      <c r="AT9" s="19">
        <f>AE9*References!$B$6</f>
        <v>0</v>
      </c>
      <c r="AU9" s="19">
        <f>AF9*References!$B$5</f>
        <v>2.5000000000000001E-2</v>
      </c>
      <c r="AV9" s="19">
        <f>AG9*References!$B$5</f>
        <v>2.5000000000000001E-2</v>
      </c>
      <c r="AW9" s="19">
        <f>AH9*References!$B$5</f>
        <v>2.5000000000000001E-2</v>
      </c>
      <c r="AX9" s="19">
        <f>AI9*References!$B$5</f>
        <v>2.5000000000000001E-2</v>
      </c>
      <c r="AY9" s="19">
        <f>AJ9*References!$B$5</f>
        <v>0</v>
      </c>
      <c r="AZ9" s="19">
        <f>AK9*References!$B$7</f>
        <v>0.06</v>
      </c>
      <c r="BA9" s="19">
        <f>AL9*References!$B$7</f>
        <v>0.06</v>
      </c>
      <c r="BB9" s="19">
        <f>AM9*References!$B$7</f>
        <v>0.06</v>
      </c>
      <c r="BC9" s="19">
        <f>AN9*References!$B$7</f>
        <v>0.06</v>
      </c>
      <c r="BD9" s="19">
        <f>AO9*References!$B$7</f>
        <v>0</v>
      </c>
      <c r="BE9" s="78">
        <f t="shared" si="5"/>
        <v>0.33500000000000002</v>
      </c>
      <c r="BF9" s="78">
        <f t="shared" si="3"/>
        <v>0.33500000000000002</v>
      </c>
      <c r="BG9" s="78">
        <f t="shared" si="3"/>
        <v>0.33500000000000002</v>
      </c>
      <c r="BH9" s="78">
        <f t="shared" si="3"/>
        <v>0.33500000000000002</v>
      </c>
      <c r="BI9" s="78" t="str">
        <f t="shared" si="3"/>
        <v/>
      </c>
    </row>
    <row r="10" spans="1:61" x14ac:dyDescent="0.25">
      <c r="A10" s="88" t="s">
        <v>107</v>
      </c>
      <c r="B10" s="89"/>
      <c r="C10" s="89"/>
      <c r="D10" s="89"/>
      <c r="E10" s="89">
        <v>41068</v>
      </c>
      <c r="F10" s="89"/>
      <c r="G10" s="19">
        <f t="shared" si="4"/>
        <v>0</v>
      </c>
      <c r="H10" s="19">
        <f t="shared" si="0"/>
        <v>0</v>
      </c>
      <c r="I10" s="19">
        <f t="shared" si="0"/>
        <v>0</v>
      </c>
      <c r="J10" s="19">
        <f t="shared" si="0"/>
        <v>3.444336833710606E-2</v>
      </c>
      <c r="K10" s="19">
        <f t="shared" si="0"/>
        <v>0</v>
      </c>
      <c r="L10" s="18">
        <f>IF(COUNT(B10)=1,VLOOKUP($A10,References!$E$3:$P$69,9,FALSE),0)</f>
        <v>0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3</v>
      </c>
      <c r="P10" s="18">
        <f>IF(COUNT(F10)=1,VLOOKUP($A10,References!$E$3:$P$69,9,FALSE),0)</f>
        <v>0</v>
      </c>
      <c r="Q10" s="18">
        <f>IF(COUNT(B10)=1,VLOOKUP($A10,References!$E$3:$P$69,10,FALSE),0)</f>
        <v>0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2</v>
      </c>
      <c r="U10" s="18">
        <f>IF(COUNT(F10)=1,VLOOKUP($A10,References!$E$3:$P$69,10,FALSE),0)</f>
        <v>0</v>
      </c>
      <c r="V10" s="18">
        <f>IF(COUNT(B10)=1,VLOOKUP($A10,References!$E$3:$P$69,12,FALSE),0)</f>
        <v>0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2</v>
      </c>
      <c r="Z10" s="18">
        <f>IF(COUNT(F10)=1,VLOOKUP($A10,References!$E$3:$P$69,12,FALSE),0)</f>
        <v>0</v>
      </c>
      <c r="AA10" s="19">
        <f>L10/References!$B$28</f>
        <v>0</v>
      </c>
      <c r="AB10" s="19">
        <f>M10/References!$B$28</f>
        <v>0</v>
      </c>
      <c r="AC10" s="19">
        <f>N10/References!$B$28</f>
        <v>0</v>
      </c>
      <c r="AD10" s="19">
        <f>O10/References!$B$28</f>
        <v>1</v>
      </c>
      <c r="AE10" s="19">
        <f>P10/References!$B$28</f>
        <v>0</v>
      </c>
      <c r="AF10" s="19">
        <f t="shared" si="1"/>
        <v>0</v>
      </c>
      <c r="AG10" s="19">
        <f t="shared" si="2"/>
        <v>0</v>
      </c>
      <c r="AH10" s="19">
        <f t="shared" si="2"/>
        <v>0</v>
      </c>
      <c r="AI10" s="19">
        <f t="shared" si="2"/>
        <v>1</v>
      </c>
      <c r="AJ10" s="19">
        <f t="shared" si="2"/>
        <v>0</v>
      </c>
      <c r="AK10" s="19">
        <f>V10/References!$B$36</f>
        <v>0</v>
      </c>
      <c r="AL10" s="19">
        <f>W10/References!$B$36</f>
        <v>0</v>
      </c>
      <c r="AM10" s="19">
        <f>X10/References!$B$36</f>
        <v>0</v>
      </c>
      <c r="AN10" s="19">
        <f>Y10/References!$B$36</f>
        <v>0.4</v>
      </c>
      <c r="AO10" s="19">
        <f>Z10/References!$B$36</f>
        <v>0</v>
      </c>
      <c r="AP10" s="19">
        <f>AA10*References!$B$6</f>
        <v>0</v>
      </c>
      <c r="AQ10" s="19">
        <f>AB10*References!$B$6</f>
        <v>0</v>
      </c>
      <c r="AR10" s="19">
        <f>AC10*References!$B$6</f>
        <v>0</v>
      </c>
      <c r="AS10" s="19">
        <f>AD10*References!$B$6</f>
        <v>0.25</v>
      </c>
      <c r="AT10" s="19">
        <f>AE10*References!$B$6</f>
        <v>0</v>
      </c>
      <c r="AU10" s="19">
        <f>AF10*References!$B$5</f>
        <v>0</v>
      </c>
      <c r="AV10" s="19">
        <f>AG10*References!$B$5</f>
        <v>0</v>
      </c>
      <c r="AW10" s="19">
        <f>AH10*References!$B$5</f>
        <v>0</v>
      </c>
      <c r="AX10" s="19">
        <f>AI10*References!$B$5</f>
        <v>0.05</v>
      </c>
      <c r="AY10" s="19">
        <f>AJ10*References!$B$5</f>
        <v>0</v>
      </c>
      <c r="AZ10" s="19">
        <f>AK10*References!$B$7</f>
        <v>0</v>
      </c>
      <c r="BA10" s="19">
        <f>AL10*References!$B$7</f>
        <v>0</v>
      </c>
      <c r="BB10" s="19">
        <f>AM10*References!$B$7</f>
        <v>0</v>
      </c>
      <c r="BC10" s="19">
        <f>AN10*References!$B$7</f>
        <v>4.0000000000000008E-2</v>
      </c>
      <c r="BD10" s="19">
        <f>AO10*References!$B$7</f>
        <v>0</v>
      </c>
      <c r="BE10" s="78" t="str">
        <f t="shared" ref="BE10" si="6">IF((AP10+AU10+AZ10)=0,"",AP10+AU10+AZ10)</f>
        <v/>
      </c>
      <c r="BF10" s="78" t="str">
        <f t="shared" ref="BF10" si="7">IF((AQ10+AV10+BA10)=0,"",AQ10+AV10+BA10)</f>
        <v/>
      </c>
      <c r="BG10" s="78" t="str">
        <f t="shared" ref="BG10" si="8">IF((AR10+AW10+BB10)=0,"",AR10+AW10+BB10)</f>
        <v/>
      </c>
      <c r="BH10" s="78">
        <f t="shared" ref="BH10" si="9">IF((AS10+AX10+BC10)=0,"",AS10+AX10+BC10)</f>
        <v>0.33999999999999997</v>
      </c>
      <c r="BI10" s="78" t="str">
        <f t="shared" ref="BI10" si="10">IF((AT10+AY10+BD10)=0,"",AT10+AY10+BD10)</f>
        <v/>
      </c>
    </row>
    <row r="11" spans="1:61" x14ac:dyDescent="0.25">
      <c r="A11" s="88" t="s">
        <v>98</v>
      </c>
      <c r="B11" s="89"/>
      <c r="C11" s="89">
        <v>1883.31</v>
      </c>
      <c r="D11" s="89">
        <v>12298.7</v>
      </c>
      <c r="E11" s="89">
        <v>6021.41</v>
      </c>
      <c r="F11" s="89"/>
      <c r="G11" s="19">
        <f t="shared" si="4"/>
        <v>0</v>
      </c>
      <c r="H11" s="19">
        <f t="shared" si="0"/>
        <v>5.039960150280735E-5</v>
      </c>
      <c r="I11" s="19">
        <f t="shared" si="0"/>
        <v>1.4605058995786392E-3</v>
      </c>
      <c r="J11" s="19">
        <f t="shared" si="0"/>
        <v>7.4044858632216638E-4</v>
      </c>
      <c r="K11" s="19">
        <f t="shared" si="0"/>
        <v>0</v>
      </c>
      <c r="L11" s="18">
        <f>IF(COUNT(B11)=1,VLOOKUP($A11,References!$E$3:$P$69,9,FALSE),0)</f>
        <v>0</v>
      </c>
      <c r="M11" s="18">
        <f>IF(COUNT(C11)=1,VLOOKUP($A11,References!$E$3:$P$69,9,FALSE),0)</f>
        <v>0</v>
      </c>
      <c r="N11" s="18">
        <f>IF(COUNT(D11)=1,VLOOKUP($A11,References!$E$3:$P$69,9,FALSE),0)</f>
        <v>0</v>
      </c>
      <c r="O11" s="18">
        <f>IF(COUNT(E11)=1,VLOOKUP($A11,References!$E$3:$P$69,9,FALSE),0)</f>
        <v>0</v>
      </c>
      <c r="P11" s="18">
        <f>IF(COUNT(F11)=1,VLOOKUP($A11,References!$E$3:$P$69,9,FALSE),0)</f>
        <v>0</v>
      </c>
      <c r="Q11" s="18">
        <f>IF(COUNT(B11)=1,VLOOKUP($A11,References!$E$3:$P$69,10,FALSE),0)</f>
        <v>0</v>
      </c>
      <c r="R11" s="18">
        <f>IF(COUNT(C11)=1,VLOOKUP($A11,References!$E$3:$P$69,10,FALSE),0)</f>
        <v>2</v>
      </c>
      <c r="S11" s="18">
        <f>IF(COUNT(D11)=1,VLOOKUP($A11,References!$E$3:$P$69,10,FALSE),0)</f>
        <v>2</v>
      </c>
      <c r="T11" s="18">
        <f>IF(COUNT(E11)=1,VLOOKUP($A11,References!$E$3:$P$69,10,FALSE),0)</f>
        <v>2</v>
      </c>
      <c r="U11" s="18">
        <f>IF(COUNT(F11)=1,VLOOKUP($A11,References!$E$3:$P$69,10,FALSE),0)</f>
        <v>0</v>
      </c>
      <c r="V11" s="18">
        <f>IF(COUNT(B11)=1,VLOOKUP($A11,References!$E$3:$P$69,12,FALSE),0)</f>
        <v>0</v>
      </c>
      <c r="W11" s="18">
        <f>IF(COUNT(C11)=1,VLOOKUP($A11,References!$E$3:$P$69,12,FALSE),0)</f>
        <v>1</v>
      </c>
      <c r="X11" s="18">
        <f>IF(COUNT(D11)=1,VLOOKUP($A11,References!$E$3:$P$69,12,FALSE),0)</f>
        <v>1</v>
      </c>
      <c r="Y11" s="18">
        <f>IF(COUNT(E11)=1,VLOOKUP($A11,References!$E$3:$P$69,12,FALSE),0)</f>
        <v>1</v>
      </c>
      <c r="Z11" s="18">
        <f>IF(COUNT(F11)=1,VLOOKUP($A11,References!$E$3:$P$69,12,FALSE),0)</f>
        <v>0</v>
      </c>
      <c r="AA11" s="19">
        <f>L11/References!$B$28</f>
        <v>0</v>
      </c>
      <c r="AB11" s="19">
        <f>M11/References!$B$28</f>
        <v>0</v>
      </c>
      <c r="AC11" s="19">
        <f>N11/References!$B$28</f>
        <v>0</v>
      </c>
      <c r="AD11" s="19">
        <f>O11/References!$B$28</f>
        <v>0</v>
      </c>
      <c r="AE11" s="19">
        <f>P11/References!$B$28</f>
        <v>0</v>
      </c>
      <c r="AF11" s="19">
        <f t="shared" si="1"/>
        <v>0</v>
      </c>
      <c r="AG11" s="19">
        <f t="shared" si="2"/>
        <v>1</v>
      </c>
      <c r="AH11" s="19">
        <f t="shared" si="2"/>
        <v>1</v>
      </c>
      <c r="AI11" s="19">
        <f t="shared" si="2"/>
        <v>1</v>
      </c>
      <c r="AJ11" s="19">
        <f t="shared" si="2"/>
        <v>0</v>
      </c>
      <c r="AK11" s="19">
        <f>V11/References!$B$36</f>
        <v>0</v>
      </c>
      <c r="AL11" s="19">
        <f>W11/References!$B$36</f>
        <v>0.2</v>
      </c>
      <c r="AM11" s="19">
        <f>X11/References!$B$36</f>
        <v>0.2</v>
      </c>
      <c r="AN11" s="19">
        <f>Y11/References!$B$36</f>
        <v>0.2</v>
      </c>
      <c r="AO11" s="19">
        <f>Z11/References!$B$36</f>
        <v>0</v>
      </c>
      <c r="AP11" s="19">
        <f>AA11*References!$B$6</f>
        <v>0</v>
      </c>
      <c r="AQ11" s="19">
        <f>AB11*References!$B$6</f>
        <v>0</v>
      </c>
      <c r="AR11" s="19">
        <f>AC11*References!$B$6</f>
        <v>0</v>
      </c>
      <c r="AS11" s="19">
        <f>AD11*References!$B$6</f>
        <v>0</v>
      </c>
      <c r="AT11" s="19">
        <f>AE11*References!$B$6</f>
        <v>0</v>
      </c>
      <c r="AU11" s="19">
        <f>AF11*References!$B$5</f>
        <v>0</v>
      </c>
      <c r="AV11" s="19">
        <f>AG11*References!$B$5</f>
        <v>0.05</v>
      </c>
      <c r="AW11" s="19">
        <f>AH11*References!$B$5</f>
        <v>0.05</v>
      </c>
      <c r="AX11" s="19">
        <f>AI11*References!$B$5</f>
        <v>0.05</v>
      </c>
      <c r="AY11" s="19">
        <f>AJ11*References!$B$5</f>
        <v>0</v>
      </c>
      <c r="AZ11" s="19">
        <f>AK11*References!$B$7</f>
        <v>0</v>
      </c>
      <c r="BA11" s="19">
        <f>AL11*References!$B$7</f>
        <v>2.0000000000000004E-2</v>
      </c>
      <c r="BB11" s="19">
        <f>AM11*References!$B$7</f>
        <v>2.0000000000000004E-2</v>
      </c>
      <c r="BC11" s="19">
        <f>AN11*References!$B$7</f>
        <v>2.0000000000000004E-2</v>
      </c>
      <c r="BD11" s="19">
        <f>AO11*References!$B$7</f>
        <v>0</v>
      </c>
      <c r="BE11" s="78" t="str">
        <f t="shared" si="5"/>
        <v/>
      </c>
      <c r="BF11" s="78">
        <f t="shared" si="3"/>
        <v>7.0000000000000007E-2</v>
      </c>
      <c r="BG11" s="78">
        <f t="shared" si="3"/>
        <v>7.0000000000000007E-2</v>
      </c>
      <c r="BH11" s="78">
        <f t="shared" si="3"/>
        <v>7.0000000000000007E-2</v>
      </c>
      <c r="BI11" s="78" t="str">
        <f t="shared" si="3"/>
        <v/>
      </c>
    </row>
    <row r="12" spans="1:61" x14ac:dyDescent="0.25">
      <c r="A12" s="88" t="s">
        <v>0</v>
      </c>
      <c r="B12" s="89"/>
      <c r="C12" s="89">
        <v>85311.7</v>
      </c>
      <c r="D12" s="89">
        <v>35096.5</v>
      </c>
      <c r="E12" s="90">
        <v>31505.200000000001</v>
      </c>
      <c r="F12" s="91"/>
      <c r="G12" s="19">
        <f t="shared" si="4"/>
        <v>0</v>
      </c>
      <c r="H12" s="19">
        <f t="shared" si="0"/>
        <v>0.10341908002439461</v>
      </c>
      <c r="I12" s="19">
        <f t="shared" si="0"/>
        <v>1.1893577774133255E-2</v>
      </c>
      <c r="J12" s="19">
        <f t="shared" si="0"/>
        <v>2.0270431383367659E-2</v>
      </c>
      <c r="K12" s="19">
        <f t="shared" si="0"/>
        <v>0</v>
      </c>
      <c r="L12" s="18">
        <f>IF(COUNT(B12)=1,VLOOKUP($A12,References!$E$3:$P$69,9,FALSE),0)</f>
        <v>0</v>
      </c>
      <c r="M12" s="18">
        <f>IF(COUNT(C12)=1,VLOOKUP($A12,References!$E$3:$P$69,9,FALSE),0)</f>
        <v>2</v>
      </c>
      <c r="N12" s="18">
        <f>IF(COUNT(D12)=1,VLOOKUP($A12,References!$E$3:$P$69,9,FALSE),0)</f>
        <v>2</v>
      </c>
      <c r="O12" s="18">
        <f>IF(COUNT(E12)=1,VLOOKUP($A12,References!$E$3:$P$69,9,FALSE),0)</f>
        <v>2</v>
      </c>
      <c r="P12" s="18">
        <f>IF(COUNT(F12)=1,VLOOKUP($A12,References!$E$3:$P$69,9,FALSE),0)</f>
        <v>0</v>
      </c>
      <c r="Q12" s="18">
        <f>IF(COUNT(B12)=1,VLOOKUP($A12,References!$E$3:$P$69,10,FALSE),0)</f>
        <v>0</v>
      </c>
      <c r="R12" s="18">
        <f>IF(COUNT(C12)=1,VLOOKUP($A12,References!$E$3:$P$69,10,FALSE),0)</f>
        <v>1</v>
      </c>
      <c r="S12" s="18">
        <f>IF(COUNT(D12)=1,VLOOKUP($A12,References!$E$3:$P$69,10,FALSE),0)</f>
        <v>1</v>
      </c>
      <c r="T12" s="18">
        <f>IF(COUNT(E12)=1,VLOOKUP($A12,References!$E$3:$P$69,10,FALSE),0)</f>
        <v>1</v>
      </c>
      <c r="U12" s="18">
        <f>IF(COUNT(F12)=1,VLOOKUP($A12,References!$E$3:$P$69,10,FALSE),0)</f>
        <v>0</v>
      </c>
      <c r="V12" s="18">
        <f>IF(COUNT(B12)=1,VLOOKUP($A12,References!$E$3:$P$69,12,FALSE),0)</f>
        <v>0</v>
      </c>
      <c r="W12" s="18">
        <f>IF(COUNT(C12)=1,VLOOKUP($A12,References!$E$3:$P$69,12,FALSE),0)</f>
        <v>2</v>
      </c>
      <c r="X12" s="18">
        <f>IF(COUNT(D12)=1,VLOOKUP($A12,References!$E$3:$P$69,12,FALSE),0)</f>
        <v>2</v>
      </c>
      <c r="Y12" s="18">
        <f>IF(COUNT(E12)=1,VLOOKUP($A12,References!$E$3:$P$69,12,FALSE),0)</f>
        <v>2</v>
      </c>
      <c r="Z12" s="18">
        <f>IF(COUNT(F12)=1,VLOOKUP($A12,References!$E$3:$P$69,12,FALSE),0)</f>
        <v>0</v>
      </c>
      <c r="AA12" s="19">
        <f>L12/References!$B$28</f>
        <v>0</v>
      </c>
      <c r="AB12" s="19">
        <f>M12/References!$B$28</f>
        <v>0.66666666666666663</v>
      </c>
      <c r="AC12" s="19">
        <f>N12/References!$B$28</f>
        <v>0.66666666666666663</v>
      </c>
      <c r="AD12" s="19">
        <f>O12/References!$B$28</f>
        <v>0.66666666666666663</v>
      </c>
      <c r="AE12" s="19">
        <f>P12/References!$B$28</f>
        <v>0</v>
      </c>
      <c r="AF12" s="19">
        <f t="shared" si="1"/>
        <v>0</v>
      </c>
      <c r="AG12" s="19">
        <f t="shared" si="2"/>
        <v>0.5</v>
      </c>
      <c r="AH12" s="19">
        <f t="shared" si="2"/>
        <v>0.5</v>
      </c>
      <c r="AI12" s="19">
        <f t="shared" si="2"/>
        <v>0.5</v>
      </c>
      <c r="AJ12" s="19">
        <f t="shared" si="2"/>
        <v>0</v>
      </c>
      <c r="AK12" s="19">
        <f>V12/References!$B$36</f>
        <v>0</v>
      </c>
      <c r="AL12" s="19">
        <f>W12/References!$B$36</f>
        <v>0.4</v>
      </c>
      <c r="AM12" s="19">
        <f>X12/References!$B$36</f>
        <v>0.4</v>
      </c>
      <c r="AN12" s="19">
        <f>Y12/References!$B$36</f>
        <v>0.4</v>
      </c>
      <c r="AO12" s="19">
        <f>Z12/References!$B$36</f>
        <v>0</v>
      </c>
      <c r="AP12" s="19">
        <f>AA12*References!$B$6</f>
        <v>0</v>
      </c>
      <c r="AQ12" s="19">
        <f>AB12*References!$B$6</f>
        <v>0.16666666666666666</v>
      </c>
      <c r="AR12" s="19">
        <f>AC12*References!$B$6</f>
        <v>0.16666666666666666</v>
      </c>
      <c r="AS12" s="19">
        <f>AD12*References!$B$6</f>
        <v>0.16666666666666666</v>
      </c>
      <c r="AT12" s="19">
        <f>AE12*References!$B$6</f>
        <v>0</v>
      </c>
      <c r="AU12" s="19">
        <f>AF12*References!$B$5</f>
        <v>0</v>
      </c>
      <c r="AV12" s="19">
        <f>AG12*References!$B$5</f>
        <v>2.5000000000000001E-2</v>
      </c>
      <c r="AW12" s="19">
        <f>AH12*References!$B$5</f>
        <v>2.5000000000000001E-2</v>
      </c>
      <c r="AX12" s="19">
        <f>AI12*References!$B$5</f>
        <v>2.5000000000000001E-2</v>
      </c>
      <c r="AY12" s="19">
        <f>AJ12*References!$B$5</f>
        <v>0</v>
      </c>
      <c r="AZ12" s="19">
        <f>AK12*References!$B$7</f>
        <v>0</v>
      </c>
      <c r="BA12" s="19">
        <f>AL12*References!$B$7</f>
        <v>4.0000000000000008E-2</v>
      </c>
      <c r="BB12" s="19">
        <f>AM12*References!$B$7</f>
        <v>4.0000000000000008E-2</v>
      </c>
      <c r="BC12" s="19">
        <f>AN12*References!$B$7</f>
        <v>4.0000000000000008E-2</v>
      </c>
      <c r="BD12" s="19">
        <f>AO12*References!$B$7</f>
        <v>0</v>
      </c>
      <c r="BE12" s="78" t="str">
        <f t="shared" si="5"/>
        <v/>
      </c>
      <c r="BF12" s="78">
        <f t="shared" si="3"/>
        <v>0.23166666666666666</v>
      </c>
      <c r="BG12" s="78">
        <f t="shared" si="3"/>
        <v>0.23166666666666666</v>
      </c>
      <c r="BH12" s="78">
        <f t="shared" si="3"/>
        <v>0.23166666666666666</v>
      </c>
      <c r="BI12" s="78" t="str">
        <f t="shared" si="3"/>
        <v/>
      </c>
    </row>
    <row r="13" spans="1:61" x14ac:dyDescent="0.25">
      <c r="A13" s="88" t="s">
        <v>9</v>
      </c>
      <c r="B13" s="89">
        <v>35581.800000000003</v>
      </c>
      <c r="C13" s="89">
        <v>26721.599999999999</v>
      </c>
      <c r="D13" s="89">
        <v>88696.8</v>
      </c>
      <c r="E13" s="89">
        <v>15323.8</v>
      </c>
      <c r="F13" s="89">
        <v>2732.3</v>
      </c>
      <c r="G13" s="19">
        <f t="shared" si="4"/>
        <v>0.21265304984080538</v>
      </c>
      <c r="H13" s="19">
        <f t="shared" si="0"/>
        <v>1.0146316259742525E-2</v>
      </c>
      <c r="I13" s="19">
        <f t="shared" si="0"/>
        <v>7.5962771743576227E-2</v>
      </c>
      <c r="J13" s="19">
        <f t="shared" si="0"/>
        <v>4.7954731041824567E-3</v>
      </c>
      <c r="K13" s="19">
        <f t="shared" si="0"/>
        <v>0.71625349058526178</v>
      </c>
      <c r="L13" s="18">
        <f>IF(COUNT(B13)=1,VLOOKUP($A13,References!$E$3:$P$69,9,FALSE),0)</f>
        <v>1</v>
      </c>
      <c r="M13" s="18">
        <f>IF(COUNT(C13)=1,VLOOKUP($A13,References!$E$3:$P$69,9,FALSE),0)</f>
        <v>1</v>
      </c>
      <c r="N13" s="18">
        <f>IF(COUNT(D13)=1,VLOOKUP($A13,References!$E$3:$P$69,9,FALSE),0)</f>
        <v>1</v>
      </c>
      <c r="O13" s="18">
        <f>IF(COUNT(E13)=1,VLOOKUP($A13,References!$E$3:$P$69,9,FALSE),0)</f>
        <v>1</v>
      </c>
      <c r="P13" s="18">
        <f>IF(COUNT(F13)=1,VLOOKUP($A13,References!$E$3:$P$69,9,FALSE),0)</f>
        <v>1</v>
      </c>
      <c r="Q13" s="18">
        <f>IF(COUNT(B13)=1,VLOOKUP($A13,References!$E$3:$P$69,10,FALSE),0)</f>
        <v>1</v>
      </c>
      <c r="R13" s="18">
        <f>IF(COUNT(C13)=1,VLOOKUP($A13,References!$E$3:$P$69,10,FALSE),0)</f>
        <v>1</v>
      </c>
      <c r="S13" s="18">
        <f>IF(COUNT(D13)=1,VLOOKUP($A13,References!$E$3:$P$69,10,FALSE),0)</f>
        <v>1</v>
      </c>
      <c r="T13" s="18">
        <f>IF(COUNT(E13)=1,VLOOKUP($A13,References!$E$3:$P$69,10,FALSE),0)</f>
        <v>1</v>
      </c>
      <c r="U13" s="18">
        <f>IF(COUNT(F13)=1,VLOOKUP($A13,References!$E$3:$P$69,10,FALSE),0)</f>
        <v>1</v>
      </c>
      <c r="V13" s="18">
        <f>IF(COUNT(B13)=1,VLOOKUP($A13,References!$E$3:$P$69,12,FALSE),0)</f>
        <v>1</v>
      </c>
      <c r="W13" s="18">
        <f>IF(COUNT(C13)=1,VLOOKUP($A13,References!$E$3:$P$69,12,FALSE),0)</f>
        <v>1</v>
      </c>
      <c r="X13" s="18">
        <f>IF(COUNT(D13)=1,VLOOKUP($A13,References!$E$3:$P$69,12,FALSE),0)</f>
        <v>1</v>
      </c>
      <c r="Y13" s="18">
        <f>IF(COUNT(E13)=1,VLOOKUP($A13,References!$E$3:$P$69,12,FALSE),0)</f>
        <v>1</v>
      </c>
      <c r="Z13" s="18">
        <f>IF(COUNT(F13)=1,VLOOKUP($A13,References!$E$3:$P$69,12,FALSE),0)</f>
        <v>1</v>
      </c>
      <c r="AA13" s="19">
        <f>L13/References!$B$28</f>
        <v>0.33333333333333331</v>
      </c>
      <c r="AB13" s="19">
        <f>M13/References!$B$28</f>
        <v>0.33333333333333331</v>
      </c>
      <c r="AC13" s="19">
        <f>N13/References!$B$28</f>
        <v>0.33333333333333331</v>
      </c>
      <c r="AD13" s="19">
        <f>O13/References!$B$28</f>
        <v>0.33333333333333331</v>
      </c>
      <c r="AE13" s="19">
        <f>P13/References!$B$28</f>
        <v>0.33333333333333331</v>
      </c>
      <c r="AF13" s="19">
        <f t="shared" si="1"/>
        <v>0.5</v>
      </c>
      <c r="AG13" s="19">
        <f t="shared" si="2"/>
        <v>0.5</v>
      </c>
      <c r="AH13" s="19">
        <f t="shared" si="2"/>
        <v>0.5</v>
      </c>
      <c r="AI13" s="19">
        <f t="shared" si="2"/>
        <v>0.5</v>
      </c>
      <c r="AJ13" s="19">
        <f t="shared" si="2"/>
        <v>0.5</v>
      </c>
      <c r="AK13" s="19">
        <f>V13/References!$B$36</f>
        <v>0.2</v>
      </c>
      <c r="AL13" s="19">
        <f>W13/References!$B$36</f>
        <v>0.2</v>
      </c>
      <c r="AM13" s="19">
        <f>X13/References!$B$36</f>
        <v>0.2</v>
      </c>
      <c r="AN13" s="19">
        <f>Y13/References!$B$36</f>
        <v>0.2</v>
      </c>
      <c r="AO13" s="19">
        <f>Z13/References!$B$36</f>
        <v>0.2</v>
      </c>
      <c r="AP13" s="19">
        <f>AA13*References!$B$6</f>
        <v>8.3333333333333329E-2</v>
      </c>
      <c r="AQ13" s="19">
        <f>AB13*References!$B$6</f>
        <v>8.3333333333333329E-2</v>
      </c>
      <c r="AR13" s="19">
        <f>AC13*References!$B$6</f>
        <v>8.3333333333333329E-2</v>
      </c>
      <c r="AS13" s="19">
        <f>AD13*References!$B$6</f>
        <v>8.3333333333333329E-2</v>
      </c>
      <c r="AT13" s="19">
        <f>AE13*References!$B$6</f>
        <v>8.3333333333333329E-2</v>
      </c>
      <c r="AU13" s="19">
        <f>AF13*References!$B$5</f>
        <v>2.5000000000000001E-2</v>
      </c>
      <c r="AV13" s="19">
        <f>AG13*References!$B$5</f>
        <v>2.5000000000000001E-2</v>
      </c>
      <c r="AW13" s="19">
        <f>AH13*References!$B$5</f>
        <v>2.5000000000000001E-2</v>
      </c>
      <c r="AX13" s="19">
        <f>AI13*References!$B$5</f>
        <v>2.5000000000000001E-2</v>
      </c>
      <c r="AY13" s="19">
        <f>AJ13*References!$B$5</f>
        <v>2.5000000000000001E-2</v>
      </c>
      <c r="AZ13" s="19">
        <f>AK13*References!$B$7</f>
        <v>2.0000000000000004E-2</v>
      </c>
      <c r="BA13" s="19">
        <f>AL13*References!$B$7</f>
        <v>2.0000000000000004E-2</v>
      </c>
      <c r="BB13" s="19">
        <f>AM13*References!$B$7</f>
        <v>2.0000000000000004E-2</v>
      </c>
      <c r="BC13" s="19">
        <f>AN13*References!$B$7</f>
        <v>2.0000000000000004E-2</v>
      </c>
      <c r="BD13" s="19">
        <f>AO13*References!$B$7</f>
        <v>2.0000000000000004E-2</v>
      </c>
      <c r="BE13" s="78">
        <f t="shared" si="5"/>
        <v>0.12833333333333335</v>
      </c>
      <c r="BF13" s="78">
        <f t="shared" si="3"/>
        <v>0.12833333333333335</v>
      </c>
      <c r="BG13" s="78">
        <f t="shared" si="3"/>
        <v>0.12833333333333335</v>
      </c>
      <c r="BH13" s="78">
        <f t="shared" si="3"/>
        <v>0.12833333333333335</v>
      </c>
      <c r="BI13" s="78">
        <f t="shared" si="3"/>
        <v>0.12833333333333335</v>
      </c>
    </row>
    <row r="14" spans="1:61" x14ac:dyDescent="0.25">
      <c r="A14" s="88" t="s">
        <v>18</v>
      </c>
      <c r="B14" s="89">
        <v>4783.54</v>
      </c>
      <c r="C14" s="89">
        <v>20096.3</v>
      </c>
      <c r="D14" s="89">
        <v>18060.099999999999</v>
      </c>
      <c r="E14" s="89">
        <v>19120.5</v>
      </c>
      <c r="F14" s="89"/>
      <c r="G14" s="19">
        <f t="shared" si="4"/>
        <v>3.8433913375721823E-3</v>
      </c>
      <c r="H14" s="19">
        <f t="shared" si="0"/>
        <v>5.7387286275747381E-3</v>
      </c>
      <c r="I14" s="19">
        <f t="shared" si="0"/>
        <v>3.1493809853339861E-3</v>
      </c>
      <c r="J14" s="19">
        <f t="shared" si="0"/>
        <v>7.4661549530702989E-3</v>
      </c>
      <c r="K14" s="19">
        <f t="shared" si="0"/>
        <v>0</v>
      </c>
      <c r="L14" s="18">
        <f>IF(COUNT(B14)=1,VLOOKUP($A14,References!$E$3:$P$69,9,FALSE),0)</f>
        <v>1</v>
      </c>
      <c r="M14" s="18">
        <f>IF(COUNT(C14)=1,VLOOKUP($A14,References!$E$3:$P$69,9,FALSE),0)</f>
        <v>1</v>
      </c>
      <c r="N14" s="18">
        <f>IF(COUNT(D14)=1,VLOOKUP($A14,References!$E$3:$P$69,9,FALSE),0)</f>
        <v>1</v>
      </c>
      <c r="O14" s="18">
        <f>IF(COUNT(E14)=1,VLOOKUP($A14,References!$E$3:$P$69,9,FALSE),0)</f>
        <v>1</v>
      </c>
      <c r="P14" s="18">
        <f>IF(COUNT(F14)=1,VLOOKUP($A14,References!$E$3:$P$69,9,FALSE),0)</f>
        <v>0</v>
      </c>
      <c r="Q14" s="18">
        <f>IF(COUNT(B14)=1,VLOOKUP($A14,References!$E$3:$P$69,10,FALSE),0)</f>
        <v>1</v>
      </c>
      <c r="R14" s="18">
        <f>IF(COUNT(C14)=1,VLOOKUP($A14,References!$E$3:$P$69,10,FALSE),0)</f>
        <v>1</v>
      </c>
      <c r="S14" s="18">
        <f>IF(COUNT(D14)=1,VLOOKUP($A14,References!$E$3:$P$69,10,FALSE),0)</f>
        <v>1</v>
      </c>
      <c r="T14" s="18">
        <f>IF(COUNT(E14)=1,VLOOKUP($A14,References!$E$3:$P$69,10,FALSE),0)</f>
        <v>1</v>
      </c>
      <c r="U14" s="18">
        <f>IF(COUNT(F14)=1,VLOOKUP($A14,References!$E$3:$P$69,10,FALSE),0)</f>
        <v>0</v>
      </c>
      <c r="V14" s="18">
        <f>IF(COUNT(B14)=1,VLOOKUP($A14,References!$E$3:$P$69,12,FALSE),0)</f>
        <v>1</v>
      </c>
      <c r="W14" s="18">
        <f>IF(COUNT(C14)=1,VLOOKUP($A14,References!$E$3:$P$69,12,FALSE),0)</f>
        <v>1</v>
      </c>
      <c r="X14" s="18">
        <f>IF(COUNT(D14)=1,VLOOKUP($A14,References!$E$3:$P$69,12,FALSE),0)</f>
        <v>1</v>
      </c>
      <c r="Y14" s="18">
        <f>IF(COUNT(E14)=1,VLOOKUP($A14,References!$E$3:$P$69,12,FALSE),0)</f>
        <v>1</v>
      </c>
      <c r="Z14" s="18">
        <f>IF(COUNT(F14)=1,VLOOKUP($A14,References!$E$3:$P$69,12,FALSE),0)</f>
        <v>0</v>
      </c>
      <c r="AA14" s="19">
        <f>L14/References!$B$28</f>
        <v>0.33333333333333331</v>
      </c>
      <c r="AB14" s="19">
        <f>M14/References!$B$28</f>
        <v>0.33333333333333331</v>
      </c>
      <c r="AC14" s="19">
        <f>N14/References!$B$28</f>
        <v>0.33333333333333331</v>
      </c>
      <c r="AD14" s="19">
        <f>O14/References!$B$28</f>
        <v>0.33333333333333331</v>
      </c>
      <c r="AE14" s="19">
        <f>P14/References!$B$28</f>
        <v>0</v>
      </c>
      <c r="AF14" s="19">
        <f t="shared" si="1"/>
        <v>0.5</v>
      </c>
      <c r="AG14" s="19">
        <f t="shared" si="2"/>
        <v>0.5</v>
      </c>
      <c r="AH14" s="19">
        <f t="shared" si="2"/>
        <v>0.5</v>
      </c>
      <c r="AI14" s="19">
        <f t="shared" si="2"/>
        <v>0.5</v>
      </c>
      <c r="AJ14" s="19">
        <f t="shared" si="2"/>
        <v>0</v>
      </c>
      <c r="AK14" s="19">
        <f>V14/References!$B$36</f>
        <v>0.2</v>
      </c>
      <c r="AL14" s="19">
        <f>W14/References!$B$36</f>
        <v>0.2</v>
      </c>
      <c r="AM14" s="19">
        <f>X14/References!$B$36</f>
        <v>0.2</v>
      </c>
      <c r="AN14" s="19">
        <f>Y14/References!$B$36</f>
        <v>0.2</v>
      </c>
      <c r="AO14" s="19">
        <f>Z14/References!$B$36</f>
        <v>0</v>
      </c>
      <c r="AP14" s="19">
        <f>AA14*References!$B$6</f>
        <v>8.3333333333333329E-2</v>
      </c>
      <c r="AQ14" s="19">
        <f>AB14*References!$B$6</f>
        <v>8.3333333333333329E-2</v>
      </c>
      <c r="AR14" s="19">
        <f>AC14*References!$B$6</f>
        <v>8.3333333333333329E-2</v>
      </c>
      <c r="AS14" s="19">
        <f>AD14*References!$B$6</f>
        <v>8.3333333333333329E-2</v>
      </c>
      <c r="AT14" s="19">
        <f>AE14*References!$B$6</f>
        <v>0</v>
      </c>
      <c r="AU14" s="19">
        <f>AF14*References!$B$5</f>
        <v>2.5000000000000001E-2</v>
      </c>
      <c r="AV14" s="19">
        <f>AG14*References!$B$5</f>
        <v>2.5000000000000001E-2</v>
      </c>
      <c r="AW14" s="19">
        <f>AH14*References!$B$5</f>
        <v>2.5000000000000001E-2</v>
      </c>
      <c r="AX14" s="19">
        <f>AI14*References!$B$5</f>
        <v>2.5000000000000001E-2</v>
      </c>
      <c r="AY14" s="19">
        <f>AJ14*References!$B$5</f>
        <v>0</v>
      </c>
      <c r="AZ14" s="19">
        <f>AK14*References!$B$7</f>
        <v>2.0000000000000004E-2</v>
      </c>
      <c r="BA14" s="19">
        <f>AL14*References!$B$7</f>
        <v>2.0000000000000004E-2</v>
      </c>
      <c r="BB14" s="19">
        <f>AM14*References!$B$7</f>
        <v>2.0000000000000004E-2</v>
      </c>
      <c r="BC14" s="19">
        <f>AN14*References!$B$7</f>
        <v>2.0000000000000004E-2</v>
      </c>
      <c r="BD14" s="19">
        <f>AO14*References!$B$7</f>
        <v>0</v>
      </c>
      <c r="BE14" s="78">
        <f t="shared" si="5"/>
        <v>0.12833333333333335</v>
      </c>
      <c r="BF14" s="78">
        <f t="shared" si="3"/>
        <v>0.12833333333333335</v>
      </c>
      <c r="BG14" s="78">
        <f t="shared" si="3"/>
        <v>0.12833333333333335</v>
      </c>
      <c r="BH14" s="78">
        <f t="shared" si="3"/>
        <v>0.12833333333333335</v>
      </c>
      <c r="BI14" s="78" t="str">
        <f t="shared" si="3"/>
        <v/>
      </c>
    </row>
    <row r="15" spans="1:61" x14ac:dyDescent="0.25">
      <c r="A15" s="88" t="s">
        <v>5</v>
      </c>
      <c r="B15" s="89">
        <v>14421</v>
      </c>
      <c r="C15" s="89">
        <v>13624.9</v>
      </c>
      <c r="D15" s="89">
        <v>63160.9</v>
      </c>
      <c r="E15" s="89">
        <v>17967.900000000001</v>
      </c>
      <c r="F15" s="89"/>
      <c r="G15" s="19">
        <f t="shared" si="4"/>
        <v>3.4930639841430272E-2</v>
      </c>
      <c r="H15" s="19">
        <f t="shared" si="0"/>
        <v>2.6378501741862411E-3</v>
      </c>
      <c r="I15" s="19">
        <f t="shared" si="0"/>
        <v>3.8519577880192987E-2</v>
      </c>
      <c r="J15" s="19">
        <f t="shared" si="0"/>
        <v>6.5931529849966863E-3</v>
      </c>
      <c r="K15" s="19">
        <f t="shared" si="0"/>
        <v>0</v>
      </c>
      <c r="L15" s="18">
        <f>IF(COUNT(B15)=1,VLOOKUP($A15,References!$E$3:$P$69,9,FALSE),0)</f>
        <v>3</v>
      </c>
      <c r="M15" s="18">
        <f>IF(COUNT(C15)=1,VLOOKUP($A15,References!$E$3:$P$69,9,FALSE),0)</f>
        <v>3</v>
      </c>
      <c r="N15" s="18">
        <f>IF(COUNT(D15)=1,VLOOKUP($A15,References!$E$3:$P$69,9,FALSE),0)</f>
        <v>3</v>
      </c>
      <c r="O15" s="18">
        <f>IF(COUNT(E15)=1,VLOOKUP($A15,References!$E$3:$P$69,9,FALSE),0)</f>
        <v>3</v>
      </c>
      <c r="P15" s="18">
        <f>IF(COUNT(F15)=1,VLOOKUP($A15,References!$E$3:$P$69,9,FALSE),0)</f>
        <v>0</v>
      </c>
      <c r="Q15" s="18">
        <f>IF(COUNT(B15)=1,VLOOKUP($A15,References!$E$3:$P$69,10,FALSE),0)</f>
        <v>1</v>
      </c>
      <c r="R15" s="18">
        <f>IF(COUNT(C15)=1,VLOOKUP($A15,References!$E$3:$P$69,10,FALSE),0)</f>
        <v>1</v>
      </c>
      <c r="S15" s="18">
        <f>IF(COUNT(D15)=1,VLOOKUP($A15,References!$E$3:$P$69,10,FALSE),0)</f>
        <v>1</v>
      </c>
      <c r="T15" s="18">
        <f>IF(COUNT(E15)=1,VLOOKUP($A15,References!$E$3:$P$69,10,FALSE),0)</f>
        <v>1</v>
      </c>
      <c r="U15" s="18">
        <f>IF(COUNT(F15)=1,VLOOKUP($A15,References!$E$3:$P$69,10,FALSE),0)</f>
        <v>0</v>
      </c>
      <c r="V15" s="18">
        <f>IF(COUNT(B15)=1,VLOOKUP($A15,References!$E$3:$P$69,12,FALSE),0)</f>
        <v>3</v>
      </c>
      <c r="W15" s="18">
        <f>IF(COUNT(C15)=1,VLOOKUP($A15,References!$E$3:$P$69,12,FALSE),0)</f>
        <v>3</v>
      </c>
      <c r="X15" s="18">
        <f>IF(COUNT(D15)=1,VLOOKUP($A15,References!$E$3:$P$69,12,FALSE),0)</f>
        <v>3</v>
      </c>
      <c r="Y15" s="18">
        <f>IF(COUNT(E15)=1,VLOOKUP($A15,References!$E$3:$P$69,12,FALSE),0)</f>
        <v>3</v>
      </c>
      <c r="Z15" s="18">
        <f>IF(COUNT(F15)=1,VLOOKUP($A15,References!$E$3:$P$69,12,FALSE),0)</f>
        <v>0</v>
      </c>
      <c r="AA15" s="19">
        <f>L15/References!$B$28</f>
        <v>1</v>
      </c>
      <c r="AB15" s="19">
        <f>M15/References!$B$28</f>
        <v>1</v>
      </c>
      <c r="AC15" s="19">
        <f>N15/References!$B$28</f>
        <v>1</v>
      </c>
      <c r="AD15" s="19">
        <f>O15/References!$B$28</f>
        <v>1</v>
      </c>
      <c r="AE15" s="19">
        <f>P15/References!$B$28</f>
        <v>0</v>
      </c>
      <c r="AF15" s="19">
        <f t="shared" si="1"/>
        <v>0.5</v>
      </c>
      <c r="AG15" s="19">
        <f t="shared" si="2"/>
        <v>0.5</v>
      </c>
      <c r="AH15" s="19">
        <f t="shared" si="2"/>
        <v>0.5</v>
      </c>
      <c r="AI15" s="19">
        <f t="shared" si="2"/>
        <v>0.5</v>
      </c>
      <c r="AJ15" s="19">
        <f t="shared" si="2"/>
        <v>0</v>
      </c>
      <c r="AK15" s="19">
        <f>V15/References!$B$36</f>
        <v>0.6</v>
      </c>
      <c r="AL15" s="19">
        <f>W15/References!$B$36</f>
        <v>0.6</v>
      </c>
      <c r="AM15" s="19">
        <f>X15/References!$B$36</f>
        <v>0.6</v>
      </c>
      <c r="AN15" s="19">
        <f>Y15/References!$B$36</f>
        <v>0.6</v>
      </c>
      <c r="AO15" s="19">
        <f>Z15/References!$B$36</f>
        <v>0</v>
      </c>
      <c r="AP15" s="19">
        <f>AA15*References!$B$6</f>
        <v>0.25</v>
      </c>
      <c r="AQ15" s="19">
        <f>AB15*References!$B$6</f>
        <v>0.25</v>
      </c>
      <c r="AR15" s="19">
        <f>AC15*References!$B$6</f>
        <v>0.25</v>
      </c>
      <c r="AS15" s="19">
        <f>AD15*References!$B$6</f>
        <v>0.25</v>
      </c>
      <c r="AT15" s="19">
        <f>AE15*References!$B$6</f>
        <v>0</v>
      </c>
      <c r="AU15" s="19">
        <f>AF15*References!$B$5</f>
        <v>2.5000000000000001E-2</v>
      </c>
      <c r="AV15" s="19">
        <f>AG15*References!$B$5</f>
        <v>2.5000000000000001E-2</v>
      </c>
      <c r="AW15" s="19">
        <f>AH15*References!$B$5</f>
        <v>2.5000000000000001E-2</v>
      </c>
      <c r="AX15" s="19">
        <f>AI15*References!$B$5</f>
        <v>2.5000000000000001E-2</v>
      </c>
      <c r="AY15" s="19">
        <f>AJ15*References!$B$5</f>
        <v>0</v>
      </c>
      <c r="AZ15" s="19">
        <f>AK15*References!$B$7</f>
        <v>0.06</v>
      </c>
      <c r="BA15" s="19">
        <f>AL15*References!$B$7</f>
        <v>0.06</v>
      </c>
      <c r="BB15" s="19">
        <f>AM15*References!$B$7</f>
        <v>0.06</v>
      </c>
      <c r="BC15" s="19">
        <f>AN15*References!$B$7</f>
        <v>0.06</v>
      </c>
      <c r="BD15" s="19">
        <f>AO15*References!$B$7</f>
        <v>0</v>
      </c>
      <c r="BE15" s="78">
        <f t="shared" ref="BE15:BE17" si="11">IF((AP15+AU15+AZ15)=0,"",AP15+AU15+AZ15)</f>
        <v>0.33500000000000002</v>
      </c>
      <c r="BF15" s="78">
        <f t="shared" ref="BF15:BF17" si="12">IF((AQ15+AV15+BA15)=0,"",AQ15+AV15+BA15)</f>
        <v>0.33500000000000002</v>
      </c>
      <c r="BG15" s="78">
        <f t="shared" ref="BG15:BG17" si="13">IF((AR15+AW15+BB15)=0,"",AR15+AW15+BB15)</f>
        <v>0.33500000000000002</v>
      </c>
      <c r="BH15" s="78">
        <f t="shared" ref="BH15:BH17" si="14">IF((AS15+AX15+BC15)=0,"",AS15+AX15+BC15)</f>
        <v>0.33500000000000002</v>
      </c>
      <c r="BI15" s="78" t="str">
        <f t="shared" ref="BI15:BI17" si="15">IF((AT15+AY15+BD15)=0,"",AT15+AY15+BD15)</f>
        <v/>
      </c>
    </row>
    <row r="16" spans="1:61" x14ac:dyDescent="0.25">
      <c r="A16" s="88" t="s">
        <v>105</v>
      </c>
      <c r="B16" s="89"/>
      <c r="C16" s="89">
        <v>1883.3</v>
      </c>
      <c r="D16" s="89">
        <v>12298.7</v>
      </c>
      <c r="E16" s="89">
        <v>6020.26</v>
      </c>
      <c r="F16" s="89"/>
      <c r="G16" s="19">
        <f t="shared" si="4"/>
        <v>0</v>
      </c>
      <c r="H16" s="19">
        <f t="shared" si="0"/>
        <v>5.039906628059011E-5</v>
      </c>
      <c r="I16" s="19">
        <f t="shared" si="0"/>
        <v>1.4605058995786392E-3</v>
      </c>
      <c r="J16" s="19">
        <f t="shared" si="0"/>
        <v>7.4016578393507775E-4</v>
      </c>
      <c r="K16" s="19">
        <f t="shared" si="0"/>
        <v>0</v>
      </c>
      <c r="L16" s="18">
        <f>IF(COUNT(B16)=1,VLOOKUP($A16,References!$E$3:$P$69,9,FALSE),0)</f>
        <v>0</v>
      </c>
      <c r="M16" s="18">
        <f>IF(COUNT(C16)=1,VLOOKUP($A16,References!$E$3:$P$69,9,FALSE),0)</f>
        <v>2</v>
      </c>
      <c r="N16" s="18">
        <f>IF(COUNT(D16)=1,VLOOKUP($A16,References!$E$3:$P$69,9,FALSE),0)</f>
        <v>2</v>
      </c>
      <c r="O16" s="18">
        <f>IF(COUNT(E16)=1,VLOOKUP($A16,References!$E$3:$P$69,9,FALSE),0)</f>
        <v>2</v>
      </c>
      <c r="P16" s="18">
        <f>IF(COUNT(F16)=1,VLOOKUP($A16,References!$E$3:$P$69,9,FALSE),0)</f>
        <v>0</v>
      </c>
      <c r="Q16" s="18">
        <f>IF(COUNT(B16)=1,VLOOKUP($A16,References!$E$3:$P$69,10,FALSE),0)</f>
        <v>0</v>
      </c>
      <c r="R16" s="18">
        <f>IF(COUNT(C16)=1,VLOOKUP($A16,References!$E$3:$P$69,10,FALSE),0)</f>
        <v>2</v>
      </c>
      <c r="S16" s="18">
        <f>IF(COUNT(D16)=1,VLOOKUP($A16,References!$E$3:$P$69,10,FALSE),0)</f>
        <v>2</v>
      </c>
      <c r="T16" s="18">
        <f>IF(COUNT(E16)=1,VLOOKUP($A16,References!$E$3:$P$69,10,FALSE),0)</f>
        <v>2</v>
      </c>
      <c r="U16" s="18">
        <f>IF(COUNT(F16)=1,VLOOKUP($A16,References!$E$3:$P$69,10,FALSE),0)</f>
        <v>0</v>
      </c>
      <c r="V16" s="18">
        <f>IF(COUNT(B16)=1,VLOOKUP($A16,References!$E$3:$P$69,12,FALSE),0)</f>
        <v>0</v>
      </c>
      <c r="W16" s="18">
        <f>IF(COUNT(C16)=1,VLOOKUP($A16,References!$E$3:$P$69,12,FALSE),0)</f>
        <v>1</v>
      </c>
      <c r="X16" s="18">
        <f>IF(COUNT(D16)=1,VLOOKUP($A16,References!$E$3:$P$69,12,FALSE),0)</f>
        <v>1</v>
      </c>
      <c r="Y16" s="18">
        <f>IF(COUNT(E16)=1,VLOOKUP($A16,References!$E$3:$P$69,12,FALSE),0)</f>
        <v>1</v>
      </c>
      <c r="Z16" s="18">
        <f>IF(COUNT(F16)=1,VLOOKUP($A16,References!$E$3:$P$69,12,FALSE),0)</f>
        <v>0</v>
      </c>
      <c r="AA16" s="19">
        <f>L16/References!$B$28</f>
        <v>0</v>
      </c>
      <c r="AB16" s="19">
        <f>M16/References!$B$28</f>
        <v>0.66666666666666663</v>
      </c>
      <c r="AC16" s="19">
        <f>N16/References!$B$28</f>
        <v>0.66666666666666663</v>
      </c>
      <c r="AD16" s="19">
        <f>O16/References!$B$28</f>
        <v>0.66666666666666663</v>
      </c>
      <c r="AE16" s="19">
        <f>P16/References!$B$28</f>
        <v>0</v>
      </c>
      <c r="AF16" s="19">
        <f t="shared" si="1"/>
        <v>0</v>
      </c>
      <c r="AG16" s="19">
        <f t="shared" si="2"/>
        <v>1</v>
      </c>
      <c r="AH16" s="19">
        <f t="shared" si="2"/>
        <v>1</v>
      </c>
      <c r="AI16" s="19">
        <f t="shared" si="2"/>
        <v>1</v>
      </c>
      <c r="AJ16" s="19">
        <f t="shared" si="2"/>
        <v>0</v>
      </c>
      <c r="AK16" s="19">
        <f>V16/References!$B$36</f>
        <v>0</v>
      </c>
      <c r="AL16" s="19">
        <f>W16/References!$B$36</f>
        <v>0.2</v>
      </c>
      <c r="AM16" s="19">
        <f>X16/References!$B$36</f>
        <v>0.2</v>
      </c>
      <c r="AN16" s="19">
        <f>Y16/References!$B$36</f>
        <v>0.2</v>
      </c>
      <c r="AO16" s="19">
        <f>Z16/References!$B$36</f>
        <v>0</v>
      </c>
      <c r="AP16" s="19">
        <f>AA16*References!$B$6</f>
        <v>0</v>
      </c>
      <c r="AQ16" s="19">
        <f>AB16*References!$B$6</f>
        <v>0.16666666666666666</v>
      </c>
      <c r="AR16" s="19">
        <f>AC16*References!$B$6</f>
        <v>0.16666666666666666</v>
      </c>
      <c r="AS16" s="19">
        <f>AD16*References!$B$6</f>
        <v>0.16666666666666666</v>
      </c>
      <c r="AT16" s="19">
        <f>AE16*References!$B$6</f>
        <v>0</v>
      </c>
      <c r="AU16" s="19">
        <f>AF16*References!$B$5</f>
        <v>0</v>
      </c>
      <c r="AV16" s="19">
        <f>AG16*References!$B$5</f>
        <v>0.05</v>
      </c>
      <c r="AW16" s="19">
        <f>AH16*References!$B$5</f>
        <v>0.05</v>
      </c>
      <c r="AX16" s="19">
        <f>AI16*References!$B$5</f>
        <v>0.05</v>
      </c>
      <c r="AY16" s="19">
        <f>AJ16*References!$B$5</f>
        <v>0</v>
      </c>
      <c r="AZ16" s="19">
        <f>AK16*References!$B$7</f>
        <v>0</v>
      </c>
      <c r="BA16" s="19">
        <f>AL16*References!$B$7</f>
        <v>2.0000000000000004E-2</v>
      </c>
      <c r="BB16" s="19">
        <f>AM16*References!$B$7</f>
        <v>2.0000000000000004E-2</v>
      </c>
      <c r="BC16" s="19">
        <f>AN16*References!$B$7</f>
        <v>2.0000000000000004E-2</v>
      </c>
      <c r="BD16" s="19">
        <f>AO16*References!$B$7</f>
        <v>0</v>
      </c>
      <c r="BE16" s="78" t="str">
        <f t="shared" si="11"/>
        <v/>
      </c>
      <c r="BF16" s="78">
        <f t="shared" si="12"/>
        <v>0.23666666666666669</v>
      </c>
      <c r="BG16" s="78">
        <f t="shared" si="13"/>
        <v>0.23666666666666669</v>
      </c>
      <c r="BH16" s="78">
        <f t="shared" si="14"/>
        <v>0.23666666666666669</v>
      </c>
      <c r="BI16" s="78" t="str">
        <f t="shared" si="15"/>
        <v/>
      </c>
    </row>
    <row r="17" spans="1:61" x14ac:dyDescent="0.25">
      <c r="A17" s="88" t="s">
        <v>106</v>
      </c>
      <c r="B17" s="89"/>
      <c r="C17" s="89"/>
      <c r="D17" s="89">
        <v>2005.12</v>
      </c>
      <c r="E17" s="89"/>
      <c r="F17" s="89"/>
      <c r="G17" s="19">
        <f t="shared" si="4"/>
        <v>0</v>
      </c>
      <c r="H17" s="19">
        <f t="shared" si="0"/>
        <v>0</v>
      </c>
      <c r="I17" s="19">
        <f t="shared" si="0"/>
        <v>3.8820903379645277E-5</v>
      </c>
      <c r="J17" s="19">
        <f t="shared" si="0"/>
        <v>0</v>
      </c>
      <c r="K17" s="19">
        <f t="shared" si="0"/>
        <v>0</v>
      </c>
      <c r="L17" s="18">
        <f>IF(COUNT(B17)=1,VLOOKUP($A17,References!$E$3:$P$69,9,FALSE),0)</f>
        <v>0</v>
      </c>
      <c r="M17" s="18">
        <f>IF(COUNT(C17)=1,VLOOKUP($A17,References!$E$3:$P$69,9,FALSE),0)</f>
        <v>0</v>
      </c>
      <c r="N17" s="18">
        <f>IF(COUNT(D17)=1,VLOOKUP($A17,References!$E$3:$P$69,9,FALSE),0)</f>
        <v>3</v>
      </c>
      <c r="O17" s="18">
        <f>IF(COUNT(E17)=1,VLOOKUP($A17,References!$E$3:$P$69,9,FALSE),0)</f>
        <v>0</v>
      </c>
      <c r="P17" s="18">
        <f>IF(COUNT(F17)=1,VLOOKUP($A17,References!$E$3:$P$69,9,FALSE),0)</f>
        <v>0</v>
      </c>
      <c r="Q17" s="18">
        <f>IF(COUNT(B17)=1,VLOOKUP($A17,References!$E$3:$P$69,10,FALSE),0)</f>
        <v>0</v>
      </c>
      <c r="R17" s="18">
        <f>IF(COUNT(C17)=1,VLOOKUP($A17,References!$E$3:$P$69,10,FALSE),0)</f>
        <v>0</v>
      </c>
      <c r="S17" s="18">
        <f>IF(COUNT(D17)=1,VLOOKUP($A17,References!$E$3:$P$69,10,FALSE),0)</f>
        <v>2</v>
      </c>
      <c r="T17" s="18">
        <f>IF(COUNT(E17)=1,VLOOKUP($A17,References!$E$3:$P$69,10,FALSE),0)</f>
        <v>0</v>
      </c>
      <c r="U17" s="18">
        <f>IF(COUNT(F17)=1,VLOOKUP($A17,References!$E$3:$P$69,10,FALSE),0)</f>
        <v>0</v>
      </c>
      <c r="V17" s="18">
        <f>IF(COUNT(B17)=1,VLOOKUP($A17,References!$E$3:$P$69,12,FALSE),0)</f>
        <v>0</v>
      </c>
      <c r="W17" s="18">
        <f>IF(COUNT(C17)=1,VLOOKUP($A17,References!$E$3:$P$69,12,FALSE),0)</f>
        <v>0</v>
      </c>
      <c r="X17" s="18">
        <f>IF(COUNT(D17)=1,VLOOKUP($A17,References!$E$3:$P$69,12,FALSE),0)</f>
        <v>1</v>
      </c>
      <c r="Y17" s="18">
        <f>IF(COUNT(E17)=1,VLOOKUP($A17,References!$E$3:$P$69,12,FALSE),0)</f>
        <v>0</v>
      </c>
      <c r="Z17" s="18">
        <f>IF(COUNT(F17)=1,VLOOKUP($A17,References!$E$3:$P$69,12,FALSE),0)</f>
        <v>0</v>
      </c>
      <c r="AA17" s="19">
        <f>L17/References!$B$28</f>
        <v>0</v>
      </c>
      <c r="AB17" s="19">
        <f>M17/References!$B$28</f>
        <v>0</v>
      </c>
      <c r="AC17" s="19">
        <f>N17/References!$B$28</f>
        <v>1</v>
      </c>
      <c r="AD17" s="19">
        <f>O17/References!$B$28</f>
        <v>0</v>
      </c>
      <c r="AE17" s="19">
        <f>P17/References!$B$28</f>
        <v>0</v>
      </c>
      <c r="AF17" s="19">
        <f t="shared" si="1"/>
        <v>0</v>
      </c>
      <c r="AG17" s="19">
        <f t="shared" si="2"/>
        <v>0</v>
      </c>
      <c r="AH17" s="19">
        <f t="shared" si="2"/>
        <v>1</v>
      </c>
      <c r="AI17" s="19">
        <f t="shared" si="2"/>
        <v>0</v>
      </c>
      <c r="AJ17" s="19">
        <f t="shared" si="2"/>
        <v>0</v>
      </c>
      <c r="AK17" s="19">
        <f>V17/References!$B$36</f>
        <v>0</v>
      </c>
      <c r="AL17" s="19">
        <f>W17/References!$B$36</f>
        <v>0</v>
      </c>
      <c r="AM17" s="19">
        <f>X17/References!$B$36</f>
        <v>0.2</v>
      </c>
      <c r="AN17" s="19">
        <f>Y17/References!$B$36</f>
        <v>0</v>
      </c>
      <c r="AO17" s="19">
        <f>Z17/References!$B$36</f>
        <v>0</v>
      </c>
      <c r="AP17" s="19">
        <f>AA17*References!$B$6</f>
        <v>0</v>
      </c>
      <c r="AQ17" s="19">
        <f>AB17*References!$B$6</f>
        <v>0</v>
      </c>
      <c r="AR17" s="19">
        <f>AC17*References!$B$6</f>
        <v>0.25</v>
      </c>
      <c r="AS17" s="19">
        <f>AD17*References!$B$6</f>
        <v>0</v>
      </c>
      <c r="AT17" s="19">
        <f>AE17*References!$B$6</f>
        <v>0</v>
      </c>
      <c r="AU17" s="19">
        <f>AF17*References!$B$5</f>
        <v>0</v>
      </c>
      <c r="AV17" s="19">
        <f>AG17*References!$B$5</f>
        <v>0</v>
      </c>
      <c r="AW17" s="19">
        <f>AH17*References!$B$5</f>
        <v>0.05</v>
      </c>
      <c r="AX17" s="19">
        <f>AI17*References!$B$5</f>
        <v>0</v>
      </c>
      <c r="AY17" s="19">
        <f>AJ17*References!$B$5</f>
        <v>0</v>
      </c>
      <c r="AZ17" s="19">
        <f>AK17*References!$B$7</f>
        <v>0</v>
      </c>
      <c r="BA17" s="19">
        <f>AL17*References!$B$7</f>
        <v>0</v>
      </c>
      <c r="BB17" s="19">
        <f>AM17*References!$B$7</f>
        <v>2.0000000000000004E-2</v>
      </c>
      <c r="BC17" s="19">
        <f>AN17*References!$B$7</f>
        <v>0</v>
      </c>
      <c r="BD17" s="19">
        <f>AO17*References!$B$7</f>
        <v>0</v>
      </c>
      <c r="BE17" s="78" t="str">
        <f t="shared" si="11"/>
        <v/>
      </c>
      <c r="BF17" s="78" t="str">
        <f t="shared" si="12"/>
        <v/>
      </c>
      <c r="BG17" s="78">
        <f t="shared" si="13"/>
        <v>0.32</v>
      </c>
      <c r="BH17" s="78" t="str">
        <f t="shared" si="14"/>
        <v/>
      </c>
      <c r="BI17" s="78" t="str">
        <f t="shared" si="15"/>
        <v/>
      </c>
    </row>
    <row r="18" spans="1:61" x14ac:dyDescent="0.25">
      <c r="A18" s="88" t="s">
        <v>108</v>
      </c>
      <c r="B18" s="89">
        <v>0.01</v>
      </c>
      <c r="C18" s="89">
        <v>2091.8119999999999</v>
      </c>
      <c r="D18" s="89">
        <v>3169.4290000000001</v>
      </c>
      <c r="E18" s="89">
        <v>4596.1030000000001</v>
      </c>
      <c r="F18" s="89">
        <v>496.15699999999998</v>
      </c>
      <c r="G18" s="19">
        <f t="shared" si="4"/>
        <v>1.679638370021184E-14</v>
      </c>
      <c r="H18" s="19">
        <f t="shared" si="0"/>
        <v>6.2176858849868525E-5</v>
      </c>
      <c r="I18" s="19">
        <f t="shared" si="0"/>
        <v>9.6994465554372858E-5</v>
      </c>
      <c r="J18" s="19">
        <f t="shared" si="0"/>
        <v>4.3139788831830106E-4</v>
      </c>
      <c r="K18" s="19">
        <f t="shared" si="0"/>
        <v>2.3618278160255173E-2</v>
      </c>
      <c r="L18" s="18">
        <f>IF(COUNT(B18)=1,VLOOKUP($A18,References!$E$3:$P$69,9,FALSE),0)</f>
        <v>0</v>
      </c>
      <c r="M18" s="18">
        <f>IF(COUNT(C18)=1,VLOOKUP($A18,References!$E$3:$P$69,9,FALSE),0)</f>
        <v>0</v>
      </c>
      <c r="N18" s="18">
        <f>IF(COUNT(D18)=1,VLOOKUP($A18,References!$E$3:$P$69,9,FALSE),0)</f>
        <v>0</v>
      </c>
      <c r="O18" s="18">
        <f>IF(COUNT(E18)=1,VLOOKUP($A18,References!$E$3:$P$69,9,FALSE),0)</f>
        <v>0</v>
      </c>
      <c r="P18" s="18">
        <f>IF(COUNT(F18)=1,VLOOKUP($A18,References!$E$3:$P$69,9,FALSE),0)</f>
        <v>0</v>
      </c>
      <c r="Q18" s="18">
        <f>IF(COUNT(B18)=1,VLOOKUP($A18,References!$E$3:$P$69,10,FALSE),0)</f>
        <v>2</v>
      </c>
      <c r="R18" s="18">
        <f>IF(COUNT(C18)=1,VLOOKUP($A18,References!$E$3:$P$69,10,FALSE),0)</f>
        <v>2</v>
      </c>
      <c r="S18" s="18">
        <f>IF(COUNT(D18)=1,VLOOKUP($A18,References!$E$3:$P$69,10,FALSE),0)</f>
        <v>2</v>
      </c>
      <c r="T18" s="18">
        <f>IF(COUNT(E18)=1,VLOOKUP($A18,References!$E$3:$P$69,10,FALSE),0)</f>
        <v>2</v>
      </c>
      <c r="U18" s="18">
        <f>IF(COUNT(F18)=1,VLOOKUP($A18,References!$E$3:$P$69,10,FALSE),0)</f>
        <v>2</v>
      </c>
      <c r="V18" s="18">
        <f>IF(COUNT(B18)=1,VLOOKUP($A18,References!$E$3:$P$69,12,FALSE),0)</f>
        <v>0</v>
      </c>
      <c r="W18" s="18">
        <f>IF(COUNT(C18)=1,VLOOKUP($A18,References!$E$3:$P$69,12,FALSE),0)</f>
        <v>0</v>
      </c>
      <c r="X18" s="18">
        <f>IF(COUNT(D18)=1,VLOOKUP($A18,References!$E$3:$P$69,12,FALSE),0)</f>
        <v>0</v>
      </c>
      <c r="Y18" s="18">
        <f>IF(COUNT(E18)=1,VLOOKUP($A18,References!$E$3:$P$69,12,FALSE),0)</f>
        <v>0</v>
      </c>
      <c r="Z18" s="18">
        <f>IF(COUNT(F18)=1,VLOOKUP($A18,References!$E$3:$P$69,12,FALSE),0)</f>
        <v>0</v>
      </c>
      <c r="AA18" s="19">
        <f>L18/References!$B$28</f>
        <v>0</v>
      </c>
      <c r="AB18" s="19">
        <f>M18/References!$B$28</f>
        <v>0</v>
      </c>
      <c r="AC18" s="19">
        <f>N18/References!$B$28</f>
        <v>0</v>
      </c>
      <c r="AD18" s="19">
        <f>O18/References!$B$28</f>
        <v>0</v>
      </c>
      <c r="AE18" s="19">
        <f>P18/References!$B$28</f>
        <v>0</v>
      </c>
      <c r="AF18" s="19">
        <f t="shared" si="1"/>
        <v>1</v>
      </c>
      <c r="AG18" s="19">
        <f t="shared" si="2"/>
        <v>1</v>
      </c>
      <c r="AH18" s="19">
        <f t="shared" si="2"/>
        <v>1</v>
      </c>
      <c r="AI18" s="19">
        <f t="shared" si="2"/>
        <v>1</v>
      </c>
      <c r="AJ18" s="19">
        <f t="shared" si="2"/>
        <v>1</v>
      </c>
      <c r="AK18" s="19">
        <f>V18/References!$B$36</f>
        <v>0</v>
      </c>
      <c r="AL18" s="19">
        <f>W18/References!$B$36</f>
        <v>0</v>
      </c>
      <c r="AM18" s="19">
        <f>X18/References!$B$36</f>
        <v>0</v>
      </c>
      <c r="AN18" s="19">
        <f>Y18/References!$B$36</f>
        <v>0</v>
      </c>
      <c r="AO18" s="19">
        <f>Z18/References!$B$36</f>
        <v>0</v>
      </c>
      <c r="AP18" s="19">
        <f>AA18*References!$B$6</f>
        <v>0</v>
      </c>
      <c r="AQ18" s="19">
        <f>AB18*References!$B$6</f>
        <v>0</v>
      </c>
      <c r="AR18" s="19">
        <f>AC18*References!$B$6</f>
        <v>0</v>
      </c>
      <c r="AS18" s="19">
        <f>AD18*References!$B$6</f>
        <v>0</v>
      </c>
      <c r="AT18" s="19">
        <f>AE18*References!$B$6</f>
        <v>0</v>
      </c>
      <c r="AU18" s="19">
        <f>AF18*References!$B$5</f>
        <v>0.05</v>
      </c>
      <c r="AV18" s="19">
        <f>AG18*References!$B$5</f>
        <v>0.05</v>
      </c>
      <c r="AW18" s="19">
        <f>AH18*References!$B$5</f>
        <v>0.05</v>
      </c>
      <c r="AX18" s="19">
        <f>AI18*References!$B$5</f>
        <v>0.05</v>
      </c>
      <c r="AY18" s="19">
        <f>AJ18*References!$B$5</f>
        <v>0.05</v>
      </c>
      <c r="AZ18" s="19">
        <f>AK18*References!$B$7</f>
        <v>0</v>
      </c>
      <c r="BA18" s="19">
        <f>AL18*References!$B$7</f>
        <v>0</v>
      </c>
      <c r="BB18" s="19">
        <f>AM18*References!$B$7</f>
        <v>0</v>
      </c>
      <c r="BC18" s="19">
        <f>AN18*References!$B$7</f>
        <v>0</v>
      </c>
      <c r="BD18" s="19">
        <f>AO18*References!$B$7</f>
        <v>0</v>
      </c>
      <c r="BE18" s="78"/>
      <c r="BF18" s="78"/>
      <c r="BG18" s="78"/>
      <c r="BH18" s="78"/>
      <c r="BI18" s="78"/>
    </row>
    <row r="19" spans="1:61" x14ac:dyDescent="0.25">
      <c r="A19" s="114" t="s">
        <v>39</v>
      </c>
      <c r="B19" s="115">
        <f t="shared" ref="B19:K19" si="16">SUM(B7:B18)</f>
        <v>77159.98</v>
      </c>
      <c r="C19" s="115">
        <f t="shared" si="16"/>
        <v>265282.29199999996</v>
      </c>
      <c r="D19" s="115">
        <f t="shared" si="16"/>
        <v>321815.93900000001</v>
      </c>
      <c r="E19" s="115">
        <f t="shared" si="16"/>
        <v>221284.37299999999</v>
      </c>
      <c r="F19" s="115">
        <f t="shared" si="16"/>
        <v>3228.4570000000003</v>
      </c>
      <c r="G19" s="20">
        <f t="shared" si="16"/>
        <v>0.28600320720639488</v>
      </c>
      <c r="H19" s="20">
        <f t="shared" si="16"/>
        <v>0.25571367817981389</v>
      </c>
      <c r="I19" s="20">
        <f t="shared" si="16"/>
        <v>0.1632779447564254</v>
      </c>
      <c r="J19" s="20">
        <f t="shared" si="16"/>
        <v>0.12777343659007728</v>
      </c>
      <c r="K19" s="20">
        <f t="shared" si="16"/>
        <v>0.73987176874551697</v>
      </c>
      <c r="L19" s="18">
        <f t="shared" ref="L19:Z19" si="17">SUM(L7:L17)</f>
        <v>10</v>
      </c>
      <c r="M19" s="18">
        <f t="shared" si="17"/>
        <v>14</v>
      </c>
      <c r="N19" s="18">
        <f t="shared" si="17"/>
        <v>17</v>
      </c>
      <c r="O19" s="18">
        <f t="shared" si="17"/>
        <v>17</v>
      </c>
      <c r="P19" s="18">
        <f t="shared" si="17"/>
        <v>1</v>
      </c>
      <c r="Q19" s="18">
        <f t="shared" si="17"/>
        <v>7</v>
      </c>
      <c r="R19" s="18">
        <f t="shared" si="17"/>
        <v>12</v>
      </c>
      <c r="S19" s="18">
        <f t="shared" si="17"/>
        <v>14</v>
      </c>
      <c r="T19" s="18">
        <f t="shared" si="17"/>
        <v>14</v>
      </c>
      <c r="U19" s="18">
        <f t="shared" si="17"/>
        <v>1</v>
      </c>
      <c r="V19" s="18">
        <f t="shared" si="17"/>
        <v>11</v>
      </c>
      <c r="W19" s="18">
        <f t="shared" si="17"/>
        <v>15</v>
      </c>
      <c r="X19" s="18">
        <f t="shared" si="17"/>
        <v>16</v>
      </c>
      <c r="Y19" s="18">
        <f t="shared" si="17"/>
        <v>17</v>
      </c>
      <c r="Z19" s="18">
        <f t="shared" si="17"/>
        <v>1</v>
      </c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79">
        <f>IF(COUNT(BE7:BE18)=0,0,(PRODUCT(BE7:BE18))^(1/COUNT(BE7:BE18)))</f>
        <v>0.18646928954402234</v>
      </c>
      <c r="BF19" s="79">
        <f t="shared" ref="BF19:BI19" si="18">IF(COUNT(BF7:BF18)=0,0,(PRODUCT(BF7:BF18))^(1/COUNT(BF7:BF18)))</f>
        <v>0.17591575282052285</v>
      </c>
      <c r="BG19" s="79">
        <f t="shared" si="18"/>
        <v>0.18676231815948405</v>
      </c>
      <c r="BH19" s="79">
        <f t="shared" si="18"/>
        <v>0.18789799667597071</v>
      </c>
      <c r="BI19" s="79">
        <f t="shared" si="18"/>
        <v>0.12833333333333335</v>
      </c>
    </row>
    <row r="20" spans="1:61" x14ac:dyDescent="0.25">
      <c r="B20" s="138">
        <f>B19/$F$21</f>
        <v>8.6816487532248479E-2</v>
      </c>
      <c r="C20" s="138">
        <f t="shared" ref="C20:F20" si="19">C19/$F$21</f>
        <v>0.29848215092777752</v>
      </c>
      <c r="D20" s="138">
        <f t="shared" si="19"/>
        <v>0.36209093698407308</v>
      </c>
      <c r="E20" s="138">
        <f t="shared" si="19"/>
        <v>0.24897792883870526</v>
      </c>
      <c r="F20" s="138">
        <f t="shared" si="19"/>
        <v>3.6324957171956287E-3</v>
      </c>
      <c r="I20" s="14"/>
      <c r="J20" s="14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61" x14ac:dyDescent="0.25">
      <c r="C21" s="14"/>
      <c r="D21" s="14"/>
      <c r="E21" s="16"/>
      <c r="F21" s="3">
        <f>SUM(B19:F19)</f>
        <v>888771.04099999997</v>
      </c>
      <c r="I21" s="14"/>
      <c r="J21" s="14"/>
      <c r="K21" s="15"/>
    </row>
    <row r="22" spans="1:61" x14ac:dyDescent="0.25">
      <c r="C22" s="14"/>
      <c r="D22" s="14"/>
      <c r="E22" s="16"/>
      <c r="I22" s="14"/>
      <c r="J22" s="14"/>
      <c r="K22" s="15"/>
    </row>
    <row r="23" spans="1:61" x14ac:dyDescent="0.25">
      <c r="C23" s="14"/>
      <c r="D23" s="14"/>
      <c r="E23" s="16"/>
      <c r="I23" s="14"/>
      <c r="J23" s="14"/>
      <c r="K23" s="15"/>
    </row>
    <row r="24" spans="1:61" x14ac:dyDescent="0.25">
      <c r="I24" s="14"/>
      <c r="J24" s="14"/>
      <c r="K24" s="15"/>
    </row>
    <row r="25" spans="1:61" x14ac:dyDescent="0.25">
      <c r="I25" s="14"/>
      <c r="J25" s="14"/>
      <c r="K25" s="14"/>
    </row>
    <row r="26" spans="1:61" x14ac:dyDescent="0.25">
      <c r="D26" s="17"/>
      <c r="E26" s="17"/>
      <c r="I26" s="14"/>
      <c r="J26" s="14"/>
      <c r="K26" s="14"/>
    </row>
    <row r="27" spans="1:61" x14ac:dyDescent="0.25">
      <c r="E27" s="2"/>
      <c r="K27" s="2"/>
    </row>
    <row r="30" spans="1:61" x14ac:dyDescent="0.25">
      <c r="A30" s="11"/>
      <c r="B30" s="136"/>
      <c r="C30" s="1"/>
      <c r="D30" s="12"/>
      <c r="E30" s="1"/>
      <c r="F30" s="137"/>
      <c r="G30" s="1"/>
    </row>
    <row r="31" spans="1:61" x14ac:dyDescent="0.25">
      <c r="A31" s="68" t="s">
        <v>33</v>
      </c>
      <c r="B31" s="63" t="s">
        <v>0</v>
      </c>
      <c r="C31" s="63" t="s">
        <v>1</v>
      </c>
      <c r="D31" s="63" t="s">
        <v>2</v>
      </c>
      <c r="E31" s="63" t="s">
        <v>3</v>
      </c>
      <c r="F31" s="64" t="s">
        <v>5</v>
      </c>
      <c r="G31" s="65" t="s">
        <v>6</v>
      </c>
    </row>
    <row r="32" spans="1:61" x14ac:dyDescent="0.25">
      <c r="A32" s="26" t="s">
        <v>63</v>
      </c>
      <c r="B32" s="93">
        <v>24000000</v>
      </c>
      <c r="C32" s="93"/>
      <c r="D32" s="93"/>
      <c r="E32" s="93"/>
      <c r="F32" s="94">
        <v>4800000</v>
      </c>
      <c r="G32" s="95">
        <v>1000000000</v>
      </c>
    </row>
    <row r="33" spans="1:7" x14ac:dyDescent="0.25">
      <c r="A33" s="26" t="s">
        <v>117</v>
      </c>
      <c r="B33" s="93">
        <v>941000</v>
      </c>
      <c r="C33" s="93"/>
      <c r="D33" s="93"/>
      <c r="E33" s="93"/>
      <c r="F33" s="94">
        <v>516000</v>
      </c>
      <c r="G33" s="95">
        <v>19800000</v>
      </c>
    </row>
    <row r="34" spans="1:7" x14ac:dyDescent="0.25">
      <c r="A34" s="26" t="s">
        <v>118</v>
      </c>
      <c r="B34" s="93">
        <v>310000</v>
      </c>
      <c r="C34" s="93"/>
      <c r="D34" s="93"/>
      <c r="E34" s="93"/>
      <c r="F34" s="94">
        <v>247000</v>
      </c>
      <c r="G34" s="95"/>
    </row>
    <row r="35" spans="1:7" x14ac:dyDescent="0.25">
      <c r="A35" s="26" t="s">
        <v>65</v>
      </c>
      <c r="B35" s="93">
        <v>185466</v>
      </c>
      <c r="C35" s="93">
        <v>4011.45</v>
      </c>
      <c r="D35" s="93">
        <v>10395.200000000001</v>
      </c>
      <c r="E35" s="93">
        <v>5987.29</v>
      </c>
      <c r="F35" s="94">
        <v>212025</v>
      </c>
      <c r="G35" s="95">
        <v>0</v>
      </c>
    </row>
    <row r="36" spans="1:7" x14ac:dyDescent="0.25">
      <c r="A36" s="26" t="s">
        <v>66</v>
      </c>
      <c r="B36" s="9">
        <f>B19</f>
        <v>77159.98</v>
      </c>
      <c r="C36" s="9">
        <f t="shared" ref="C36:F36" si="20">C19</f>
        <v>265282.29199999996</v>
      </c>
      <c r="D36" s="9">
        <f t="shared" si="20"/>
        <v>321815.93900000001</v>
      </c>
      <c r="E36" s="9">
        <f t="shared" si="20"/>
        <v>221284.37299999999</v>
      </c>
      <c r="F36" s="9">
        <f t="shared" si="20"/>
        <v>3228.4570000000003</v>
      </c>
      <c r="G36" s="37"/>
    </row>
    <row r="37" spans="1:7" x14ac:dyDescent="0.25">
      <c r="A37" s="27" t="s">
        <v>34</v>
      </c>
      <c r="B37" s="23">
        <f>B32/$G32</f>
        <v>2.4E-2</v>
      </c>
      <c r="C37" s="23">
        <f>C32/$G32</f>
        <v>0</v>
      </c>
      <c r="D37" s="23">
        <f>D32/$G32</f>
        <v>0</v>
      </c>
      <c r="E37" s="23">
        <f>E32/$G32</f>
        <v>0</v>
      </c>
      <c r="F37" s="29">
        <f>F32/$G32</f>
        <v>4.7999999999999996E-3</v>
      </c>
      <c r="G37" s="38"/>
    </row>
    <row r="40" spans="1:7" x14ac:dyDescent="0.25">
      <c r="A40" s="21" t="s">
        <v>41</v>
      </c>
    </row>
    <row r="41" spans="1:7" x14ac:dyDescent="0.25">
      <c r="A41" s="68" t="s">
        <v>33</v>
      </c>
      <c r="B41" s="63" t="s">
        <v>0</v>
      </c>
      <c r="C41" s="63" t="s">
        <v>1</v>
      </c>
      <c r="D41" s="63" t="s">
        <v>2</v>
      </c>
      <c r="E41" s="63" t="s">
        <v>3</v>
      </c>
      <c r="F41" s="63" t="s">
        <v>5</v>
      </c>
      <c r="G41" s="65" t="s">
        <v>6</v>
      </c>
    </row>
    <row r="42" spans="1:7" x14ac:dyDescent="0.25">
      <c r="A42" s="26" t="s">
        <v>40</v>
      </c>
      <c r="B42" s="9">
        <f t="shared" ref="B42:E42" si="21">IF(B33=0,0,B32/B33)</f>
        <v>25.504782146652499</v>
      </c>
      <c r="C42" s="9">
        <f t="shared" si="21"/>
        <v>0</v>
      </c>
      <c r="D42" s="9">
        <f t="shared" si="21"/>
        <v>0</v>
      </c>
      <c r="E42" s="9">
        <f t="shared" si="21"/>
        <v>0</v>
      </c>
      <c r="F42" s="9">
        <f>IF(F33=0,0,F32/F33)</f>
        <v>9.3023255813953494</v>
      </c>
      <c r="G42" s="36">
        <f>G32/G33</f>
        <v>50.505050505050505</v>
      </c>
    </row>
    <row r="43" spans="1:7" x14ac:dyDescent="0.25">
      <c r="A43" s="26" t="s">
        <v>36</v>
      </c>
      <c r="B43" s="3">
        <f>G19*10000</f>
        <v>2860.0320720639488</v>
      </c>
      <c r="C43" s="3">
        <f t="shared" ref="C43:F43" si="22">H19*10000</f>
        <v>2557.1367817981391</v>
      </c>
      <c r="D43" s="3">
        <f t="shared" si="22"/>
        <v>1632.779447564254</v>
      </c>
      <c r="E43" s="3">
        <f t="shared" si="22"/>
        <v>1277.7343659007729</v>
      </c>
      <c r="F43" s="3">
        <f t="shared" si="22"/>
        <v>7398.7176874551697</v>
      </c>
      <c r="G43" s="37"/>
    </row>
    <row r="44" spans="1:7" x14ac:dyDescent="0.25">
      <c r="A44" s="27" t="s">
        <v>35</v>
      </c>
      <c r="B44" s="23">
        <f>B36/(B34+B36-B35)</f>
        <v>0.38255965795310304</v>
      </c>
      <c r="C44" s="23">
        <f>C36/(C34+C36-C35)</f>
        <v>1.0153536076559206</v>
      </c>
      <c r="D44" s="23">
        <f>D36/(D34+D36-D35)</f>
        <v>1.0333799220738475</v>
      </c>
      <c r="E44" s="23">
        <f>E36/(E34+E36-E35)</f>
        <v>1.0278094339067287</v>
      </c>
      <c r="F44" s="23">
        <f>F36/(F34+F36-F35)</f>
        <v>8.4506933495573464E-2</v>
      </c>
      <c r="G44" s="38"/>
    </row>
    <row r="46" spans="1:7" x14ac:dyDescent="0.25">
      <c r="A46" s="21" t="s">
        <v>42</v>
      </c>
    </row>
    <row r="47" spans="1:7" x14ac:dyDescent="0.25">
      <c r="A47" s="68" t="s">
        <v>33</v>
      </c>
      <c r="B47" s="62" t="s">
        <v>0</v>
      </c>
      <c r="C47" s="63" t="s">
        <v>1</v>
      </c>
      <c r="D47" s="63" t="s">
        <v>2</v>
      </c>
      <c r="E47" s="63" t="s">
        <v>3</v>
      </c>
      <c r="F47" s="64" t="s">
        <v>5</v>
      </c>
      <c r="G47" s="65" t="s">
        <v>48</v>
      </c>
    </row>
    <row r="48" spans="1:7" x14ac:dyDescent="0.25">
      <c r="A48" s="26" t="s">
        <v>40</v>
      </c>
      <c r="B48" s="33">
        <f>IF(B42&gt;References!$A$11,References!$B$11,IF(B42&lt;References!$A$13,References!$B$13,References!$B$12))</f>
        <v>1</v>
      </c>
      <c r="C48" s="9">
        <f>IF(C42&gt;References!$A$11,References!$B$11,IF(C42&lt;References!$A$13,References!$B$13,References!$B$12))</f>
        <v>3</v>
      </c>
      <c r="D48" s="9">
        <f>IF(D42&gt;References!$A$11,References!$B$11,IF(D42&lt;References!$A$13,References!$B$13,References!$B$12))</f>
        <v>3</v>
      </c>
      <c r="E48" s="9">
        <f>IF(E42&gt;References!$A$11,References!$B$11,IF(E42&lt;References!$A$13,References!$B$13,References!$B$12))</f>
        <v>3</v>
      </c>
      <c r="F48" s="22">
        <f>IF(F42&gt;References!$A$11,References!$B$11,IF(F42&lt;References!$A$13,References!$B$13,References!$B$12))</f>
        <v>2</v>
      </c>
      <c r="G48" s="39">
        <v>3</v>
      </c>
    </row>
    <row r="49" spans="1:7" x14ac:dyDescent="0.25">
      <c r="A49" s="26" t="s">
        <v>36</v>
      </c>
      <c r="B49" s="33">
        <f>IF(B43&lt;References!$A$16,References!$B$16,IF(B43&gt;References!$A$18,References!$B$18,References!$B$17))</f>
        <v>3</v>
      </c>
      <c r="C49" s="9">
        <f>IF(C43&lt;References!$A$16,References!$B$16,IF(C43&gt;References!$A$18,References!$B$18,References!$B$17))</f>
        <v>3</v>
      </c>
      <c r="D49" s="9">
        <f>IF(D43&lt;References!$A$16,References!$B$16,IF(D43&gt;References!$A$18,References!$B$18,References!$B$17))</f>
        <v>2</v>
      </c>
      <c r="E49" s="9">
        <f>IF(E43&lt;References!$A$16,References!$B$16,IF(E43&gt;References!$A$18,References!$B$18,References!$B$17))</f>
        <v>1</v>
      </c>
      <c r="F49" s="22">
        <f>IF(F43&lt;References!$A$16,References!$B$16,IF(F43&gt;References!$A$18,References!$B$18,References!$B$17))</f>
        <v>3</v>
      </c>
      <c r="G49" s="40">
        <v>3</v>
      </c>
    </row>
    <row r="50" spans="1:7" x14ac:dyDescent="0.25">
      <c r="A50" s="27" t="s">
        <v>35</v>
      </c>
      <c r="B50" s="34">
        <f>IF(B44&lt;References!$A$21,References!$B$21,IF(B44&gt;References!$A$23,References!$B$23,References!$B$22))</f>
        <v>2</v>
      </c>
      <c r="C50" s="35">
        <f>IF(C44&lt;References!$A$21,References!$B$21,IF(C44&gt;References!$A$23,References!$B$23,References!$B$22))</f>
        <v>3</v>
      </c>
      <c r="D50" s="35">
        <f>IF(D44&lt;References!$A$21,References!$B$21,IF(D44&gt;References!$A$23,References!$B$23,References!$B$22))</f>
        <v>3</v>
      </c>
      <c r="E50" s="35">
        <f>IF(E44&lt;References!$A$21,References!$B$21,IF(E44&gt;References!$A$23,References!$B$23,References!$B$22))</f>
        <v>3</v>
      </c>
      <c r="F50" s="24">
        <f>IF(F44&lt;References!$A$21,References!$B$21,IF(F44&gt;References!$A$23,References!$B$23,References!$B$22))</f>
        <v>1</v>
      </c>
      <c r="G50" s="41">
        <v>3</v>
      </c>
    </row>
    <row r="51" spans="1:7" x14ac:dyDescent="0.25">
      <c r="A51" s="7"/>
      <c r="B51" s="9"/>
      <c r="C51" s="9"/>
      <c r="D51" s="9"/>
      <c r="E51" s="9"/>
      <c r="F51" s="9"/>
      <c r="G51" s="9"/>
    </row>
    <row r="52" spans="1:7" x14ac:dyDescent="0.25">
      <c r="A52" s="21" t="s">
        <v>47</v>
      </c>
    </row>
    <row r="53" spans="1:7" x14ac:dyDescent="0.25">
      <c r="A53" s="68" t="s">
        <v>33</v>
      </c>
      <c r="B53" s="62" t="s">
        <v>0</v>
      </c>
      <c r="C53" s="63" t="s">
        <v>1</v>
      </c>
      <c r="D53" s="63" t="s">
        <v>2</v>
      </c>
      <c r="E53" s="63" t="s">
        <v>3</v>
      </c>
      <c r="F53" s="64" t="s">
        <v>5</v>
      </c>
      <c r="G53" s="65" t="s">
        <v>49</v>
      </c>
    </row>
    <row r="54" spans="1:7" x14ac:dyDescent="0.25">
      <c r="A54" s="26" t="s">
        <v>40</v>
      </c>
      <c r="B54" s="43">
        <f>B48/$G48</f>
        <v>0.33333333333333331</v>
      </c>
      <c r="C54" s="45">
        <f t="shared" ref="C54:F54" si="23">C48/$G48</f>
        <v>1</v>
      </c>
      <c r="D54" s="45">
        <f t="shared" si="23"/>
        <v>1</v>
      </c>
      <c r="E54" s="45">
        <f t="shared" si="23"/>
        <v>1</v>
      </c>
      <c r="F54" s="46">
        <f t="shared" si="23"/>
        <v>0.66666666666666663</v>
      </c>
      <c r="G54" s="51">
        <f>References!B2</f>
        <v>0.15</v>
      </c>
    </row>
    <row r="55" spans="1:7" x14ac:dyDescent="0.25">
      <c r="A55" s="26" t="s">
        <v>36</v>
      </c>
      <c r="B55" s="42">
        <f t="shared" ref="B55:F56" si="24">B49/$G49</f>
        <v>1</v>
      </c>
      <c r="C55" s="47">
        <f t="shared" si="24"/>
        <v>1</v>
      </c>
      <c r="D55" s="47">
        <f t="shared" si="24"/>
        <v>0.66666666666666663</v>
      </c>
      <c r="E55" s="47">
        <f t="shared" si="24"/>
        <v>0.33333333333333331</v>
      </c>
      <c r="F55" s="48">
        <f t="shared" si="24"/>
        <v>1</v>
      </c>
      <c r="G55" s="52">
        <f>References!B3</f>
        <v>0.3</v>
      </c>
    </row>
    <row r="56" spans="1:7" x14ac:dyDescent="0.25">
      <c r="A56" s="27" t="s">
        <v>35</v>
      </c>
      <c r="B56" s="44">
        <f t="shared" si="24"/>
        <v>0.66666666666666663</v>
      </c>
      <c r="C56" s="49">
        <f t="shared" si="24"/>
        <v>1</v>
      </c>
      <c r="D56" s="49">
        <f t="shared" si="24"/>
        <v>1</v>
      </c>
      <c r="E56" s="49">
        <f t="shared" si="24"/>
        <v>1</v>
      </c>
      <c r="F56" s="50">
        <f t="shared" si="24"/>
        <v>0.33333333333333331</v>
      </c>
      <c r="G56" s="53">
        <f>References!B4</f>
        <v>0.15</v>
      </c>
    </row>
    <row r="58" spans="1:7" x14ac:dyDescent="0.25">
      <c r="A58" s="21" t="s">
        <v>52</v>
      </c>
    </row>
    <row r="59" spans="1:7" x14ac:dyDescent="0.25">
      <c r="A59" s="68" t="s">
        <v>33</v>
      </c>
      <c r="B59" s="62" t="s">
        <v>0</v>
      </c>
      <c r="C59" s="63" t="s">
        <v>1</v>
      </c>
      <c r="D59" s="63" t="s">
        <v>2</v>
      </c>
      <c r="E59" s="63" t="s">
        <v>3</v>
      </c>
      <c r="F59" s="64" t="s">
        <v>5</v>
      </c>
      <c r="G59" s="54"/>
    </row>
    <row r="60" spans="1:7" x14ac:dyDescent="0.25">
      <c r="A60" s="25" t="s">
        <v>40</v>
      </c>
      <c r="B60" s="55">
        <f>B54*$G54</f>
        <v>4.9999999999999996E-2</v>
      </c>
      <c r="C60" s="57">
        <f t="shared" ref="C60:F60" si="25">C54*$G54</f>
        <v>0.15</v>
      </c>
      <c r="D60" s="57">
        <f t="shared" si="25"/>
        <v>0.15</v>
      </c>
      <c r="E60" s="57">
        <f t="shared" si="25"/>
        <v>0.15</v>
      </c>
      <c r="F60" s="58">
        <f t="shared" si="25"/>
        <v>9.9999999999999992E-2</v>
      </c>
      <c r="G60" s="10"/>
    </row>
    <row r="61" spans="1:7" x14ac:dyDescent="0.25">
      <c r="A61" s="26" t="s">
        <v>36</v>
      </c>
      <c r="B61" s="59">
        <f t="shared" ref="B61:F62" si="26">B55*$G55</f>
        <v>0.3</v>
      </c>
      <c r="C61" s="60">
        <f t="shared" si="26"/>
        <v>0.3</v>
      </c>
      <c r="D61" s="60">
        <f t="shared" si="26"/>
        <v>0.19999999999999998</v>
      </c>
      <c r="E61" s="60">
        <f t="shared" si="26"/>
        <v>9.9999999999999992E-2</v>
      </c>
      <c r="F61" s="61">
        <f t="shared" si="26"/>
        <v>0.3</v>
      </c>
      <c r="G61" s="56"/>
    </row>
    <row r="62" spans="1:7" x14ac:dyDescent="0.25">
      <c r="A62" s="26" t="s">
        <v>35</v>
      </c>
      <c r="B62" s="59">
        <f t="shared" si="26"/>
        <v>9.9999999999999992E-2</v>
      </c>
      <c r="C62" s="60">
        <f t="shared" si="26"/>
        <v>0.15</v>
      </c>
      <c r="D62" s="60">
        <f t="shared" si="26"/>
        <v>0.15</v>
      </c>
      <c r="E62" s="60">
        <f t="shared" si="26"/>
        <v>0.15</v>
      </c>
      <c r="F62" s="61">
        <f t="shared" si="26"/>
        <v>4.9999999999999996E-2</v>
      </c>
      <c r="G62" s="10"/>
    </row>
    <row r="63" spans="1:7" x14ac:dyDescent="0.25">
      <c r="A63" s="28" t="s">
        <v>53</v>
      </c>
      <c r="B63" s="86">
        <f>SUM(B60:B62)</f>
        <v>0.44999999999999996</v>
      </c>
      <c r="C63" s="86">
        <f t="shared" ref="C63:F63" si="27">SUM(C60:C62)</f>
        <v>0.6</v>
      </c>
      <c r="D63" s="86">
        <f t="shared" si="27"/>
        <v>0.5</v>
      </c>
      <c r="E63" s="86">
        <f t="shared" si="27"/>
        <v>0.4</v>
      </c>
      <c r="F63" s="86">
        <f t="shared" si="27"/>
        <v>0.44999999999999996</v>
      </c>
    </row>
    <row r="67" spans="1:6" x14ac:dyDescent="0.25">
      <c r="A67" t="s">
        <v>92</v>
      </c>
    </row>
    <row r="68" spans="1:6" x14ac:dyDescent="0.25">
      <c r="A68" s="80" t="s">
        <v>53</v>
      </c>
      <c r="B68" s="81">
        <f>B63</f>
        <v>0.44999999999999996</v>
      </c>
      <c r="C68" s="81">
        <f t="shared" ref="C68:F68" si="28">C63</f>
        <v>0.6</v>
      </c>
      <c r="D68" s="81">
        <f t="shared" si="28"/>
        <v>0.5</v>
      </c>
      <c r="E68" s="81">
        <f t="shared" si="28"/>
        <v>0.4</v>
      </c>
      <c r="F68" s="81">
        <f t="shared" si="28"/>
        <v>0.44999999999999996</v>
      </c>
    </row>
    <row r="69" spans="1:6" x14ac:dyDescent="0.25">
      <c r="A69" s="80" t="s">
        <v>80</v>
      </c>
      <c r="B69" s="82">
        <f>BE19</f>
        <v>0.18646928954402234</v>
      </c>
      <c r="C69" s="82">
        <f>BF19</f>
        <v>0.17591575282052285</v>
      </c>
      <c r="D69" s="82">
        <f>BG19</f>
        <v>0.18676231815948405</v>
      </c>
      <c r="E69" s="82">
        <f>BH19</f>
        <v>0.18789799667597071</v>
      </c>
      <c r="F69" s="82">
        <f>BI19</f>
        <v>0.12833333333333335</v>
      </c>
    </row>
    <row r="70" spans="1:6" x14ac:dyDescent="0.25">
      <c r="A70" s="80" t="s">
        <v>81</v>
      </c>
      <c r="B70" s="83">
        <f>SUM(B68:B69)</f>
        <v>0.63646928954402227</v>
      </c>
      <c r="C70" s="83">
        <f t="shared" ref="C70:F70" si="29">SUM(C68:C69)</f>
        <v>0.77591575282052283</v>
      </c>
      <c r="D70" s="83">
        <f t="shared" si="29"/>
        <v>0.68676231815948408</v>
      </c>
      <c r="E70" s="83">
        <f t="shared" si="29"/>
        <v>0.58789799667597076</v>
      </c>
      <c r="F70" s="83">
        <f t="shared" si="29"/>
        <v>0.57833333333333337</v>
      </c>
    </row>
    <row r="71" spans="1:6" x14ac:dyDescent="0.25">
      <c r="A71" s="80" t="s">
        <v>86</v>
      </c>
      <c r="B71" s="76" t="str">
        <f>IF(B70&gt;References!$A$39,References!$B$39,References!$B$40)</f>
        <v>Critical</v>
      </c>
      <c r="C71" s="76" t="str">
        <f>IF(C70&gt;References!$A$39,References!$B$39,References!$B$40)</f>
        <v>Critical</v>
      </c>
      <c r="D71" s="76" t="str">
        <f>IF(D70&gt;References!$A$39,References!$B$39,References!$B$40)</f>
        <v>Critical</v>
      </c>
      <c r="E71" s="76" t="str">
        <f>IF(E70&gt;References!$A$39,References!$B$39,References!$B$40)</f>
        <v>Critical</v>
      </c>
      <c r="F71" s="76" t="str">
        <f>IF(F70&gt;References!$A$39,References!$B$39,References!$B$40)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B73A-B925-4C93-98D5-F3C14F5B3868}">
  <dimension ref="A1:BI74"/>
  <sheetViews>
    <sheetView topLeftCell="A4" zoomScale="85" zoomScaleNormal="85" workbookViewId="0">
      <selection activeCell="F25" sqref="F25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110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27" t="s">
        <v>147</v>
      </c>
      <c r="C5" s="128"/>
      <c r="D5" s="128"/>
      <c r="E5" s="128"/>
      <c r="F5" s="129"/>
      <c r="G5" s="134" t="s">
        <v>37</v>
      </c>
      <c r="H5" s="134"/>
      <c r="I5" s="134"/>
      <c r="J5" s="134"/>
      <c r="K5" s="134"/>
      <c r="L5" s="133" t="s">
        <v>67</v>
      </c>
      <c r="M5" s="133"/>
      <c r="N5" s="133"/>
      <c r="O5" s="133"/>
      <c r="P5" s="133"/>
      <c r="Q5" s="133" t="s">
        <v>70</v>
      </c>
      <c r="R5" s="133"/>
      <c r="S5" s="133"/>
      <c r="T5" s="133"/>
      <c r="U5" s="133"/>
      <c r="V5" s="133" t="s">
        <v>72</v>
      </c>
      <c r="W5" s="133"/>
      <c r="X5" s="133"/>
      <c r="Y5" s="133"/>
      <c r="Z5" s="133"/>
      <c r="AA5" s="134" t="s">
        <v>78</v>
      </c>
      <c r="AB5" s="134"/>
      <c r="AC5" s="134"/>
      <c r="AD5" s="134"/>
      <c r="AE5" s="134"/>
      <c r="AF5" s="134" t="s">
        <v>73</v>
      </c>
      <c r="AG5" s="134"/>
      <c r="AH5" s="134"/>
      <c r="AI5" s="134"/>
      <c r="AJ5" s="134"/>
      <c r="AK5" s="134" t="s">
        <v>74</v>
      </c>
      <c r="AL5" s="134"/>
      <c r="AM5" s="134"/>
      <c r="AN5" s="134"/>
      <c r="AO5" s="134"/>
      <c r="AP5" s="133" t="s">
        <v>75</v>
      </c>
      <c r="AQ5" s="133"/>
      <c r="AR5" s="133"/>
      <c r="AS5" s="133"/>
      <c r="AT5" s="133"/>
      <c r="AU5" s="133" t="s">
        <v>76</v>
      </c>
      <c r="AV5" s="133"/>
      <c r="AW5" s="133"/>
      <c r="AX5" s="133"/>
      <c r="AY5" s="133"/>
      <c r="AZ5" s="133" t="s">
        <v>77</v>
      </c>
      <c r="BA5" s="133"/>
      <c r="BB5" s="133"/>
      <c r="BC5" s="133"/>
      <c r="BD5" s="133"/>
      <c r="BE5" s="133" t="s">
        <v>79</v>
      </c>
      <c r="BF5" s="133"/>
      <c r="BG5" s="133"/>
      <c r="BH5" s="133"/>
      <c r="BI5" s="133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7904290.1500000004</v>
      </c>
      <c r="C7" s="89">
        <v>1411910</v>
      </c>
      <c r="D7" s="89"/>
      <c r="E7" s="89">
        <v>8727080</v>
      </c>
      <c r="F7" s="89">
        <v>74673</v>
      </c>
      <c r="G7" s="19">
        <f>IF(B$23=0,0,(B7/B$23)^2)</f>
        <v>0.54172378598997784</v>
      </c>
      <c r="H7" s="19">
        <f t="shared" ref="H7:K22" si="0">IF(C$23=0,0,(C7/C$23)^2)</f>
        <v>3.36845341544348E-3</v>
      </c>
      <c r="I7" s="19">
        <f t="shared" si="0"/>
        <v>0</v>
      </c>
      <c r="J7" s="19">
        <f t="shared" si="0"/>
        <v>0.34161252070753895</v>
      </c>
      <c r="K7" s="19">
        <f t="shared" si="0"/>
        <v>3.2027496812361708E-4</v>
      </c>
      <c r="L7" s="18">
        <f>IF(COUNT(B7)=1,VLOOKUP($A7,References!$E$3:$P$69,9,FALSE),0)</f>
        <v>1</v>
      </c>
      <c r="M7" s="18">
        <f>IF(COUNT(C7)=1,VLOOKUP($A7,References!$E$3:$P$69,9,FALSE),0)</f>
        <v>1</v>
      </c>
      <c r="N7" s="18">
        <f>IF(COUNT(D7)=1,VLOOKUP($A7,References!$E$3:$P$69,9,FALSE),0)</f>
        <v>0</v>
      </c>
      <c r="O7" s="18">
        <f>IF(COUNT(E7)=1,VLOOKUP($A7,References!$E$3:$P$69,9,FALSE),0)</f>
        <v>1</v>
      </c>
      <c r="P7" s="18">
        <f>IF(COUNT(F7)=1,VLOOKUP($A7,References!$E$3:$P$69,9,FALSE),0)</f>
        <v>1</v>
      </c>
      <c r="Q7" s="18">
        <f>IF(COUNT(B7)=1,VLOOKUP($A7,References!$E$3:$P$69,10,FALSE),0)</f>
        <v>1</v>
      </c>
      <c r="R7" s="18">
        <f>IF(COUNT(C7)=1,VLOOKUP($A7,References!$E$3:$P$69,10,FALSE),0)</f>
        <v>1</v>
      </c>
      <c r="S7" s="18">
        <f>IF(COUNT(D7)=1,VLOOKUP($A7,References!$E$3:$P$69,10,FALSE),0)</f>
        <v>0</v>
      </c>
      <c r="T7" s="18">
        <f>IF(COUNT(E7)=1,VLOOKUP($A7,References!$E$3:$P$69,10,FALSE),0)</f>
        <v>1</v>
      </c>
      <c r="U7" s="18">
        <f>IF(COUNT(F7)=1,VLOOKUP($A7,References!$E$3:$P$69,10,FALSE),0)</f>
        <v>1</v>
      </c>
      <c r="V7" s="18">
        <f>IF(COUNT(B7)=1,VLOOKUP($A7,References!$E$3:$P$69,12,FALSE),0)</f>
        <v>2</v>
      </c>
      <c r="W7" s="18">
        <f>IF(COUNT(C7)=1,VLOOKUP($A7,References!$E$3:$P$69,12,FALSE),0)</f>
        <v>2</v>
      </c>
      <c r="X7" s="18">
        <f>IF(COUNT(D7)=1,VLOOKUP($A7,References!$E$3:$P$69,12,FALSE),0)</f>
        <v>0</v>
      </c>
      <c r="Y7" s="18">
        <f>IF(COUNT(E7)=1,VLOOKUP($A7,References!$E$3:$P$69,12,FALSE),0)</f>
        <v>2</v>
      </c>
      <c r="Z7" s="18">
        <f>IF(COUNT(F7)=1,VLOOKUP($A7,References!$E$3:$P$69,12,FALSE),0)</f>
        <v>2</v>
      </c>
      <c r="AA7" s="19">
        <f>L7/References!$B$28</f>
        <v>0.33333333333333331</v>
      </c>
      <c r="AB7" s="19">
        <f>M7/References!$B$28</f>
        <v>0.33333333333333331</v>
      </c>
      <c r="AC7" s="19">
        <f>N7/References!$B$28</f>
        <v>0</v>
      </c>
      <c r="AD7" s="19">
        <f>O7/References!$B$28</f>
        <v>0.33333333333333331</v>
      </c>
      <c r="AE7" s="19">
        <f>P7/References!$B$28</f>
        <v>0.33333333333333331</v>
      </c>
      <c r="AF7" s="19">
        <f t="shared" ref="AF7:AF22" si="1">Q7/2</f>
        <v>0.5</v>
      </c>
      <c r="AG7" s="19">
        <f t="shared" ref="AG7:AJ22" si="2">R7/2</f>
        <v>0.5</v>
      </c>
      <c r="AH7" s="19">
        <f t="shared" si="2"/>
        <v>0</v>
      </c>
      <c r="AI7" s="19">
        <f t="shared" si="2"/>
        <v>0.5</v>
      </c>
      <c r="AJ7" s="19">
        <f t="shared" si="2"/>
        <v>0.5</v>
      </c>
      <c r="AK7" s="19">
        <f>V7/References!$B$36</f>
        <v>0.4</v>
      </c>
      <c r="AL7" s="19">
        <f>W7/References!$B$36</f>
        <v>0.4</v>
      </c>
      <c r="AM7" s="19">
        <f>X7/References!$B$36</f>
        <v>0</v>
      </c>
      <c r="AN7" s="19">
        <f>Y7/References!$B$36</f>
        <v>0.4</v>
      </c>
      <c r="AO7" s="19">
        <f>Z7/References!$B$36</f>
        <v>0.4</v>
      </c>
      <c r="AP7" s="19">
        <f>AA7*References!$B$6</f>
        <v>8.3333333333333329E-2</v>
      </c>
      <c r="AQ7" s="19">
        <f>AB7*References!$B$6</f>
        <v>8.3333333333333329E-2</v>
      </c>
      <c r="AR7" s="19">
        <f>AC7*References!$B$6</f>
        <v>0</v>
      </c>
      <c r="AS7" s="19">
        <f>AD7*References!$B$6</f>
        <v>8.3333333333333329E-2</v>
      </c>
      <c r="AT7" s="19">
        <f>AE7*References!$B$6</f>
        <v>8.3333333333333329E-2</v>
      </c>
      <c r="AU7" s="19">
        <f>AF7*References!$B$5</f>
        <v>2.5000000000000001E-2</v>
      </c>
      <c r="AV7" s="19">
        <f>AG7*References!$B$5</f>
        <v>2.5000000000000001E-2</v>
      </c>
      <c r="AW7" s="19">
        <f>AH7*References!$B$5</f>
        <v>0</v>
      </c>
      <c r="AX7" s="19">
        <f>AI7*References!$B$5</f>
        <v>2.5000000000000001E-2</v>
      </c>
      <c r="AY7" s="19">
        <f>AJ7*References!$B$5</f>
        <v>2.5000000000000001E-2</v>
      </c>
      <c r="AZ7" s="19">
        <f>AK7*References!$B$7</f>
        <v>4.0000000000000008E-2</v>
      </c>
      <c r="BA7" s="19">
        <f>AL7*References!$B$7</f>
        <v>4.0000000000000008E-2</v>
      </c>
      <c r="BB7" s="19">
        <f>AM7*References!$B$7</f>
        <v>0</v>
      </c>
      <c r="BC7" s="19">
        <f>AN7*References!$B$7</f>
        <v>4.0000000000000008E-2</v>
      </c>
      <c r="BD7" s="19">
        <f>AO7*References!$B$7</f>
        <v>4.0000000000000008E-2</v>
      </c>
      <c r="BE7" s="78">
        <f>IF((AP7+AU7+AZ7)=0,"",AP7+AU7+AZ7)</f>
        <v>0.14833333333333334</v>
      </c>
      <c r="BF7" s="78">
        <f t="shared" ref="BF7:BI21" si="3">IF((AQ7+AV7+BA7)=0,"",AQ7+AV7+BA7)</f>
        <v>0.14833333333333334</v>
      </c>
      <c r="BG7" s="78" t="str">
        <f t="shared" si="3"/>
        <v/>
      </c>
      <c r="BH7" s="78">
        <f t="shared" si="3"/>
        <v>0.14833333333333334</v>
      </c>
      <c r="BI7" s="78">
        <f t="shared" si="3"/>
        <v>0.14833333333333334</v>
      </c>
    </row>
    <row r="8" spans="1:61" x14ac:dyDescent="0.25">
      <c r="A8" s="88" t="s">
        <v>111</v>
      </c>
      <c r="B8" s="89"/>
      <c r="C8" s="89">
        <v>251920</v>
      </c>
      <c r="D8" s="89"/>
      <c r="E8" s="89"/>
      <c r="F8" s="89"/>
      <c r="G8" s="19">
        <f t="shared" ref="G8:G22" si="4">IF(B$23=0,0,(B8/B$23)^2)</f>
        <v>0</v>
      </c>
      <c r="H8" s="19">
        <f t="shared" si="0"/>
        <v>1.0723629789961706E-4</v>
      </c>
      <c r="I8" s="19">
        <f t="shared" si="0"/>
        <v>0</v>
      </c>
      <c r="J8" s="19">
        <f t="shared" si="0"/>
        <v>0</v>
      </c>
      <c r="K8" s="19">
        <f t="shared" si="0"/>
        <v>0</v>
      </c>
      <c r="L8" s="18">
        <f>IF(COUNT(B8)=1,VLOOKUP($A8,References!$E$3:$P$69,9,FALSE),0)</f>
        <v>0</v>
      </c>
      <c r="M8" s="18">
        <f>IF(COUNT(C8)=1,VLOOKUP($A8,References!$E$3:$P$69,9,FALSE),0)</f>
        <v>2</v>
      </c>
      <c r="N8" s="18">
        <f>IF(COUNT(D8)=1,VLOOKUP($A8,References!$E$3:$P$69,9,FALSE),0)</f>
        <v>0</v>
      </c>
      <c r="O8" s="18">
        <f>IF(COUNT(E8)=1,VLOOKUP($A8,References!$E$3:$P$69,9,FALSE),0)</f>
        <v>0</v>
      </c>
      <c r="P8" s="18">
        <f>IF(COUNT(F8)=1,VLOOKUP($A8,References!$E$3:$P$69,9,FALSE),0)</f>
        <v>0</v>
      </c>
      <c r="Q8" s="18">
        <f>IF(COUNT(B8)=1,VLOOKUP($A8,References!$E$3:$P$69,10,FALSE),0)</f>
        <v>0</v>
      </c>
      <c r="R8" s="18">
        <f>IF(COUNT(C8)=1,VLOOKUP($A8,References!$E$3:$P$69,10,FALSE),0)</f>
        <v>1</v>
      </c>
      <c r="S8" s="18">
        <f>IF(COUNT(D8)=1,VLOOKUP($A8,References!$E$3:$P$69,10,FALSE),0)</f>
        <v>0</v>
      </c>
      <c r="T8" s="18">
        <f>IF(COUNT(E8)=1,VLOOKUP($A8,References!$E$3:$P$69,10,FALSE),0)</f>
        <v>0</v>
      </c>
      <c r="U8" s="18">
        <f>IF(COUNT(F8)=1,VLOOKUP($A8,References!$E$3:$P$69,10,FALSE),0)</f>
        <v>0</v>
      </c>
      <c r="V8" s="18">
        <f>IF(COUNT(B8)=1,VLOOKUP($A8,References!$E$3:$P$69,12,FALSE),0)</f>
        <v>0</v>
      </c>
      <c r="W8" s="18">
        <f>IF(COUNT(C8)=1,VLOOKUP($A8,References!$E$3:$P$69,12,FALSE),0)</f>
        <v>4</v>
      </c>
      <c r="X8" s="18">
        <f>IF(COUNT(D8)=1,VLOOKUP($A8,References!$E$3:$P$69,12,FALSE),0)</f>
        <v>0</v>
      </c>
      <c r="Y8" s="18">
        <f>IF(COUNT(E8)=1,VLOOKUP($A8,References!$E$3:$P$69,12,FALSE),0)</f>
        <v>0</v>
      </c>
      <c r="Z8" s="18">
        <f>IF(COUNT(F8)=1,VLOOKUP($A8,References!$E$3:$P$69,12,FALSE),0)</f>
        <v>0</v>
      </c>
      <c r="AA8" s="19">
        <f>L8/References!$B$28</f>
        <v>0</v>
      </c>
      <c r="AB8" s="19">
        <f>M8/References!$B$28</f>
        <v>0.66666666666666663</v>
      </c>
      <c r="AC8" s="19">
        <f>N8/References!$B$28</f>
        <v>0</v>
      </c>
      <c r="AD8" s="19">
        <f>O8/References!$B$28</f>
        <v>0</v>
      </c>
      <c r="AE8" s="19">
        <f>P8/References!$B$28</f>
        <v>0</v>
      </c>
      <c r="AF8" s="19">
        <f t="shared" si="1"/>
        <v>0</v>
      </c>
      <c r="AG8" s="19">
        <f t="shared" si="2"/>
        <v>0.5</v>
      </c>
      <c r="AH8" s="19">
        <f t="shared" si="2"/>
        <v>0</v>
      </c>
      <c r="AI8" s="19">
        <f t="shared" si="2"/>
        <v>0</v>
      </c>
      <c r="AJ8" s="19">
        <f t="shared" si="2"/>
        <v>0</v>
      </c>
      <c r="AK8" s="19">
        <f>V8/References!$B$36</f>
        <v>0</v>
      </c>
      <c r="AL8" s="19">
        <f>W8/References!$B$36</f>
        <v>0.8</v>
      </c>
      <c r="AM8" s="19">
        <f>X8/References!$B$36</f>
        <v>0</v>
      </c>
      <c r="AN8" s="19">
        <f>Y8/References!$B$36</f>
        <v>0</v>
      </c>
      <c r="AO8" s="19">
        <f>Z8/References!$B$36</f>
        <v>0</v>
      </c>
      <c r="AP8" s="19">
        <f>AA8*References!$B$6</f>
        <v>0</v>
      </c>
      <c r="AQ8" s="19">
        <f>AB8*References!$B$6</f>
        <v>0.16666666666666666</v>
      </c>
      <c r="AR8" s="19">
        <f>AC8*References!$B$6</f>
        <v>0</v>
      </c>
      <c r="AS8" s="19">
        <f>AD8*References!$B$6</f>
        <v>0</v>
      </c>
      <c r="AT8" s="19">
        <f>AE8*References!$B$6</f>
        <v>0</v>
      </c>
      <c r="AU8" s="19">
        <f>AF8*References!$B$5</f>
        <v>0</v>
      </c>
      <c r="AV8" s="19">
        <f>AG8*References!$B$5</f>
        <v>2.5000000000000001E-2</v>
      </c>
      <c r="AW8" s="19">
        <f>AH8*References!$B$5</f>
        <v>0</v>
      </c>
      <c r="AX8" s="19">
        <f>AI8*References!$B$5</f>
        <v>0</v>
      </c>
      <c r="AY8" s="19">
        <f>AJ8*References!$B$5</f>
        <v>0</v>
      </c>
      <c r="AZ8" s="19">
        <f>AK8*References!$B$7</f>
        <v>0</v>
      </c>
      <c r="BA8" s="19">
        <f>AL8*References!$B$7</f>
        <v>8.0000000000000016E-2</v>
      </c>
      <c r="BB8" s="19">
        <f>AM8*References!$B$7</f>
        <v>0</v>
      </c>
      <c r="BC8" s="19">
        <f>AN8*References!$B$7</f>
        <v>0</v>
      </c>
      <c r="BD8" s="19">
        <f>AO8*References!$B$7</f>
        <v>0</v>
      </c>
      <c r="BE8" s="78" t="str">
        <f t="shared" ref="BE8:BE11" si="5">IF((AP8+AU8+AZ8)=0,"",AP8+AU8+AZ8)</f>
        <v/>
      </c>
      <c r="BF8" s="78">
        <f t="shared" ref="BF8:BF11" si="6">IF((AQ8+AV8+BA8)=0,"",AQ8+AV8+BA8)</f>
        <v>0.27166666666666667</v>
      </c>
      <c r="BG8" s="78" t="str">
        <f t="shared" ref="BG8:BG11" si="7">IF((AR8+AW8+BB8)=0,"",AR8+AW8+BB8)</f>
        <v/>
      </c>
      <c r="BH8" s="78" t="str">
        <f t="shared" ref="BH8:BH11" si="8">IF((AS8+AX8+BC8)=0,"",AS8+AX8+BC8)</f>
        <v/>
      </c>
      <c r="BI8" s="78" t="str">
        <f t="shared" ref="BI8:BI11" si="9">IF((AT8+AY8+BD8)=0,"",AT8+AY8+BD8)</f>
        <v/>
      </c>
    </row>
    <row r="9" spans="1:61" x14ac:dyDescent="0.25">
      <c r="A9" s="88" t="s">
        <v>95</v>
      </c>
      <c r="B9" s="89">
        <v>1386250</v>
      </c>
      <c r="C9" s="89">
        <v>20298519</v>
      </c>
      <c r="D9" s="89"/>
      <c r="E9" s="89">
        <v>4790296</v>
      </c>
      <c r="F9" s="89">
        <v>3828429</v>
      </c>
      <c r="G9" s="19">
        <f t="shared" si="4"/>
        <v>1.6662312504420213E-2</v>
      </c>
      <c r="H9" s="19">
        <f t="shared" si="0"/>
        <v>0.6962179598221262</v>
      </c>
      <c r="I9" s="19">
        <f t="shared" si="0"/>
        <v>0</v>
      </c>
      <c r="J9" s="19">
        <f t="shared" si="0"/>
        <v>0.10292492654951396</v>
      </c>
      <c r="K9" s="19">
        <f t="shared" si="0"/>
        <v>0.84185441181896781</v>
      </c>
      <c r="L9" s="18">
        <f>IF(COUNT(B9)=1,VLOOKUP($A9,References!$E$3:$P$69,9,FALSE),0)</f>
        <v>3</v>
      </c>
      <c r="M9" s="18">
        <f>IF(COUNT(C9)=1,VLOOKUP($A9,References!$E$3:$P$69,9,FALSE),0)</f>
        <v>3</v>
      </c>
      <c r="N9" s="18">
        <f>IF(COUNT(D9)=1,VLOOKUP($A9,References!$E$3:$P$69,9,FALSE),0)</f>
        <v>0</v>
      </c>
      <c r="O9" s="18">
        <f>IF(COUNT(E9)=1,VLOOKUP($A9,References!$E$3:$P$69,9,FALSE),0)</f>
        <v>3</v>
      </c>
      <c r="P9" s="18">
        <f>IF(COUNT(F9)=1,VLOOKUP($A9,References!$E$3:$P$69,9,FALSE),0)</f>
        <v>3</v>
      </c>
      <c r="Q9" s="18">
        <f>IF(COUNT(B9)=1,VLOOKUP($A9,References!$E$3:$P$69,10,FALSE),0)</f>
        <v>2</v>
      </c>
      <c r="R9" s="18">
        <f>IF(COUNT(C9)=1,VLOOKUP($A9,References!$E$3:$P$69,10,FALSE),0)</f>
        <v>2</v>
      </c>
      <c r="S9" s="18">
        <f>IF(COUNT(D9)=1,VLOOKUP($A9,References!$E$3:$P$69,10,FALSE),0)</f>
        <v>0</v>
      </c>
      <c r="T9" s="18">
        <f>IF(COUNT(E9)=1,VLOOKUP($A9,References!$E$3:$P$69,10,FALSE),0)</f>
        <v>2</v>
      </c>
      <c r="U9" s="18">
        <f>IF(COUNT(F9)=1,VLOOKUP($A9,References!$E$3:$P$69,10,FALSE),0)</f>
        <v>2</v>
      </c>
      <c r="V9" s="18">
        <f>IF(COUNT(B9)=1,VLOOKUP($A9,References!$E$3:$P$69,12,FALSE),0)</f>
        <v>2</v>
      </c>
      <c r="W9" s="18">
        <f>IF(COUNT(C9)=1,VLOOKUP($A9,References!$E$3:$P$69,12,FALSE),0)</f>
        <v>2</v>
      </c>
      <c r="X9" s="18">
        <f>IF(COUNT(D9)=1,VLOOKUP($A9,References!$E$3:$P$69,12,FALSE),0)</f>
        <v>0</v>
      </c>
      <c r="Y9" s="18">
        <f>IF(COUNT(E9)=1,VLOOKUP($A9,References!$E$3:$P$69,12,FALSE),0)</f>
        <v>2</v>
      </c>
      <c r="Z9" s="18">
        <f>IF(COUNT(F9)=1,VLOOKUP($A9,References!$E$3:$P$69,12,FALSE),0)</f>
        <v>2</v>
      </c>
      <c r="AA9" s="19">
        <f>L9/References!$B$28</f>
        <v>1</v>
      </c>
      <c r="AB9" s="19">
        <f>M9/References!$B$28</f>
        <v>1</v>
      </c>
      <c r="AC9" s="19">
        <f>N9/References!$B$28</f>
        <v>0</v>
      </c>
      <c r="AD9" s="19">
        <f>O9/References!$B$28</f>
        <v>1</v>
      </c>
      <c r="AE9" s="19">
        <f>P9/References!$B$28</f>
        <v>1</v>
      </c>
      <c r="AF9" s="19">
        <f t="shared" si="1"/>
        <v>1</v>
      </c>
      <c r="AG9" s="19">
        <f t="shared" si="2"/>
        <v>1</v>
      </c>
      <c r="AH9" s="19">
        <f t="shared" si="2"/>
        <v>0</v>
      </c>
      <c r="AI9" s="19">
        <f t="shared" si="2"/>
        <v>1</v>
      </c>
      <c r="AJ9" s="19">
        <f t="shared" si="2"/>
        <v>1</v>
      </c>
      <c r="AK9" s="19">
        <f>V9/References!$B$36</f>
        <v>0.4</v>
      </c>
      <c r="AL9" s="19">
        <f>W9/References!$B$36</f>
        <v>0.4</v>
      </c>
      <c r="AM9" s="19">
        <f>X9/References!$B$36</f>
        <v>0</v>
      </c>
      <c r="AN9" s="19">
        <f>Y9/References!$B$36</f>
        <v>0.4</v>
      </c>
      <c r="AO9" s="19">
        <f>Z9/References!$B$36</f>
        <v>0.4</v>
      </c>
      <c r="AP9" s="19">
        <f>AA9*References!$B$6</f>
        <v>0.25</v>
      </c>
      <c r="AQ9" s="19">
        <f>AB9*References!$B$6</f>
        <v>0.25</v>
      </c>
      <c r="AR9" s="19">
        <f>AC9*References!$B$6</f>
        <v>0</v>
      </c>
      <c r="AS9" s="19">
        <f>AD9*References!$B$6</f>
        <v>0.25</v>
      </c>
      <c r="AT9" s="19">
        <f>AE9*References!$B$6</f>
        <v>0.25</v>
      </c>
      <c r="AU9" s="19">
        <f>AF9*References!$B$5</f>
        <v>0.05</v>
      </c>
      <c r="AV9" s="19">
        <f>AG9*References!$B$5</f>
        <v>0.05</v>
      </c>
      <c r="AW9" s="19">
        <f>AH9*References!$B$5</f>
        <v>0</v>
      </c>
      <c r="AX9" s="19">
        <f>AI9*References!$B$5</f>
        <v>0.05</v>
      </c>
      <c r="AY9" s="19">
        <f>AJ9*References!$B$5</f>
        <v>0.05</v>
      </c>
      <c r="AZ9" s="19">
        <f>AK9*References!$B$7</f>
        <v>4.0000000000000008E-2</v>
      </c>
      <c r="BA9" s="19">
        <f>AL9*References!$B$7</f>
        <v>4.0000000000000008E-2</v>
      </c>
      <c r="BB9" s="19">
        <f>AM9*References!$B$7</f>
        <v>0</v>
      </c>
      <c r="BC9" s="19">
        <f>AN9*References!$B$7</f>
        <v>4.0000000000000008E-2</v>
      </c>
      <c r="BD9" s="19">
        <f>AO9*References!$B$7</f>
        <v>4.0000000000000008E-2</v>
      </c>
      <c r="BE9" s="78">
        <f t="shared" si="5"/>
        <v>0.33999999999999997</v>
      </c>
      <c r="BF9" s="78">
        <f t="shared" si="6"/>
        <v>0.33999999999999997</v>
      </c>
      <c r="BG9" s="78" t="str">
        <f t="shared" si="7"/>
        <v/>
      </c>
      <c r="BH9" s="78">
        <f t="shared" si="8"/>
        <v>0.33999999999999997</v>
      </c>
      <c r="BI9" s="78">
        <f t="shared" si="9"/>
        <v>0.33999999999999997</v>
      </c>
    </row>
    <row r="10" spans="1:61" x14ac:dyDescent="0.25">
      <c r="A10" s="88" t="s">
        <v>16</v>
      </c>
      <c r="B10" s="89">
        <v>311460</v>
      </c>
      <c r="C10" s="89"/>
      <c r="D10" s="89"/>
      <c r="E10" s="89"/>
      <c r="F10" s="89">
        <v>210128</v>
      </c>
      <c r="G10" s="19">
        <f t="shared" si="4"/>
        <v>8.4111759070758533E-4</v>
      </c>
      <c r="H10" s="19">
        <f t="shared" si="0"/>
        <v>0</v>
      </c>
      <c r="I10" s="19">
        <f t="shared" si="0"/>
        <v>0</v>
      </c>
      <c r="J10" s="19">
        <f t="shared" si="0"/>
        <v>0</v>
      </c>
      <c r="K10" s="19">
        <f t="shared" si="0"/>
        <v>2.5360841010027141E-3</v>
      </c>
      <c r="L10" s="18">
        <f>IF(COUNT(B10)=1,VLOOKUP($A10,References!$E$3:$P$69,9,FALSE),0)</f>
        <v>1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1</v>
      </c>
      <c r="Q10" s="18">
        <f>IF(COUNT(B10)=1,VLOOKUP($A10,References!$E$3:$P$69,10,FALSE),0)</f>
        <v>2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2</v>
      </c>
      <c r="V10" s="18">
        <f>IF(COUNT(B10)=1,VLOOKUP($A10,References!$E$3:$P$69,12,FALSE),0)</f>
        <v>1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1</v>
      </c>
      <c r="AA10" s="19">
        <f>L10/References!$B$28</f>
        <v>0.33333333333333331</v>
      </c>
      <c r="AB10" s="19">
        <f>M10/References!$B$28</f>
        <v>0</v>
      </c>
      <c r="AC10" s="19">
        <f>N10/References!$B$28</f>
        <v>0</v>
      </c>
      <c r="AD10" s="19">
        <f>O10/References!$B$28</f>
        <v>0</v>
      </c>
      <c r="AE10" s="19">
        <f>P10/References!$B$28</f>
        <v>0.33333333333333331</v>
      </c>
      <c r="AF10" s="19">
        <f t="shared" si="1"/>
        <v>1</v>
      </c>
      <c r="AG10" s="19">
        <f t="shared" si="2"/>
        <v>0</v>
      </c>
      <c r="AH10" s="19">
        <f t="shared" si="2"/>
        <v>0</v>
      </c>
      <c r="AI10" s="19">
        <f t="shared" si="2"/>
        <v>0</v>
      </c>
      <c r="AJ10" s="19">
        <f t="shared" si="2"/>
        <v>1</v>
      </c>
      <c r="AK10" s="19">
        <f>V10/References!$B$36</f>
        <v>0.2</v>
      </c>
      <c r="AL10" s="19">
        <f>W10/References!$B$36</f>
        <v>0</v>
      </c>
      <c r="AM10" s="19">
        <f>X10/References!$B$36</f>
        <v>0</v>
      </c>
      <c r="AN10" s="19">
        <f>Y10/References!$B$36</f>
        <v>0</v>
      </c>
      <c r="AO10" s="19">
        <f>Z10/References!$B$36</f>
        <v>0.2</v>
      </c>
      <c r="AP10" s="19">
        <f>AA10*References!$B$6</f>
        <v>8.3333333333333329E-2</v>
      </c>
      <c r="AQ10" s="19">
        <f>AB10*References!$B$6</f>
        <v>0</v>
      </c>
      <c r="AR10" s="19">
        <f>AC10*References!$B$6</f>
        <v>0</v>
      </c>
      <c r="AS10" s="19">
        <f>AD10*References!$B$6</f>
        <v>0</v>
      </c>
      <c r="AT10" s="19">
        <f>AE10*References!$B$6</f>
        <v>8.3333333333333329E-2</v>
      </c>
      <c r="AU10" s="19">
        <f>AF10*References!$B$5</f>
        <v>0.05</v>
      </c>
      <c r="AV10" s="19">
        <f>AG10*References!$B$5</f>
        <v>0</v>
      </c>
      <c r="AW10" s="19">
        <f>AH10*References!$B$5</f>
        <v>0</v>
      </c>
      <c r="AX10" s="19">
        <f>AI10*References!$B$5</f>
        <v>0</v>
      </c>
      <c r="AY10" s="19">
        <f>AJ10*References!$B$5</f>
        <v>0.05</v>
      </c>
      <c r="AZ10" s="19">
        <f>AK10*References!$B$7</f>
        <v>2.0000000000000004E-2</v>
      </c>
      <c r="BA10" s="19">
        <f>AL10*References!$B$7</f>
        <v>0</v>
      </c>
      <c r="BB10" s="19">
        <f>AM10*References!$B$7</f>
        <v>0</v>
      </c>
      <c r="BC10" s="19">
        <f>AN10*References!$B$7</f>
        <v>0</v>
      </c>
      <c r="BD10" s="19">
        <f>AO10*References!$B$7</f>
        <v>2.0000000000000004E-2</v>
      </c>
      <c r="BE10" s="78">
        <f t="shared" si="5"/>
        <v>0.15333333333333332</v>
      </c>
      <c r="BF10" s="78" t="str">
        <f t="shared" si="6"/>
        <v/>
      </c>
      <c r="BG10" s="78" t="str">
        <f t="shared" si="7"/>
        <v/>
      </c>
      <c r="BH10" s="78" t="str">
        <f t="shared" si="8"/>
        <v/>
      </c>
      <c r="BI10" s="78">
        <f t="shared" si="9"/>
        <v>0.15333333333333332</v>
      </c>
    </row>
    <row r="11" spans="1:61" x14ac:dyDescent="0.25">
      <c r="A11" s="88" t="s">
        <v>10</v>
      </c>
      <c r="B11" s="89">
        <v>201090.1</v>
      </c>
      <c r="C11" s="89"/>
      <c r="D11" s="89">
        <v>240.08600000000001</v>
      </c>
      <c r="E11" s="89">
        <v>420245.141</v>
      </c>
      <c r="F11" s="89"/>
      <c r="G11" s="19">
        <f t="shared" si="4"/>
        <v>3.5061745846163558E-4</v>
      </c>
      <c r="H11" s="19">
        <f t="shared" si="0"/>
        <v>0</v>
      </c>
      <c r="I11" s="19">
        <f t="shared" si="0"/>
        <v>6.5761641399324508E-3</v>
      </c>
      <c r="J11" s="19">
        <f t="shared" si="0"/>
        <v>7.9213876540679216E-4</v>
      </c>
      <c r="K11" s="19">
        <f t="shared" si="0"/>
        <v>0</v>
      </c>
      <c r="L11" s="18">
        <f>IF(COUNT(B11)=1,VLOOKUP($A11,References!$E$3:$P$69,9,FALSE),0)</f>
        <v>3</v>
      </c>
      <c r="M11" s="18">
        <f>IF(COUNT(C11)=1,VLOOKUP($A11,References!$E$3:$P$69,9,FALSE),0)</f>
        <v>0</v>
      </c>
      <c r="N11" s="18">
        <f>IF(COUNT(D11)=1,VLOOKUP($A11,References!$E$3:$P$69,9,FALSE),0)</f>
        <v>3</v>
      </c>
      <c r="O11" s="18">
        <f>IF(COUNT(E11)=1,VLOOKUP($A11,References!$E$3:$P$69,9,FALSE),0)</f>
        <v>3</v>
      </c>
      <c r="P11" s="18">
        <f>IF(COUNT(F11)=1,VLOOKUP($A11,References!$E$3:$P$69,9,FALSE),0)</f>
        <v>0</v>
      </c>
      <c r="Q11" s="18">
        <f>IF(COUNT(B11)=1,VLOOKUP($A11,References!$E$3:$P$69,10,FALSE),0)</f>
        <v>1</v>
      </c>
      <c r="R11" s="18">
        <f>IF(COUNT(C11)=1,VLOOKUP($A11,References!$E$3:$P$69,10,FALSE),0)</f>
        <v>0</v>
      </c>
      <c r="S11" s="18">
        <f>IF(COUNT(D11)=1,VLOOKUP($A11,References!$E$3:$P$69,10,FALSE),0)</f>
        <v>1</v>
      </c>
      <c r="T11" s="18">
        <f>IF(COUNT(E11)=1,VLOOKUP($A11,References!$E$3:$P$69,10,FALSE),0)</f>
        <v>1</v>
      </c>
      <c r="U11" s="18">
        <f>IF(COUNT(F11)=1,VLOOKUP($A11,References!$E$3:$P$69,10,FALSE),0)</f>
        <v>0</v>
      </c>
      <c r="V11" s="18">
        <f>IF(COUNT(B11)=1,VLOOKUP($A11,References!$E$3:$P$69,12,FALSE),0)</f>
        <v>3</v>
      </c>
      <c r="W11" s="18">
        <f>IF(COUNT(C11)=1,VLOOKUP($A11,References!$E$3:$P$69,12,FALSE),0)</f>
        <v>0</v>
      </c>
      <c r="X11" s="18">
        <f>IF(COUNT(D11)=1,VLOOKUP($A11,References!$E$3:$P$69,12,FALSE),0)</f>
        <v>3</v>
      </c>
      <c r="Y11" s="18">
        <f>IF(COUNT(E11)=1,VLOOKUP($A11,References!$E$3:$P$69,12,FALSE),0)</f>
        <v>3</v>
      </c>
      <c r="Z11" s="18">
        <f>IF(COUNT(F11)=1,VLOOKUP($A11,References!$E$3:$P$69,12,FALSE),0)</f>
        <v>0</v>
      </c>
      <c r="AA11" s="19">
        <f>L11/References!$B$28</f>
        <v>1</v>
      </c>
      <c r="AB11" s="19">
        <f>M11/References!$B$28</f>
        <v>0</v>
      </c>
      <c r="AC11" s="19">
        <f>N11/References!$B$28</f>
        <v>1</v>
      </c>
      <c r="AD11" s="19">
        <f>O11/References!$B$28</f>
        <v>1</v>
      </c>
      <c r="AE11" s="19">
        <f>P11/References!$B$28</f>
        <v>0</v>
      </c>
      <c r="AF11" s="19">
        <f t="shared" si="1"/>
        <v>0.5</v>
      </c>
      <c r="AG11" s="19">
        <f t="shared" si="2"/>
        <v>0</v>
      </c>
      <c r="AH11" s="19">
        <f t="shared" si="2"/>
        <v>0.5</v>
      </c>
      <c r="AI11" s="19">
        <f t="shared" si="2"/>
        <v>0.5</v>
      </c>
      <c r="AJ11" s="19">
        <f t="shared" si="2"/>
        <v>0</v>
      </c>
      <c r="AK11" s="19">
        <f>V11/References!$B$36</f>
        <v>0.6</v>
      </c>
      <c r="AL11" s="19">
        <f>W11/References!$B$36</f>
        <v>0</v>
      </c>
      <c r="AM11" s="19">
        <f>X11/References!$B$36</f>
        <v>0.6</v>
      </c>
      <c r="AN11" s="19">
        <f>Y11/References!$B$36</f>
        <v>0.6</v>
      </c>
      <c r="AO11" s="19">
        <f>Z11/References!$B$36</f>
        <v>0</v>
      </c>
      <c r="AP11" s="19">
        <f>AA11*References!$B$6</f>
        <v>0.25</v>
      </c>
      <c r="AQ11" s="19">
        <f>AB11*References!$B$6</f>
        <v>0</v>
      </c>
      <c r="AR11" s="19">
        <f>AC11*References!$B$6</f>
        <v>0.25</v>
      </c>
      <c r="AS11" s="19">
        <f>AD11*References!$B$6</f>
        <v>0.25</v>
      </c>
      <c r="AT11" s="19">
        <f>AE11*References!$B$6</f>
        <v>0</v>
      </c>
      <c r="AU11" s="19">
        <f>AF11*References!$B$5</f>
        <v>2.5000000000000001E-2</v>
      </c>
      <c r="AV11" s="19">
        <f>AG11*References!$B$5</f>
        <v>0</v>
      </c>
      <c r="AW11" s="19">
        <f>AH11*References!$B$5</f>
        <v>2.5000000000000001E-2</v>
      </c>
      <c r="AX11" s="19">
        <f>AI11*References!$B$5</f>
        <v>2.5000000000000001E-2</v>
      </c>
      <c r="AY11" s="19">
        <f>AJ11*References!$B$5</f>
        <v>0</v>
      </c>
      <c r="AZ11" s="19">
        <f>AK11*References!$B$7</f>
        <v>0.06</v>
      </c>
      <c r="BA11" s="19">
        <f>AL11*References!$B$7</f>
        <v>0</v>
      </c>
      <c r="BB11" s="19">
        <f>AM11*References!$B$7</f>
        <v>0.06</v>
      </c>
      <c r="BC11" s="19">
        <f>AN11*References!$B$7</f>
        <v>0.06</v>
      </c>
      <c r="BD11" s="19">
        <f>AO11*References!$B$7</f>
        <v>0</v>
      </c>
      <c r="BE11" s="78">
        <f t="shared" si="5"/>
        <v>0.33500000000000002</v>
      </c>
      <c r="BF11" s="78" t="str">
        <f t="shared" si="6"/>
        <v/>
      </c>
      <c r="BG11" s="78">
        <f t="shared" si="7"/>
        <v>0.33500000000000002</v>
      </c>
      <c r="BH11" s="78">
        <f t="shared" si="8"/>
        <v>0.33500000000000002</v>
      </c>
      <c r="BI11" s="78" t="str">
        <f t="shared" si="9"/>
        <v/>
      </c>
    </row>
    <row r="12" spans="1:61" x14ac:dyDescent="0.25">
      <c r="A12" s="88" t="s">
        <v>13</v>
      </c>
      <c r="B12" s="89"/>
      <c r="C12" s="89">
        <v>139325</v>
      </c>
      <c r="D12" s="89"/>
      <c r="E12" s="90"/>
      <c r="F12" s="89"/>
      <c r="G12" s="19">
        <f t="shared" si="4"/>
        <v>0</v>
      </c>
      <c r="H12" s="19">
        <f t="shared" si="0"/>
        <v>3.2800058681553314E-5</v>
      </c>
      <c r="I12" s="19">
        <f t="shared" si="0"/>
        <v>0</v>
      </c>
      <c r="J12" s="19">
        <f t="shared" si="0"/>
        <v>0</v>
      </c>
      <c r="K12" s="19">
        <f t="shared" si="0"/>
        <v>0</v>
      </c>
      <c r="L12" s="18">
        <f>IF(COUNT(B12)=1,VLOOKUP($A12,References!$E$3:$P$69,9,FALSE),0)</f>
        <v>0</v>
      </c>
      <c r="M12" s="18">
        <f>IF(COUNT(C12)=1,VLOOKUP($A12,References!$E$3:$P$69,9,FALSE),0)</f>
        <v>1</v>
      </c>
      <c r="N12" s="18">
        <f>IF(COUNT(D12)=1,VLOOKUP($A12,References!$E$3:$P$69,9,FALSE),0)</f>
        <v>0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0</v>
      </c>
      <c r="R12" s="18">
        <f>IF(COUNT(C12)=1,VLOOKUP($A12,References!$E$3:$P$69,10,FALSE),0)</f>
        <v>1</v>
      </c>
      <c r="S12" s="18">
        <f>IF(COUNT(D12)=1,VLOOKUP($A12,References!$E$3:$P$69,10,FALSE),0)</f>
        <v>0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0</v>
      </c>
      <c r="W12" s="18">
        <f>IF(COUNT(C12)=1,VLOOKUP($A12,References!$E$3:$P$69,12,FALSE),0)</f>
        <v>1</v>
      </c>
      <c r="X12" s="18">
        <f>IF(COUNT(D12)=1,VLOOKUP($A12,References!$E$3:$P$69,12,FALSE),0)</f>
        <v>0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0</v>
      </c>
      <c r="AB12" s="19">
        <f>M12/References!$B$28</f>
        <v>0.33333333333333331</v>
      </c>
      <c r="AC12" s="19">
        <f>N12/References!$B$28</f>
        <v>0</v>
      </c>
      <c r="AD12" s="19">
        <f>O12/References!$B$28</f>
        <v>0</v>
      </c>
      <c r="AE12" s="19">
        <f>P12/References!$B$28</f>
        <v>0</v>
      </c>
      <c r="AF12" s="19">
        <f t="shared" si="1"/>
        <v>0</v>
      </c>
      <c r="AG12" s="19">
        <f t="shared" si="2"/>
        <v>0.5</v>
      </c>
      <c r="AH12" s="19">
        <f t="shared" si="2"/>
        <v>0</v>
      </c>
      <c r="AI12" s="19">
        <f t="shared" si="2"/>
        <v>0</v>
      </c>
      <c r="AJ12" s="19">
        <f t="shared" si="2"/>
        <v>0</v>
      </c>
      <c r="AK12" s="19">
        <f>V12/References!$B$36</f>
        <v>0</v>
      </c>
      <c r="AL12" s="19">
        <f>W12/References!$B$36</f>
        <v>0.2</v>
      </c>
      <c r="AM12" s="19">
        <f>X12/References!$B$36</f>
        <v>0</v>
      </c>
      <c r="AN12" s="19">
        <f>Y12/References!$B$36</f>
        <v>0</v>
      </c>
      <c r="AO12" s="19">
        <f>Z12/References!$B$36</f>
        <v>0</v>
      </c>
      <c r="AP12" s="19">
        <f>AA12*References!$B$6</f>
        <v>0</v>
      </c>
      <c r="AQ12" s="19">
        <f>AB12*References!$B$6</f>
        <v>8.3333333333333329E-2</v>
      </c>
      <c r="AR12" s="19">
        <f>AC12*References!$B$6</f>
        <v>0</v>
      </c>
      <c r="AS12" s="19">
        <f>AD12*References!$B$6</f>
        <v>0</v>
      </c>
      <c r="AT12" s="19">
        <f>AE12*References!$B$6</f>
        <v>0</v>
      </c>
      <c r="AU12" s="19">
        <f>AF12*References!$B$5</f>
        <v>0</v>
      </c>
      <c r="AV12" s="19">
        <f>AG12*References!$B$5</f>
        <v>2.5000000000000001E-2</v>
      </c>
      <c r="AW12" s="19">
        <f>AH12*References!$B$5</f>
        <v>0</v>
      </c>
      <c r="AX12" s="19">
        <f>AI12*References!$B$5</f>
        <v>0</v>
      </c>
      <c r="AY12" s="19">
        <f>AJ12*References!$B$5</f>
        <v>0</v>
      </c>
      <c r="AZ12" s="19">
        <f>AK12*References!$B$7</f>
        <v>0</v>
      </c>
      <c r="BA12" s="19">
        <f>AL12*References!$B$7</f>
        <v>2.0000000000000004E-2</v>
      </c>
      <c r="BB12" s="19">
        <f>AM12*References!$B$7</f>
        <v>0</v>
      </c>
      <c r="BC12" s="19">
        <f>AN12*References!$B$7</f>
        <v>0</v>
      </c>
      <c r="BD12" s="19">
        <f>AO12*References!$B$7</f>
        <v>0</v>
      </c>
      <c r="BE12" s="78" t="str">
        <f t="shared" ref="BE12:BE21" si="10">IF((AP12+AU12+AZ12)=0,"",AP12+AU12+AZ12)</f>
        <v/>
      </c>
      <c r="BF12" s="78">
        <f t="shared" si="3"/>
        <v>0.12833333333333335</v>
      </c>
      <c r="BG12" s="78" t="str">
        <f t="shared" si="3"/>
        <v/>
      </c>
      <c r="BH12" s="78" t="str">
        <f t="shared" si="3"/>
        <v/>
      </c>
      <c r="BI12" s="78" t="str">
        <f t="shared" si="3"/>
        <v/>
      </c>
    </row>
    <row r="13" spans="1:61" x14ac:dyDescent="0.25">
      <c r="A13" s="88" t="s">
        <v>12</v>
      </c>
      <c r="B13" s="89">
        <v>662681</v>
      </c>
      <c r="C13" s="89">
        <v>463161</v>
      </c>
      <c r="D13" s="89"/>
      <c r="E13" s="89"/>
      <c r="F13" s="89"/>
      <c r="G13" s="19">
        <f t="shared" si="4"/>
        <v>3.8076865947784299E-3</v>
      </c>
      <c r="H13" s="19">
        <f t="shared" si="0"/>
        <v>3.6247702362943336E-4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2</v>
      </c>
      <c r="M13" s="18">
        <f>IF(COUNT(C13)=1,VLOOKUP($A13,References!$E$3:$P$69,9,FALSE),0)</f>
        <v>2</v>
      </c>
      <c r="N13" s="18">
        <f>IF(COUNT(D13)=1,VLOOKUP($A13,References!$E$3:$P$69,9,FALSE),0)</f>
        <v>0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1</v>
      </c>
      <c r="R13" s="18">
        <f>IF(COUNT(C13)=1,VLOOKUP($A13,References!$E$3:$P$69,10,FALSE),0)</f>
        <v>1</v>
      </c>
      <c r="S13" s="18">
        <f>IF(COUNT(D13)=1,VLOOKUP($A13,References!$E$3:$P$69,10,FALSE),0)</f>
        <v>0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2</v>
      </c>
      <c r="W13" s="18">
        <f>IF(COUNT(C13)=1,VLOOKUP($A13,References!$E$3:$P$69,12,FALSE),0)</f>
        <v>2</v>
      </c>
      <c r="X13" s="18">
        <f>IF(COUNT(D13)=1,VLOOKUP($A13,References!$E$3:$P$69,12,FALSE),0)</f>
        <v>0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0.66666666666666663</v>
      </c>
      <c r="AB13" s="19">
        <f>M13/References!$B$28</f>
        <v>0.66666666666666663</v>
      </c>
      <c r="AC13" s="19">
        <f>N13/References!$B$28</f>
        <v>0</v>
      </c>
      <c r="AD13" s="19">
        <f>O13/References!$B$28</f>
        <v>0</v>
      </c>
      <c r="AE13" s="19">
        <f>P13/References!$B$28</f>
        <v>0</v>
      </c>
      <c r="AF13" s="19">
        <f t="shared" si="1"/>
        <v>0.5</v>
      </c>
      <c r="AG13" s="19">
        <f t="shared" si="2"/>
        <v>0.5</v>
      </c>
      <c r="AH13" s="19">
        <f t="shared" si="2"/>
        <v>0</v>
      </c>
      <c r="AI13" s="19">
        <f t="shared" si="2"/>
        <v>0</v>
      </c>
      <c r="AJ13" s="19">
        <f t="shared" si="2"/>
        <v>0</v>
      </c>
      <c r="AK13" s="19">
        <f>V13/References!$B$36</f>
        <v>0.4</v>
      </c>
      <c r="AL13" s="19">
        <f>W13/References!$B$36</f>
        <v>0.4</v>
      </c>
      <c r="AM13" s="19">
        <f>X13/References!$B$36</f>
        <v>0</v>
      </c>
      <c r="AN13" s="19">
        <f>Y13/References!$B$36</f>
        <v>0</v>
      </c>
      <c r="AO13" s="19">
        <f>Z13/References!$B$36</f>
        <v>0</v>
      </c>
      <c r="AP13" s="19">
        <f>AA13*References!$B$6</f>
        <v>0.16666666666666666</v>
      </c>
      <c r="AQ13" s="19">
        <f>AB13*References!$B$6</f>
        <v>0.16666666666666666</v>
      </c>
      <c r="AR13" s="19">
        <f>AC13*References!$B$6</f>
        <v>0</v>
      </c>
      <c r="AS13" s="19">
        <f>AD13*References!$B$6</f>
        <v>0</v>
      </c>
      <c r="AT13" s="19">
        <f>AE13*References!$B$6</f>
        <v>0</v>
      </c>
      <c r="AU13" s="19">
        <f>AF13*References!$B$5</f>
        <v>2.5000000000000001E-2</v>
      </c>
      <c r="AV13" s="19">
        <f>AG13*References!$B$5</f>
        <v>2.5000000000000001E-2</v>
      </c>
      <c r="AW13" s="19">
        <f>AH13*References!$B$5</f>
        <v>0</v>
      </c>
      <c r="AX13" s="19">
        <f>AI13*References!$B$5</f>
        <v>0</v>
      </c>
      <c r="AY13" s="19">
        <f>AJ13*References!$B$5</f>
        <v>0</v>
      </c>
      <c r="AZ13" s="19">
        <f>AK13*References!$B$7</f>
        <v>4.0000000000000008E-2</v>
      </c>
      <c r="BA13" s="19">
        <f>AL13*References!$B$7</f>
        <v>4.0000000000000008E-2</v>
      </c>
      <c r="BB13" s="19">
        <f>AM13*References!$B$7</f>
        <v>0</v>
      </c>
      <c r="BC13" s="19">
        <f>AN13*References!$B$7</f>
        <v>0</v>
      </c>
      <c r="BD13" s="19">
        <f>AO13*References!$B$7</f>
        <v>0</v>
      </c>
      <c r="BE13" s="78">
        <f t="shared" si="10"/>
        <v>0.23166666666666666</v>
      </c>
      <c r="BF13" s="78">
        <f t="shared" si="3"/>
        <v>0.23166666666666666</v>
      </c>
      <c r="BG13" s="78" t="str">
        <f t="shared" si="3"/>
        <v/>
      </c>
      <c r="BH13" s="78" t="str">
        <f t="shared" si="3"/>
        <v/>
      </c>
      <c r="BI13" s="78" t="str">
        <f t="shared" si="3"/>
        <v/>
      </c>
    </row>
    <row r="14" spans="1:61" x14ac:dyDescent="0.25">
      <c r="A14" s="88" t="s">
        <v>0</v>
      </c>
      <c r="B14" s="89"/>
      <c r="C14" s="89"/>
      <c r="D14" s="89"/>
      <c r="E14" s="89"/>
      <c r="F14" s="89">
        <v>59304.3</v>
      </c>
      <c r="G14" s="19">
        <f t="shared" si="4"/>
        <v>0</v>
      </c>
      <c r="H14" s="19">
        <f t="shared" si="0"/>
        <v>0</v>
      </c>
      <c r="I14" s="19">
        <f t="shared" si="0"/>
        <v>0</v>
      </c>
      <c r="J14" s="19">
        <f t="shared" si="0"/>
        <v>0</v>
      </c>
      <c r="K14" s="19">
        <f t="shared" si="0"/>
        <v>2.0200781246491938E-4</v>
      </c>
      <c r="L14" s="18">
        <f>IF(COUNT(B14)=1,VLOOKUP($A14,References!$E$3:$P$69,9,FALSE),0)</f>
        <v>0</v>
      </c>
      <c r="M14" s="18">
        <f>IF(COUNT(C14)=1,VLOOKUP($A14,References!$E$3:$P$69,9,FALSE),0)</f>
        <v>0</v>
      </c>
      <c r="N14" s="18">
        <f>IF(COUNT(D14)=1,VLOOKUP($A14,References!$E$3:$P$69,9,FALSE),0)</f>
        <v>0</v>
      </c>
      <c r="O14" s="18">
        <f>IF(COUNT(E14)=1,VLOOKUP($A14,References!$E$3:$P$69,9,FALSE),0)</f>
        <v>0</v>
      </c>
      <c r="P14" s="18">
        <f>IF(COUNT(F14)=1,VLOOKUP($A14,References!$E$3:$P$69,9,FALSE),0)</f>
        <v>2</v>
      </c>
      <c r="Q14" s="18">
        <f>IF(COUNT(B14)=1,VLOOKUP($A14,References!$E$3:$P$69,10,FALSE),0)</f>
        <v>0</v>
      </c>
      <c r="R14" s="18">
        <f>IF(COUNT(C14)=1,VLOOKUP($A14,References!$E$3:$P$69,10,FALSE),0)</f>
        <v>0</v>
      </c>
      <c r="S14" s="18">
        <f>IF(COUNT(D14)=1,VLOOKUP($A14,References!$E$3:$P$69,10,FALSE),0)</f>
        <v>0</v>
      </c>
      <c r="T14" s="18">
        <f>IF(COUNT(E14)=1,VLOOKUP($A14,References!$E$3:$P$69,10,FALSE),0)</f>
        <v>0</v>
      </c>
      <c r="U14" s="18">
        <f>IF(COUNT(F14)=1,VLOOKUP($A14,References!$E$3:$P$69,10,FALSE),0)</f>
        <v>1</v>
      </c>
      <c r="V14" s="18">
        <f>IF(COUNT(B14)=1,VLOOKUP($A14,References!$E$3:$P$69,12,FALSE),0)</f>
        <v>0</v>
      </c>
      <c r="W14" s="18">
        <f>IF(COUNT(C14)=1,VLOOKUP($A14,References!$E$3:$P$69,12,FALSE),0)</f>
        <v>0</v>
      </c>
      <c r="X14" s="18">
        <f>IF(COUNT(D14)=1,VLOOKUP($A14,References!$E$3:$P$69,12,FALSE),0)</f>
        <v>0</v>
      </c>
      <c r="Y14" s="18">
        <f>IF(COUNT(E14)=1,VLOOKUP($A14,References!$E$3:$P$69,12,FALSE),0)</f>
        <v>0</v>
      </c>
      <c r="Z14" s="18">
        <f>IF(COUNT(F14)=1,VLOOKUP($A14,References!$E$3:$P$69,12,FALSE),0)</f>
        <v>2</v>
      </c>
      <c r="AA14" s="19">
        <f>L14/References!$B$28</f>
        <v>0</v>
      </c>
      <c r="AB14" s="19">
        <f>M14/References!$B$28</f>
        <v>0</v>
      </c>
      <c r="AC14" s="19">
        <f>N14/References!$B$28</f>
        <v>0</v>
      </c>
      <c r="AD14" s="19">
        <f>O14/References!$B$28</f>
        <v>0</v>
      </c>
      <c r="AE14" s="19">
        <f>P14/References!$B$28</f>
        <v>0.66666666666666663</v>
      </c>
      <c r="AF14" s="19">
        <f t="shared" si="1"/>
        <v>0</v>
      </c>
      <c r="AG14" s="19">
        <f t="shared" si="2"/>
        <v>0</v>
      </c>
      <c r="AH14" s="19">
        <f t="shared" si="2"/>
        <v>0</v>
      </c>
      <c r="AI14" s="19">
        <f t="shared" si="2"/>
        <v>0</v>
      </c>
      <c r="AJ14" s="19">
        <f t="shared" si="2"/>
        <v>0.5</v>
      </c>
      <c r="AK14" s="19">
        <f>V14/References!$B$36</f>
        <v>0</v>
      </c>
      <c r="AL14" s="19">
        <f>W14/References!$B$36</f>
        <v>0</v>
      </c>
      <c r="AM14" s="19">
        <f>X14/References!$B$36</f>
        <v>0</v>
      </c>
      <c r="AN14" s="19">
        <f>Y14/References!$B$36</f>
        <v>0</v>
      </c>
      <c r="AO14" s="19">
        <f>Z14/References!$B$36</f>
        <v>0.4</v>
      </c>
      <c r="AP14" s="19">
        <f>AA14*References!$B$6</f>
        <v>0</v>
      </c>
      <c r="AQ14" s="19">
        <f>AB14*References!$B$6</f>
        <v>0</v>
      </c>
      <c r="AR14" s="19">
        <f>AC14*References!$B$6</f>
        <v>0</v>
      </c>
      <c r="AS14" s="19">
        <f>AD14*References!$B$6</f>
        <v>0</v>
      </c>
      <c r="AT14" s="19">
        <f>AE14*References!$B$6</f>
        <v>0.16666666666666666</v>
      </c>
      <c r="AU14" s="19">
        <f>AF14*References!$B$5</f>
        <v>0</v>
      </c>
      <c r="AV14" s="19">
        <f>AG14*References!$B$5</f>
        <v>0</v>
      </c>
      <c r="AW14" s="19">
        <f>AH14*References!$B$5</f>
        <v>0</v>
      </c>
      <c r="AX14" s="19">
        <f>AI14*References!$B$5</f>
        <v>0</v>
      </c>
      <c r="AY14" s="19">
        <f>AJ14*References!$B$5</f>
        <v>2.5000000000000001E-2</v>
      </c>
      <c r="AZ14" s="19">
        <f>AK14*References!$B$7</f>
        <v>0</v>
      </c>
      <c r="BA14" s="19">
        <f>AL14*References!$B$7</f>
        <v>0</v>
      </c>
      <c r="BB14" s="19">
        <f>AM14*References!$B$7</f>
        <v>0</v>
      </c>
      <c r="BC14" s="19">
        <f>AN14*References!$B$7</f>
        <v>0</v>
      </c>
      <c r="BD14" s="19">
        <f>AO14*References!$B$7</f>
        <v>4.0000000000000008E-2</v>
      </c>
      <c r="BE14" s="78" t="str">
        <f t="shared" si="10"/>
        <v/>
      </c>
      <c r="BF14" s="78" t="str">
        <f t="shared" si="3"/>
        <v/>
      </c>
      <c r="BG14" s="78" t="str">
        <f t="shared" si="3"/>
        <v/>
      </c>
      <c r="BH14" s="78" t="str">
        <f t="shared" si="3"/>
        <v/>
      </c>
      <c r="BI14" s="78">
        <f t="shared" si="3"/>
        <v>0.23166666666666666</v>
      </c>
    </row>
    <row r="15" spans="1:61" x14ac:dyDescent="0.25">
      <c r="A15" s="88" t="s">
        <v>112</v>
      </c>
      <c r="B15" s="89"/>
      <c r="C15" s="89"/>
      <c r="D15" s="89"/>
      <c r="E15" s="89">
        <v>385769</v>
      </c>
      <c r="F15" s="89"/>
      <c r="G15" s="19">
        <f t="shared" si="4"/>
        <v>0</v>
      </c>
      <c r="H15" s="19">
        <f t="shared" si="0"/>
        <v>0</v>
      </c>
      <c r="I15" s="19">
        <f t="shared" si="0"/>
        <v>0</v>
      </c>
      <c r="J15" s="19">
        <f t="shared" si="0"/>
        <v>6.6749884147770347E-4</v>
      </c>
      <c r="K15" s="19">
        <f t="shared" si="0"/>
        <v>0</v>
      </c>
      <c r="L15" s="18">
        <f>IF(COUNT(B15)=1,VLOOKUP($A15,References!$E$3:$P$69,9,FALSE),0)</f>
        <v>0</v>
      </c>
      <c r="M15" s="18">
        <f>IF(COUNT(C15)=1,VLOOKUP($A15,References!$E$3:$P$69,9,FALSE),0)</f>
        <v>0</v>
      </c>
      <c r="N15" s="18">
        <f>IF(COUNT(D15)=1,VLOOKUP($A15,References!$E$3:$P$69,9,FALSE),0)</f>
        <v>0</v>
      </c>
      <c r="O15" s="18">
        <f>IF(COUNT(E15)=1,VLOOKUP($A15,References!$E$3:$P$69,9,FALSE),0)</f>
        <v>3</v>
      </c>
      <c r="P15" s="18">
        <f>IF(COUNT(F15)=1,VLOOKUP($A15,References!$E$3:$P$69,9,FALSE),0)</f>
        <v>0</v>
      </c>
      <c r="Q15" s="18">
        <f>IF(COUNT(B15)=1,VLOOKUP($A15,References!$E$3:$P$69,10,FALSE),0)</f>
        <v>0</v>
      </c>
      <c r="R15" s="18">
        <f>IF(COUNT(C15)=1,VLOOKUP($A15,References!$E$3:$P$69,10,FALSE),0)</f>
        <v>0</v>
      </c>
      <c r="S15" s="18">
        <f>IF(COUNT(D15)=1,VLOOKUP($A15,References!$E$3:$P$69,10,FALSE),0)</f>
        <v>0</v>
      </c>
      <c r="T15" s="18">
        <f>IF(COUNT(E15)=1,VLOOKUP($A15,References!$E$3:$P$69,10,FALSE),0)</f>
        <v>1</v>
      </c>
      <c r="U15" s="18">
        <f>IF(COUNT(F15)=1,VLOOKUP($A15,References!$E$3:$P$69,10,FALSE),0)</f>
        <v>0</v>
      </c>
      <c r="V15" s="18">
        <f>IF(COUNT(B15)=1,VLOOKUP($A15,References!$E$3:$P$69,12,FALSE),0)</f>
        <v>0</v>
      </c>
      <c r="W15" s="18">
        <f>IF(COUNT(C15)=1,VLOOKUP($A15,References!$E$3:$P$69,12,FALSE),0)</f>
        <v>0</v>
      </c>
      <c r="X15" s="18">
        <f>IF(COUNT(D15)=1,VLOOKUP($A15,References!$E$3:$P$69,12,FALSE),0)</f>
        <v>0</v>
      </c>
      <c r="Y15" s="18">
        <f>IF(COUNT(E15)=1,VLOOKUP($A15,References!$E$3:$P$69,12,FALSE),0)</f>
        <v>4</v>
      </c>
      <c r="Z15" s="18">
        <f>IF(COUNT(F15)=1,VLOOKUP($A15,References!$E$3:$P$69,12,FALSE),0)</f>
        <v>0</v>
      </c>
      <c r="AA15" s="19">
        <f>L15/References!$B$28</f>
        <v>0</v>
      </c>
      <c r="AB15" s="19">
        <f>M15/References!$B$28</f>
        <v>0</v>
      </c>
      <c r="AC15" s="19">
        <f>N15/References!$B$28</f>
        <v>0</v>
      </c>
      <c r="AD15" s="19">
        <f>O15/References!$B$28</f>
        <v>1</v>
      </c>
      <c r="AE15" s="19">
        <f>P15/References!$B$28</f>
        <v>0</v>
      </c>
      <c r="AF15" s="19">
        <f t="shared" si="1"/>
        <v>0</v>
      </c>
      <c r="AG15" s="19">
        <f t="shared" si="2"/>
        <v>0</v>
      </c>
      <c r="AH15" s="19">
        <f t="shared" si="2"/>
        <v>0</v>
      </c>
      <c r="AI15" s="19">
        <f t="shared" si="2"/>
        <v>0.5</v>
      </c>
      <c r="AJ15" s="19">
        <f t="shared" si="2"/>
        <v>0</v>
      </c>
      <c r="AK15" s="19">
        <f>V15/References!$B$36</f>
        <v>0</v>
      </c>
      <c r="AL15" s="19">
        <f>W15/References!$B$36</f>
        <v>0</v>
      </c>
      <c r="AM15" s="19">
        <f>X15/References!$B$36</f>
        <v>0</v>
      </c>
      <c r="AN15" s="19">
        <f>Y15/References!$B$36</f>
        <v>0.8</v>
      </c>
      <c r="AO15" s="19">
        <f>Z15/References!$B$36</f>
        <v>0</v>
      </c>
      <c r="AP15" s="19">
        <f>AA15*References!$B$6</f>
        <v>0</v>
      </c>
      <c r="AQ15" s="19">
        <f>AB15*References!$B$6</f>
        <v>0</v>
      </c>
      <c r="AR15" s="19">
        <f>AC15*References!$B$6</f>
        <v>0</v>
      </c>
      <c r="AS15" s="19">
        <f>AD15*References!$B$6</f>
        <v>0.25</v>
      </c>
      <c r="AT15" s="19">
        <f>AE15*References!$B$6</f>
        <v>0</v>
      </c>
      <c r="AU15" s="19">
        <f>AF15*References!$B$5</f>
        <v>0</v>
      </c>
      <c r="AV15" s="19">
        <f>AG15*References!$B$5</f>
        <v>0</v>
      </c>
      <c r="AW15" s="19">
        <f>AH15*References!$B$5</f>
        <v>0</v>
      </c>
      <c r="AX15" s="19">
        <f>AI15*References!$B$5</f>
        <v>2.5000000000000001E-2</v>
      </c>
      <c r="AY15" s="19">
        <f>AJ15*References!$B$5</f>
        <v>0</v>
      </c>
      <c r="AZ15" s="19">
        <f>AK15*References!$B$7</f>
        <v>0</v>
      </c>
      <c r="BA15" s="19">
        <f>AL15*References!$B$7</f>
        <v>0</v>
      </c>
      <c r="BB15" s="19">
        <f>AM15*References!$B$7</f>
        <v>0</v>
      </c>
      <c r="BC15" s="19">
        <f>AN15*References!$B$7</f>
        <v>8.0000000000000016E-2</v>
      </c>
      <c r="BD15" s="19">
        <f>AO15*References!$B$7</f>
        <v>0</v>
      </c>
      <c r="BE15" s="78" t="str">
        <f t="shared" si="10"/>
        <v/>
      </c>
      <c r="BF15" s="78" t="str">
        <f t="shared" si="3"/>
        <v/>
      </c>
      <c r="BG15" s="78" t="str">
        <f t="shared" si="3"/>
        <v/>
      </c>
      <c r="BH15" s="78">
        <f t="shared" si="3"/>
        <v>0.35500000000000004</v>
      </c>
      <c r="BI15" s="78" t="str">
        <f t="shared" si="3"/>
        <v/>
      </c>
    </row>
    <row r="16" spans="1:61" x14ac:dyDescent="0.25">
      <c r="A16" s="88" t="s">
        <v>113</v>
      </c>
      <c r="B16" s="89"/>
      <c r="C16" s="89">
        <v>240744</v>
      </c>
      <c r="D16" s="89"/>
      <c r="E16" s="90">
        <v>101527</v>
      </c>
      <c r="F16" s="91"/>
      <c r="G16" s="19">
        <f t="shared" si="4"/>
        <v>0</v>
      </c>
      <c r="H16" s="19">
        <f t="shared" si="0"/>
        <v>9.7932639867501402E-5</v>
      </c>
      <c r="I16" s="19">
        <f t="shared" si="0"/>
        <v>0</v>
      </c>
      <c r="J16" s="19">
        <f t="shared" si="0"/>
        <v>4.6233734292168664E-5</v>
      </c>
      <c r="K16" s="19">
        <f t="shared" si="0"/>
        <v>0</v>
      </c>
      <c r="L16" s="18">
        <f>IF(COUNT(B16)=1,VLOOKUP($A16,References!$E$3:$P$69,9,FALSE),0)</f>
        <v>0</v>
      </c>
      <c r="M16" s="18">
        <f>IF(COUNT(C16)=1,VLOOKUP($A16,References!$E$3:$P$69,9,FALSE),0)</f>
        <v>2</v>
      </c>
      <c r="N16" s="18">
        <f>IF(COUNT(D16)=1,VLOOKUP($A16,References!$E$3:$P$69,9,FALSE),0)</f>
        <v>0</v>
      </c>
      <c r="O16" s="18">
        <f>IF(COUNT(E16)=1,VLOOKUP($A16,References!$E$3:$P$69,9,FALSE),0)</f>
        <v>2</v>
      </c>
      <c r="P16" s="18">
        <f>IF(COUNT(F16)=1,VLOOKUP($A16,References!$E$3:$P$69,9,FALSE),0)</f>
        <v>0</v>
      </c>
      <c r="Q16" s="18">
        <f>IF(COUNT(B16)=1,VLOOKUP($A16,References!$E$3:$P$69,10,FALSE),0)</f>
        <v>0</v>
      </c>
      <c r="R16" s="18">
        <f>IF(COUNT(C16)=1,VLOOKUP($A16,References!$E$3:$P$69,10,FALSE),0)</f>
        <v>1</v>
      </c>
      <c r="S16" s="18">
        <f>IF(COUNT(D16)=1,VLOOKUP($A16,References!$E$3:$P$69,10,FALSE),0)</f>
        <v>0</v>
      </c>
      <c r="T16" s="18">
        <f>IF(COUNT(E16)=1,VLOOKUP($A16,References!$E$3:$P$69,10,FALSE),0)</f>
        <v>1</v>
      </c>
      <c r="U16" s="18">
        <f>IF(COUNT(F16)=1,VLOOKUP($A16,References!$E$3:$P$69,10,FALSE),0)</f>
        <v>0</v>
      </c>
      <c r="V16" s="18">
        <f>IF(COUNT(B16)=1,VLOOKUP($A16,References!$E$3:$P$69,12,FALSE),0)</f>
        <v>0</v>
      </c>
      <c r="W16" s="18">
        <f>IF(COUNT(C16)=1,VLOOKUP($A16,References!$E$3:$P$69,12,FALSE),0)</f>
        <v>3</v>
      </c>
      <c r="X16" s="18">
        <f>IF(COUNT(D16)=1,VLOOKUP($A16,References!$E$3:$P$69,12,FALSE),0)</f>
        <v>0</v>
      </c>
      <c r="Y16" s="18">
        <f>IF(COUNT(E16)=1,VLOOKUP($A16,References!$E$3:$P$69,12,FALSE),0)</f>
        <v>3</v>
      </c>
      <c r="Z16" s="18">
        <f>IF(COUNT(F16)=1,VLOOKUP($A16,References!$E$3:$P$69,12,FALSE),0)</f>
        <v>0</v>
      </c>
      <c r="AA16" s="19">
        <f>L16/References!$B$28</f>
        <v>0</v>
      </c>
      <c r="AB16" s="19">
        <f>M16/References!$B$28</f>
        <v>0.66666666666666663</v>
      </c>
      <c r="AC16" s="19">
        <f>N16/References!$B$28</f>
        <v>0</v>
      </c>
      <c r="AD16" s="19">
        <f>O16/References!$B$28</f>
        <v>0.66666666666666663</v>
      </c>
      <c r="AE16" s="19">
        <f>P16/References!$B$28</f>
        <v>0</v>
      </c>
      <c r="AF16" s="19">
        <f t="shared" si="1"/>
        <v>0</v>
      </c>
      <c r="AG16" s="19">
        <f t="shared" si="2"/>
        <v>0.5</v>
      </c>
      <c r="AH16" s="19">
        <f t="shared" si="2"/>
        <v>0</v>
      </c>
      <c r="AI16" s="19">
        <f t="shared" si="2"/>
        <v>0.5</v>
      </c>
      <c r="AJ16" s="19">
        <f t="shared" si="2"/>
        <v>0</v>
      </c>
      <c r="AK16" s="19">
        <f>V16/References!$B$36</f>
        <v>0</v>
      </c>
      <c r="AL16" s="19">
        <f>W16/References!$B$36</f>
        <v>0.6</v>
      </c>
      <c r="AM16" s="19">
        <f>X16/References!$B$36</f>
        <v>0</v>
      </c>
      <c r="AN16" s="19">
        <f>Y16/References!$B$36</f>
        <v>0.6</v>
      </c>
      <c r="AO16" s="19">
        <f>Z16/References!$B$36</f>
        <v>0</v>
      </c>
      <c r="AP16" s="19">
        <f>AA16*References!$B$6</f>
        <v>0</v>
      </c>
      <c r="AQ16" s="19">
        <f>AB16*References!$B$6</f>
        <v>0.16666666666666666</v>
      </c>
      <c r="AR16" s="19">
        <f>AC16*References!$B$6</f>
        <v>0</v>
      </c>
      <c r="AS16" s="19">
        <f>AD16*References!$B$6</f>
        <v>0.16666666666666666</v>
      </c>
      <c r="AT16" s="19">
        <f>AE16*References!$B$6</f>
        <v>0</v>
      </c>
      <c r="AU16" s="19">
        <f>AF16*References!$B$5</f>
        <v>0</v>
      </c>
      <c r="AV16" s="19">
        <f>AG16*References!$B$5</f>
        <v>2.5000000000000001E-2</v>
      </c>
      <c r="AW16" s="19">
        <f>AH16*References!$B$5</f>
        <v>0</v>
      </c>
      <c r="AX16" s="19">
        <f>AI16*References!$B$5</f>
        <v>2.5000000000000001E-2</v>
      </c>
      <c r="AY16" s="19">
        <f>AJ16*References!$B$5</f>
        <v>0</v>
      </c>
      <c r="AZ16" s="19">
        <f>AK16*References!$B$7</f>
        <v>0</v>
      </c>
      <c r="BA16" s="19">
        <f>AL16*References!$B$7</f>
        <v>0.06</v>
      </c>
      <c r="BB16" s="19">
        <f>AM16*References!$B$7</f>
        <v>0</v>
      </c>
      <c r="BC16" s="19">
        <f>AN16*References!$B$7</f>
        <v>0.06</v>
      </c>
      <c r="BD16" s="19">
        <f>AO16*References!$B$7</f>
        <v>0</v>
      </c>
      <c r="BE16" s="78" t="str">
        <f t="shared" si="10"/>
        <v/>
      </c>
      <c r="BF16" s="78">
        <f t="shared" si="3"/>
        <v>0.25166666666666665</v>
      </c>
      <c r="BG16" s="78" t="str">
        <f t="shared" si="3"/>
        <v/>
      </c>
      <c r="BH16" s="78">
        <f t="shared" si="3"/>
        <v>0.25166666666666665</v>
      </c>
      <c r="BI16" s="78" t="str">
        <f t="shared" si="3"/>
        <v/>
      </c>
    </row>
    <row r="17" spans="1:61" x14ac:dyDescent="0.25">
      <c r="A17" s="88" t="s">
        <v>100</v>
      </c>
      <c r="B17" s="89">
        <v>54793.8</v>
      </c>
      <c r="C17" s="89">
        <v>153149</v>
      </c>
      <c r="D17" s="89">
        <v>104.01130999999999</v>
      </c>
      <c r="E17" s="89"/>
      <c r="F17" s="89"/>
      <c r="G17" s="19">
        <f t="shared" si="4"/>
        <v>2.6032447280570597E-5</v>
      </c>
      <c r="H17" s="19">
        <f t="shared" si="0"/>
        <v>3.9631895856141447E-5</v>
      </c>
      <c r="I17" s="19">
        <f t="shared" si="0"/>
        <v>1.2342413864659715E-3</v>
      </c>
      <c r="J17" s="19">
        <f t="shared" si="0"/>
        <v>0</v>
      </c>
      <c r="K17" s="19">
        <f t="shared" si="0"/>
        <v>0</v>
      </c>
      <c r="L17" s="18">
        <f>IF(COUNT(B17)=1,VLOOKUP($A17,References!$E$3:$P$69,9,FALSE),0)</f>
        <v>3</v>
      </c>
      <c r="M17" s="18">
        <f>IF(COUNT(C17)=1,VLOOKUP($A17,References!$E$3:$P$69,9,FALSE),0)</f>
        <v>3</v>
      </c>
      <c r="N17" s="18">
        <f>IF(COUNT(D17)=1,VLOOKUP($A17,References!$E$3:$P$69,9,FALSE),0)</f>
        <v>3</v>
      </c>
      <c r="O17" s="18">
        <f>IF(COUNT(E17)=1,VLOOKUP($A17,References!$E$3:$P$69,9,FALSE),0)</f>
        <v>0</v>
      </c>
      <c r="P17" s="18">
        <f>IF(COUNT(F17)=1,VLOOKUP($A17,References!$E$3:$P$69,9,FALSE),0)</f>
        <v>0</v>
      </c>
      <c r="Q17" s="18">
        <f>IF(COUNT(B17)=1,VLOOKUP($A17,References!$E$3:$P$69,10,FALSE),0)</f>
        <v>2</v>
      </c>
      <c r="R17" s="18">
        <f>IF(COUNT(C17)=1,VLOOKUP($A17,References!$E$3:$P$69,10,FALSE),0)</f>
        <v>2</v>
      </c>
      <c r="S17" s="18">
        <f>IF(COUNT(D17)=1,VLOOKUP($A17,References!$E$3:$P$69,10,FALSE),0)</f>
        <v>2</v>
      </c>
      <c r="T17" s="18">
        <f>IF(COUNT(E17)=1,VLOOKUP($A17,References!$E$3:$P$69,10,FALSE),0)</f>
        <v>0</v>
      </c>
      <c r="U17" s="18">
        <f>IF(COUNT(F17)=1,VLOOKUP($A17,References!$E$3:$P$69,10,FALSE),0)</f>
        <v>0</v>
      </c>
      <c r="V17" s="18">
        <f>IF(COUNT(B17)=1,VLOOKUP($A17,References!$E$3:$P$69,12,FALSE),0)</f>
        <v>3</v>
      </c>
      <c r="W17" s="18">
        <f>IF(COUNT(C17)=1,VLOOKUP($A17,References!$E$3:$P$69,12,FALSE),0)</f>
        <v>3</v>
      </c>
      <c r="X17" s="18">
        <f>IF(COUNT(D17)=1,VLOOKUP($A17,References!$E$3:$P$69,12,FALSE),0)</f>
        <v>3</v>
      </c>
      <c r="Y17" s="18">
        <f>IF(COUNT(E17)=1,VLOOKUP($A17,References!$E$3:$P$69,12,FALSE),0)</f>
        <v>0</v>
      </c>
      <c r="Z17" s="18">
        <f>IF(COUNT(F17)=1,VLOOKUP($A17,References!$E$3:$P$69,12,FALSE),0)</f>
        <v>0</v>
      </c>
      <c r="AA17" s="19">
        <f>L17/References!$B$28</f>
        <v>1</v>
      </c>
      <c r="AB17" s="19">
        <f>M17/References!$B$28</f>
        <v>1</v>
      </c>
      <c r="AC17" s="19">
        <f>N17/References!$B$28</f>
        <v>1</v>
      </c>
      <c r="AD17" s="19">
        <f>O17/References!$B$28</f>
        <v>0</v>
      </c>
      <c r="AE17" s="19">
        <f>P17/References!$B$28</f>
        <v>0</v>
      </c>
      <c r="AF17" s="19">
        <f t="shared" si="1"/>
        <v>1</v>
      </c>
      <c r="AG17" s="19">
        <f t="shared" si="2"/>
        <v>1</v>
      </c>
      <c r="AH17" s="19">
        <f t="shared" si="2"/>
        <v>1</v>
      </c>
      <c r="AI17" s="19">
        <f t="shared" si="2"/>
        <v>0</v>
      </c>
      <c r="AJ17" s="19">
        <f t="shared" si="2"/>
        <v>0</v>
      </c>
      <c r="AK17" s="19">
        <f>V17/References!$B$36</f>
        <v>0.6</v>
      </c>
      <c r="AL17" s="19">
        <f>W17/References!$B$36</f>
        <v>0.6</v>
      </c>
      <c r="AM17" s="19">
        <f>X17/References!$B$36</f>
        <v>0.6</v>
      </c>
      <c r="AN17" s="19">
        <f>Y17/References!$B$36</f>
        <v>0</v>
      </c>
      <c r="AO17" s="19">
        <f>Z17/References!$B$36</f>
        <v>0</v>
      </c>
      <c r="AP17" s="19">
        <f>AA17*References!$B$6</f>
        <v>0.25</v>
      </c>
      <c r="AQ17" s="19">
        <f>AB17*References!$B$6</f>
        <v>0.25</v>
      </c>
      <c r="AR17" s="19">
        <f>AC17*References!$B$6</f>
        <v>0.25</v>
      </c>
      <c r="AS17" s="19">
        <f>AD17*References!$B$6</f>
        <v>0</v>
      </c>
      <c r="AT17" s="19">
        <f>AE17*References!$B$6</f>
        <v>0</v>
      </c>
      <c r="AU17" s="19">
        <f>AF17*References!$B$5</f>
        <v>0.05</v>
      </c>
      <c r="AV17" s="19">
        <f>AG17*References!$B$5</f>
        <v>0.05</v>
      </c>
      <c r="AW17" s="19">
        <f>AH17*References!$B$5</f>
        <v>0.05</v>
      </c>
      <c r="AX17" s="19">
        <f>AI17*References!$B$5</f>
        <v>0</v>
      </c>
      <c r="AY17" s="19">
        <f>AJ17*References!$B$5</f>
        <v>0</v>
      </c>
      <c r="AZ17" s="19">
        <f>AK17*References!$B$7</f>
        <v>0.06</v>
      </c>
      <c r="BA17" s="19">
        <f>AL17*References!$B$7</f>
        <v>0.06</v>
      </c>
      <c r="BB17" s="19">
        <f>AM17*References!$B$7</f>
        <v>0.06</v>
      </c>
      <c r="BC17" s="19">
        <f>AN17*References!$B$7</f>
        <v>0</v>
      </c>
      <c r="BD17" s="19">
        <f>AO17*References!$B$7</f>
        <v>0</v>
      </c>
      <c r="BE17" s="78">
        <f t="shared" si="10"/>
        <v>0.36</v>
      </c>
      <c r="BF17" s="78">
        <f t="shared" si="3"/>
        <v>0.36</v>
      </c>
      <c r="BG17" s="78">
        <f t="shared" si="3"/>
        <v>0.36</v>
      </c>
      <c r="BH17" s="78" t="str">
        <f t="shared" si="3"/>
        <v/>
      </c>
      <c r="BI17" s="78" t="str">
        <f t="shared" si="3"/>
        <v/>
      </c>
    </row>
    <row r="18" spans="1:61" x14ac:dyDescent="0.25">
      <c r="A18" s="88" t="s">
        <v>114</v>
      </c>
      <c r="B18" s="89"/>
      <c r="C18" s="89"/>
      <c r="D18" s="89">
        <v>2600</v>
      </c>
      <c r="E18" s="89"/>
      <c r="F18" s="89"/>
      <c r="G18" s="19">
        <f t="shared" si="4"/>
        <v>0</v>
      </c>
      <c r="H18" s="19">
        <f t="shared" si="0"/>
        <v>0</v>
      </c>
      <c r="I18" s="19">
        <f t="shared" si="0"/>
        <v>0.77123311421785312</v>
      </c>
      <c r="J18" s="19">
        <f t="shared" si="0"/>
        <v>0</v>
      </c>
      <c r="K18" s="19">
        <f t="shared" si="0"/>
        <v>0</v>
      </c>
      <c r="L18" s="18">
        <f>IF(COUNT(B18)=1,VLOOKUP($A18,References!$E$3:$P$69,9,FALSE),0)</f>
        <v>0</v>
      </c>
      <c r="M18" s="18">
        <f>IF(COUNT(C18)=1,VLOOKUP($A18,References!$E$3:$P$69,9,FALSE),0)</f>
        <v>0</v>
      </c>
      <c r="N18" s="18">
        <f>IF(COUNT(D18)=1,VLOOKUP($A18,References!$E$3:$P$69,9,FALSE),0)</f>
        <v>1</v>
      </c>
      <c r="O18" s="18">
        <f>IF(COUNT(E18)=1,VLOOKUP($A18,References!$E$3:$P$69,9,FALSE),0)</f>
        <v>0</v>
      </c>
      <c r="P18" s="18">
        <f>IF(COUNT(F18)=1,VLOOKUP($A18,References!$E$3:$P$69,9,FALSE),0)</f>
        <v>0</v>
      </c>
      <c r="Q18" s="18">
        <f>IF(COUNT(B18)=1,VLOOKUP($A18,References!$E$3:$P$69,10,FALSE),0)</f>
        <v>0</v>
      </c>
      <c r="R18" s="18">
        <f>IF(COUNT(C18)=1,VLOOKUP($A18,References!$E$3:$P$69,10,FALSE),0)</f>
        <v>0</v>
      </c>
      <c r="S18" s="18">
        <f>IF(COUNT(D18)=1,VLOOKUP($A18,References!$E$3:$P$69,10,FALSE),0)</f>
        <v>2</v>
      </c>
      <c r="T18" s="18">
        <f>IF(COUNT(E18)=1,VLOOKUP($A18,References!$E$3:$P$69,10,FALSE),0)</f>
        <v>0</v>
      </c>
      <c r="U18" s="18">
        <f>IF(COUNT(F18)=1,VLOOKUP($A18,References!$E$3:$P$69,10,FALSE),0)</f>
        <v>0</v>
      </c>
      <c r="V18" s="18">
        <f>IF(COUNT(B18)=1,VLOOKUP($A18,References!$E$3:$P$69,12,FALSE),0)</f>
        <v>0</v>
      </c>
      <c r="W18" s="18">
        <f>IF(COUNT(C18)=1,VLOOKUP($A18,References!$E$3:$P$69,12,FALSE),0)</f>
        <v>0</v>
      </c>
      <c r="X18" s="18">
        <f>IF(COUNT(D18)=1,VLOOKUP($A18,References!$E$3:$P$69,12,FALSE),0)</f>
        <v>1</v>
      </c>
      <c r="Y18" s="18">
        <f>IF(COUNT(E18)=1,VLOOKUP($A18,References!$E$3:$P$69,12,FALSE),0)</f>
        <v>0</v>
      </c>
      <c r="Z18" s="18">
        <f>IF(COUNT(F18)=1,VLOOKUP($A18,References!$E$3:$P$69,12,FALSE),0)</f>
        <v>0</v>
      </c>
      <c r="AA18" s="19">
        <f>L18/References!$B$28</f>
        <v>0</v>
      </c>
      <c r="AB18" s="19">
        <f>M18/References!$B$28</f>
        <v>0</v>
      </c>
      <c r="AC18" s="19">
        <f>N18/References!$B$28</f>
        <v>0.33333333333333331</v>
      </c>
      <c r="AD18" s="19">
        <f>O18/References!$B$28</f>
        <v>0</v>
      </c>
      <c r="AE18" s="19">
        <f>P18/References!$B$28</f>
        <v>0</v>
      </c>
      <c r="AF18" s="19">
        <f t="shared" si="1"/>
        <v>0</v>
      </c>
      <c r="AG18" s="19">
        <f t="shared" si="2"/>
        <v>0</v>
      </c>
      <c r="AH18" s="19">
        <f t="shared" si="2"/>
        <v>1</v>
      </c>
      <c r="AI18" s="19">
        <f t="shared" si="2"/>
        <v>0</v>
      </c>
      <c r="AJ18" s="19">
        <f t="shared" si="2"/>
        <v>0</v>
      </c>
      <c r="AK18" s="19">
        <f>V18/References!$B$36</f>
        <v>0</v>
      </c>
      <c r="AL18" s="19">
        <f>W18/References!$B$36</f>
        <v>0</v>
      </c>
      <c r="AM18" s="19">
        <f>X18/References!$B$36</f>
        <v>0.2</v>
      </c>
      <c r="AN18" s="19">
        <f>Y18/References!$B$36</f>
        <v>0</v>
      </c>
      <c r="AO18" s="19">
        <f>Z18/References!$B$36</f>
        <v>0</v>
      </c>
      <c r="AP18" s="19">
        <f>AA18*References!$B$6</f>
        <v>0</v>
      </c>
      <c r="AQ18" s="19">
        <f>AB18*References!$B$6</f>
        <v>0</v>
      </c>
      <c r="AR18" s="19">
        <f>AC18*References!$B$6</f>
        <v>8.3333333333333329E-2</v>
      </c>
      <c r="AS18" s="19">
        <f>AD18*References!$B$6</f>
        <v>0</v>
      </c>
      <c r="AT18" s="19">
        <f>AE18*References!$B$6</f>
        <v>0</v>
      </c>
      <c r="AU18" s="19">
        <f>AF18*References!$B$5</f>
        <v>0</v>
      </c>
      <c r="AV18" s="19">
        <f>AG18*References!$B$5</f>
        <v>0</v>
      </c>
      <c r="AW18" s="19">
        <f>AH18*References!$B$5</f>
        <v>0.05</v>
      </c>
      <c r="AX18" s="19">
        <f>AI18*References!$B$5</f>
        <v>0</v>
      </c>
      <c r="AY18" s="19">
        <f>AJ18*References!$B$5</f>
        <v>0</v>
      </c>
      <c r="AZ18" s="19">
        <f>AK18*References!$B$7</f>
        <v>0</v>
      </c>
      <c r="BA18" s="19">
        <f>AL18*References!$B$7</f>
        <v>0</v>
      </c>
      <c r="BB18" s="19">
        <f>AM18*References!$B$7</f>
        <v>2.0000000000000004E-2</v>
      </c>
      <c r="BC18" s="19">
        <f>AN18*References!$B$7</f>
        <v>0</v>
      </c>
      <c r="BD18" s="19">
        <f>AO18*References!$B$7</f>
        <v>0</v>
      </c>
      <c r="BE18" s="78" t="str">
        <f t="shared" si="10"/>
        <v/>
      </c>
      <c r="BF18" s="78" t="str">
        <f t="shared" si="3"/>
        <v/>
      </c>
      <c r="BG18" s="78">
        <f t="shared" si="3"/>
        <v>0.15333333333333332</v>
      </c>
      <c r="BH18" s="78" t="str">
        <f t="shared" si="3"/>
        <v/>
      </c>
      <c r="BI18" s="78" t="str">
        <f t="shared" si="3"/>
        <v/>
      </c>
    </row>
    <row r="19" spans="1:61" x14ac:dyDescent="0.25">
      <c r="A19" s="88" t="s">
        <v>115</v>
      </c>
      <c r="B19" s="89"/>
      <c r="C19" s="89">
        <v>1110120</v>
      </c>
      <c r="D19" s="89"/>
      <c r="E19" s="89"/>
      <c r="F19" s="89"/>
      <c r="G19" s="19">
        <f t="shared" si="4"/>
        <v>0</v>
      </c>
      <c r="H19" s="19">
        <f t="shared" si="0"/>
        <v>2.0823626775024733E-3</v>
      </c>
      <c r="I19" s="19">
        <f t="shared" si="0"/>
        <v>0</v>
      </c>
      <c r="J19" s="19">
        <f t="shared" si="0"/>
        <v>0</v>
      </c>
      <c r="K19" s="19">
        <f t="shared" si="0"/>
        <v>0</v>
      </c>
      <c r="L19" s="18">
        <f>IF(COUNT(B19)=1,VLOOKUP($A19,References!$E$3:$P$69,9,FALSE),0)</f>
        <v>0</v>
      </c>
      <c r="M19" s="18">
        <f>IF(COUNT(C19)=1,VLOOKUP($A19,References!$E$3:$P$69,9,FALSE),0)</f>
        <v>1</v>
      </c>
      <c r="N19" s="18">
        <f>IF(COUNT(D19)=1,VLOOKUP($A19,References!$E$3:$P$69,9,FALSE),0)</f>
        <v>0</v>
      </c>
      <c r="O19" s="18">
        <f>IF(COUNT(E19)=1,VLOOKUP($A19,References!$E$3:$P$69,9,FALSE),0)</f>
        <v>0</v>
      </c>
      <c r="P19" s="18">
        <f>IF(COUNT(F19)=1,VLOOKUP($A19,References!$E$3:$P$69,9,FALSE),0)</f>
        <v>0</v>
      </c>
      <c r="Q19" s="18">
        <f>IF(COUNT(B19)=1,VLOOKUP($A19,References!$E$3:$P$69,10,FALSE),0)</f>
        <v>0</v>
      </c>
      <c r="R19" s="18">
        <f>IF(COUNT(C19)=1,VLOOKUP($A19,References!$E$3:$P$69,10,FALSE),0)</f>
        <v>2</v>
      </c>
      <c r="S19" s="18">
        <f>IF(COUNT(D19)=1,VLOOKUP($A19,References!$E$3:$P$69,10,FALSE),0)</f>
        <v>0</v>
      </c>
      <c r="T19" s="18">
        <f>IF(COUNT(E19)=1,VLOOKUP($A19,References!$E$3:$P$69,10,FALSE),0)</f>
        <v>0</v>
      </c>
      <c r="U19" s="18">
        <f>IF(COUNT(F19)=1,VLOOKUP($A19,References!$E$3:$P$69,10,FALSE),0)</f>
        <v>0</v>
      </c>
      <c r="V19" s="18">
        <f>IF(COUNT(B19)=1,VLOOKUP($A19,References!$E$3:$P$69,12,FALSE),0)</f>
        <v>0</v>
      </c>
      <c r="W19" s="18">
        <f>IF(COUNT(C19)=1,VLOOKUP($A19,References!$E$3:$P$69,12,FALSE),0)</f>
        <v>1</v>
      </c>
      <c r="X19" s="18">
        <f>IF(COUNT(D19)=1,VLOOKUP($A19,References!$E$3:$P$69,12,FALSE),0)</f>
        <v>0</v>
      </c>
      <c r="Y19" s="18">
        <f>IF(COUNT(E19)=1,VLOOKUP($A19,References!$E$3:$P$69,12,FALSE),0)</f>
        <v>0</v>
      </c>
      <c r="Z19" s="18">
        <f>IF(COUNT(F19)=1,VLOOKUP($A19,References!$E$3:$P$69,12,FALSE),0)</f>
        <v>0</v>
      </c>
      <c r="AA19" s="19">
        <f>L19/References!$B$28</f>
        <v>0</v>
      </c>
      <c r="AB19" s="19">
        <f>M19/References!$B$28</f>
        <v>0.33333333333333331</v>
      </c>
      <c r="AC19" s="19">
        <f>N19/References!$B$28</f>
        <v>0</v>
      </c>
      <c r="AD19" s="19">
        <f>O19/References!$B$28</f>
        <v>0</v>
      </c>
      <c r="AE19" s="19">
        <f>P19/References!$B$28</f>
        <v>0</v>
      </c>
      <c r="AF19" s="19">
        <f t="shared" si="1"/>
        <v>0</v>
      </c>
      <c r="AG19" s="19">
        <f t="shared" si="2"/>
        <v>1</v>
      </c>
      <c r="AH19" s="19">
        <f t="shared" si="2"/>
        <v>0</v>
      </c>
      <c r="AI19" s="19">
        <f t="shared" si="2"/>
        <v>0</v>
      </c>
      <c r="AJ19" s="19">
        <f t="shared" si="2"/>
        <v>0</v>
      </c>
      <c r="AK19" s="19">
        <f>V19/References!$B$36</f>
        <v>0</v>
      </c>
      <c r="AL19" s="19">
        <f>W19/References!$B$36</f>
        <v>0.2</v>
      </c>
      <c r="AM19" s="19">
        <f>X19/References!$B$36</f>
        <v>0</v>
      </c>
      <c r="AN19" s="19">
        <f>Y19/References!$B$36</f>
        <v>0</v>
      </c>
      <c r="AO19" s="19">
        <f>Z19/References!$B$36</f>
        <v>0</v>
      </c>
      <c r="AP19" s="19">
        <f>AA19*References!$B$6</f>
        <v>0</v>
      </c>
      <c r="AQ19" s="19">
        <f>AB19*References!$B$6</f>
        <v>8.3333333333333329E-2</v>
      </c>
      <c r="AR19" s="19">
        <f>AC19*References!$B$6</f>
        <v>0</v>
      </c>
      <c r="AS19" s="19">
        <f>AD19*References!$B$6</f>
        <v>0</v>
      </c>
      <c r="AT19" s="19">
        <f>AE19*References!$B$6</f>
        <v>0</v>
      </c>
      <c r="AU19" s="19">
        <f>AF19*References!$B$5</f>
        <v>0</v>
      </c>
      <c r="AV19" s="19">
        <f>AG19*References!$B$5</f>
        <v>0.05</v>
      </c>
      <c r="AW19" s="19">
        <f>AH19*References!$B$5</f>
        <v>0</v>
      </c>
      <c r="AX19" s="19">
        <f>AI19*References!$B$5</f>
        <v>0</v>
      </c>
      <c r="AY19" s="19">
        <f>AJ19*References!$B$5</f>
        <v>0</v>
      </c>
      <c r="AZ19" s="19">
        <f>AK19*References!$B$7</f>
        <v>0</v>
      </c>
      <c r="BA19" s="19">
        <f>AL19*References!$B$7</f>
        <v>2.0000000000000004E-2</v>
      </c>
      <c r="BB19" s="19">
        <f>AM19*References!$B$7</f>
        <v>0</v>
      </c>
      <c r="BC19" s="19">
        <f>AN19*References!$B$7</f>
        <v>0</v>
      </c>
      <c r="BD19" s="19">
        <f>AO19*References!$B$7</f>
        <v>0</v>
      </c>
      <c r="BE19" s="78" t="str">
        <f t="shared" si="10"/>
        <v/>
      </c>
      <c r="BF19" s="78">
        <f t="shared" si="3"/>
        <v>0.15333333333333332</v>
      </c>
      <c r="BG19" s="78" t="str">
        <f t="shared" si="3"/>
        <v/>
      </c>
      <c r="BH19" s="78" t="str">
        <f t="shared" si="3"/>
        <v/>
      </c>
      <c r="BI19" s="78" t="str">
        <f t="shared" si="3"/>
        <v/>
      </c>
    </row>
    <row r="20" spans="1:61" x14ac:dyDescent="0.25">
      <c r="A20" s="88" t="s">
        <v>8</v>
      </c>
      <c r="B20" s="89">
        <v>114234</v>
      </c>
      <c r="C20" s="89"/>
      <c r="D20" s="89"/>
      <c r="E20" s="89"/>
      <c r="F20" s="89"/>
      <c r="G20" s="19">
        <f t="shared" si="4"/>
        <v>1.1314696930360681E-4</v>
      </c>
      <c r="H20" s="19">
        <f t="shared" si="0"/>
        <v>0</v>
      </c>
      <c r="I20" s="19">
        <f t="shared" si="0"/>
        <v>0</v>
      </c>
      <c r="J20" s="19">
        <f t="shared" si="0"/>
        <v>0</v>
      </c>
      <c r="K20" s="19">
        <f t="shared" si="0"/>
        <v>0</v>
      </c>
      <c r="L20" s="18">
        <f>IF(COUNT(B20)=1,VLOOKUP($A20,References!$E$3:$P$69,9,FALSE),0)</f>
        <v>3</v>
      </c>
      <c r="M20" s="18">
        <f>IF(COUNT(C20)=1,VLOOKUP($A20,References!$E$3:$P$69,9,FALSE),0)</f>
        <v>0</v>
      </c>
      <c r="N20" s="18">
        <f>IF(COUNT(D20)=1,VLOOKUP($A20,References!$E$3:$P$69,9,FALSE),0)</f>
        <v>0</v>
      </c>
      <c r="O20" s="18">
        <f>IF(COUNT(E20)=1,VLOOKUP($A20,References!$E$3:$P$69,9,FALSE),0)</f>
        <v>0</v>
      </c>
      <c r="P20" s="18">
        <f>IF(COUNT(F20)=1,VLOOKUP($A20,References!$E$3:$P$69,9,FALSE),0)</f>
        <v>0</v>
      </c>
      <c r="Q20" s="18">
        <f>IF(COUNT(B20)=1,VLOOKUP($A20,References!$E$3:$P$69,10,FALSE),0)</f>
        <v>1</v>
      </c>
      <c r="R20" s="18">
        <f>IF(COUNT(C20)=1,VLOOKUP($A20,References!$E$3:$P$69,10,FALSE),0)</f>
        <v>0</v>
      </c>
      <c r="S20" s="18">
        <f>IF(COUNT(D20)=1,VLOOKUP($A20,References!$E$3:$P$69,10,FALSE),0)</f>
        <v>0</v>
      </c>
      <c r="T20" s="18">
        <f>IF(COUNT(E20)=1,VLOOKUP($A20,References!$E$3:$P$69,10,FALSE),0)</f>
        <v>0</v>
      </c>
      <c r="U20" s="18">
        <f>IF(COUNT(F20)=1,VLOOKUP($A20,References!$E$3:$P$69,10,FALSE),0)</f>
        <v>0</v>
      </c>
      <c r="V20" s="18">
        <f>IF(COUNT(B20)=1,VLOOKUP($A20,References!$E$3:$P$69,12,FALSE),0)</f>
        <v>1</v>
      </c>
      <c r="W20" s="18">
        <f>IF(COUNT(C20)=1,VLOOKUP($A20,References!$E$3:$P$69,12,FALSE),0)</f>
        <v>0</v>
      </c>
      <c r="X20" s="18">
        <f>IF(COUNT(D20)=1,VLOOKUP($A20,References!$E$3:$P$69,12,FALSE),0)</f>
        <v>0</v>
      </c>
      <c r="Y20" s="18">
        <f>IF(COUNT(E20)=1,VLOOKUP($A20,References!$E$3:$P$69,12,FALSE),0)</f>
        <v>0</v>
      </c>
      <c r="Z20" s="18">
        <f>IF(COUNT(F20)=1,VLOOKUP($A20,References!$E$3:$P$69,12,FALSE),0)</f>
        <v>0</v>
      </c>
      <c r="AA20" s="19">
        <f>L20/References!$B$28</f>
        <v>1</v>
      </c>
      <c r="AB20" s="19">
        <f>M20/References!$B$28</f>
        <v>0</v>
      </c>
      <c r="AC20" s="19">
        <f>N20/References!$B$28</f>
        <v>0</v>
      </c>
      <c r="AD20" s="19">
        <f>O20/References!$B$28</f>
        <v>0</v>
      </c>
      <c r="AE20" s="19">
        <f>P20/References!$B$28</f>
        <v>0</v>
      </c>
      <c r="AF20" s="19">
        <f t="shared" si="1"/>
        <v>0.5</v>
      </c>
      <c r="AG20" s="19">
        <f t="shared" si="2"/>
        <v>0</v>
      </c>
      <c r="AH20" s="19">
        <f t="shared" si="2"/>
        <v>0</v>
      </c>
      <c r="AI20" s="19">
        <f t="shared" si="2"/>
        <v>0</v>
      </c>
      <c r="AJ20" s="19">
        <f t="shared" si="2"/>
        <v>0</v>
      </c>
      <c r="AK20" s="19">
        <f>V20/References!$B$36</f>
        <v>0.2</v>
      </c>
      <c r="AL20" s="19">
        <f>W20/References!$B$36</f>
        <v>0</v>
      </c>
      <c r="AM20" s="19">
        <f>X20/References!$B$36</f>
        <v>0</v>
      </c>
      <c r="AN20" s="19">
        <f>Y20/References!$B$36</f>
        <v>0</v>
      </c>
      <c r="AO20" s="19">
        <f>Z20/References!$B$36</f>
        <v>0</v>
      </c>
      <c r="AP20" s="19">
        <f>AA20*References!$B$6</f>
        <v>0.25</v>
      </c>
      <c r="AQ20" s="19">
        <f>AB20*References!$B$6</f>
        <v>0</v>
      </c>
      <c r="AR20" s="19">
        <f>AC20*References!$B$6</f>
        <v>0</v>
      </c>
      <c r="AS20" s="19">
        <f>AD20*References!$B$6</f>
        <v>0</v>
      </c>
      <c r="AT20" s="19">
        <f>AE20*References!$B$6</f>
        <v>0</v>
      </c>
      <c r="AU20" s="19">
        <f>AF20*References!$B$5</f>
        <v>2.5000000000000001E-2</v>
      </c>
      <c r="AV20" s="19">
        <f>AG20*References!$B$5</f>
        <v>0</v>
      </c>
      <c r="AW20" s="19">
        <f>AH20*References!$B$5</f>
        <v>0</v>
      </c>
      <c r="AX20" s="19">
        <f>AI20*References!$B$5</f>
        <v>0</v>
      </c>
      <c r="AY20" s="19">
        <f>AJ20*References!$B$5</f>
        <v>0</v>
      </c>
      <c r="AZ20" s="19">
        <f>AK20*References!$B$7</f>
        <v>2.0000000000000004E-2</v>
      </c>
      <c r="BA20" s="19">
        <f>AL20*References!$B$7</f>
        <v>0</v>
      </c>
      <c r="BB20" s="19">
        <f>AM20*References!$B$7</f>
        <v>0</v>
      </c>
      <c r="BC20" s="19">
        <f>AN20*References!$B$7</f>
        <v>0</v>
      </c>
      <c r="BD20" s="19">
        <f>AO20*References!$B$7</f>
        <v>0</v>
      </c>
      <c r="BE20" s="78">
        <f t="shared" si="10"/>
        <v>0.29500000000000004</v>
      </c>
      <c r="BF20" s="78" t="str">
        <f t="shared" si="3"/>
        <v/>
      </c>
      <c r="BG20" s="78" t="str">
        <f t="shared" si="3"/>
        <v/>
      </c>
      <c r="BH20" s="78" t="str">
        <f t="shared" si="3"/>
        <v/>
      </c>
      <c r="BI20" s="78" t="str">
        <f t="shared" si="3"/>
        <v/>
      </c>
    </row>
    <row r="21" spans="1:61" x14ac:dyDescent="0.25">
      <c r="A21" s="88" t="s">
        <v>116</v>
      </c>
      <c r="B21" s="89"/>
      <c r="C21" s="89"/>
      <c r="D21" s="89"/>
      <c r="E21" s="89">
        <v>387196</v>
      </c>
      <c r="F21" s="89"/>
      <c r="G21" s="19">
        <f t="shared" si="4"/>
        <v>0</v>
      </c>
      <c r="H21" s="19">
        <f t="shared" si="0"/>
        <v>0</v>
      </c>
      <c r="I21" s="19">
        <f t="shared" si="0"/>
        <v>0</v>
      </c>
      <c r="J21" s="19">
        <f t="shared" si="0"/>
        <v>6.724462715929114E-4</v>
      </c>
      <c r="K21" s="19">
        <f t="shared" si="0"/>
        <v>0</v>
      </c>
      <c r="L21" s="18">
        <f>IF(COUNT(B21)=1,VLOOKUP($A21,References!$E$3:$P$69,9,FALSE),0)</f>
        <v>0</v>
      </c>
      <c r="M21" s="18">
        <f>IF(COUNT(C21)=1,VLOOKUP($A21,References!$E$3:$P$69,9,FALSE),0)</f>
        <v>0</v>
      </c>
      <c r="N21" s="18">
        <f>IF(COUNT(D21)=1,VLOOKUP($A21,References!$E$3:$P$69,9,FALSE),0)</f>
        <v>0</v>
      </c>
      <c r="O21" s="18">
        <f>IF(COUNT(E21)=1,VLOOKUP($A21,References!$E$3:$P$69,9,FALSE),0)</f>
        <v>3</v>
      </c>
      <c r="P21" s="18">
        <f>IF(COUNT(F21)=1,VLOOKUP($A21,References!$E$3:$P$69,9,FALSE),0)</f>
        <v>0</v>
      </c>
      <c r="Q21" s="18">
        <f>IF(COUNT(B21)=1,VLOOKUP($A21,References!$E$3:$P$69,10,FALSE),0)</f>
        <v>0</v>
      </c>
      <c r="R21" s="18">
        <f>IF(COUNT(C21)=1,VLOOKUP($A21,References!$E$3:$P$69,10,FALSE),0)</f>
        <v>0</v>
      </c>
      <c r="S21" s="18">
        <f>IF(COUNT(D21)=1,VLOOKUP($A21,References!$E$3:$P$69,10,FALSE),0)</f>
        <v>0</v>
      </c>
      <c r="T21" s="18">
        <f>IF(COUNT(E21)=1,VLOOKUP($A21,References!$E$3:$P$69,10,FALSE),0)</f>
        <v>2</v>
      </c>
      <c r="U21" s="18">
        <f>IF(COUNT(F21)=1,VLOOKUP($A21,References!$E$3:$P$69,10,FALSE),0)</f>
        <v>0</v>
      </c>
      <c r="V21" s="18">
        <f>IF(COUNT(B21)=1,VLOOKUP($A21,References!$E$3:$P$69,12,FALSE),0)</f>
        <v>0</v>
      </c>
      <c r="W21" s="18">
        <f>IF(COUNT(C21)=1,VLOOKUP($A21,References!$E$3:$P$69,12,FALSE),0)</f>
        <v>0</v>
      </c>
      <c r="X21" s="18">
        <f>IF(COUNT(D21)=1,VLOOKUP($A21,References!$E$3:$P$69,12,FALSE),0)</f>
        <v>0</v>
      </c>
      <c r="Y21" s="18">
        <f>IF(COUNT(E21)=1,VLOOKUP($A21,References!$E$3:$P$69,12,FALSE),0)</f>
        <v>3</v>
      </c>
      <c r="Z21" s="18">
        <f>IF(COUNT(F21)=1,VLOOKUP($A21,References!$E$3:$P$69,12,FALSE),0)</f>
        <v>0</v>
      </c>
      <c r="AA21" s="19">
        <f>L21/References!$B$28</f>
        <v>0</v>
      </c>
      <c r="AB21" s="19">
        <f>M21/References!$B$28</f>
        <v>0</v>
      </c>
      <c r="AC21" s="19">
        <f>N21/References!$B$28</f>
        <v>0</v>
      </c>
      <c r="AD21" s="19">
        <f>O21/References!$B$28</f>
        <v>1</v>
      </c>
      <c r="AE21" s="19">
        <f>P21/References!$B$28</f>
        <v>0</v>
      </c>
      <c r="AF21" s="19">
        <f t="shared" si="1"/>
        <v>0</v>
      </c>
      <c r="AG21" s="19">
        <f t="shared" si="2"/>
        <v>0</v>
      </c>
      <c r="AH21" s="19">
        <f t="shared" si="2"/>
        <v>0</v>
      </c>
      <c r="AI21" s="19">
        <f t="shared" si="2"/>
        <v>1</v>
      </c>
      <c r="AJ21" s="19">
        <f t="shared" si="2"/>
        <v>0</v>
      </c>
      <c r="AK21" s="19">
        <f>V21/References!$B$36</f>
        <v>0</v>
      </c>
      <c r="AL21" s="19">
        <f>W21/References!$B$36</f>
        <v>0</v>
      </c>
      <c r="AM21" s="19">
        <f>X21/References!$B$36</f>
        <v>0</v>
      </c>
      <c r="AN21" s="19">
        <f>Y21/References!$B$36</f>
        <v>0.6</v>
      </c>
      <c r="AO21" s="19">
        <f>Z21/References!$B$36</f>
        <v>0</v>
      </c>
      <c r="AP21" s="19">
        <f>AA21*References!$B$6</f>
        <v>0</v>
      </c>
      <c r="AQ21" s="19">
        <f>AB21*References!$B$6</f>
        <v>0</v>
      </c>
      <c r="AR21" s="19">
        <f>AC21*References!$B$6</f>
        <v>0</v>
      </c>
      <c r="AS21" s="19">
        <f>AD21*References!$B$6</f>
        <v>0.25</v>
      </c>
      <c r="AT21" s="19">
        <f>AE21*References!$B$6</f>
        <v>0</v>
      </c>
      <c r="AU21" s="19">
        <f>AF21*References!$B$5</f>
        <v>0</v>
      </c>
      <c r="AV21" s="19">
        <f>AG21*References!$B$5</f>
        <v>0</v>
      </c>
      <c r="AW21" s="19">
        <f>AH21*References!$B$5</f>
        <v>0</v>
      </c>
      <c r="AX21" s="19">
        <f>AI21*References!$B$5</f>
        <v>0.05</v>
      </c>
      <c r="AY21" s="19">
        <f>AJ21*References!$B$5</f>
        <v>0</v>
      </c>
      <c r="AZ21" s="19">
        <f>AK21*References!$B$7</f>
        <v>0</v>
      </c>
      <c r="BA21" s="19">
        <f>AL21*References!$B$7</f>
        <v>0</v>
      </c>
      <c r="BB21" s="19">
        <f>AM21*References!$B$7</f>
        <v>0</v>
      </c>
      <c r="BC21" s="19">
        <f>AN21*References!$B$7</f>
        <v>0.06</v>
      </c>
      <c r="BD21" s="19">
        <f>AO21*References!$B$7</f>
        <v>0</v>
      </c>
      <c r="BE21" s="78" t="str">
        <f t="shared" si="10"/>
        <v/>
      </c>
      <c r="BF21" s="78" t="str">
        <f t="shared" si="3"/>
        <v/>
      </c>
      <c r="BG21" s="78" t="str">
        <f t="shared" si="3"/>
        <v/>
      </c>
      <c r="BH21" s="78">
        <f t="shared" si="3"/>
        <v>0.36</v>
      </c>
      <c r="BI21" s="78" t="str">
        <f t="shared" si="3"/>
        <v/>
      </c>
    </row>
    <row r="22" spans="1:61" x14ac:dyDescent="0.25">
      <c r="A22" s="88" t="s">
        <v>108</v>
      </c>
      <c r="B22" s="89">
        <v>104450.182</v>
      </c>
      <c r="C22" s="89">
        <v>258330.47800000003</v>
      </c>
      <c r="D22" s="89">
        <v>16.507999999999999</v>
      </c>
      <c r="E22" s="89">
        <v>119339.70600000001</v>
      </c>
      <c r="F22" s="89">
        <v>21</v>
      </c>
      <c r="G22" s="19">
        <f t="shared" si="4"/>
        <v>9.4595517902546124E-5</v>
      </c>
      <c r="H22" s="19">
        <f t="shared" si="0"/>
        <v>1.1276330918752165E-4</v>
      </c>
      <c r="I22" s="19">
        <f t="shared" si="0"/>
        <v>3.1090513350130669E-5</v>
      </c>
      <c r="J22" s="19">
        <f t="shared" si="0"/>
        <v>6.3880130247431186E-5</v>
      </c>
      <c r="K22" s="19">
        <f t="shared" si="0"/>
        <v>2.5329953180346221E-11</v>
      </c>
      <c r="L22" s="18">
        <f>IF(COUNT(B22)=1,VLOOKUP($A22,References!$E$3:$P$69,9,FALSE),0)</f>
        <v>0</v>
      </c>
      <c r="M22" s="18">
        <f>IF(COUNT(C22)=1,VLOOKUP($A22,References!$E$3:$P$69,9,FALSE),0)</f>
        <v>0</v>
      </c>
      <c r="N22" s="18">
        <f>IF(COUNT(D22)=1,VLOOKUP($A22,References!$E$3:$P$69,9,FALSE),0)</f>
        <v>0</v>
      </c>
      <c r="O22" s="18">
        <f>IF(COUNT(E22)=1,VLOOKUP($A22,References!$E$3:$P$69,9,FALSE),0)</f>
        <v>0</v>
      </c>
      <c r="P22" s="18">
        <f>IF(COUNT(F22)=1,VLOOKUP($A22,References!$E$3:$P$69,9,FALSE),0)</f>
        <v>0</v>
      </c>
      <c r="Q22" s="18">
        <f>IF(COUNT(B22)=1,VLOOKUP($A22,References!$E$3:$P$69,10,FALSE),0)</f>
        <v>2</v>
      </c>
      <c r="R22" s="18">
        <f>IF(COUNT(C22)=1,VLOOKUP($A22,References!$E$3:$P$69,10,FALSE),0)</f>
        <v>2</v>
      </c>
      <c r="S22" s="18">
        <f>IF(COUNT(D22)=1,VLOOKUP($A22,References!$E$3:$P$69,10,FALSE),0)</f>
        <v>2</v>
      </c>
      <c r="T22" s="18">
        <f>IF(COUNT(E22)=1,VLOOKUP($A22,References!$E$3:$P$69,10,FALSE),0)</f>
        <v>2</v>
      </c>
      <c r="U22" s="18">
        <f>IF(COUNT(F22)=1,VLOOKUP($A22,References!$E$3:$P$69,10,FALSE),0)</f>
        <v>2</v>
      </c>
      <c r="V22" s="18">
        <f>IF(COUNT(B22)=1,VLOOKUP($A22,References!$E$3:$P$69,12,FALSE),0)</f>
        <v>0</v>
      </c>
      <c r="W22" s="18">
        <f>IF(COUNT(C22)=1,VLOOKUP($A22,References!$E$3:$P$69,12,FALSE),0)</f>
        <v>0</v>
      </c>
      <c r="X22" s="18">
        <f>IF(COUNT(D22)=1,VLOOKUP($A22,References!$E$3:$P$69,12,FALSE),0)</f>
        <v>0</v>
      </c>
      <c r="Y22" s="18">
        <f>IF(COUNT(E22)=1,VLOOKUP($A22,References!$E$3:$P$69,12,FALSE),0)</f>
        <v>0</v>
      </c>
      <c r="Z22" s="18">
        <f>IF(COUNT(F22)=1,VLOOKUP($A22,References!$E$3:$P$69,12,FALSE),0)</f>
        <v>0</v>
      </c>
      <c r="AA22" s="19">
        <f>L22/References!$B$28</f>
        <v>0</v>
      </c>
      <c r="AB22" s="19">
        <f>M22/References!$B$28</f>
        <v>0</v>
      </c>
      <c r="AC22" s="19">
        <f>N22/References!$B$28</f>
        <v>0</v>
      </c>
      <c r="AD22" s="19">
        <f>O22/References!$B$28</f>
        <v>0</v>
      </c>
      <c r="AE22" s="19">
        <f>P22/References!$B$28</f>
        <v>0</v>
      </c>
      <c r="AF22" s="19">
        <f t="shared" si="1"/>
        <v>1</v>
      </c>
      <c r="AG22" s="19">
        <f t="shared" si="2"/>
        <v>1</v>
      </c>
      <c r="AH22" s="19">
        <f t="shared" si="2"/>
        <v>1</v>
      </c>
      <c r="AI22" s="19">
        <f t="shared" si="2"/>
        <v>1</v>
      </c>
      <c r="AJ22" s="19">
        <f t="shared" si="2"/>
        <v>1</v>
      </c>
      <c r="AK22" s="19">
        <f>V22/References!$B$36</f>
        <v>0</v>
      </c>
      <c r="AL22" s="19">
        <f>W22/References!$B$36</f>
        <v>0</v>
      </c>
      <c r="AM22" s="19">
        <f>X22/References!$B$36</f>
        <v>0</v>
      </c>
      <c r="AN22" s="19">
        <f>Y22/References!$B$36</f>
        <v>0</v>
      </c>
      <c r="AO22" s="19">
        <f>Z22/References!$B$36</f>
        <v>0</v>
      </c>
      <c r="AP22" s="19">
        <f>AA22*References!$B$6</f>
        <v>0</v>
      </c>
      <c r="AQ22" s="19">
        <f>AB22*References!$B$6</f>
        <v>0</v>
      </c>
      <c r="AR22" s="19">
        <f>AC22*References!$B$6</f>
        <v>0</v>
      </c>
      <c r="AS22" s="19">
        <f>AD22*References!$B$6</f>
        <v>0</v>
      </c>
      <c r="AT22" s="19">
        <f>AE22*References!$B$6</f>
        <v>0</v>
      </c>
      <c r="AU22" s="19">
        <f>AF22*References!$B$5</f>
        <v>0.05</v>
      </c>
      <c r="AV22" s="19">
        <f>AG22*References!$B$5</f>
        <v>0.05</v>
      </c>
      <c r="AW22" s="19">
        <f>AH22*References!$B$5</f>
        <v>0.05</v>
      </c>
      <c r="AX22" s="19">
        <f>AI22*References!$B$5</f>
        <v>0.05</v>
      </c>
      <c r="AY22" s="19">
        <f>AJ22*References!$B$5</f>
        <v>0.05</v>
      </c>
      <c r="AZ22" s="19">
        <f>AK22*References!$B$7</f>
        <v>0</v>
      </c>
      <c r="BA22" s="19">
        <f>AL22*References!$B$7</f>
        <v>0</v>
      </c>
      <c r="BB22" s="19">
        <f>AM22*References!$B$7</f>
        <v>0</v>
      </c>
      <c r="BC22" s="19">
        <f>AN22*References!$B$7</f>
        <v>0</v>
      </c>
      <c r="BD22" s="19">
        <f>AO22*References!$B$7</f>
        <v>0</v>
      </c>
      <c r="BE22" s="78"/>
      <c r="BF22" s="78"/>
      <c r="BG22" s="78"/>
      <c r="BH22" s="78"/>
      <c r="BI22" s="78"/>
    </row>
    <row r="23" spans="1:61" x14ac:dyDescent="0.25">
      <c r="A23" s="114" t="s">
        <v>39</v>
      </c>
      <c r="B23" s="115">
        <f t="shared" ref="B23:K23" si="11">SUM(B7:B22)</f>
        <v>10739249.232000001</v>
      </c>
      <c r="C23" s="115">
        <f t="shared" si="11"/>
        <v>24327178.478</v>
      </c>
      <c r="D23" s="115">
        <f t="shared" si="11"/>
        <v>2960.6053099999999</v>
      </c>
      <c r="E23" s="115">
        <f t="shared" si="11"/>
        <v>14931452.847000001</v>
      </c>
      <c r="F23" s="115">
        <f t="shared" si="11"/>
        <v>4172555.3</v>
      </c>
      <c r="G23" s="20">
        <f t="shared" si="11"/>
        <v>0.56361929507283259</v>
      </c>
      <c r="H23" s="20">
        <f t="shared" si="11"/>
        <v>0.70242161714019391</v>
      </c>
      <c r="I23" s="20">
        <f t="shared" si="11"/>
        <v>0.77907461025760172</v>
      </c>
      <c r="J23" s="20">
        <f t="shared" si="11"/>
        <v>0.44677964500006995</v>
      </c>
      <c r="K23" s="20">
        <f t="shared" si="11"/>
        <v>0.84491277872588899</v>
      </c>
      <c r="L23" s="18">
        <f t="shared" ref="L23:Z23" si="12">SUM(L7:L21)</f>
        <v>16</v>
      </c>
      <c r="M23" s="18">
        <f t="shared" si="12"/>
        <v>15</v>
      </c>
      <c r="N23" s="18">
        <f t="shared" si="12"/>
        <v>7</v>
      </c>
      <c r="O23" s="18">
        <f t="shared" si="12"/>
        <v>15</v>
      </c>
      <c r="P23" s="18">
        <f t="shared" si="12"/>
        <v>7</v>
      </c>
      <c r="Q23" s="18">
        <f t="shared" si="12"/>
        <v>10</v>
      </c>
      <c r="R23" s="18">
        <f t="shared" si="12"/>
        <v>11</v>
      </c>
      <c r="S23" s="18">
        <f t="shared" si="12"/>
        <v>5</v>
      </c>
      <c r="T23" s="18">
        <f t="shared" si="12"/>
        <v>8</v>
      </c>
      <c r="U23" s="18">
        <f t="shared" si="12"/>
        <v>6</v>
      </c>
      <c r="V23" s="18">
        <f t="shared" si="12"/>
        <v>14</v>
      </c>
      <c r="W23" s="18">
        <f t="shared" si="12"/>
        <v>18</v>
      </c>
      <c r="X23" s="18">
        <f t="shared" si="12"/>
        <v>7</v>
      </c>
      <c r="Y23" s="18">
        <f t="shared" si="12"/>
        <v>17</v>
      </c>
      <c r="Z23" s="18">
        <f t="shared" si="12"/>
        <v>7</v>
      </c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79">
        <f>IF(COUNT(BE7:BE22)=0,0,(PRODUCT(BE7:BE22))^(1/COUNT(BE7:BE22)))</f>
        <v>0.25155139610183908</v>
      </c>
      <c r="BF23" s="79">
        <f t="shared" ref="BF23:BI23" si="13">IF(COUNT(BF7:BF22)=0,0,(PRODUCT(BF7:BF22))^(1/COUNT(BF7:BF22)))</f>
        <v>0.22084635122106905</v>
      </c>
      <c r="BG23" s="79">
        <f t="shared" si="13"/>
        <v>0.2644404950933279</v>
      </c>
      <c r="BH23" s="79">
        <f t="shared" si="13"/>
        <v>0.28566246001134132</v>
      </c>
      <c r="BI23" s="79">
        <f t="shared" si="13"/>
        <v>0.20573323260305024</v>
      </c>
    </row>
    <row r="24" spans="1:61" x14ac:dyDescent="0.25">
      <c r="B24" s="138">
        <f>B23/$F$25</f>
        <v>0.19823843312965631</v>
      </c>
      <c r="C24" s="138">
        <f t="shared" ref="C24:F24" si="14">C23/$F$25</f>
        <v>0.4490613486810841</v>
      </c>
      <c r="D24" s="141">
        <f t="shared" si="14"/>
        <v>5.465053888691987E-5</v>
      </c>
      <c r="E24" s="138">
        <f t="shared" si="14"/>
        <v>0.27562334692062818</v>
      </c>
      <c r="F24" s="138">
        <f t="shared" si="14"/>
        <v>7.7022220729744489E-2</v>
      </c>
      <c r="I24" s="14"/>
      <c r="J24" s="14"/>
      <c r="K24" s="1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61" x14ac:dyDescent="0.25">
      <c r="C25" s="14"/>
      <c r="D25" s="14"/>
      <c r="E25" s="16"/>
      <c r="F25" s="3">
        <f>SUM(B23:F23)</f>
        <v>54173396.462310001</v>
      </c>
      <c r="I25" s="14"/>
      <c r="J25" s="14"/>
      <c r="K25" s="15"/>
    </row>
    <row r="26" spans="1:61" x14ac:dyDescent="0.25">
      <c r="C26" s="14"/>
      <c r="D26" s="14"/>
      <c r="E26" s="16"/>
      <c r="I26" s="14"/>
      <c r="J26" s="14"/>
      <c r="K26" s="15"/>
    </row>
    <row r="27" spans="1:61" x14ac:dyDescent="0.25">
      <c r="C27" s="14"/>
      <c r="D27" s="14"/>
      <c r="E27" s="16"/>
      <c r="I27" s="14"/>
      <c r="J27" s="14"/>
      <c r="K27" s="15"/>
    </row>
    <row r="28" spans="1:61" x14ac:dyDescent="0.25">
      <c r="I28" s="14"/>
      <c r="J28" s="14"/>
      <c r="K28" s="15"/>
    </row>
    <row r="29" spans="1:61" x14ac:dyDescent="0.25">
      <c r="I29" s="14"/>
      <c r="J29" s="14"/>
      <c r="K29" s="14"/>
    </row>
    <row r="30" spans="1:61" x14ac:dyDescent="0.25">
      <c r="D30" s="17"/>
      <c r="E30" s="17"/>
      <c r="I30" s="14"/>
      <c r="J30" s="14"/>
      <c r="K30" s="14"/>
    </row>
    <row r="31" spans="1:61" x14ac:dyDescent="0.25">
      <c r="E31" s="2"/>
      <c r="K31" s="2"/>
    </row>
    <row r="34" spans="1:7" x14ac:dyDescent="0.25">
      <c r="A34" s="11"/>
      <c r="B34" s="12"/>
      <c r="C34" s="1"/>
      <c r="D34" s="12"/>
      <c r="E34" s="1"/>
      <c r="F34" s="1"/>
      <c r="G34" s="1"/>
    </row>
    <row r="35" spans="1:7" x14ac:dyDescent="0.25">
      <c r="A35" s="68" t="s">
        <v>33</v>
      </c>
      <c r="B35" s="63" t="s">
        <v>0</v>
      </c>
      <c r="C35" s="63" t="s">
        <v>1</v>
      </c>
      <c r="D35" s="63" t="s">
        <v>2</v>
      </c>
      <c r="E35" s="63" t="s">
        <v>3</v>
      </c>
      <c r="F35" s="64" t="s">
        <v>5</v>
      </c>
      <c r="G35" s="65" t="s">
        <v>6</v>
      </c>
    </row>
    <row r="36" spans="1:7" x14ac:dyDescent="0.25">
      <c r="A36" s="26" t="s">
        <v>63</v>
      </c>
      <c r="B36" s="93">
        <v>1701000000</v>
      </c>
      <c r="C36" s="93">
        <v>0</v>
      </c>
      <c r="D36" s="93">
        <v>0</v>
      </c>
      <c r="E36" s="93">
        <v>729000000</v>
      </c>
      <c r="F36" s="94">
        <v>300000000</v>
      </c>
      <c r="G36" s="95">
        <v>190000000000</v>
      </c>
    </row>
    <row r="37" spans="1:7" x14ac:dyDescent="0.25">
      <c r="A37" s="26" t="s">
        <v>64</v>
      </c>
      <c r="B37" s="93">
        <v>5024315</v>
      </c>
      <c r="C37" s="93">
        <v>0</v>
      </c>
      <c r="D37" s="93">
        <v>0</v>
      </c>
      <c r="E37" s="93">
        <v>5240000</v>
      </c>
      <c r="F37" s="94">
        <v>141320</v>
      </c>
      <c r="G37" s="95">
        <v>2500000000</v>
      </c>
    </row>
    <row r="38" spans="1:7" x14ac:dyDescent="0.25">
      <c r="A38" s="26" t="s">
        <v>65</v>
      </c>
      <c r="B38" s="93">
        <v>1171617.148</v>
      </c>
      <c r="C38" s="93">
        <v>2731273.04</v>
      </c>
      <c r="D38" s="93">
        <v>200068.4</v>
      </c>
      <c r="E38" s="93">
        <v>9875.0020000000004</v>
      </c>
      <c r="F38" s="94">
        <v>4481696.0060000001</v>
      </c>
      <c r="G38" s="95">
        <v>0</v>
      </c>
    </row>
    <row r="39" spans="1:7" x14ac:dyDescent="0.25">
      <c r="A39" s="26" t="s">
        <v>66</v>
      </c>
      <c r="B39" s="9">
        <f>B23</f>
        <v>10739249.232000001</v>
      </c>
      <c r="C39" s="9">
        <f>C23</f>
        <v>24327178.478</v>
      </c>
      <c r="D39" s="9">
        <f>D23</f>
        <v>2960.6053099999999</v>
      </c>
      <c r="E39" s="9">
        <f>E23</f>
        <v>14931452.847000001</v>
      </c>
      <c r="F39" s="22">
        <f>F23</f>
        <v>4172555.3</v>
      </c>
      <c r="G39" s="37"/>
    </row>
    <row r="40" spans="1:7" x14ac:dyDescent="0.25">
      <c r="A40" s="27" t="s">
        <v>34</v>
      </c>
      <c r="B40" s="112">
        <f>B36/$G36</f>
        <v>8.9526315789473683E-3</v>
      </c>
      <c r="C40" s="112">
        <f>C36/$G36</f>
        <v>0</v>
      </c>
      <c r="D40" s="112">
        <f>D36/$G36</f>
        <v>0</v>
      </c>
      <c r="E40" s="112">
        <f>E36/$G36</f>
        <v>3.836842105263158E-3</v>
      </c>
      <c r="F40" s="113">
        <f>F36/$G36</f>
        <v>1.5789473684210526E-3</v>
      </c>
      <c r="G40" s="38"/>
    </row>
    <row r="43" spans="1:7" x14ac:dyDescent="0.25">
      <c r="A43" s="21" t="s">
        <v>41</v>
      </c>
    </row>
    <row r="44" spans="1:7" x14ac:dyDescent="0.25">
      <c r="A44" s="68" t="s">
        <v>33</v>
      </c>
      <c r="B44" s="63" t="s">
        <v>0</v>
      </c>
      <c r="C44" s="63" t="s">
        <v>1</v>
      </c>
      <c r="D44" s="63" t="s">
        <v>2</v>
      </c>
      <c r="E44" s="63" t="s">
        <v>3</v>
      </c>
      <c r="F44" s="63" t="s">
        <v>5</v>
      </c>
      <c r="G44" s="65" t="s">
        <v>6</v>
      </c>
    </row>
    <row r="45" spans="1:7" x14ac:dyDescent="0.25">
      <c r="A45" s="26" t="s">
        <v>40</v>
      </c>
      <c r="B45" s="9">
        <f t="shared" ref="B45:E45" si="15">IF(B37=0,0,B36/B37)</f>
        <v>338.5536137762063</v>
      </c>
      <c r="C45" s="9">
        <f t="shared" si="15"/>
        <v>0</v>
      </c>
      <c r="D45" s="9">
        <f t="shared" si="15"/>
        <v>0</v>
      </c>
      <c r="E45" s="9">
        <f t="shared" si="15"/>
        <v>139.12213740458014</v>
      </c>
      <c r="F45" s="9">
        <f>IF(F37=0,0,F36/F37)</f>
        <v>2122.8417775261819</v>
      </c>
      <c r="G45" s="36">
        <f>G36/G37</f>
        <v>76</v>
      </c>
    </row>
    <row r="46" spans="1:7" x14ac:dyDescent="0.25">
      <c r="A46" s="26" t="s">
        <v>36</v>
      </c>
      <c r="B46" s="3">
        <f>G23*10000</f>
        <v>5636.1929507283257</v>
      </c>
      <c r="C46" s="3">
        <f t="shared" ref="C46:F46" si="16">H23*10000</f>
        <v>7024.2161714019394</v>
      </c>
      <c r="D46" s="3">
        <f t="shared" si="16"/>
        <v>7790.7461025760176</v>
      </c>
      <c r="E46" s="3">
        <f t="shared" si="16"/>
        <v>4467.7964500006992</v>
      </c>
      <c r="F46" s="3">
        <f t="shared" si="16"/>
        <v>8449.1277872588907</v>
      </c>
      <c r="G46" s="37"/>
    </row>
    <row r="47" spans="1:7" x14ac:dyDescent="0.25">
      <c r="A47" s="27" t="s">
        <v>35</v>
      </c>
      <c r="B47" s="23">
        <f>B39/(B37+B39-B38)</f>
        <v>0.73597095508765487</v>
      </c>
      <c r="C47" s="23">
        <f>C39/(C37+C39-C38)</f>
        <v>1.1264718003068337</v>
      </c>
      <c r="D47" s="23">
        <f>D39/(D37+D39-D38)</f>
        <v>-1.5020234560770531E-2</v>
      </c>
      <c r="E47" s="23">
        <f>E39/(E37+E39-E38)</f>
        <v>0.74058949958140041</v>
      </c>
      <c r="F47" s="23">
        <f>F39/(F37+F39-F38)</f>
        <v>-24.863173320221843</v>
      </c>
      <c r="G47" s="38"/>
    </row>
    <row r="49" spans="1:7" x14ac:dyDescent="0.25">
      <c r="A49" s="21" t="s">
        <v>42</v>
      </c>
    </row>
    <row r="50" spans="1:7" x14ac:dyDescent="0.25">
      <c r="A50" s="68" t="s">
        <v>33</v>
      </c>
      <c r="B50" s="62" t="s">
        <v>0</v>
      </c>
      <c r="C50" s="63" t="s">
        <v>1</v>
      </c>
      <c r="D50" s="63" t="s">
        <v>2</v>
      </c>
      <c r="E50" s="63" t="s">
        <v>3</v>
      </c>
      <c r="F50" s="64" t="s">
        <v>5</v>
      </c>
      <c r="G50" s="65" t="s">
        <v>48</v>
      </c>
    </row>
    <row r="51" spans="1:7" x14ac:dyDescent="0.25">
      <c r="A51" s="26" t="s">
        <v>40</v>
      </c>
      <c r="B51" s="33">
        <f>IF(B45&gt;References!$A$11,References!$B$11,IF(B45&lt;References!$A$13,References!$B$13,References!$B$12))</f>
        <v>1</v>
      </c>
      <c r="C51" s="9">
        <f>IF(C45&gt;References!$A$11,References!$B$11,IF(C45&lt;References!$A$13,References!$B$13,References!$B$12))</f>
        <v>3</v>
      </c>
      <c r="D51" s="9">
        <f>IF(D45&gt;References!$A$11,References!$B$11,IF(D45&lt;References!$A$13,References!$B$13,References!$B$12))</f>
        <v>3</v>
      </c>
      <c r="E51" s="9">
        <f>IF(E45&gt;References!$A$11,References!$B$11,IF(E45&lt;References!$A$13,References!$B$13,References!$B$12))</f>
        <v>1</v>
      </c>
      <c r="F51" s="22">
        <f>IF(F45&gt;References!$A$11,References!$B$11,IF(F45&lt;References!$A$13,References!$B$13,References!$B$12))</f>
        <v>1</v>
      </c>
      <c r="G51" s="39">
        <v>3</v>
      </c>
    </row>
    <row r="52" spans="1:7" x14ac:dyDescent="0.25">
      <c r="A52" s="26" t="s">
        <v>36</v>
      </c>
      <c r="B52" s="33">
        <f>IF(B46&lt;References!$A$16,References!$B$16,IF(B46&gt;References!$A$18,References!$B$18,References!$B$17))</f>
        <v>3</v>
      </c>
      <c r="C52" s="9">
        <f>IF(C46&lt;References!$A$16,References!$B$16,IF(C46&gt;References!$A$18,References!$B$18,References!$B$17))</f>
        <v>3</v>
      </c>
      <c r="D52" s="9">
        <f>IF(D46&lt;References!$A$16,References!$B$16,IF(D46&gt;References!$A$18,References!$B$18,References!$B$17))</f>
        <v>3</v>
      </c>
      <c r="E52" s="9">
        <f>IF(E46&lt;References!$A$16,References!$B$16,IF(E46&gt;References!$A$18,References!$B$18,References!$B$17))</f>
        <v>3</v>
      </c>
      <c r="F52" s="22">
        <f>IF(F46&lt;References!$A$16,References!$B$16,IF(F46&gt;References!$A$18,References!$B$18,References!$B$17))</f>
        <v>3</v>
      </c>
      <c r="G52" s="40">
        <v>3</v>
      </c>
    </row>
    <row r="53" spans="1:7" x14ac:dyDescent="0.25">
      <c r="A53" s="27" t="s">
        <v>35</v>
      </c>
      <c r="B53" s="34">
        <f>IF(B47&lt;References!$A$21,References!$B$21,IF(B47&gt;References!$A$23,References!$B$23,References!$B$22))</f>
        <v>3</v>
      </c>
      <c r="C53" s="35">
        <f>IF(C47&lt;References!$A$21,References!$B$21,IF(C47&gt;References!$A$23,References!$B$23,References!$B$22))</f>
        <v>3</v>
      </c>
      <c r="D53" s="35">
        <f>IF(D47&lt;References!$A$21,References!$B$21,IF(D47&gt;References!$A$23,References!$B$23,References!$B$22))</f>
        <v>1</v>
      </c>
      <c r="E53" s="35">
        <f>IF(E47&lt;References!$A$21,References!$B$21,IF(E47&gt;References!$A$23,References!$B$23,References!$B$22))</f>
        <v>3</v>
      </c>
      <c r="F53" s="24">
        <f>IF(F47&lt;References!$A$21,References!$B$21,IF(F47&gt;References!$A$23,References!$B$23,References!$B$22))</f>
        <v>1</v>
      </c>
      <c r="G53" s="41">
        <v>3</v>
      </c>
    </row>
    <row r="54" spans="1:7" x14ac:dyDescent="0.25">
      <c r="A54" s="7"/>
      <c r="B54" s="9"/>
      <c r="C54" s="9"/>
      <c r="D54" s="9"/>
      <c r="E54" s="9"/>
      <c r="F54" s="9"/>
      <c r="G54" s="9"/>
    </row>
    <row r="55" spans="1:7" x14ac:dyDescent="0.25">
      <c r="A55" s="21" t="s">
        <v>47</v>
      </c>
    </row>
    <row r="56" spans="1:7" x14ac:dyDescent="0.25">
      <c r="A56" s="68" t="s">
        <v>33</v>
      </c>
      <c r="B56" s="62" t="s">
        <v>0</v>
      </c>
      <c r="C56" s="63" t="s">
        <v>1</v>
      </c>
      <c r="D56" s="63" t="s">
        <v>2</v>
      </c>
      <c r="E56" s="63" t="s">
        <v>3</v>
      </c>
      <c r="F56" s="64" t="s">
        <v>5</v>
      </c>
      <c r="G56" s="65" t="s">
        <v>49</v>
      </c>
    </row>
    <row r="57" spans="1:7" x14ac:dyDescent="0.25">
      <c r="A57" s="26" t="s">
        <v>40</v>
      </c>
      <c r="B57" s="43">
        <f>B51/$G51</f>
        <v>0.33333333333333331</v>
      </c>
      <c r="C57" s="45">
        <f t="shared" ref="C57:F57" si="17">C51/$G51</f>
        <v>1</v>
      </c>
      <c r="D57" s="45">
        <f t="shared" si="17"/>
        <v>1</v>
      </c>
      <c r="E57" s="45">
        <f t="shared" si="17"/>
        <v>0.33333333333333331</v>
      </c>
      <c r="F57" s="46">
        <f t="shared" si="17"/>
        <v>0.33333333333333331</v>
      </c>
      <c r="G57" s="51">
        <f>References!B2</f>
        <v>0.15</v>
      </c>
    </row>
    <row r="58" spans="1:7" x14ac:dyDescent="0.25">
      <c r="A58" s="26" t="s">
        <v>36</v>
      </c>
      <c r="B58" s="42">
        <f t="shared" ref="B58:F59" si="18">B52/$G52</f>
        <v>1</v>
      </c>
      <c r="C58" s="47">
        <f t="shared" si="18"/>
        <v>1</v>
      </c>
      <c r="D58" s="47">
        <f t="shared" si="18"/>
        <v>1</v>
      </c>
      <c r="E58" s="47">
        <f t="shared" si="18"/>
        <v>1</v>
      </c>
      <c r="F58" s="48">
        <f t="shared" si="18"/>
        <v>1</v>
      </c>
      <c r="G58" s="52">
        <f>References!B3</f>
        <v>0.3</v>
      </c>
    </row>
    <row r="59" spans="1:7" x14ac:dyDescent="0.25">
      <c r="A59" s="27" t="s">
        <v>35</v>
      </c>
      <c r="B59" s="44">
        <f t="shared" si="18"/>
        <v>1</v>
      </c>
      <c r="C59" s="49">
        <f t="shared" si="18"/>
        <v>1</v>
      </c>
      <c r="D59" s="49">
        <f t="shared" si="18"/>
        <v>0.33333333333333331</v>
      </c>
      <c r="E59" s="49">
        <f t="shared" si="18"/>
        <v>1</v>
      </c>
      <c r="F59" s="50">
        <f t="shared" si="18"/>
        <v>0.33333333333333331</v>
      </c>
      <c r="G59" s="53">
        <f>References!B4</f>
        <v>0.15</v>
      </c>
    </row>
    <row r="61" spans="1:7" x14ac:dyDescent="0.25">
      <c r="A61" s="21" t="s">
        <v>52</v>
      </c>
    </row>
    <row r="62" spans="1:7" x14ac:dyDescent="0.25">
      <c r="A62" s="68" t="s">
        <v>33</v>
      </c>
      <c r="B62" s="62" t="s">
        <v>0</v>
      </c>
      <c r="C62" s="63" t="s">
        <v>1</v>
      </c>
      <c r="D62" s="63" t="s">
        <v>2</v>
      </c>
      <c r="E62" s="63" t="s">
        <v>3</v>
      </c>
      <c r="F62" s="64" t="s">
        <v>5</v>
      </c>
      <c r="G62" s="54"/>
    </row>
    <row r="63" spans="1:7" x14ac:dyDescent="0.25">
      <c r="A63" s="25" t="s">
        <v>40</v>
      </c>
      <c r="B63" s="55">
        <f>B57*$G57</f>
        <v>4.9999999999999996E-2</v>
      </c>
      <c r="C63" s="57">
        <f t="shared" ref="C63:F63" si="19">C57*$G57</f>
        <v>0.15</v>
      </c>
      <c r="D63" s="57">
        <f t="shared" si="19"/>
        <v>0.15</v>
      </c>
      <c r="E63" s="57">
        <f t="shared" si="19"/>
        <v>4.9999999999999996E-2</v>
      </c>
      <c r="F63" s="58">
        <f t="shared" si="19"/>
        <v>4.9999999999999996E-2</v>
      </c>
      <c r="G63" s="10"/>
    </row>
    <row r="64" spans="1:7" x14ac:dyDescent="0.25">
      <c r="A64" s="26" t="s">
        <v>36</v>
      </c>
      <c r="B64" s="59">
        <f t="shared" ref="B64:F65" si="20">B58*$G58</f>
        <v>0.3</v>
      </c>
      <c r="C64" s="60">
        <f t="shared" si="20"/>
        <v>0.3</v>
      </c>
      <c r="D64" s="60">
        <f t="shared" si="20"/>
        <v>0.3</v>
      </c>
      <c r="E64" s="60">
        <f t="shared" si="20"/>
        <v>0.3</v>
      </c>
      <c r="F64" s="61">
        <f t="shared" si="20"/>
        <v>0.3</v>
      </c>
      <c r="G64" s="56"/>
    </row>
    <row r="65" spans="1:7" x14ac:dyDescent="0.25">
      <c r="A65" s="26" t="s">
        <v>35</v>
      </c>
      <c r="B65" s="59">
        <f t="shared" si="20"/>
        <v>0.15</v>
      </c>
      <c r="C65" s="60">
        <f t="shared" si="20"/>
        <v>0.15</v>
      </c>
      <c r="D65" s="60">
        <f t="shared" si="20"/>
        <v>4.9999999999999996E-2</v>
      </c>
      <c r="E65" s="60">
        <f t="shared" si="20"/>
        <v>0.15</v>
      </c>
      <c r="F65" s="61">
        <f t="shared" si="20"/>
        <v>4.9999999999999996E-2</v>
      </c>
      <c r="G65" s="10"/>
    </row>
    <row r="66" spans="1:7" x14ac:dyDescent="0.25">
      <c r="A66" s="28" t="s">
        <v>53</v>
      </c>
      <c r="B66" s="86">
        <f>SUM(B63:B65)</f>
        <v>0.5</v>
      </c>
      <c r="C66" s="86">
        <f t="shared" ref="C66:F66" si="21">SUM(C63:C65)</f>
        <v>0.6</v>
      </c>
      <c r="D66" s="86">
        <f t="shared" si="21"/>
        <v>0.49999999999999994</v>
      </c>
      <c r="E66" s="86">
        <f t="shared" si="21"/>
        <v>0.5</v>
      </c>
      <c r="F66" s="86">
        <f t="shared" si="21"/>
        <v>0.39999999999999997</v>
      </c>
    </row>
    <row r="70" spans="1:7" x14ac:dyDescent="0.25">
      <c r="A70" t="s">
        <v>92</v>
      </c>
    </row>
    <row r="71" spans="1:7" x14ac:dyDescent="0.25">
      <c r="A71" s="80" t="s">
        <v>53</v>
      </c>
      <c r="B71" s="81">
        <f>B66</f>
        <v>0.5</v>
      </c>
      <c r="C71" s="81">
        <f t="shared" ref="C71:F71" si="22">C66</f>
        <v>0.6</v>
      </c>
      <c r="D71" s="81">
        <f t="shared" si="22"/>
        <v>0.49999999999999994</v>
      </c>
      <c r="E71" s="81">
        <f t="shared" si="22"/>
        <v>0.5</v>
      </c>
      <c r="F71" s="81">
        <f t="shared" si="22"/>
        <v>0.39999999999999997</v>
      </c>
    </row>
    <row r="72" spans="1:7" x14ac:dyDescent="0.25">
      <c r="A72" s="80" t="s">
        <v>80</v>
      </c>
      <c r="B72" s="82">
        <f>BE23</f>
        <v>0.25155139610183908</v>
      </c>
      <c r="C72" s="82">
        <f>BF23</f>
        <v>0.22084635122106905</v>
      </c>
      <c r="D72" s="82">
        <f>BG23</f>
        <v>0.2644404950933279</v>
      </c>
      <c r="E72" s="82">
        <f>BH23</f>
        <v>0.28566246001134132</v>
      </c>
      <c r="F72" s="82">
        <f>BI23</f>
        <v>0.20573323260305024</v>
      </c>
    </row>
    <row r="73" spans="1:7" x14ac:dyDescent="0.25">
      <c r="A73" s="80" t="s">
        <v>81</v>
      </c>
      <c r="B73" s="83">
        <f>SUM(B71:B72)</f>
        <v>0.75155139610183908</v>
      </c>
      <c r="C73" s="83">
        <f t="shared" ref="C73:F73" si="23">SUM(C71:C72)</f>
        <v>0.82084635122106908</v>
      </c>
      <c r="D73" s="83">
        <f t="shared" si="23"/>
        <v>0.7644404950933279</v>
      </c>
      <c r="E73" s="83">
        <f t="shared" si="23"/>
        <v>0.78566246001134132</v>
      </c>
      <c r="F73" s="83">
        <f t="shared" si="23"/>
        <v>0.60573323260305023</v>
      </c>
    </row>
    <row r="74" spans="1:7" x14ac:dyDescent="0.25">
      <c r="A74" s="80" t="s">
        <v>86</v>
      </c>
      <c r="B74" s="76" t="str">
        <f>IF(B73&gt;References!$A$39,References!$B$39,References!$B$40)</f>
        <v>Critical</v>
      </c>
      <c r="C74" s="76" t="str">
        <f>IF(C73&gt;References!$A$39,References!$B$39,References!$B$40)</f>
        <v>Critical</v>
      </c>
      <c r="D74" s="76" t="str">
        <f>IF(D73&gt;References!$A$39,References!$B$39,References!$B$40)</f>
        <v>Critical</v>
      </c>
      <c r="E74" s="76" t="str">
        <f>IF(E73&gt;References!$A$39,References!$B$39,References!$B$40)</f>
        <v>Critical</v>
      </c>
      <c r="F74" s="76" t="str">
        <f>IF(F73&gt;References!$A$39,References!$B$39,References!$B$40)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053B-E8C5-4B72-BABA-CD9554E658DD}">
  <dimension ref="A1:BI108"/>
  <sheetViews>
    <sheetView topLeftCell="A40" zoomScale="85" zoomScaleNormal="85" workbookViewId="0">
      <selection activeCell="F59" sqref="F59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119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27" t="s">
        <v>136</v>
      </c>
      <c r="C5" s="128"/>
      <c r="D5" s="128"/>
      <c r="E5" s="128"/>
      <c r="F5" s="129"/>
      <c r="G5" s="134" t="s">
        <v>37</v>
      </c>
      <c r="H5" s="134"/>
      <c r="I5" s="134"/>
      <c r="J5" s="134"/>
      <c r="K5" s="134"/>
      <c r="L5" s="133" t="s">
        <v>67</v>
      </c>
      <c r="M5" s="133"/>
      <c r="N5" s="133"/>
      <c r="O5" s="133"/>
      <c r="P5" s="133"/>
      <c r="Q5" s="133" t="s">
        <v>70</v>
      </c>
      <c r="R5" s="133"/>
      <c r="S5" s="133"/>
      <c r="T5" s="133"/>
      <c r="U5" s="133"/>
      <c r="V5" s="133" t="s">
        <v>72</v>
      </c>
      <c r="W5" s="133"/>
      <c r="X5" s="133"/>
      <c r="Y5" s="133"/>
      <c r="Z5" s="133"/>
      <c r="AA5" s="134" t="s">
        <v>78</v>
      </c>
      <c r="AB5" s="134"/>
      <c r="AC5" s="134"/>
      <c r="AD5" s="134"/>
      <c r="AE5" s="134"/>
      <c r="AF5" s="134" t="s">
        <v>73</v>
      </c>
      <c r="AG5" s="134"/>
      <c r="AH5" s="134"/>
      <c r="AI5" s="134"/>
      <c r="AJ5" s="134"/>
      <c r="AK5" s="134" t="s">
        <v>74</v>
      </c>
      <c r="AL5" s="134"/>
      <c r="AM5" s="134"/>
      <c r="AN5" s="134"/>
      <c r="AO5" s="134"/>
      <c r="AP5" s="133" t="s">
        <v>75</v>
      </c>
      <c r="AQ5" s="133"/>
      <c r="AR5" s="133"/>
      <c r="AS5" s="133"/>
      <c r="AT5" s="133"/>
      <c r="AU5" s="133" t="s">
        <v>76</v>
      </c>
      <c r="AV5" s="133"/>
      <c r="AW5" s="133"/>
      <c r="AX5" s="133"/>
      <c r="AY5" s="133"/>
      <c r="AZ5" s="133" t="s">
        <v>77</v>
      </c>
      <c r="BA5" s="133"/>
      <c r="BB5" s="133"/>
      <c r="BC5" s="133"/>
      <c r="BD5" s="133"/>
      <c r="BE5" s="133" t="s">
        <v>79</v>
      </c>
      <c r="BF5" s="133"/>
      <c r="BG5" s="133"/>
      <c r="BH5" s="133"/>
      <c r="BI5" s="133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7324</v>
      </c>
      <c r="C7" s="89">
        <v>12</v>
      </c>
      <c r="D7" s="89">
        <v>1.3640000000000001</v>
      </c>
      <c r="E7" s="89">
        <v>380.86700000000002</v>
      </c>
      <c r="F7" s="89">
        <v>25.61</v>
      </c>
      <c r="G7" s="19">
        <f>IF(B$57=0,0,(B7/B$57)^2)</f>
        <v>5.5360415984718119E-5</v>
      </c>
      <c r="H7" s="19">
        <f>IF(C$57=0,0,(C7/C$57)^2)</f>
        <v>8.7018816289552613E-10</v>
      </c>
      <c r="I7" s="19">
        <f>IF(D$57=0,0,(D7/D$57)^2)</f>
        <v>5.6237936851714494E-11</v>
      </c>
      <c r="J7" s="19">
        <f>IF(E$57=0,0,(E7/E$57)^2)</f>
        <v>2.3692880283203141E-6</v>
      </c>
      <c r="K7" s="19">
        <f>IF(F$57=0,0,(F7/F$57)^2)</f>
        <v>6.4814591318063157E-9</v>
      </c>
      <c r="L7" s="18">
        <f>IF(COUNT(B7)=1,VLOOKUP($A7,References!$E$3:$P$69,9,FALSE),0)</f>
        <v>1</v>
      </c>
      <c r="M7" s="18">
        <f>IF(COUNT(C7)=1,VLOOKUP($A7,References!$E$3:$P$69,9,FALSE),0)</f>
        <v>1</v>
      </c>
      <c r="N7" s="18">
        <f>IF(COUNT(D7)=1,VLOOKUP($A7,References!$E$3:$P$69,9,FALSE),0)</f>
        <v>1</v>
      </c>
      <c r="O7" s="18">
        <f>IF(COUNT(E7)=1,VLOOKUP($A7,References!$E$3:$P$69,9,FALSE),0)</f>
        <v>1</v>
      </c>
      <c r="P7" s="18">
        <f>IF(COUNT(F7)=1,VLOOKUP($A7,References!$E$3:$P$69,9,FALSE),0)</f>
        <v>1</v>
      </c>
      <c r="Q7" s="18">
        <f>IF(COUNT(B7)=1,VLOOKUP($A7,References!$E$3:$P$69,10,FALSE),0)</f>
        <v>1</v>
      </c>
      <c r="R7" s="18">
        <f>IF(COUNT(C7)=1,VLOOKUP($A7,References!$E$3:$P$69,10,FALSE),0)</f>
        <v>1</v>
      </c>
      <c r="S7" s="18">
        <f>IF(COUNT(D7)=1,VLOOKUP($A7,References!$E$3:$P$69,10,FALSE),0)</f>
        <v>1</v>
      </c>
      <c r="T7" s="18">
        <f>IF(COUNT(E7)=1,VLOOKUP($A7,References!$E$3:$P$69,10,FALSE),0)</f>
        <v>1</v>
      </c>
      <c r="U7" s="18">
        <f>IF(COUNT(F7)=1,VLOOKUP($A7,References!$E$3:$P$69,10,FALSE),0)</f>
        <v>1</v>
      </c>
      <c r="V7" s="18">
        <f>IF(COUNT(B7)=1,VLOOKUP($A7,References!$E$3:$P$69,12,FALSE),0)</f>
        <v>2</v>
      </c>
      <c r="W7" s="18">
        <f>IF(COUNT(C7)=1,VLOOKUP($A7,References!$E$3:$P$69,12,FALSE),0)</f>
        <v>2</v>
      </c>
      <c r="X7" s="18">
        <f>IF(COUNT(D7)=1,VLOOKUP($A7,References!$E$3:$P$69,12,FALSE),0)</f>
        <v>2</v>
      </c>
      <c r="Y7" s="18">
        <f>IF(COUNT(E7)=1,VLOOKUP($A7,References!$E$3:$P$69,12,FALSE),0)</f>
        <v>2</v>
      </c>
      <c r="Z7" s="18">
        <f>IF(COUNT(F7)=1,VLOOKUP($A7,References!$E$3:$P$69,12,FALSE),0)</f>
        <v>2</v>
      </c>
      <c r="AA7" s="19">
        <f>L7/References!$B$28</f>
        <v>0.33333333333333331</v>
      </c>
      <c r="AB7" s="19">
        <f>M7/References!$B$28</f>
        <v>0.33333333333333331</v>
      </c>
      <c r="AC7" s="19">
        <f>N7/References!$B$28</f>
        <v>0.33333333333333331</v>
      </c>
      <c r="AD7" s="19">
        <f>O7/References!$B$28</f>
        <v>0.33333333333333331</v>
      </c>
      <c r="AE7" s="19">
        <f>P7/References!$B$28</f>
        <v>0.33333333333333331</v>
      </c>
      <c r="AF7" s="19">
        <f t="shared" ref="AF7:AF56" si="0">Q7/2</f>
        <v>0.5</v>
      </c>
      <c r="AG7" s="19">
        <f t="shared" ref="AG7:AJ56" si="1">R7/2</f>
        <v>0.5</v>
      </c>
      <c r="AH7" s="19">
        <f t="shared" si="1"/>
        <v>0.5</v>
      </c>
      <c r="AI7" s="19">
        <f t="shared" si="1"/>
        <v>0.5</v>
      </c>
      <c r="AJ7" s="19">
        <f t="shared" si="1"/>
        <v>0.5</v>
      </c>
      <c r="AK7" s="19">
        <f>V7/References!$B$36</f>
        <v>0.4</v>
      </c>
      <c r="AL7" s="19">
        <f>W7/References!$B$36</f>
        <v>0.4</v>
      </c>
      <c r="AM7" s="19">
        <f>X7/References!$B$36</f>
        <v>0.4</v>
      </c>
      <c r="AN7" s="19">
        <f>Y7/References!$B$36</f>
        <v>0.4</v>
      </c>
      <c r="AO7" s="19">
        <f>Z7/References!$B$36</f>
        <v>0.4</v>
      </c>
      <c r="AP7" s="19">
        <f>AA7*References!$B$6</f>
        <v>8.3333333333333329E-2</v>
      </c>
      <c r="AQ7" s="19">
        <f>AB7*References!$B$6</f>
        <v>8.3333333333333329E-2</v>
      </c>
      <c r="AR7" s="19">
        <f>AC7*References!$B$6</f>
        <v>8.3333333333333329E-2</v>
      </c>
      <c r="AS7" s="19">
        <f>AD7*References!$B$6</f>
        <v>8.3333333333333329E-2</v>
      </c>
      <c r="AT7" s="19">
        <f>AE7*References!$B$6</f>
        <v>8.3333333333333329E-2</v>
      </c>
      <c r="AU7" s="19">
        <f>AF7*References!$B$5</f>
        <v>2.5000000000000001E-2</v>
      </c>
      <c r="AV7" s="19">
        <f>AG7*References!$B$5</f>
        <v>2.5000000000000001E-2</v>
      </c>
      <c r="AW7" s="19">
        <f>AH7*References!$B$5</f>
        <v>2.5000000000000001E-2</v>
      </c>
      <c r="AX7" s="19">
        <f>AI7*References!$B$5</f>
        <v>2.5000000000000001E-2</v>
      </c>
      <c r="AY7" s="19">
        <f>AJ7*References!$B$5</f>
        <v>2.5000000000000001E-2</v>
      </c>
      <c r="AZ7" s="19">
        <f>AK7*References!$B$7</f>
        <v>4.0000000000000008E-2</v>
      </c>
      <c r="BA7" s="19">
        <f>AL7*References!$B$7</f>
        <v>4.0000000000000008E-2</v>
      </c>
      <c r="BB7" s="19">
        <f>AM7*References!$B$7</f>
        <v>4.0000000000000008E-2</v>
      </c>
      <c r="BC7" s="19">
        <f>AN7*References!$B$7</f>
        <v>4.0000000000000008E-2</v>
      </c>
      <c r="BD7" s="19">
        <f>AO7*References!$B$7</f>
        <v>4.0000000000000008E-2</v>
      </c>
      <c r="BE7" s="78">
        <f>IF((AP7+AU7+AZ7)=0,"",AP7+AU7+AZ7)</f>
        <v>0.14833333333333334</v>
      </c>
      <c r="BF7" s="78">
        <f t="shared" ref="BF7:BI55" si="2">IF((AQ7+AV7+BA7)=0,"",AQ7+AV7+BA7)</f>
        <v>0.14833333333333334</v>
      </c>
      <c r="BG7" s="78">
        <f t="shared" si="2"/>
        <v>0.14833333333333334</v>
      </c>
      <c r="BH7" s="78">
        <f t="shared" si="2"/>
        <v>0.14833333333333334</v>
      </c>
      <c r="BI7" s="78">
        <f t="shared" si="2"/>
        <v>0.14833333333333334</v>
      </c>
    </row>
    <row r="8" spans="1:61" x14ac:dyDescent="0.25">
      <c r="A8" s="88" t="s">
        <v>120</v>
      </c>
      <c r="B8" s="89">
        <v>75</v>
      </c>
      <c r="C8" s="89"/>
      <c r="D8" s="89">
        <v>109.414</v>
      </c>
      <c r="E8" s="89">
        <v>103.09699999999999</v>
      </c>
      <c r="F8" s="89">
        <v>61.46</v>
      </c>
      <c r="G8" s="19">
        <f>IF(B$57=0,0,(B8/B$57)^2)</f>
        <v>5.8053071203260619E-9</v>
      </c>
      <c r="H8" s="19">
        <f>IF(C$57=0,0,(C8/C$57)^2)</f>
        <v>0</v>
      </c>
      <c r="I8" s="19">
        <f>IF(D$57=0,0,(D8/D$57)^2)</f>
        <v>3.6186487526411529E-7</v>
      </c>
      <c r="J8" s="19">
        <f>IF(E$57=0,0,(E8/E$57)^2)</f>
        <v>1.7360539842151611E-7</v>
      </c>
      <c r="K8" s="19">
        <f>IF(F$57=0,0,(F8/F$57)^2)</f>
        <v>3.7328345561094254E-8</v>
      </c>
      <c r="L8" s="18">
        <f>IF(COUNT(B8)=1,VLOOKUP($A8,References!$E$3:$P$69,9,FALSE),0)</f>
        <v>1</v>
      </c>
      <c r="M8" s="18">
        <f>IF(COUNT(C8)=1,VLOOKUP($A8,References!$E$3:$P$69,9,FALSE),0)</f>
        <v>0</v>
      </c>
      <c r="N8" s="18">
        <f>IF(COUNT(D8)=1,VLOOKUP($A8,References!$E$3:$P$69,9,FALSE),0)</f>
        <v>1</v>
      </c>
      <c r="O8" s="18">
        <f>IF(COUNT(E8)=1,VLOOKUP($A8,References!$E$3:$P$69,9,FALSE),0)</f>
        <v>1</v>
      </c>
      <c r="P8" s="18">
        <f>IF(COUNT(F8)=1,VLOOKUP($A8,References!$E$3:$P$69,9,FALSE),0)</f>
        <v>1</v>
      </c>
      <c r="Q8" s="18">
        <f>IF(COUNT(B8)=1,VLOOKUP($A8,References!$E$3:$P$69,10,FALSE),0)</f>
        <v>2</v>
      </c>
      <c r="R8" s="18">
        <f>IF(COUNT(C8)=1,VLOOKUP($A8,References!$E$3:$P$69,10,FALSE),0)</f>
        <v>0</v>
      </c>
      <c r="S8" s="18">
        <f>IF(COUNT(D8)=1,VLOOKUP($A8,References!$E$3:$P$69,10,FALSE),0)</f>
        <v>2</v>
      </c>
      <c r="T8" s="18">
        <f>IF(COUNT(E8)=1,VLOOKUP($A8,References!$E$3:$P$69,10,FALSE),0)</f>
        <v>2</v>
      </c>
      <c r="U8" s="18">
        <f>IF(COUNT(F8)=1,VLOOKUP($A8,References!$E$3:$P$69,10,FALSE),0)</f>
        <v>2</v>
      </c>
      <c r="V8" s="18">
        <f>IF(COUNT(B8)=1,VLOOKUP($A8,References!$E$3:$P$69,12,FALSE),0)</f>
        <v>1</v>
      </c>
      <c r="W8" s="18">
        <f>IF(COUNT(C8)=1,VLOOKUP($A8,References!$E$3:$P$69,12,FALSE),0)</f>
        <v>0</v>
      </c>
      <c r="X8" s="18">
        <f>IF(COUNT(D8)=1,VLOOKUP($A8,References!$E$3:$P$69,12,FALSE),0)</f>
        <v>1</v>
      </c>
      <c r="Y8" s="18">
        <f>IF(COUNT(E8)=1,VLOOKUP($A8,References!$E$3:$P$69,12,FALSE),0)</f>
        <v>1</v>
      </c>
      <c r="Z8" s="18">
        <f>IF(COUNT(F8)=1,VLOOKUP($A8,References!$E$3:$P$69,12,FALSE),0)</f>
        <v>1</v>
      </c>
      <c r="AA8" s="19">
        <f>L8/References!$B$28</f>
        <v>0.33333333333333331</v>
      </c>
      <c r="AB8" s="19">
        <f>M8/References!$B$28</f>
        <v>0</v>
      </c>
      <c r="AC8" s="19">
        <f>N8/References!$B$28</f>
        <v>0.33333333333333331</v>
      </c>
      <c r="AD8" s="19">
        <f>O8/References!$B$28</f>
        <v>0.33333333333333331</v>
      </c>
      <c r="AE8" s="19">
        <f>P8/References!$B$28</f>
        <v>0.33333333333333331</v>
      </c>
      <c r="AF8" s="19">
        <f t="shared" si="0"/>
        <v>1</v>
      </c>
      <c r="AG8" s="19">
        <f t="shared" si="1"/>
        <v>0</v>
      </c>
      <c r="AH8" s="19">
        <f t="shared" si="1"/>
        <v>1</v>
      </c>
      <c r="AI8" s="19">
        <f t="shared" si="1"/>
        <v>1</v>
      </c>
      <c r="AJ8" s="19">
        <f t="shared" si="1"/>
        <v>1</v>
      </c>
      <c r="AK8" s="19">
        <f>V8/References!$B$36</f>
        <v>0.2</v>
      </c>
      <c r="AL8" s="19">
        <f>W8/References!$B$36</f>
        <v>0</v>
      </c>
      <c r="AM8" s="19">
        <f>X8/References!$B$36</f>
        <v>0.2</v>
      </c>
      <c r="AN8" s="19">
        <f>Y8/References!$B$36</f>
        <v>0.2</v>
      </c>
      <c r="AO8" s="19">
        <f>Z8/References!$B$36</f>
        <v>0.2</v>
      </c>
      <c r="AP8" s="19">
        <f>AA8*References!$B$6</f>
        <v>8.3333333333333329E-2</v>
      </c>
      <c r="AQ8" s="19">
        <f>AB8*References!$B$6</f>
        <v>0</v>
      </c>
      <c r="AR8" s="19">
        <f>AC8*References!$B$6</f>
        <v>8.3333333333333329E-2</v>
      </c>
      <c r="AS8" s="19">
        <f>AD8*References!$B$6</f>
        <v>8.3333333333333329E-2</v>
      </c>
      <c r="AT8" s="19">
        <f>AE8*References!$B$6</f>
        <v>8.3333333333333329E-2</v>
      </c>
      <c r="AU8" s="19">
        <f>AF8*References!$B$5</f>
        <v>0.05</v>
      </c>
      <c r="AV8" s="19">
        <f>AG8*References!$B$5</f>
        <v>0</v>
      </c>
      <c r="AW8" s="19">
        <f>AH8*References!$B$5</f>
        <v>0.05</v>
      </c>
      <c r="AX8" s="19">
        <f>AI8*References!$B$5</f>
        <v>0.05</v>
      </c>
      <c r="AY8" s="19">
        <f>AJ8*References!$B$5</f>
        <v>0.05</v>
      </c>
      <c r="AZ8" s="19">
        <f>AK8*References!$B$7</f>
        <v>2.0000000000000004E-2</v>
      </c>
      <c r="BA8" s="19">
        <f>AL8*References!$B$7</f>
        <v>0</v>
      </c>
      <c r="BB8" s="19">
        <f>AM8*References!$B$7</f>
        <v>2.0000000000000004E-2</v>
      </c>
      <c r="BC8" s="19">
        <f>AN8*References!$B$7</f>
        <v>2.0000000000000004E-2</v>
      </c>
      <c r="BD8" s="19">
        <f>AO8*References!$B$7</f>
        <v>2.0000000000000004E-2</v>
      </c>
      <c r="BE8" s="78">
        <f t="shared" ref="BE8:BE33" si="3">IF((AP8+AU8+AZ8)=0,"",AP8+AU8+AZ8)</f>
        <v>0.15333333333333332</v>
      </c>
      <c r="BF8" s="78" t="str">
        <f t="shared" ref="BF8:BF33" si="4">IF((AQ8+AV8+BA8)=0,"",AQ8+AV8+BA8)</f>
        <v/>
      </c>
      <c r="BG8" s="78">
        <f t="shared" ref="BG8:BG33" si="5">IF((AR8+AW8+BB8)=0,"",AR8+AW8+BB8)</f>
        <v>0.15333333333333332</v>
      </c>
      <c r="BH8" s="78">
        <f t="shared" ref="BH8:BH33" si="6">IF((AS8+AX8+BC8)=0,"",AS8+AX8+BC8)</f>
        <v>0.15333333333333332</v>
      </c>
      <c r="BI8" s="78">
        <f t="shared" ref="BI8:BI33" si="7">IF((AT8+AY8+BD8)=0,"",AT8+AY8+BD8)</f>
        <v>0.15333333333333332</v>
      </c>
    </row>
    <row r="9" spans="1:61" x14ac:dyDescent="0.25">
      <c r="A9" s="88" t="s">
        <v>148</v>
      </c>
      <c r="B9" s="89">
        <v>63</v>
      </c>
      <c r="C9" s="89"/>
      <c r="D9" s="89"/>
      <c r="E9" s="89"/>
      <c r="F9" s="89"/>
      <c r="G9" s="19">
        <f>IF(B$57=0,0,(B9/B$57)^2)</f>
        <v>4.0962247041020701E-9</v>
      </c>
      <c r="H9" s="19">
        <f>IF(C$57=0,0,(C9/C$57)^2)</f>
        <v>0</v>
      </c>
      <c r="I9" s="19">
        <f>IF(D$57=0,0,(D9/D$57)^2)</f>
        <v>0</v>
      </c>
      <c r="J9" s="19">
        <f>IF(E$57=0,0,(E9/E$57)^2)</f>
        <v>0</v>
      </c>
      <c r="K9" s="19">
        <f>IF(F$57=0,0,(F9/F$57)^2)</f>
        <v>0</v>
      </c>
      <c r="L9" s="18">
        <f>IF(COUNT(B9)=1,VLOOKUP($A9,References!$E$3:$P$69,9,FALSE),0)</f>
        <v>3</v>
      </c>
      <c r="M9" s="18">
        <f>IF(COUNT(C9)=1,VLOOKUP($A9,References!$E$3:$P$69,9,FALSE),0)</f>
        <v>0</v>
      </c>
      <c r="N9" s="18">
        <f>IF(COUNT(D9)=1,VLOOKUP($A9,References!$E$3:$P$69,9,FALSE),0)</f>
        <v>0</v>
      </c>
      <c r="O9" s="18">
        <f>IF(COUNT(E9)=1,VLOOKUP($A9,References!$E$3:$P$69,9,FALSE),0)</f>
        <v>0</v>
      </c>
      <c r="P9" s="18">
        <f>IF(COUNT(F9)=1,VLOOKUP($A9,References!$E$3:$P$69,9,FALSE),0)</f>
        <v>0</v>
      </c>
      <c r="Q9" s="18">
        <f>IF(COUNT(B9)=1,VLOOKUP($A9,References!$E$3:$P$69,10,FALSE),0)</f>
        <v>2</v>
      </c>
      <c r="R9" s="18">
        <f>IF(COUNT(C9)=1,VLOOKUP($A9,References!$E$3:$P$69,10,FALSE),0)</f>
        <v>0</v>
      </c>
      <c r="S9" s="18">
        <f>IF(COUNT(D9)=1,VLOOKUP($A9,References!$E$3:$P$69,10,FALSE),0)</f>
        <v>0</v>
      </c>
      <c r="T9" s="18">
        <f>IF(COUNT(E9)=1,VLOOKUP($A9,References!$E$3:$P$69,10,FALSE),0)</f>
        <v>0</v>
      </c>
      <c r="U9" s="18">
        <f>IF(COUNT(F9)=1,VLOOKUP($A9,References!$E$3:$P$69,10,FALSE),0)</f>
        <v>0</v>
      </c>
      <c r="V9" s="18">
        <f>IF(COUNT(B9)=1,VLOOKUP($A9,References!$E$3:$P$69,12,FALSE),0)</f>
        <v>1</v>
      </c>
      <c r="W9" s="18">
        <f>IF(COUNT(C9)=1,VLOOKUP($A9,References!$E$3:$P$69,12,FALSE),0)</f>
        <v>0</v>
      </c>
      <c r="X9" s="18">
        <f>IF(COUNT(D9)=1,VLOOKUP($A9,References!$E$3:$P$69,12,FALSE),0)</f>
        <v>0</v>
      </c>
      <c r="Y9" s="18">
        <f>IF(COUNT(E9)=1,VLOOKUP($A9,References!$E$3:$P$69,12,FALSE),0)</f>
        <v>0</v>
      </c>
      <c r="Z9" s="18">
        <f>IF(COUNT(F9)=1,VLOOKUP($A9,References!$E$3:$P$69,12,FALSE),0)</f>
        <v>0</v>
      </c>
      <c r="AA9" s="19">
        <f>L9/References!$B$28</f>
        <v>1</v>
      </c>
      <c r="AB9" s="19">
        <f>M9/References!$B$28</f>
        <v>0</v>
      </c>
      <c r="AC9" s="19">
        <f>N9/References!$B$28</f>
        <v>0</v>
      </c>
      <c r="AD9" s="19">
        <f>O9/References!$B$28</f>
        <v>0</v>
      </c>
      <c r="AE9" s="19">
        <f>P9/References!$B$28</f>
        <v>0</v>
      </c>
      <c r="AF9" s="19">
        <f t="shared" si="0"/>
        <v>1</v>
      </c>
      <c r="AG9" s="19">
        <f t="shared" si="1"/>
        <v>0</v>
      </c>
      <c r="AH9" s="19">
        <f t="shared" si="1"/>
        <v>0</v>
      </c>
      <c r="AI9" s="19">
        <f t="shared" si="1"/>
        <v>0</v>
      </c>
      <c r="AJ9" s="19">
        <f t="shared" si="1"/>
        <v>0</v>
      </c>
      <c r="AK9" s="19">
        <f>V9/References!$B$36</f>
        <v>0.2</v>
      </c>
      <c r="AL9" s="19">
        <f>W9/References!$B$36</f>
        <v>0</v>
      </c>
      <c r="AM9" s="19">
        <f>X9/References!$B$36</f>
        <v>0</v>
      </c>
      <c r="AN9" s="19">
        <f>Y9/References!$B$36</f>
        <v>0</v>
      </c>
      <c r="AO9" s="19">
        <f>Z9/References!$B$36</f>
        <v>0</v>
      </c>
      <c r="AP9" s="19">
        <f>AA9*References!$B$6</f>
        <v>0.25</v>
      </c>
      <c r="AQ9" s="19">
        <f>AB9*References!$B$6</f>
        <v>0</v>
      </c>
      <c r="AR9" s="19">
        <f>AC9*References!$B$6</f>
        <v>0</v>
      </c>
      <c r="AS9" s="19">
        <f>AD9*References!$B$6</f>
        <v>0</v>
      </c>
      <c r="AT9" s="19">
        <f>AE9*References!$B$6</f>
        <v>0</v>
      </c>
      <c r="AU9" s="19">
        <f>AF9*References!$B$5</f>
        <v>0.05</v>
      </c>
      <c r="AV9" s="19">
        <f>AG9*References!$B$5</f>
        <v>0</v>
      </c>
      <c r="AW9" s="19">
        <f>AH9*References!$B$5</f>
        <v>0</v>
      </c>
      <c r="AX9" s="19">
        <f>AI9*References!$B$5</f>
        <v>0</v>
      </c>
      <c r="AY9" s="19">
        <f>AJ9*References!$B$5</f>
        <v>0</v>
      </c>
      <c r="AZ9" s="19">
        <f>AK9*References!$B$7</f>
        <v>2.0000000000000004E-2</v>
      </c>
      <c r="BA9" s="19">
        <f>AL9*References!$B$7</f>
        <v>0</v>
      </c>
      <c r="BB9" s="19">
        <f>AM9*References!$B$7</f>
        <v>0</v>
      </c>
      <c r="BC9" s="19">
        <f>AN9*References!$B$7</f>
        <v>0</v>
      </c>
      <c r="BD9" s="19">
        <f>AO9*References!$B$7</f>
        <v>0</v>
      </c>
      <c r="BE9" s="78">
        <f t="shared" si="3"/>
        <v>0.32</v>
      </c>
      <c r="BF9" s="78" t="str">
        <f t="shared" si="4"/>
        <v/>
      </c>
      <c r="BG9" s="78" t="str">
        <f t="shared" si="5"/>
        <v/>
      </c>
      <c r="BH9" s="78" t="str">
        <f t="shared" si="6"/>
        <v/>
      </c>
      <c r="BI9" s="78" t="str">
        <f t="shared" si="7"/>
        <v/>
      </c>
    </row>
    <row r="10" spans="1:61" x14ac:dyDescent="0.25">
      <c r="A10" s="88" t="s">
        <v>19</v>
      </c>
      <c r="B10" s="89">
        <v>83</v>
      </c>
      <c r="C10" s="89"/>
      <c r="D10" s="89">
        <v>81</v>
      </c>
      <c r="E10" s="89">
        <v>10.387</v>
      </c>
      <c r="F10" s="89">
        <v>38.68</v>
      </c>
      <c r="G10" s="19">
        <f>IF(B$57=0,0,(B10/B$57)^2)</f>
        <v>7.1098241336757766E-9</v>
      </c>
      <c r="H10" s="19">
        <f>IF(C$57=0,0,(C10/C$57)^2)</f>
        <v>0</v>
      </c>
      <c r="I10" s="19">
        <f>IF(D$57=0,0,(D10/D$57)^2)</f>
        <v>1.9832190108664507E-7</v>
      </c>
      <c r="J10" s="19">
        <f>IF(E$57=0,0,(E10/E$57)^2)</f>
        <v>1.7621847277993544E-9</v>
      </c>
      <c r="K10" s="19">
        <f>IF(F$57=0,0,(F10/F$57)^2)</f>
        <v>1.4785178117749816E-8</v>
      </c>
      <c r="L10" s="18">
        <f>IF(COUNT(B10)=1,VLOOKUP($A10,References!$E$3:$P$69,9,FALSE),0)</f>
        <v>1</v>
      </c>
      <c r="M10" s="18">
        <f>IF(COUNT(C10)=1,VLOOKUP($A10,References!$E$3:$P$69,9,FALSE),0)</f>
        <v>0</v>
      </c>
      <c r="N10" s="18">
        <f>IF(COUNT(D10)=1,VLOOKUP($A10,References!$E$3:$P$69,9,FALSE),0)</f>
        <v>1</v>
      </c>
      <c r="O10" s="18">
        <f>IF(COUNT(E10)=1,VLOOKUP($A10,References!$E$3:$P$69,9,FALSE),0)</f>
        <v>1</v>
      </c>
      <c r="P10" s="18">
        <f>IF(COUNT(F10)=1,VLOOKUP($A10,References!$E$3:$P$69,9,FALSE),0)</f>
        <v>1</v>
      </c>
      <c r="Q10" s="18">
        <f>IF(COUNT(B10)=1,VLOOKUP($A10,References!$E$3:$P$69,10,FALSE),0)</f>
        <v>2</v>
      </c>
      <c r="R10" s="18">
        <f>IF(COUNT(C10)=1,VLOOKUP($A10,References!$E$3:$P$69,10,FALSE),0)</f>
        <v>0</v>
      </c>
      <c r="S10" s="18">
        <f>IF(COUNT(D10)=1,VLOOKUP($A10,References!$E$3:$P$69,10,FALSE),0)</f>
        <v>2</v>
      </c>
      <c r="T10" s="18">
        <f>IF(COUNT(E10)=1,VLOOKUP($A10,References!$E$3:$P$69,10,FALSE),0)</f>
        <v>2</v>
      </c>
      <c r="U10" s="18">
        <f>IF(COUNT(F10)=1,VLOOKUP($A10,References!$E$3:$P$69,10,FALSE),0)</f>
        <v>2</v>
      </c>
      <c r="V10" s="18">
        <f>IF(COUNT(B10)=1,VLOOKUP($A10,References!$E$3:$P$69,12,FALSE),0)</f>
        <v>1</v>
      </c>
      <c r="W10" s="18">
        <f>IF(COUNT(C10)=1,VLOOKUP($A10,References!$E$3:$P$69,12,FALSE),0)</f>
        <v>0</v>
      </c>
      <c r="X10" s="18">
        <f>IF(COUNT(D10)=1,VLOOKUP($A10,References!$E$3:$P$69,12,FALSE),0)</f>
        <v>1</v>
      </c>
      <c r="Y10" s="18">
        <f>IF(COUNT(E10)=1,VLOOKUP($A10,References!$E$3:$P$69,12,FALSE),0)</f>
        <v>1</v>
      </c>
      <c r="Z10" s="18">
        <f>IF(COUNT(F10)=1,VLOOKUP($A10,References!$E$3:$P$69,12,FALSE),0)</f>
        <v>1</v>
      </c>
      <c r="AA10" s="19">
        <f>L10/References!$B$28</f>
        <v>0.33333333333333331</v>
      </c>
      <c r="AB10" s="19">
        <f>M10/References!$B$28</f>
        <v>0</v>
      </c>
      <c r="AC10" s="19">
        <f>N10/References!$B$28</f>
        <v>0.33333333333333331</v>
      </c>
      <c r="AD10" s="19">
        <f>O10/References!$B$28</f>
        <v>0.33333333333333331</v>
      </c>
      <c r="AE10" s="19">
        <f>P10/References!$B$28</f>
        <v>0.33333333333333331</v>
      </c>
      <c r="AF10" s="19">
        <f t="shared" si="0"/>
        <v>1</v>
      </c>
      <c r="AG10" s="19">
        <f t="shared" si="1"/>
        <v>0</v>
      </c>
      <c r="AH10" s="19">
        <f t="shared" si="1"/>
        <v>1</v>
      </c>
      <c r="AI10" s="19">
        <f t="shared" si="1"/>
        <v>1</v>
      </c>
      <c r="AJ10" s="19">
        <f t="shared" si="1"/>
        <v>1</v>
      </c>
      <c r="AK10" s="19">
        <f>V10/References!$B$36</f>
        <v>0.2</v>
      </c>
      <c r="AL10" s="19">
        <f>W10/References!$B$36</f>
        <v>0</v>
      </c>
      <c r="AM10" s="19">
        <f>X10/References!$B$36</f>
        <v>0.2</v>
      </c>
      <c r="AN10" s="19">
        <f>Y10/References!$B$36</f>
        <v>0.2</v>
      </c>
      <c r="AO10" s="19">
        <f>Z10/References!$B$36</f>
        <v>0.2</v>
      </c>
      <c r="AP10" s="19">
        <f>AA10*References!$B$6</f>
        <v>8.3333333333333329E-2</v>
      </c>
      <c r="AQ10" s="19">
        <f>AB10*References!$B$6</f>
        <v>0</v>
      </c>
      <c r="AR10" s="19">
        <f>AC10*References!$B$6</f>
        <v>8.3333333333333329E-2</v>
      </c>
      <c r="AS10" s="19">
        <f>AD10*References!$B$6</f>
        <v>8.3333333333333329E-2</v>
      </c>
      <c r="AT10" s="19">
        <f>AE10*References!$B$6</f>
        <v>8.3333333333333329E-2</v>
      </c>
      <c r="AU10" s="19">
        <f>AF10*References!$B$5</f>
        <v>0.05</v>
      </c>
      <c r="AV10" s="19">
        <f>AG10*References!$B$5</f>
        <v>0</v>
      </c>
      <c r="AW10" s="19">
        <f>AH10*References!$B$5</f>
        <v>0.05</v>
      </c>
      <c r="AX10" s="19">
        <f>AI10*References!$B$5</f>
        <v>0.05</v>
      </c>
      <c r="AY10" s="19">
        <f>AJ10*References!$B$5</f>
        <v>0.05</v>
      </c>
      <c r="AZ10" s="19">
        <f>AK10*References!$B$7</f>
        <v>2.0000000000000004E-2</v>
      </c>
      <c r="BA10" s="19">
        <f>AL10*References!$B$7</f>
        <v>0</v>
      </c>
      <c r="BB10" s="19">
        <f>AM10*References!$B$7</f>
        <v>2.0000000000000004E-2</v>
      </c>
      <c r="BC10" s="19">
        <f>AN10*References!$B$7</f>
        <v>2.0000000000000004E-2</v>
      </c>
      <c r="BD10" s="19">
        <f>AO10*References!$B$7</f>
        <v>2.0000000000000004E-2</v>
      </c>
      <c r="BE10" s="78">
        <f t="shared" si="3"/>
        <v>0.15333333333333332</v>
      </c>
      <c r="BF10" s="78" t="str">
        <f t="shared" si="4"/>
        <v/>
      </c>
      <c r="BG10" s="78">
        <f t="shared" si="5"/>
        <v>0.15333333333333332</v>
      </c>
      <c r="BH10" s="78">
        <f t="shared" si="6"/>
        <v>0.15333333333333332</v>
      </c>
      <c r="BI10" s="78">
        <f t="shared" si="7"/>
        <v>0.15333333333333332</v>
      </c>
    </row>
    <row r="11" spans="1:61" x14ac:dyDescent="0.25">
      <c r="A11" s="88" t="s">
        <v>95</v>
      </c>
      <c r="B11" s="89">
        <v>13</v>
      </c>
      <c r="C11" s="89">
        <v>1160</v>
      </c>
      <c r="D11" s="89">
        <v>6.556</v>
      </c>
      <c r="E11" s="90">
        <v>155.76</v>
      </c>
      <c r="F11" s="89">
        <v>32.299999999999997</v>
      </c>
      <c r="G11" s="19">
        <f>IF(B$57=0,0,(B11/B$57)^2)</f>
        <v>1.7441722725957415E-10</v>
      </c>
      <c r="H11" s="19">
        <f>IF(C$57=0,0,(C11/C$57)^2)</f>
        <v>8.1314249443904166E-6</v>
      </c>
      <c r="I11" s="19">
        <f>IF(D$57=0,0,(D11/D$57)^2)</f>
        <v>1.2992075297033437E-9</v>
      </c>
      <c r="J11" s="19">
        <f>IF(E$57=0,0,(E11/E$57)^2)</f>
        <v>3.9626256540736294E-7</v>
      </c>
      <c r="K11" s="19">
        <f>IF(F$57=0,0,(F11/F$57)^2)</f>
        <v>1.0310000223553054E-8</v>
      </c>
      <c r="L11" s="18">
        <f>IF(COUNT(B11)=1,VLOOKUP($A11,References!$E$3:$P$69,9,FALSE),0)</f>
        <v>3</v>
      </c>
      <c r="M11" s="18">
        <f>IF(COUNT(C11)=1,VLOOKUP($A11,References!$E$3:$P$69,9,FALSE),0)</f>
        <v>3</v>
      </c>
      <c r="N11" s="18">
        <f>IF(COUNT(D11)=1,VLOOKUP($A11,References!$E$3:$P$69,9,FALSE),0)</f>
        <v>3</v>
      </c>
      <c r="O11" s="18">
        <f>IF(COUNT(E11)=1,VLOOKUP($A11,References!$E$3:$P$69,9,FALSE),0)</f>
        <v>3</v>
      </c>
      <c r="P11" s="18">
        <f>IF(COUNT(F11)=1,VLOOKUP($A11,References!$E$3:$P$69,9,FALSE),0)</f>
        <v>3</v>
      </c>
      <c r="Q11" s="18">
        <f>IF(COUNT(B11)=1,VLOOKUP($A11,References!$E$3:$P$69,10,FALSE),0)</f>
        <v>2</v>
      </c>
      <c r="R11" s="18">
        <f>IF(COUNT(C11)=1,VLOOKUP($A11,References!$E$3:$P$69,10,FALSE),0)</f>
        <v>2</v>
      </c>
      <c r="S11" s="18">
        <f>IF(COUNT(D11)=1,VLOOKUP($A11,References!$E$3:$P$69,10,FALSE),0)</f>
        <v>2</v>
      </c>
      <c r="T11" s="18">
        <f>IF(COUNT(E11)=1,VLOOKUP($A11,References!$E$3:$P$69,10,FALSE),0)</f>
        <v>2</v>
      </c>
      <c r="U11" s="18">
        <f>IF(COUNT(F11)=1,VLOOKUP($A11,References!$E$3:$P$69,10,FALSE),0)</f>
        <v>2</v>
      </c>
      <c r="V11" s="18">
        <f>IF(COUNT(B11)=1,VLOOKUP($A11,References!$E$3:$P$69,12,FALSE),0)</f>
        <v>2</v>
      </c>
      <c r="W11" s="18">
        <f>IF(COUNT(C11)=1,VLOOKUP($A11,References!$E$3:$P$69,12,FALSE),0)</f>
        <v>2</v>
      </c>
      <c r="X11" s="18">
        <f>IF(COUNT(D11)=1,VLOOKUP($A11,References!$E$3:$P$69,12,FALSE),0)</f>
        <v>2</v>
      </c>
      <c r="Y11" s="18">
        <f>IF(COUNT(E11)=1,VLOOKUP($A11,References!$E$3:$P$69,12,FALSE),0)</f>
        <v>2</v>
      </c>
      <c r="Z11" s="18">
        <f>IF(COUNT(F11)=1,VLOOKUP($A11,References!$E$3:$P$69,12,FALSE),0)</f>
        <v>2</v>
      </c>
      <c r="AA11" s="19">
        <f>L11/References!$B$28</f>
        <v>1</v>
      </c>
      <c r="AB11" s="19">
        <f>M11/References!$B$28</f>
        <v>1</v>
      </c>
      <c r="AC11" s="19">
        <f>N11/References!$B$28</f>
        <v>1</v>
      </c>
      <c r="AD11" s="19">
        <f>O11/References!$B$28</f>
        <v>1</v>
      </c>
      <c r="AE11" s="19">
        <f>P11/References!$B$28</f>
        <v>1</v>
      </c>
      <c r="AF11" s="19">
        <f t="shared" si="0"/>
        <v>1</v>
      </c>
      <c r="AG11" s="19">
        <f t="shared" si="1"/>
        <v>1</v>
      </c>
      <c r="AH11" s="19">
        <f t="shared" si="1"/>
        <v>1</v>
      </c>
      <c r="AI11" s="19">
        <f t="shared" si="1"/>
        <v>1</v>
      </c>
      <c r="AJ11" s="19">
        <f t="shared" si="1"/>
        <v>1</v>
      </c>
      <c r="AK11" s="19">
        <f>V11/References!$B$36</f>
        <v>0.4</v>
      </c>
      <c r="AL11" s="19">
        <f>W11/References!$B$36</f>
        <v>0.4</v>
      </c>
      <c r="AM11" s="19">
        <f>X11/References!$B$36</f>
        <v>0.4</v>
      </c>
      <c r="AN11" s="19">
        <f>Y11/References!$B$36</f>
        <v>0.4</v>
      </c>
      <c r="AO11" s="19">
        <f>Z11/References!$B$36</f>
        <v>0.4</v>
      </c>
      <c r="AP11" s="19">
        <f>AA11*References!$B$6</f>
        <v>0.25</v>
      </c>
      <c r="AQ11" s="19">
        <f>AB11*References!$B$6</f>
        <v>0.25</v>
      </c>
      <c r="AR11" s="19">
        <f>AC11*References!$B$6</f>
        <v>0.25</v>
      </c>
      <c r="AS11" s="19">
        <f>AD11*References!$B$6</f>
        <v>0.25</v>
      </c>
      <c r="AT11" s="19">
        <f>AE11*References!$B$6</f>
        <v>0.25</v>
      </c>
      <c r="AU11" s="19">
        <f>AF11*References!$B$5</f>
        <v>0.05</v>
      </c>
      <c r="AV11" s="19">
        <f>AG11*References!$B$5</f>
        <v>0.05</v>
      </c>
      <c r="AW11" s="19">
        <f>AH11*References!$B$5</f>
        <v>0.05</v>
      </c>
      <c r="AX11" s="19">
        <f>AI11*References!$B$5</f>
        <v>0.05</v>
      </c>
      <c r="AY11" s="19">
        <f>AJ11*References!$B$5</f>
        <v>0.05</v>
      </c>
      <c r="AZ11" s="19">
        <f>AK11*References!$B$7</f>
        <v>4.0000000000000008E-2</v>
      </c>
      <c r="BA11" s="19">
        <f>AL11*References!$B$7</f>
        <v>4.0000000000000008E-2</v>
      </c>
      <c r="BB11" s="19">
        <f>AM11*References!$B$7</f>
        <v>4.0000000000000008E-2</v>
      </c>
      <c r="BC11" s="19">
        <f>AN11*References!$B$7</f>
        <v>4.0000000000000008E-2</v>
      </c>
      <c r="BD11" s="19">
        <f>AO11*References!$B$7</f>
        <v>4.0000000000000008E-2</v>
      </c>
      <c r="BE11" s="78">
        <f t="shared" si="3"/>
        <v>0.33999999999999997</v>
      </c>
      <c r="BF11" s="78">
        <f t="shared" si="4"/>
        <v>0.33999999999999997</v>
      </c>
      <c r="BG11" s="78">
        <f t="shared" si="5"/>
        <v>0.33999999999999997</v>
      </c>
      <c r="BH11" s="78">
        <f t="shared" si="6"/>
        <v>0.33999999999999997</v>
      </c>
      <c r="BI11" s="78">
        <f t="shared" si="7"/>
        <v>0.33999999999999997</v>
      </c>
    </row>
    <row r="12" spans="1:61" x14ac:dyDescent="0.25">
      <c r="A12" s="88" t="s">
        <v>16</v>
      </c>
      <c r="B12" s="89">
        <v>754</v>
      </c>
      <c r="C12" s="89"/>
      <c r="D12" s="89">
        <v>21.279</v>
      </c>
      <c r="E12" s="89"/>
      <c r="F12" s="89">
        <v>0.26</v>
      </c>
      <c r="G12" s="19">
        <f>IF(B$57=0,0,(B12/B$57)^2)</f>
        <v>5.8673955250120744E-7</v>
      </c>
      <c r="H12" s="19">
        <f>IF(C$57=0,0,(C12/C$57)^2)</f>
        <v>0</v>
      </c>
      <c r="I12" s="19">
        <f>IF(D$57=0,0,(D12/D$57)^2)</f>
        <v>1.3686836151691244E-8</v>
      </c>
      <c r="J12" s="19">
        <f>IF(E$57=0,0,(E12/E$57)^2)</f>
        <v>0</v>
      </c>
      <c r="K12" s="19">
        <f>IF(F$57=0,0,(F12/F$57)^2)</f>
        <v>6.680367061049052E-13</v>
      </c>
      <c r="L12" s="18">
        <f>IF(COUNT(B12)=1,VLOOKUP($A12,References!$E$3:$P$69,9,FALSE),0)</f>
        <v>1</v>
      </c>
      <c r="M12" s="18">
        <f>IF(COUNT(C12)=1,VLOOKUP($A12,References!$E$3:$P$69,9,FALSE),0)</f>
        <v>0</v>
      </c>
      <c r="N12" s="18">
        <f>IF(COUNT(D12)=1,VLOOKUP($A12,References!$E$3:$P$69,9,FALSE),0)</f>
        <v>1</v>
      </c>
      <c r="O12" s="18">
        <f>IF(COUNT(E12)=1,VLOOKUP($A12,References!$E$3:$P$69,9,FALSE),0)</f>
        <v>0</v>
      </c>
      <c r="P12" s="18">
        <f>IF(COUNT(F12)=1,VLOOKUP($A12,References!$E$3:$P$69,9,FALSE),0)</f>
        <v>1</v>
      </c>
      <c r="Q12" s="18">
        <f>IF(COUNT(B12)=1,VLOOKUP($A12,References!$E$3:$P$69,10,FALSE),0)</f>
        <v>2</v>
      </c>
      <c r="R12" s="18">
        <f>IF(COUNT(C12)=1,VLOOKUP($A12,References!$E$3:$P$69,10,FALSE),0)</f>
        <v>0</v>
      </c>
      <c r="S12" s="18">
        <f>IF(COUNT(D12)=1,VLOOKUP($A12,References!$E$3:$P$69,10,FALSE),0)</f>
        <v>2</v>
      </c>
      <c r="T12" s="18">
        <f>IF(COUNT(E12)=1,VLOOKUP($A12,References!$E$3:$P$69,10,FALSE),0)</f>
        <v>0</v>
      </c>
      <c r="U12" s="18">
        <f>IF(COUNT(F12)=1,VLOOKUP($A12,References!$E$3:$P$69,10,FALSE),0)</f>
        <v>2</v>
      </c>
      <c r="V12" s="18">
        <f>IF(COUNT(B12)=1,VLOOKUP($A12,References!$E$3:$P$69,12,FALSE),0)</f>
        <v>1</v>
      </c>
      <c r="W12" s="18">
        <f>IF(COUNT(C12)=1,VLOOKUP($A12,References!$E$3:$P$69,12,FALSE),0)</f>
        <v>0</v>
      </c>
      <c r="X12" s="18">
        <f>IF(COUNT(D12)=1,VLOOKUP($A12,References!$E$3:$P$69,12,FALSE),0)</f>
        <v>1</v>
      </c>
      <c r="Y12" s="18">
        <f>IF(COUNT(E12)=1,VLOOKUP($A12,References!$E$3:$P$69,12,FALSE),0)</f>
        <v>0</v>
      </c>
      <c r="Z12" s="18">
        <f>IF(COUNT(F12)=1,VLOOKUP($A12,References!$E$3:$P$69,12,FALSE),0)</f>
        <v>1</v>
      </c>
      <c r="AA12" s="19">
        <f>L12/References!$B$28</f>
        <v>0.33333333333333331</v>
      </c>
      <c r="AB12" s="19">
        <f>M12/References!$B$28</f>
        <v>0</v>
      </c>
      <c r="AC12" s="19">
        <f>N12/References!$B$28</f>
        <v>0.33333333333333331</v>
      </c>
      <c r="AD12" s="19">
        <f>O12/References!$B$28</f>
        <v>0</v>
      </c>
      <c r="AE12" s="19">
        <f>P12/References!$B$28</f>
        <v>0.33333333333333331</v>
      </c>
      <c r="AF12" s="19">
        <f t="shared" si="0"/>
        <v>1</v>
      </c>
      <c r="AG12" s="19">
        <f t="shared" si="1"/>
        <v>0</v>
      </c>
      <c r="AH12" s="19">
        <f t="shared" si="1"/>
        <v>1</v>
      </c>
      <c r="AI12" s="19">
        <f t="shared" si="1"/>
        <v>0</v>
      </c>
      <c r="AJ12" s="19">
        <f t="shared" si="1"/>
        <v>1</v>
      </c>
      <c r="AK12" s="19">
        <f>V12/References!$B$36</f>
        <v>0.2</v>
      </c>
      <c r="AL12" s="19">
        <f>W12/References!$B$36</f>
        <v>0</v>
      </c>
      <c r="AM12" s="19">
        <f>X12/References!$B$36</f>
        <v>0.2</v>
      </c>
      <c r="AN12" s="19">
        <f>Y12/References!$B$36</f>
        <v>0</v>
      </c>
      <c r="AO12" s="19">
        <f>Z12/References!$B$36</f>
        <v>0.2</v>
      </c>
      <c r="AP12" s="19">
        <f>AA12*References!$B$6</f>
        <v>8.3333333333333329E-2</v>
      </c>
      <c r="AQ12" s="19">
        <f>AB12*References!$B$6</f>
        <v>0</v>
      </c>
      <c r="AR12" s="19">
        <f>AC12*References!$B$6</f>
        <v>8.3333333333333329E-2</v>
      </c>
      <c r="AS12" s="19">
        <f>AD12*References!$B$6</f>
        <v>0</v>
      </c>
      <c r="AT12" s="19">
        <f>AE12*References!$B$6</f>
        <v>8.3333333333333329E-2</v>
      </c>
      <c r="AU12" s="19">
        <f>AF12*References!$B$5</f>
        <v>0.05</v>
      </c>
      <c r="AV12" s="19">
        <f>AG12*References!$B$5</f>
        <v>0</v>
      </c>
      <c r="AW12" s="19">
        <f>AH12*References!$B$5</f>
        <v>0.05</v>
      </c>
      <c r="AX12" s="19">
        <f>AI12*References!$B$5</f>
        <v>0</v>
      </c>
      <c r="AY12" s="19">
        <f>AJ12*References!$B$5</f>
        <v>0.05</v>
      </c>
      <c r="AZ12" s="19">
        <f>AK12*References!$B$7</f>
        <v>2.0000000000000004E-2</v>
      </c>
      <c r="BA12" s="19">
        <f>AL12*References!$B$7</f>
        <v>0</v>
      </c>
      <c r="BB12" s="19">
        <f>AM12*References!$B$7</f>
        <v>2.0000000000000004E-2</v>
      </c>
      <c r="BC12" s="19">
        <f>AN12*References!$B$7</f>
        <v>0</v>
      </c>
      <c r="BD12" s="19">
        <f>AO12*References!$B$7</f>
        <v>2.0000000000000004E-2</v>
      </c>
      <c r="BE12" s="78">
        <f t="shared" si="3"/>
        <v>0.15333333333333332</v>
      </c>
      <c r="BF12" s="78" t="str">
        <f t="shared" si="4"/>
        <v/>
      </c>
      <c r="BG12" s="78">
        <f t="shared" si="5"/>
        <v>0.15333333333333332</v>
      </c>
      <c r="BH12" s="78" t="str">
        <f t="shared" si="6"/>
        <v/>
      </c>
      <c r="BI12" s="78">
        <f t="shared" si="7"/>
        <v>0.15333333333333332</v>
      </c>
    </row>
    <row r="13" spans="1:61" x14ac:dyDescent="0.25">
      <c r="A13" s="88" t="s">
        <v>10</v>
      </c>
      <c r="B13" s="89">
        <v>429085</v>
      </c>
      <c r="C13" s="89">
        <v>315419</v>
      </c>
      <c r="D13" s="89">
        <v>54439.1</v>
      </c>
      <c r="E13" s="89">
        <v>82851.5</v>
      </c>
      <c r="F13" s="89">
        <v>36139.4</v>
      </c>
      <c r="G13" s="19">
        <f>IF(B$57=0,0,(B13/B$57)^2)</f>
        <v>0.19001563568418808</v>
      </c>
      <c r="H13" s="19">
        <f>IF(C$57=0,0,(C13/C$57)^2)</f>
        <v>0.60121025558175123</v>
      </c>
      <c r="I13" s="19">
        <f>IF(D$57=0,0,(D13/D$57)^2)</f>
        <v>8.958236269307332E-2</v>
      </c>
      <c r="J13" s="19">
        <f>IF(E$57=0,0,(E13/E$57)^2)</f>
        <v>0.11211711681598775</v>
      </c>
      <c r="K13" s="19">
        <f>IF(F$57=0,0,(F13/F$57)^2)</f>
        <v>1.2906708630969781E-2</v>
      </c>
      <c r="L13" s="18">
        <f>IF(COUNT(B13)=1,VLOOKUP($A13,References!$E$3:$P$69,9,FALSE),0)</f>
        <v>3</v>
      </c>
      <c r="M13" s="18">
        <f>IF(COUNT(C13)=1,VLOOKUP($A13,References!$E$3:$P$69,9,FALSE),0)</f>
        <v>3</v>
      </c>
      <c r="N13" s="18">
        <f>IF(COUNT(D13)=1,VLOOKUP($A13,References!$E$3:$P$69,9,FALSE),0)</f>
        <v>3</v>
      </c>
      <c r="O13" s="18">
        <f>IF(COUNT(E13)=1,VLOOKUP($A13,References!$E$3:$P$69,9,FALSE),0)</f>
        <v>3</v>
      </c>
      <c r="P13" s="18">
        <f>IF(COUNT(F13)=1,VLOOKUP($A13,References!$E$3:$P$69,9,FALSE),0)</f>
        <v>3</v>
      </c>
      <c r="Q13" s="18">
        <f>IF(COUNT(B13)=1,VLOOKUP($A13,References!$E$3:$P$69,10,FALSE),0)</f>
        <v>1</v>
      </c>
      <c r="R13" s="18">
        <f>IF(COUNT(C13)=1,VLOOKUP($A13,References!$E$3:$P$69,10,FALSE),0)</f>
        <v>1</v>
      </c>
      <c r="S13" s="18">
        <f>IF(COUNT(D13)=1,VLOOKUP($A13,References!$E$3:$P$69,10,FALSE),0)</f>
        <v>1</v>
      </c>
      <c r="T13" s="18">
        <f>IF(COUNT(E13)=1,VLOOKUP($A13,References!$E$3:$P$69,10,FALSE),0)</f>
        <v>1</v>
      </c>
      <c r="U13" s="18">
        <f>IF(COUNT(F13)=1,VLOOKUP($A13,References!$E$3:$P$69,10,FALSE),0)</f>
        <v>1</v>
      </c>
      <c r="V13" s="18">
        <f>IF(COUNT(B13)=1,VLOOKUP($A13,References!$E$3:$P$69,12,FALSE),0)</f>
        <v>3</v>
      </c>
      <c r="W13" s="18">
        <f>IF(COUNT(C13)=1,VLOOKUP($A13,References!$E$3:$P$69,12,FALSE),0)</f>
        <v>3</v>
      </c>
      <c r="X13" s="18">
        <f>IF(COUNT(D13)=1,VLOOKUP($A13,References!$E$3:$P$69,12,FALSE),0)</f>
        <v>3</v>
      </c>
      <c r="Y13" s="18">
        <f>IF(COUNT(E13)=1,VLOOKUP($A13,References!$E$3:$P$69,12,FALSE),0)</f>
        <v>3</v>
      </c>
      <c r="Z13" s="18">
        <f>IF(COUNT(F13)=1,VLOOKUP($A13,References!$E$3:$P$69,12,FALSE),0)</f>
        <v>3</v>
      </c>
      <c r="AA13" s="19">
        <f>L13/References!$B$28</f>
        <v>1</v>
      </c>
      <c r="AB13" s="19">
        <f>M13/References!$B$28</f>
        <v>1</v>
      </c>
      <c r="AC13" s="19">
        <f>N13/References!$B$28</f>
        <v>1</v>
      </c>
      <c r="AD13" s="19">
        <f>O13/References!$B$28</f>
        <v>1</v>
      </c>
      <c r="AE13" s="19">
        <f>P13/References!$B$28</f>
        <v>1</v>
      </c>
      <c r="AF13" s="19">
        <f t="shared" si="0"/>
        <v>0.5</v>
      </c>
      <c r="AG13" s="19">
        <f t="shared" si="1"/>
        <v>0.5</v>
      </c>
      <c r="AH13" s="19">
        <f t="shared" si="1"/>
        <v>0.5</v>
      </c>
      <c r="AI13" s="19">
        <f t="shared" si="1"/>
        <v>0.5</v>
      </c>
      <c r="AJ13" s="19">
        <f t="shared" si="1"/>
        <v>0.5</v>
      </c>
      <c r="AK13" s="19">
        <f>V13/References!$B$36</f>
        <v>0.6</v>
      </c>
      <c r="AL13" s="19">
        <f>W13/References!$B$36</f>
        <v>0.6</v>
      </c>
      <c r="AM13" s="19">
        <f>X13/References!$B$36</f>
        <v>0.6</v>
      </c>
      <c r="AN13" s="19">
        <f>Y13/References!$B$36</f>
        <v>0.6</v>
      </c>
      <c r="AO13" s="19">
        <f>Z13/References!$B$36</f>
        <v>0.6</v>
      </c>
      <c r="AP13" s="19">
        <f>AA13*References!$B$6</f>
        <v>0.25</v>
      </c>
      <c r="AQ13" s="19">
        <f>AB13*References!$B$6</f>
        <v>0.25</v>
      </c>
      <c r="AR13" s="19">
        <f>AC13*References!$B$6</f>
        <v>0.25</v>
      </c>
      <c r="AS13" s="19">
        <f>AD13*References!$B$6</f>
        <v>0.25</v>
      </c>
      <c r="AT13" s="19">
        <f>AE13*References!$B$6</f>
        <v>0.25</v>
      </c>
      <c r="AU13" s="19">
        <f>AF13*References!$B$5</f>
        <v>2.5000000000000001E-2</v>
      </c>
      <c r="AV13" s="19">
        <f>AG13*References!$B$5</f>
        <v>2.5000000000000001E-2</v>
      </c>
      <c r="AW13" s="19">
        <f>AH13*References!$B$5</f>
        <v>2.5000000000000001E-2</v>
      </c>
      <c r="AX13" s="19">
        <f>AI13*References!$B$5</f>
        <v>2.5000000000000001E-2</v>
      </c>
      <c r="AY13" s="19">
        <f>AJ13*References!$B$5</f>
        <v>2.5000000000000001E-2</v>
      </c>
      <c r="AZ13" s="19">
        <f>AK13*References!$B$7</f>
        <v>0.06</v>
      </c>
      <c r="BA13" s="19">
        <f>AL13*References!$B$7</f>
        <v>0.06</v>
      </c>
      <c r="BB13" s="19">
        <f>AM13*References!$B$7</f>
        <v>0.06</v>
      </c>
      <c r="BC13" s="19">
        <f>AN13*References!$B$7</f>
        <v>0.06</v>
      </c>
      <c r="BD13" s="19">
        <f>AO13*References!$B$7</f>
        <v>0.06</v>
      </c>
      <c r="BE13" s="78">
        <f t="shared" si="3"/>
        <v>0.33500000000000002</v>
      </c>
      <c r="BF13" s="78">
        <f t="shared" si="4"/>
        <v>0.33500000000000002</v>
      </c>
      <c r="BG13" s="78">
        <f t="shared" si="5"/>
        <v>0.33500000000000002</v>
      </c>
      <c r="BH13" s="78">
        <f t="shared" si="6"/>
        <v>0.33500000000000002</v>
      </c>
      <c r="BI13" s="78">
        <f t="shared" si="7"/>
        <v>0.33500000000000002</v>
      </c>
    </row>
    <row r="14" spans="1:61" x14ac:dyDescent="0.25">
      <c r="A14" s="88" t="s">
        <v>121</v>
      </c>
      <c r="B14" s="89"/>
      <c r="C14" s="89"/>
      <c r="D14" s="89"/>
      <c r="E14" s="89"/>
      <c r="F14" s="89">
        <v>22.4</v>
      </c>
      <c r="G14" s="19">
        <f>IF(B$57=0,0,(B14/B$57)^2)</f>
        <v>0</v>
      </c>
      <c r="H14" s="19">
        <f>IF(C$57=0,0,(C14/C$57)^2)</f>
        <v>0</v>
      </c>
      <c r="I14" s="19">
        <f>IF(D$57=0,0,(D14/D$57)^2)</f>
        <v>0</v>
      </c>
      <c r="J14" s="19">
        <f>IF(E$57=0,0,(E14/E$57)^2)</f>
        <v>0</v>
      </c>
      <c r="K14" s="19">
        <f>IF(F$57=0,0,(F14/F$57)^2)</f>
        <v>4.9584925688638641E-9</v>
      </c>
      <c r="L14" s="18">
        <f>IF(COUNT(B14)=1,VLOOKUP($A14,References!$E$3:$P$69,9,FALSE),0)</f>
        <v>0</v>
      </c>
      <c r="M14" s="18">
        <f>IF(COUNT(C14)=1,VLOOKUP($A14,References!$E$3:$P$69,9,FALSE),0)</f>
        <v>0</v>
      </c>
      <c r="N14" s="18">
        <f>IF(COUNT(D14)=1,VLOOKUP($A14,References!$E$3:$P$69,9,FALSE),0)</f>
        <v>0</v>
      </c>
      <c r="O14" s="18">
        <f>IF(COUNT(E14)=1,VLOOKUP($A14,References!$E$3:$P$69,9,FALSE),0)</f>
        <v>0</v>
      </c>
      <c r="P14" s="18">
        <f>IF(COUNT(F14)=1,VLOOKUP($A14,References!$E$3:$P$69,9,FALSE),0)</f>
        <v>2</v>
      </c>
      <c r="Q14" s="18">
        <f>IF(COUNT(B14)=1,VLOOKUP($A14,References!$E$3:$P$69,10,FALSE),0)</f>
        <v>0</v>
      </c>
      <c r="R14" s="18">
        <f>IF(COUNT(C14)=1,VLOOKUP($A14,References!$E$3:$P$69,10,FALSE),0)</f>
        <v>0</v>
      </c>
      <c r="S14" s="18">
        <f>IF(COUNT(D14)=1,VLOOKUP($A14,References!$E$3:$P$69,10,FALSE),0)</f>
        <v>0</v>
      </c>
      <c r="T14" s="18">
        <f>IF(COUNT(E14)=1,VLOOKUP($A14,References!$E$3:$P$69,10,FALSE),0)</f>
        <v>0</v>
      </c>
      <c r="U14" s="18">
        <f>IF(COUNT(F14)=1,VLOOKUP($A14,References!$E$3:$P$69,10,FALSE),0)</f>
        <v>2</v>
      </c>
      <c r="V14" s="18">
        <f>IF(COUNT(B14)=1,VLOOKUP($A14,References!$E$3:$P$69,12,FALSE),0)</f>
        <v>0</v>
      </c>
      <c r="W14" s="18">
        <f>IF(COUNT(C14)=1,VLOOKUP($A14,References!$E$3:$P$69,12,FALSE),0)</f>
        <v>0</v>
      </c>
      <c r="X14" s="18">
        <f>IF(COUNT(D14)=1,VLOOKUP($A14,References!$E$3:$P$69,12,FALSE),0)</f>
        <v>0</v>
      </c>
      <c r="Y14" s="18">
        <f>IF(COUNT(E14)=1,VLOOKUP($A14,References!$E$3:$P$69,12,FALSE),0)</f>
        <v>0</v>
      </c>
      <c r="Z14" s="18">
        <f>IF(COUNT(F14)=1,VLOOKUP($A14,References!$E$3:$P$69,12,FALSE),0)</f>
        <v>1</v>
      </c>
      <c r="AA14" s="19">
        <f>L14/References!$B$28</f>
        <v>0</v>
      </c>
      <c r="AB14" s="19">
        <f>M14/References!$B$28</f>
        <v>0</v>
      </c>
      <c r="AC14" s="19">
        <f>N14/References!$B$28</f>
        <v>0</v>
      </c>
      <c r="AD14" s="19">
        <f>O14/References!$B$28</f>
        <v>0</v>
      </c>
      <c r="AE14" s="19">
        <f>P14/References!$B$28</f>
        <v>0.66666666666666663</v>
      </c>
      <c r="AF14" s="19">
        <f t="shared" si="0"/>
        <v>0</v>
      </c>
      <c r="AG14" s="19">
        <f t="shared" si="1"/>
        <v>0</v>
      </c>
      <c r="AH14" s="19">
        <f t="shared" si="1"/>
        <v>0</v>
      </c>
      <c r="AI14" s="19">
        <f t="shared" si="1"/>
        <v>0</v>
      </c>
      <c r="AJ14" s="19">
        <f t="shared" si="1"/>
        <v>1</v>
      </c>
      <c r="AK14" s="19">
        <f>V14/References!$B$36</f>
        <v>0</v>
      </c>
      <c r="AL14" s="19">
        <f>W14/References!$B$36</f>
        <v>0</v>
      </c>
      <c r="AM14" s="19">
        <f>X14/References!$B$36</f>
        <v>0</v>
      </c>
      <c r="AN14" s="19">
        <f>Y14/References!$B$36</f>
        <v>0</v>
      </c>
      <c r="AO14" s="19">
        <f>Z14/References!$B$36</f>
        <v>0.2</v>
      </c>
      <c r="AP14" s="19">
        <f>AA14*References!$B$6</f>
        <v>0</v>
      </c>
      <c r="AQ14" s="19">
        <f>AB14*References!$B$6</f>
        <v>0</v>
      </c>
      <c r="AR14" s="19">
        <f>AC14*References!$B$6</f>
        <v>0</v>
      </c>
      <c r="AS14" s="19">
        <f>AD14*References!$B$6</f>
        <v>0</v>
      </c>
      <c r="AT14" s="19">
        <f>AE14*References!$B$6</f>
        <v>0.16666666666666666</v>
      </c>
      <c r="AU14" s="19">
        <f>AF14*References!$B$5</f>
        <v>0</v>
      </c>
      <c r="AV14" s="19">
        <f>AG14*References!$B$5</f>
        <v>0</v>
      </c>
      <c r="AW14" s="19">
        <f>AH14*References!$B$5</f>
        <v>0</v>
      </c>
      <c r="AX14" s="19">
        <f>AI14*References!$B$5</f>
        <v>0</v>
      </c>
      <c r="AY14" s="19">
        <f>AJ14*References!$B$5</f>
        <v>0.05</v>
      </c>
      <c r="AZ14" s="19">
        <f>AK14*References!$B$7</f>
        <v>0</v>
      </c>
      <c r="BA14" s="19">
        <f>AL14*References!$B$7</f>
        <v>0</v>
      </c>
      <c r="BB14" s="19">
        <f>AM14*References!$B$7</f>
        <v>0</v>
      </c>
      <c r="BC14" s="19">
        <f>AN14*References!$B$7</f>
        <v>0</v>
      </c>
      <c r="BD14" s="19">
        <f>AO14*References!$B$7</f>
        <v>2.0000000000000004E-2</v>
      </c>
      <c r="BE14" s="78" t="str">
        <f t="shared" si="3"/>
        <v/>
      </c>
      <c r="BF14" s="78" t="str">
        <f t="shared" si="4"/>
        <v/>
      </c>
      <c r="BG14" s="78" t="str">
        <f t="shared" si="5"/>
        <v/>
      </c>
      <c r="BH14" s="78" t="str">
        <f t="shared" si="6"/>
        <v/>
      </c>
      <c r="BI14" s="78">
        <f t="shared" si="7"/>
        <v>0.23666666666666669</v>
      </c>
    </row>
    <row r="15" spans="1:61" x14ac:dyDescent="0.25">
      <c r="A15" s="88" t="s">
        <v>122</v>
      </c>
      <c r="B15" s="89">
        <v>2</v>
      </c>
      <c r="C15" s="89"/>
      <c r="D15" s="89">
        <v>51</v>
      </c>
      <c r="E15" s="90">
        <v>72.230999999999995</v>
      </c>
      <c r="F15" s="91">
        <v>0.22</v>
      </c>
      <c r="G15" s="19">
        <f>IF(B$57=0,0,(B15/B$57)^2)</f>
        <v>4.128218396676311E-12</v>
      </c>
      <c r="H15" s="19">
        <f>IF(C$57=0,0,(C15/C$57)^2)</f>
        <v>0</v>
      </c>
      <c r="I15" s="19">
        <f>IF(D$57=0,0,(D15/D$57)^2)</f>
        <v>7.8621439525432673E-8</v>
      </c>
      <c r="J15" s="19">
        <f>IF(E$57=0,0,(E15/E$57)^2)</f>
        <v>8.5215466293533625E-8</v>
      </c>
      <c r="K15" s="19">
        <f>IF(F$57=0,0,(F15/F$57)^2)</f>
        <v>4.7829847005144108E-13</v>
      </c>
      <c r="L15" s="18">
        <f>IF(COUNT(B15)=1,VLOOKUP($A15,References!$E$3:$P$69,9,FALSE),0)</f>
        <v>1</v>
      </c>
      <c r="M15" s="18">
        <f>IF(COUNT(C15)=1,VLOOKUP($A15,References!$E$3:$P$69,9,FALSE),0)</f>
        <v>0</v>
      </c>
      <c r="N15" s="18">
        <f>IF(COUNT(D15)=1,VLOOKUP($A15,References!$E$3:$P$69,9,FALSE),0)</f>
        <v>1</v>
      </c>
      <c r="O15" s="18">
        <f>IF(COUNT(E15)=1,VLOOKUP($A15,References!$E$3:$P$69,9,FALSE),0)</f>
        <v>1</v>
      </c>
      <c r="P15" s="18">
        <f>IF(COUNT(F15)=1,VLOOKUP($A15,References!$E$3:$P$69,9,FALSE),0)</f>
        <v>1</v>
      </c>
      <c r="Q15" s="18">
        <f>IF(COUNT(B15)=1,VLOOKUP($A15,References!$E$3:$P$69,10,FALSE),0)</f>
        <v>2</v>
      </c>
      <c r="R15" s="18">
        <f>IF(COUNT(C15)=1,VLOOKUP($A15,References!$E$3:$P$69,10,FALSE),0)</f>
        <v>0</v>
      </c>
      <c r="S15" s="18">
        <f>IF(COUNT(D15)=1,VLOOKUP($A15,References!$E$3:$P$69,10,FALSE),0)</f>
        <v>2</v>
      </c>
      <c r="T15" s="18">
        <f>IF(COUNT(E15)=1,VLOOKUP($A15,References!$E$3:$P$69,10,FALSE),0)</f>
        <v>2</v>
      </c>
      <c r="U15" s="18">
        <f>IF(COUNT(F15)=1,VLOOKUP($A15,References!$E$3:$P$69,10,FALSE),0)</f>
        <v>2</v>
      </c>
      <c r="V15" s="18">
        <f>IF(COUNT(B15)=1,VLOOKUP($A15,References!$E$3:$P$69,12,FALSE),0)</f>
        <v>1</v>
      </c>
      <c r="W15" s="18">
        <f>IF(COUNT(C15)=1,VLOOKUP($A15,References!$E$3:$P$69,12,FALSE),0)</f>
        <v>0</v>
      </c>
      <c r="X15" s="18">
        <f>IF(COUNT(D15)=1,VLOOKUP($A15,References!$E$3:$P$69,12,FALSE),0)</f>
        <v>1</v>
      </c>
      <c r="Y15" s="18">
        <f>IF(COUNT(E15)=1,VLOOKUP($A15,References!$E$3:$P$69,12,FALSE),0)</f>
        <v>1</v>
      </c>
      <c r="Z15" s="18">
        <f>IF(COUNT(F15)=1,VLOOKUP($A15,References!$E$3:$P$69,12,FALSE),0)</f>
        <v>1</v>
      </c>
      <c r="AA15" s="19">
        <f>L15/References!$B$28</f>
        <v>0.33333333333333331</v>
      </c>
      <c r="AB15" s="19">
        <f>M15/References!$B$28</f>
        <v>0</v>
      </c>
      <c r="AC15" s="19">
        <f>N15/References!$B$28</f>
        <v>0.33333333333333331</v>
      </c>
      <c r="AD15" s="19">
        <f>O15/References!$B$28</f>
        <v>0.33333333333333331</v>
      </c>
      <c r="AE15" s="19">
        <f>P15/References!$B$28</f>
        <v>0.33333333333333331</v>
      </c>
      <c r="AF15" s="19">
        <f t="shared" si="0"/>
        <v>1</v>
      </c>
      <c r="AG15" s="19">
        <f t="shared" si="1"/>
        <v>0</v>
      </c>
      <c r="AH15" s="19">
        <f t="shared" si="1"/>
        <v>1</v>
      </c>
      <c r="AI15" s="19">
        <f t="shared" si="1"/>
        <v>1</v>
      </c>
      <c r="AJ15" s="19">
        <f t="shared" si="1"/>
        <v>1</v>
      </c>
      <c r="AK15" s="19">
        <f>V15/References!$B$36</f>
        <v>0.2</v>
      </c>
      <c r="AL15" s="19">
        <f>W15/References!$B$36</f>
        <v>0</v>
      </c>
      <c r="AM15" s="19">
        <f>X15/References!$B$36</f>
        <v>0.2</v>
      </c>
      <c r="AN15" s="19">
        <f>Y15/References!$B$36</f>
        <v>0.2</v>
      </c>
      <c r="AO15" s="19">
        <f>Z15/References!$B$36</f>
        <v>0.2</v>
      </c>
      <c r="AP15" s="19">
        <f>AA15*References!$B$6</f>
        <v>8.3333333333333329E-2</v>
      </c>
      <c r="AQ15" s="19">
        <f>AB15*References!$B$6</f>
        <v>0</v>
      </c>
      <c r="AR15" s="19">
        <f>AC15*References!$B$6</f>
        <v>8.3333333333333329E-2</v>
      </c>
      <c r="AS15" s="19">
        <f>AD15*References!$B$6</f>
        <v>8.3333333333333329E-2</v>
      </c>
      <c r="AT15" s="19">
        <f>AE15*References!$B$6</f>
        <v>8.3333333333333329E-2</v>
      </c>
      <c r="AU15" s="19">
        <f>AF15*References!$B$5</f>
        <v>0.05</v>
      </c>
      <c r="AV15" s="19">
        <f>AG15*References!$B$5</f>
        <v>0</v>
      </c>
      <c r="AW15" s="19">
        <f>AH15*References!$B$5</f>
        <v>0.05</v>
      </c>
      <c r="AX15" s="19">
        <f>AI15*References!$B$5</f>
        <v>0.05</v>
      </c>
      <c r="AY15" s="19">
        <f>AJ15*References!$B$5</f>
        <v>0.05</v>
      </c>
      <c r="AZ15" s="19">
        <f>AK15*References!$B$7</f>
        <v>2.0000000000000004E-2</v>
      </c>
      <c r="BA15" s="19">
        <f>AL15*References!$B$7</f>
        <v>0</v>
      </c>
      <c r="BB15" s="19">
        <f>AM15*References!$B$7</f>
        <v>2.0000000000000004E-2</v>
      </c>
      <c r="BC15" s="19">
        <f>AN15*References!$B$7</f>
        <v>2.0000000000000004E-2</v>
      </c>
      <c r="BD15" s="19">
        <f>AO15*References!$B$7</f>
        <v>2.0000000000000004E-2</v>
      </c>
      <c r="BE15" s="78">
        <f t="shared" si="3"/>
        <v>0.15333333333333332</v>
      </c>
      <c r="BF15" s="78" t="str">
        <f t="shared" si="4"/>
        <v/>
      </c>
      <c r="BG15" s="78">
        <f t="shared" si="5"/>
        <v>0.15333333333333332</v>
      </c>
      <c r="BH15" s="78">
        <f t="shared" si="6"/>
        <v>0.15333333333333332</v>
      </c>
      <c r="BI15" s="78">
        <f t="shared" si="7"/>
        <v>0.15333333333333332</v>
      </c>
    </row>
    <row r="16" spans="1:61" x14ac:dyDescent="0.25">
      <c r="A16" s="88" t="s">
        <v>123</v>
      </c>
      <c r="B16" s="89">
        <v>41</v>
      </c>
      <c r="C16" s="89">
        <v>215</v>
      </c>
      <c r="D16" s="89">
        <v>31</v>
      </c>
      <c r="E16" s="89">
        <v>99.911000000000001</v>
      </c>
      <c r="F16" s="89">
        <v>0.95</v>
      </c>
      <c r="G16" s="19">
        <f>IF(B$57=0,0,(B16/B$57)^2)</f>
        <v>1.7348837812032194E-9</v>
      </c>
      <c r="H16" s="19">
        <f>IF(C$57=0,0,(C16/C$57)^2)</f>
        <v>2.7933644326281736E-7</v>
      </c>
      <c r="I16" s="19">
        <f>IF(D$57=0,0,(D16/D$57)^2)</f>
        <v>2.9048521101092192E-8</v>
      </c>
      <c r="J16" s="19">
        <f>IF(E$57=0,0,(E16/E$57)^2)</f>
        <v>1.6304135703640207E-7</v>
      </c>
      <c r="K16" s="19">
        <f>IF(F$57=0,0,(F16/F$57)^2)</f>
        <v>8.9186853144922612E-12</v>
      </c>
      <c r="L16" s="18">
        <f>IF(COUNT(B16)=1,VLOOKUP($A16,References!$E$3:$P$69,9,FALSE),0)</f>
        <v>1</v>
      </c>
      <c r="M16" s="18">
        <f>IF(COUNT(C16)=1,VLOOKUP($A16,References!$E$3:$P$69,9,FALSE),0)</f>
        <v>1</v>
      </c>
      <c r="N16" s="18">
        <f>IF(COUNT(D16)=1,VLOOKUP($A16,References!$E$3:$P$69,9,FALSE),0)</f>
        <v>1</v>
      </c>
      <c r="O16" s="18">
        <f>IF(COUNT(E16)=1,VLOOKUP($A16,References!$E$3:$P$69,9,FALSE),0)</f>
        <v>1</v>
      </c>
      <c r="P16" s="18">
        <f>IF(COUNT(F16)=1,VLOOKUP($A16,References!$E$3:$P$69,9,FALSE),0)</f>
        <v>1</v>
      </c>
      <c r="Q16" s="18">
        <f>IF(COUNT(B16)=1,VLOOKUP($A16,References!$E$3:$P$69,10,FALSE),0)</f>
        <v>2</v>
      </c>
      <c r="R16" s="18">
        <f>IF(COUNT(C16)=1,VLOOKUP($A16,References!$E$3:$P$69,10,FALSE),0)</f>
        <v>2</v>
      </c>
      <c r="S16" s="18">
        <f>IF(COUNT(D16)=1,VLOOKUP($A16,References!$E$3:$P$69,10,FALSE),0)</f>
        <v>2</v>
      </c>
      <c r="T16" s="18">
        <f>IF(COUNT(E16)=1,VLOOKUP($A16,References!$E$3:$P$69,10,FALSE),0)</f>
        <v>2</v>
      </c>
      <c r="U16" s="18">
        <f>IF(COUNT(F16)=1,VLOOKUP($A16,References!$E$3:$P$69,10,FALSE),0)</f>
        <v>2</v>
      </c>
      <c r="V16" s="18">
        <f>IF(COUNT(B16)=1,VLOOKUP($A16,References!$E$3:$P$69,12,FALSE),0)</f>
        <v>1</v>
      </c>
      <c r="W16" s="18">
        <f>IF(COUNT(C16)=1,VLOOKUP($A16,References!$E$3:$P$69,12,FALSE),0)</f>
        <v>1</v>
      </c>
      <c r="X16" s="18">
        <f>IF(COUNT(D16)=1,VLOOKUP($A16,References!$E$3:$P$69,12,FALSE),0)</f>
        <v>1</v>
      </c>
      <c r="Y16" s="18">
        <f>IF(COUNT(E16)=1,VLOOKUP($A16,References!$E$3:$P$69,12,FALSE),0)</f>
        <v>1</v>
      </c>
      <c r="Z16" s="18">
        <f>IF(COUNT(F16)=1,VLOOKUP($A16,References!$E$3:$P$69,12,FALSE),0)</f>
        <v>1</v>
      </c>
      <c r="AA16" s="19">
        <f>L16/References!$B$28</f>
        <v>0.33333333333333331</v>
      </c>
      <c r="AB16" s="19">
        <f>M16/References!$B$28</f>
        <v>0.33333333333333331</v>
      </c>
      <c r="AC16" s="19">
        <f>N16/References!$B$28</f>
        <v>0.33333333333333331</v>
      </c>
      <c r="AD16" s="19">
        <f>O16/References!$B$28</f>
        <v>0.33333333333333331</v>
      </c>
      <c r="AE16" s="19">
        <f>P16/References!$B$28</f>
        <v>0.33333333333333331</v>
      </c>
      <c r="AF16" s="19">
        <f t="shared" si="0"/>
        <v>1</v>
      </c>
      <c r="AG16" s="19">
        <f t="shared" si="1"/>
        <v>1</v>
      </c>
      <c r="AH16" s="19">
        <f t="shared" si="1"/>
        <v>1</v>
      </c>
      <c r="AI16" s="19">
        <f t="shared" si="1"/>
        <v>1</v>
      </c>
      <c r="AJ16" s="19">
        <f t="shared" si="1"/>
        <v>1</v>
      </c>
      <c r="AK16" s="19">
        <f>V16/References!$B$36</f>
        <v>0.2</v>
      </c>
      <c r="AL16" s="19">
        <f>W16/References!$B$36</f>
        <v>0.2</v>
      </c>
      <c r="AM16" s="19">
        <f>X16/References!$B$36</f>
        <v>0.2</v>
      </c>
      <c r="AN16" s="19">
        <f>Y16/References!$B$36</f>
        <v>0.2</v>
      </c>
      <c r="AO16" s="19">
        <f>Z16/References!$B$36</f>
        <v>0.2</v>
      </c>
      <c r="AP16" s="19">
        <f>AA16*References!$B$6</f>
        <v>8.3333333333333329E-2</v>
      </c>
      <c r="AQ16" s="19">
        <f>AB16*References!$B$6</f>
        <v>8.3333333333333329E-2</v>
      </c>
      <c r="AR16" s="19">
        <f>AC16*References!$B$6</f>
        <v>8.3333333333333329E-2</v>
      </c>
      <c r="AS16" s="19">
        <f>AD16*References!$B$6</f>
        <v>8.3333333333333329E-2</v>
      </c>
      <c r="AT16" s="19">
        <f>AE16*References!$B$6</f>
        <v>8.3333333333333329E-2</v>
      </c>
      <c r="AU16" s="19">
        <f>AF16*References!$B$5</f>
        <v>0.05</v>
      </c>
      <c r="AV16" s="19">
        <f>AG16*References!$B$5</f>
        <v>0.05</v>
      </c>
      <c r="AW16" s="19">
        <f>AH16*References!$B$5</f>
        <v>0.05</v>
      </c>
      <c r="AX16" s="19">
        <f>AI16*References!$B$5</f>
        <v>0.05</v>
      </c>
      <c r="AY16" s="19">
        <f>AJ16*References!$B$5</f>
        <v>0.05</v>
      </c>
      <c r="AZ16" s="19">
        <f>AK16*References!$B$7</f>
        <v>2.0000000000000004E-2</v>
      </c>
      <c r="BA16" s="19">
        <f>AL16*References!$B$7</f>
        <v>2.0000000000000004E-2</v>
      </c>
      <c r="BB16" s="19">
        <f>AM16*References!$B$7</f>
        <v>2.0000000000000004E-2</v>
      </c>
      <c r="BC16" s="19">
        <f>AN16*References!$B$7</f>
        <v>2.0000000000000004E-2</v>
      </c>
      <c r="BD16" s="19">
        <f>AO16*References!$B$7</f>
        <v>2.0000000000000004E-2</v>
      </c>
      <c r="BE16" s="78">
        <f t="shared" si="3"/>
        <v>0.15333333333333332</v>
      </c>
      <c r="BF16" s="78">
        <f t="shared" si="4"/>
        <v>0.15333333333333332</v>
      </c>
      <c r="BG16" s="78">
        <f t="shared" si="5"/>
        <v>0.15333333333333332</v>
      </c>
      <c r="BH16" s="78">
        <f t="shared" si="6"/>
        <v>0.15333333333333332</v>
      </c>
      <c r="BI16" s="78">
        <f t="shared" si="7"/>
        <v>0.15333333333333332</v>
      </c>
    </row>
    <row r="17" spans="1:61" x14ac:dyDescent="0.25">
      <c r="A17" s="88" t="s">
        <v>149</v>
      </c>
      <c r="B17" s="89">
        <v>2</v>
      </c>
      <c r="C17" s="89"/>
      <c r="D17" s="89"/>
      <c r="E17" s="89"/>
      <c r="F17" s="89"/>
      <c r="G17" s="19">
        <f>IF(B$57=0,0,(B17/B$57)^2)</f>
        <v>4.128218396676311E-12</v>
      </c>
      <c r="H17" s="19">
        <f>IF(C$57=0,0,(C17/C$57)^2)</f>
        <v>0</v>
      </c>
      <c r="I17" s="19">
        <f>IF(D$57=0,0,(D17/D$57)^2)</f>
        <v>0</v>
      </c>
      <c r="J17" s="19">
        <f>IF(E$57=0,0,(E17/E$57)^2)</f>
        <v>0</v>
      </c>
      <c r="K17" s="19">
        <f>IF(F$57=0,0,(F17/F$57)^2)</f>
        <v>0</v>
      </c>
      <c r="L17" s="18">
        <f>IF(COUNT(B17)=1,VLOOKUP($A17,References!$E$3:$P$69,9,FALSE),0)</f>
        <v>3</v>
      </c>
      <c r="M17" s="18">
        <f>IF(COUNT(C17)=1,VLOOKUP($A17,References!$E$3:$P$69,9,FALSE),0)</f>
        <v>0</v>
      </c>
      <c r="N17" s="18">
        <f>IF(COUNT(D17)=1,VLOOKUP($A17,References!$E$3:$P$69,9,FALSE),0)</f>
        <v>0</v>
      </c>
      <c r="O17" s="18">
        <f>IF(COUNT(E17)=1,VLOOKUP($A17,References!$E$3:$P$69,9,FALSE),0)</f>
        <v>0</v>
      </c>
      <c r="P17" s="18">
        <f>IF(COUNT(F17)=1,VLOOKUP($A17,References!$E$3:$P$69,9,FALSE),0)</f>
        <v>0</v>
      </c>
      <c r="Q17" s="18">
        <f>IF(COUNT(B17)=1,VLOOKUP($A17,References!$E$3:$P$69,10,FALSE),0)</f>
        <v>2</v>
      </c>
      <c r="R17" s="18">
        <f>IF(COUNT(C17)=1,VLOOKUP($A17,References!$E$3:$P$69,10,FALSE),0)</f>
        <v>0</v>
      </c>
      <c r="S17" s="18">
        <f>IF(COUNT(D17)=1,VLOOKUP($A17,References!$E$3:$P$69,10,FALSE),0)</f>
        <v>0</v>
      </c>
      <c r="T17" s="18">
        <f>IF(COUNT(E17)=1,VLOOKUP($A17,References!$E$3:$P$69,10,FALSE),0)</f>
        <v>0</v>
      </c>
      <c r="U17" s="18">
        <f>IF(COUNT(F17)=1,VLOOKUP($A17,References!$E$3:$P$69,10,FALSE),0)</f>
        <v>0</v>
      </c>
      <c r="V17" s="18">
        <f>IF(COUNT(B17)=1,VLOOKUP($A17,References!$E$3:$P$69,12,FALSE),0)</f>
        <v>1</v>
      </c>
      <c r="W17" s="18">
        <f>IF(COUNT(C17)=1,VLOOKUP($A17,References!$E$3:$P$69,12,FALSE),0)</f>
        <v>0</v>
      </c>
      <c r="X17" s="18">
        <f>IF(COUNT(D17)=1,VLOOKUP($A17,References!$E$3:$P$69,12,FALSE),0)</f>
        <v>0</v>
      </c>
      <c r="Y17" s="18">
        <f>IF(COUNT(E17)=1,VLOOKUP($A17,References!$E$3:$P$69,12,FALSE),0)</f>
        <v>0</v>
      </c>
      <c r="Z17" s="18">
        <f>IF(COUNT(F17)=1,VLOOKUP($A17,References!$E$3:$P$69,12,FALSE),0)</f>
        <v>0</v>
      </c>
      <c r="AA17" s="19">
        <f>L17/References!$B$28</f>
        <v>1</v>
      </c>
      <c r="AB17" s="19">
        <f>M17/References!$B$28</f>
        <v>0</v>
      </c>
      <c r="AC17" s="19">
        <f>N17/References!$B$28</f>
        <v>0</v>
      </c>
      <c r="AD17" s="19">
        <f>O17/References!$B$28</f>
        <v>0</v>
      </c>
      <c r="AE17" s="19">
        <f>P17/References!$B$28</f>
        <v>0</v>
      </c>
      <c r="AF17" s="19">
        <f t="shared" si="0"/>
        <v>1</v>
      </c>
      <c r="AG17" s="19">
        <f t="shared" si="1"/>
        <v>0</v>
      </c>
      <c r="AH17" s="19">
        <f t="shared" si="1"/>
        <v>0</v>
      </c>
      <c r="AI17" s="19">
        <f t="shared" si="1"/>
        <v>0</v>
      </c>
      <c r="AJ17" s="19">
        <f t="shared" si="1"/>
        <v>0</v>
      </c>
      <c r="AK17" s="19">
        <f>V17/References!$B$36</f>
        <v>0.2</v>
      </c>
      <c r="AL17" s="19">
        <f>W17/References!$B$36</f>
        <v>0</v>
      </c>
      <c r="AM17" s="19">
        <f>X17/References!$B$36</f>
        <v>0</v>
      </c>
      <c r="AN17" s="19">
        <f>Y17/References!$B$36</f>
        <v>0</v>
      </c>
      <c r="AO17" s="19">
        <f>Z17/References!$B$36</f>
        <v>0</v>
      </c>
      <c r="AP17" s="19">
        <f>AA17*References!$B$6</f>
        <v>0.25</v>
      </c>
      <c r="AQ17" s="19">
        <f>AB17*References!$B$6</f>
        <v>0</v>
      </c>
      <c r="AR17" s="19">
        <f>AC17*References!$B$6</f>
        <v>0</v>
      </c>
      <c r="AS17" s="19">
        <f>AD17*References!$B$6</f>
        <v>0</v>
      </c>
      <c r="AT17" s="19">
        <f>AE17*References!$B$6</f>
        <v>0</v>
      </c>
      <c r="AU17" s="19">
        <f>AF17*References!$B$5</f>
        <v>0.05</v>
      </c>
      <c r="AV17" s="19">
        <f>AG17*References!$B$5</f>
        <v>0</v>
      </c>
      <c r="AW17" s="19">
        <f>AH17*References!$B$5</f>
        <v>0</v>
      </c>
      <c r="AX17" s="19">
        <f>AI17*References!$B$5</f>
        <v>0</v>
      </c>
      <c r="AY17" s="19">
        <f>AJ17*References!$B$5</f>
        <v>0</v>
      </c>
      <c r="AZ17" s="19">
        <f>AK17*References!$B$7</f>
        <v>2.0000000000000004E-2</v>
      </c>
      <c r="BA17" s="19">
        <f>AL17*References!$B$7</f>
        <v>0</v>
      </c>
      <c r="BB17" s="19">
        <f>AM17*References!$B$7</f>
        <v>0</v>
      </c>
      <c r="BC17" s="19">
        <f>AN17*References!$B$7</f>
        <v>0</v>
      </c>
      <c r="BD17" s="19">
        <f>AO17*References!$B$7</f>
        <v>0</v>
      </c>
      <c r="BE17" s="78">
        <f t="shared" si="3"/>
        <v>0.32</v>
      </c>
      <c r="BF17" s="78" t="str">
        <f t="shared" si="4"/>
        <v/>
      </c>
      <c r="BG17" s="78" t="str">
        <f t="shared" si="5"/>
        <v/>
      </c>
      <c r="BH17" s="78" t="str">
        <f t="shared" si="6"/>
        <v/>
      </c>
      <c r="BI17" s="78" t="str">
        <f t="shared" si="7"/>
        <v/>
      </c>
    </row>
    <row r="18" spans="1:61" x14ac:dyDescent="0.25">
      <c r="A18" s="88" t="s">
        <v>150</v>
      </c>
      <c r="B18" s="89">
        <v>3</v>
      </c>
      <c r="C18" s="89"/>
      <c r="D18" s="89"/>
      <c r="E18" s="89"/>
      <c r="F18" s="89"/>
      <c r="G18" s="19">
        <f>IF(B$57=0,0,(B18/B$57)^2)</f>
        <v>9.2884913925216985E-12</v>
      </c>
      <c r="H18" s="19">
        <f>IF(C$57=0,0,(C18/C$57)^2)</f>
        <v>0</v>
      </c>
      <c r="I18" s="19">
        <f>IF(D$57=0,0,(D18/D$57)^2)</f>
        <v>0</v>
      </c>
      <c r="J18" s="19">
        <f>IF(E$57=0,0,(E18/E$57)^2)</f>
        <v>0</v>
      </c>
      <c r="K18" s="19">
        <f>IF(F$57=0,0,(F18/F$57)^2)</f>
        <v>0</v>
      </c>
      <c r="L18" s="18">
        <f>IF(COUNT(B18)=1,VLOOKUP($A18,References!$E$3:$P$69,9,FALSE),0)</f>
        <v>1</v>
      </c>
      <c r="M18" s="18">
        <f>IF(COUNT(C18)=1,VLOOKUP($A18,References!$E$3:$P$69,9,FALSE),0)</f>
        <v>0</v>
      </c>
      <c r="N18" s="18">
        <f>IF(COUNT(D18)=1,VLOOKUP($A18,References!$E$3:$P$69,9,FALSE),0)</f>
        <v>0</v>
      </c>
      <c r="O18" s="18">
        <f>IF(COUNT(E18)=1,VLOOKUP($A18,References!$E$3:$P$69,9,FALSE),0)</f>
        <v>0</v>
      </c>
      <c r="P18" s="18">
        <f>IF(COUNT(F18)=1,VLOOKUP($A18,References!$E$3:$P$69,9,FALSE),0)</f>
        <v>0</v>
      </c>
      <c r="Q18" s="18">
        <f>IF(COUNT(B18)=1,VLOOKUP($A18,References!$E$3:$P$69,10,FALSE),0)</f>
        <v>2</v>
      </c>
      <c r="R18" s="18">
        <f>IF(COUNT(C18)=1,VLOOKUP($A18,References!$E$3:$P$69,10,FALSE),0)</f>
        <v>0</v>
      </c>
      <c r="S18" s="18">
        <f>IF(COUNT(D18)=1,VLOOKUP($A18,References!$E$3:$P$69,10,FALSE),0)</f>
        <v>0</v>
      </c>
      <c r="T18" s="18">
        <f>IF(COUNT(E18)=1,VLOOKUP($A18,References!$E$3:$P$69,10,FALSE),0)</f>
        <v>0</v>
      </c>
      <c r="U18" s="18">
        <f>IF(COUNT(F18)=1,VLOOKUP($A18,References!$E$3:$P$69,10,FALSE),0)</f>
        <v>0</v>
      </c>
      <c r="V18" s="18">
        <f>IF(COUNT(B18)=1,VLOOKUP($A18,References!$E$3:$P$69,12,FALSE),0)</f>
        <v>1</v>
      </c>
      <c r="W18" s="18">
        <f>IF(COUNT(C18)=1,VLOOKUP($A18,References!$E$3:$P$69,12,FALSE),0)</f>
        <v>0</v>
      </c>
      <c r="X18" s="18">
        <f>IF(COUNT(D18)=1,VLOOKUP($A18,References!$E$3:$P$69,12,FALSE),0)</f>
        <v>0</v>
      </c>
      <c r="Y18" s="18">
        <f>IF(COUNT(E18)=1,VLOOKUP($A18,References!$E$3:$P$69,12,FALSE),0)</f>
        <v>0</v>
      </c>
      <c r="Z18" s="18">
        <f>IF(COUNT(F18)=1,VLOOKUP($A18,References!$E$3:$P$69,12,FALSE),0)</f>
        <v>0</v>
      </c>
      <c r="AA18" s="19">
        <f>L18/References!$B$28</f>
        <v>0.33333333333333331</v>
      </c>
      <c r="AB18" s="19">
        <f>M18/References!$B$28</f>
        <v>0</v>
      </c>
      <c r="AC18" s="19">
        <f>N18/References!$B$28</f>
        <v>0</v>
      </c>
      <c r="AD18" s="19">
        <f>O18/References!$B$28</f>
        <v>0</v>
      </c>
      <c r="AE18" s="19">
        <f>P18/References!$B$28</f>
        <v>0</v>
      </c>
      <c r="AF18" s="19">
        <f t="shared" si="0"/>
        <v>1</v>
      </c>
      <c r="AG18" s="19">
        <f t="shared" si="1"/>
        <v>0</v>
      </c>
      <c r="AH18" s="19">
        <f t="shared" si="1"/>
        <v>0</v>
      </c>
      <c r="AI18" s="19">
        <f t="shared" si="1"/>
        <v>0</v>
      </c>
      <c r="AJ18" s="19">
        <f t="shared" si="1"/>
        <v>0</v>
      </c>
      <c r="AK18" s="19">
        <f>V18/References!$B$36</f>
        <v>0.2</v>
      </c>
      <c r="AL18" s="19">
        <f>W18/References!$B$36</f>
        <v>0</v>
      </c>
      <c r="AM18" s="19">
        <f>X18/References!$B$36</f>
        <v>0</v>
      </c>
      <c r="AN18" s="19">
        <f>Y18/References!$B$36</f>
        <v>0</v>
      </c>
      <c r="AO18" s="19">
        <f>Z18/References!$B$36</f>
        <v>0</v>
      </c>
      <c r="AP18" s="19">
        <f>AA18*References!$B$6</f>
        <v>8.3333333333333329E-2</v>
      </c>
      <c r="AQ18" s="19">
        <f>AB18*References!$B$6</f>
        <v>0</v>
      </c>
      <c r="AR18" s="19">
        <f>AC18*References!$B$6</f>
        <v>0</v>
      </c>
      <c r="AS18" s="19">
        <f>AD18*References!$B$6</f>
        <v>0</v>
      </c>
      <c r="AT18" s="19">
        <f>AE18*References!$B$6</f>
        <v>0</v>
      </c>
      <c r="AU18" s="19">
        <f>AF18*References!$B$5</f>
        <v>0.05</v>
      </c>
      <c r="AV18" s="19">
        <f>AG18*References!$B$5</f>
        <v>0</v>
      </c>
      <c r="AW18" s="19">
        <f>AH18*References!$B$5</f>
        <v>0</v>
      </c>
      <c r="AX18" s="19">
        <f>AI18*References!$B$5</f>
        <v>0</v>
      </c>
      <c r="AY18" s="19">
        <f>AJ18*References!$B$5</f>
        <v>0</v>
      </c>
      <c r="AZ18" s="19">
        <f>AK18*References!$B$7</f>
        <v>2.0000000000000004E-2</v>
      </c>
      <c r="BA18" s="19">
        <f>AL18*References!$B$7</f>
        <v>0</v>
      </c>
      <c r="BB18" s="19">
        <f>AM18*References!$B$7</f>
        <v>0</v>
      </c>
      <c r="BC18" s="19">
        <f>AN18*References!$B$7</f>
        <v>0</v>
      </c>
      <c r="BD18" s="19">
        <f>AO18*References!$B$7</f>
        <v>0</v>
      </c>
      <c r="BE18" s="78">
        <f t="shared" si="3"/>
        <v>0.15333333333333332</v>
      </c>
      <c r="BF18" s="78" t="str">
        <f t="shared" si="4"/>
        <v/>
      </c>
      <c r="BG18" s="78" t="str">
        <f t="shared" si="5"/>
        <v/>
      </c>
      <c r="BH18" s="78" t="str">
        <f t="shared" si="6"/>
        <v/>
      </c>
      <c r="BI18" s="78" t="str">
        <f t="shared" si="7"/>
        <v/>
      </c>
    </row>
    <row r="19" spans="1:61" x14ac:dyDescent="0.25">
      <c r="A19" s="88" t="s">
        <v>22</v>
      </c>
      <c r="B19" s="89">
        <v>9</v>
      </c>
      <c r="C19" s="89"/>
      <c r="D19" s="89"/>
      <c r="E19" s="89">
        <v>21.882000000000001</v>
      </c>
      <c r="F19" s="89"/>
      <c r="G19" s="19">
        <f>IF(B$57=0,0,(B19/B$57)^2)</f>
        <v>8.3596422532695296E-11</v>
      </c>
      <c r="H19" s="19">
        <f>IF(C$57=0,0,(C19/C$57)^2)</f>
        <v>0</v>
      </c>
      <c r="I19" s="19">
        <f>IF(D$57=0,0,(D19/D$57)^2)</f>
        <v>0</v>
      </c>
      <c r="J19" s="19">
        <f>IF(E$57=0,0,(E19/E$57)^2)</f>
        <v>7.8206922642340922E-9</v>
      </c>
      <c r="K19" s="19">
        <f>IF(F$57=0,0,(F19/F$57)^2)</f>
        <v>0</v>
      </c>
      <c r="L19" s="18">
        <f>IF(COUNT(B19)=1,VLOOKUP($A19,References!$E$3:$P$69,9,FALSE),0)</f>
        <v>1</v>
      </c>
      <c r="M19" s="18">
        <f>IF(COUNT(C19)=1,VLOOKUP($A19,References!$E$3:$P$69,9,FALSE),0)</f>
        <v>0</v>
      </c>
      <c r="N19" s="18">
        <f>IF(COUNT(D19)=1,VLOOKUP($A19,References!$E$3:$P$69,9,FALSE),0)</f>
        <v>0</v>
      </c>
      <c r="O19" s="18">
        <f>IF(COUNT(E19)=1,VLOOKUP($A19,References!$E$3:$P$69,9,FALSE),0)</f>
        <v>1</v>
      </c>
      <c r="P19" s="18">
        <f>IF(COUNT(F19)=1,VLOOKUP($A19,References!$E$3:$P$69,9,FALSE),0)</f>
        <v>0</v>
      </c>
      <c r="Q19" s="18">
        <f>IF(COUNT(B19)=1,VLOOKUP($A19,References!$E$3:$P$69,10,FALSE),0)</f>
        <v>2</v>
      </c>
      <c r="R19" s="18">
        <f>IF(COUNT(C19)=1,VLOOKUP($A19,References!$E$3:$P$69,10,FALSE),0)</f>
        <v>0</v>
      </c>
      <c r="S19" s="18">
        <f>IF(COUNT(D19)=1,VLOOKUP($A19,References!$E$3:$P$69,10,FALSE),0)</f>
        <v>0</v>
      </c>
      <c r="T19" s="18">
        <f>IF(COUNT(E19)=1,VLOOKUP($A19,References!$E$3:$P$69,10,FALSE),0)</f>
        <v>2</v>
      </c>
      <c r="U19" s="18">
        <f>IF(COUNT(F19)=1,VLOOKUP($A19,References!$E$3:$P$69,10,FALSE),0)</f>
        <v>0</v>
      </c>
      <c r="V19" s="18">
        <f>IF(COUNT(B19)=1,VLOOKUP($A19,References!$E$3:$P$69,12,FALSE),0)</f>
        <v>1</v>
      </c>
      <c r="W19" s="18">
        <f>IF(COUNT(C19)=1,VLOOKUP($A19,References!$E$3:$P$69,12,FALSE),0)</f>
        <v>0</v>
      </c>
      <c r="X19" s="18">
        <f>IF(COUNT(D19)=1,VLOOKUP($A19,References!$E$3:$P$69,12,FALSE),0)</f>
        <v>0</v>
      </c>
      <c r="Y19" s="18">
        <f>IF(COUNT(E19)=1,VLOOKUP($A19,References!$E$3:$P$69,12,FALSE),0)</f>
        <v>1</v>
      </c>
      <c r="Z19" s="18">
        <f>IF(COUNT(F19)=1,VLOOKUP($A19,References!$E$3:$P$69,12,FALSE),0)</f>
        <v>0</v>
      </c>
      <c r="AA19" s="19">
        <f>L19/References!$B$28</f>
        <v>0.33333333333333331</v>
      </c>
      <c r="AB19" s="19">
        <f>M19/References!$B$28</f>
        <v>0</v>
      </c>
      <c r="AC19" s="19">
        <f>N19/References!$B$28</f>
        <v>0</v>
      </c>
      <c r="AD19" s="19">
        <f>O19/References!$B$28</f>
        <v>0.33333333333333331</v>
      </c>
      <c r="AE19" s="19">
        <f>P19/References!$B$28</f>
        <v>0</v>
      </c>
      <c r="AF19" s="19">
        <f t="shared" si="0"/>
        <v>1</v>
      </c>
      <c r="AG19" s="19">
        <f t="shared" si="1"/>
        <v>0</v>
      </c>
      <c r="AH19" s="19">
        <f t="shared" si="1"/>
        <v>0</v>
      </c>
      <c r="AI19" s="19">
        <f t="shared" si="1"/>
        <v>1</v>
      </c>
      <c r="AJ19" s="19">
        <f t="shared" si="1"/>
        <v>0</v>
      </c>
      <c r="AK19" s="19">
        <f>V19/References!$B$36</f>
        <v>0.2</v>
      </c>
      <c r="AL19" s="19">
        <f>W19/References!$B$36</f>
        <v>0</v>
      </c>
      <c r="AM19" s="19">
        <f>X19/References!$B$36</f>
        <v>0</v>
      </c>
      <c r="AN19" s="19">
        <f>Y19/References!$B$36</f>
        <v>0.2</v>
      </c>
      <c r="AO19" s="19">
        <f>Z19/References!$B$36</f>
        <v>0</v>
      </c>
      <c r="AP19" s="19">
        <f>AA19*References!$B$6</f>
        <v>8.3333333333333329E-2</v>
      </c>
      <c r="AQ19" s="19">
        <f>AB19*References!$B$6</f>
        <v>0</v>
      </c>
      <c r="AR19" s="19">
        <f>AC19*References!$B$6</f>
        <v>0</v>
      </c>
      <c r="AS19" s="19">
        <f>AD19*References!$B$6</f>
        <v>8.3333333333333329E-2</v>
      </c>
      <c r="AT19" s="19">
        <f>AE19*References!$B$6</f>
        <v>0</v>
      </c>
      <c r="AU19" s="19">
        <f>AF19*References!$B$5</f>
        <v>0.05</v>
      </c>
      <c r="AV19" s="19">
        <f>AG19*References!$B$5</f>
        <v>0</v>
      </c>
      <c r="AW19" s="19">
        <f>AH19*References!$B$5</f>
        <v>0</v>
      </c>
      <c r="AX19" s="19">
        <f>AI19*References!$B$5</f>
        <v>0.05</v>
      </c>
      <c r="AY19" s="19">
        <f>AJ19*References!$B$5</f>
        <v>0</v>
      </c>
      <c r="AZ19" s="19">
        <f>AK19*References!$B$7</f>
        <v>2.0000000000000004E-2</v>
      </c>
      <c r="BA19" s="19">
        <f>AL19*References!$B$7</f>
        <v>0</v>
      </c>
      <c r="BB19" s="19">
        <f>AM19*References!$B$7</f>
        <v>0</v>
      </c>
      <c r="BC19" s="19">
        <f>AN19*References!$B$7</f>
        <v>2.0000000000000004E-2</v>
      </c>
      <c r="BD19" s="19">
        <f>AO19*References!$B$7</f>
        <v>0</v>
      </c>
      <c r="BE19" s="78">
        <f t="shared" si="3"/>
        <v>0.15333333333333332</v>
      </c>
      <c r="BF19" s="78" t="str">
        <f t="shared" si="4"/>
        <v/>
      </c>
      <c r="BG19" s="78" t="str">
        <f t="shared" si="5"/>
        <v/>
      </c>
      <c r="BH19" s="78">
        <f t="shared" si="6"/>
        <v>0.15333333333333332</v>
      </c>
      <c r="BI19" s="78" t="str">
        <f t="shared" si="7"/>
        <v/>
      </c>
    </row>
    <row r="20" spans="1:61" x14ac:dyDescent="0.25">
      <c r="A20" s="88" t="s">
        <v>23</v>
      </c>
      <c r="B20" s="89">
        <v>3055</v>
      </c>
      <c r="C20" s="89">
        <v>70</v>
      </c>
      <c r="D20" s="89">
        <v>462.87299999999999</v>
      </c>
      <c r="E20" s="89">
        <v>1308.96</v>
      </c>
      <c r="F20" s="89">
        <v>619.20000000000005</v>
      </c>
      <c r="G20" s="19">
        <f>IF(B$57=0,0,(B20/B$57)^2)</f>
        <v>9.6321913754099822E-6</v>
      </c>
      <c r="H20" s="19">
        <f>IF(C$57=0,0,(C20/C$57)^2)</f>
        <v>2.9610569431861652E-8</v>
      </c>
      <c r="I20" s="19">
        <f>IF(D$57=0,0,(D20/D$57)^2)</f>
        <v>6.4762608993393323E-6</v>
      </c>
      <c r="J20" s="19">
        <f>IF(E$57=0,0,(E20/E$57)^2)</f>
        <v>2.7984910380234165E-5</v>
      </c>
      <c r="K20" s="19">
        <f>IF(F$57=0,0,(F20/F$57)^2)</f>
        <v>3.7889207833988381E-6</v>
      </c>
      <c r="L20" s="18">
        <f>IF(COUNT(B20)=1,VLOOKUP($A20,References!$E$3:$P$69,9,FALSE),0)</f>
        <v>1</v>
      </c>
      <c r="M20" s="18">
        <f>IF(COUNT(C20)=1,VLOOKUP($A20,References!$E$3:$P$69,9,FALSE),0)</f>
        <v>1</v>
      </c>
      <c r="N20" s="18">
        <f>IF(COUNT(D20)=1,VLOOKUP($A20,References!$E$3:$P$69,9,FALSE),0)</f>
        <v>1</v>
      </c>
      <c r="O20" s="18">
        <f>IF(COUNT(E20)=1,VLOOKUP($A20,References!$E$3:$P$69,9,FALSE),0)</f>
        <v>1</v>
      </c>
      <c r="P20" s="18">
        <f>IF(COUNT(F20)=1,VLOOKUP($A20,References!$E$3:$P$69,9,FALSE),0)</f>
        <v>1</v>
      </c>
      <c r="Q20" s="18">
        <f>IF(COUNT(B20)=1,VLOOKUP($A20,References!$E$3:$P$69,10,FALSE),0)</f>
        <v>2</v>
      </c>
      <c r="R20" s="18">
        <f>IF(COUNT(C20)=1,VLOOKUP($A20,References!$E$3:$P$69,10,FALSE),0)</f>
        <v>2</v>
      </c>
      <c r="S20" s="18">
        <f>IF(COUNT(D20)=1,VLOOKUP($A20,References!$E$3:$P$69,10,FALSE),0)</f>
        <v>2</v>
      </c>
      <c r="T20" s="18">
        <f>IF(COUNT(E20)=1,VLOOKUP($A20,References!$E$3:$P$69,10,FALSE),0)</f>
        <v>2</v>
      </c>
      <c r="U20" s="18">
        <f>IF(COUNT(F20)=1,VLOOKUP($A20,References!$E$3:$P$69,10,FALSE),0)</f>
        <v>2</v>
      </c>
      <c r="V20" s="18">
        <f>IF(COUNT(B20)=1,VLOOKUP($A20,References!$E$3:$P$69,12,FALSE),0)</f>
        <v>1</v>
      </c>
      <c r="W20" s="18">
        <f>IF(COUNT(C20)=1,VLOOKUP($A20,References!$E$3:$P$69,12,FALSE),0)</f>
        <v>1</v>
      </c>
      <c r="X20" s="18">
        <f>IF(COUNT(D20)=1,VLOOKUP($A20,References!$E$3:$P$69,12,FALSE),0)</f>
        <v>1</v>
      </c>
      <c r="Y20" s="18">
        <f>IF(COUNT(E20)=1,VLOOKUP($A20,References!$E$3:$P$69,12,FALSE),0)</f>
        <v>1</v>
      </c>
      <c r="Z20" s="18">
        <f>IF(COUNT(F20)=1,VLOOKUP($A20,References!$E$3:$P$69,12,FALSE),0)</f>
        <v>1</v>
      </c>
      <c r="AA20" s="19">
        <f>L20/References!$B$28</f>
        <v>0.33333333333333331</v>
      </c>
      <c r="AB20" s="19">
        <f>M20/References!$B$28</f>
        <v>0.33333333333333331</v>
      </c>
      <c r="AC20" s="19">
        <f>N20/References!$B$28</f>
        <v>0.33333333333333331</v>
      </c>
      <c r="AD20" s="19">
        <f>O20/References!$B$28</f>
        <v>0.33333333333333331</v>
      </c>
      <c r="AE20" s="19">
        <f>P20/References!$B$28</f>
        <v>0.33333333333333331</v>
      </c>
      <c r="AF20" s="19">
        <f t="shared" si="0"/>
        <v>1</v>
      </c>
      <c r="AG20" s="19">
        <f t="shared" si="1"/>
        <v>1</v>
      </c>
      <c r="AH20" s="19">
        <f t="shared" si="1"/>
        <v>1</v>
      </c>
      <c r="AI20" s="19">
        <f t="shared" si="1"/>
        <v>1</v>
      </c>
      <c r="AJ20" s="19">
        <f t="shared" si="1"/>
        <v>1</v>
      </c>
      <c r="AK20" s="19">
        <f>V20/References!$B$36</f>
        <v>0.2</v>
      </c>
      <c r="AL20" s="19">
        <f>W20/References!$B$36</f>
        <v>0.2</v>
      </c>
      <c r="AM20" s="19">
        <f>X20/References!$B$36</f>
        <v>0.2</v>
      </c>
      <c r="AN20" s="19">
        <f>Y20/References!$B$36</f>
        <v>0.2</v>
      </c>
      <c r="AO20" s="19">
        <f>Z20/References!$B$36</f>
        <v>0.2</v>
      </c>
      <c r="AP20" s="19">
        <f>AA20*References!$B$6</f>
        <v>8.3333333333333329E-2</v>
      </c>
      <c r="AQ20" s="19">
        <f>AB20*References!$B$6</f>
        <v>8.3333333333333329E-2</v>
      </c>
      <c r="AR20" s="19">
        <f>AC20*References!$B$6</f>
        <v>8.3333333333333329E-2</v>
      </c>
      <c r="AS20" s="19">
        <f>AD20*References!$B$6</f>
        <v>8.3333333333333329E-2</v>
      </c>
      <c r="AT20" s="19">
        <f>AE20*References!$B$6</f>
        <v>8.3333333333333329E-2</v>
      </c>
      <c r="AU20" s="19">
        <f>AF20*References!$B$5</f>
        <v>0.05</v>
      </c>
      <c r="AV20" s="19">
        <f>AG20*References!$B$5</f>
        <v>0.05</v>
      </c>
      <c r="AW20" s="19">
        <f>AH20*References!$B$5</f>
        <v>0.05</v>
      </c>
      <c r="AX20" s="19">
        <f>AI20*References!$B$5</f>
        <v>0.05</v>
      </c>
      <c r="AY20" s="19">
        <f>AJ20*References!$B$5</f>
        <v>0.05</v>
      </c>
      <c r="AZ20" s="19">
        <f>AK20*References!$B$7</f>
        <v>2.0000000000000004E-2</v>
      </c>
      <c r="BA20" s="19">
        <f>AL20*References!$B$7</f>
        <v>2.0000000000000004E-2</v>
      </c>
      <c r="BB20" s="19">
        <f>AM20*References!$B$7</f>
        <v>2.0000000000000004E-2</v>
      </c>
      <c r="BC20" s="19">
        <f>AN20*References!$B$7</f>
        <v>2.0000000000000004E-2</v>
      </c>
      <c r="BD20" s="19">
        <f>AO20*References!$B$7</f>
        <v>2.0000000000000004E-2</v>
      </c>
      <c r="BE20" s="78">
        <f t="shared" si="3"/>
        <v>0.15333333333333332</v>
      </c>
      <c r="BF20" s="78">
        <f t="shared" si="4"/>
        <v>0.15333333333333332</v>
      </c>
      <c r="BG20" s="78">
        <f t="shared" si="5"/>
        <v>0.15333333333333332</v>
      </c>
      <c r="BH20" s="78">
        <f t="shared" si="6"/>
        <v>0.15333333333333332</v>
      </c>
      <c r="BI20" s="78">
        <f t="shared" si="7"/>
        <v>0.15333333333333332</v>
      </c>
    </row>
    <row r="21" spans="1:61" x14ac:dyDescent="0.25">
      <c r="A21" s="88" t="s">
        <v>17</v>
      </c>
      <c r="B21" s="89">
        <v>5113</v>
      </c>
      <c r="C21" s="89">
        <v>54981.7</v>
      </c>
      <c r="D21" s="89">
        <v>1923.28</v>
      </c>
      <c r="E21" s="89">
        <v>4349.76</v>
      </c>
      <c r="F21" s="89">
        <v>960.37</v>
      </c>
      <c r="G21" s="19">
        <f>IF(B$57=0,0,(B21/B$57)^2)</f>
        <v>2.6980764981464786E-5</v>
      </c>
      <c r="H21" s="19">
        <f>IF(C$57=0,0,(C21/C$57)^2)</f>
        <v>1.8267831912530359E-2</v>
      </c>
      <c r="I21" s="19">
        <f>IF(D$57=0,0,(D21/D$57)^2)</f>
        <v>1.1181129306519058E-4</v>
      </c>
      <c r="J21" s="19">
        <f>IF(E$57=0,0,(E21/E$57)^2)</f>
        <v>3.0903079578911208E-4</v>
      </c>
      <c r="K21" s="19">
        <f>IF(F$57=0,0,(F21/F$57)^2)</f>
        <v>9.114456998173412E-6</v>
      </c>
      <c r="L21" s="18">
        <f>IF(COUNT(B21)=1,VLOOKUP($A21,References!$E$3:$P$69,9,FALSE),0)</f>
        <v>1</v>
      </c>
      <c r="M21" s="18">
        <f>IF(COUNT(C21)=1,VLOOKUP($A21,References!$E$3:$P$69,9,FALSE),0)</f>
        <v>1</v>
      </c>
      <c r="N21" s="18">
        <f>IF(COUNT(D21)=1,VLOOKUP($A21,References!$E$3:$P$69,9,FALSE),0)</f>
        <v>1</v>
      </c>
      <c r="O21" s="18">
        <f>IF(COUNT(E21)=1,VLOOKUP($A21,References!$E$3:$P$69,9,FALSE),0)</f>
        <v>1</v>
      </c>
      <c r="P21" s="18">
        <f>IF(COUNT(F21)=1,VLOOKUP($A21,References!$E$3:$P$69,9,FALSE),0)</f>
        <v>1</v>
      </c>
      <c r="Q21" s="18">
        <f>IF(COUNT(B21)=1,VLOOKUP($A21,References!$E$3:$P$69,10,FALSE),0)</f>
        <v>2</v>
      </c>
      <c r="R21" s="18">
        <f>IF(COUNT(C21)=1,VLOOKUP($A21,References!$E$3:$P$69,10,FALSE),0)</f>
        <v>2</v>
      </c>
      <c r="S21" s="18">
        <f>IF(COUNT(D21)=1,VLOOKUP($A21,References!$E$3:$P$69,10,FALSE),0)</f>
        <v>2</v>
      </c>
      <c r="T21" s="18">
        <f>IF(COUNT(E21)=1,VLOOKUP($A21,References!$E$3:$P$69,10,FALSE),0)</f>
        <v>2</v>
      </c>
      <c r="U21" s="18">
        <f>IF(COUNT(F21)=1,VLOOKUP($A21,References!$E$3:$P$69,10,FALSE),0)</f>
        <v>2</v>
      </c>
      <c r="V21" s="18">
        <f>IF(COUNT(B21)=1,VLOOKUP($A21,References!$E$3:$P$69,12,FALSE),0)</f>
        <v>1</v>
      </c>
      <c r="W21" s="18">
        <f>IF(COUNT(C21)=1,VLOOKUP($A21,References!$E$3:$P$69,12,FALSE),0)</f>
        <v>1</v>
      </c>
      <c r="X21" s="18">
        <f>IF(COUNT(D21)=1,VLOOKUP($A21,References!$E$3:$P$69,12,FALSE),0)</f>
        <v>1</v>
      </c>
      <c r="Y21" s="18">
        <f>IF(COUNT(E21)=1,VLOOKUP($A21,References!$E$3:$P$69,12,FALSE),0)</f>
        <v>1</v>
      </c>
      <c r="Z21" s="18">
        <f>IF(COUNT(F21)=1,VLOOKUP($A21,References!$E$3:$P$69,12,FALSE),0)</f>
        <v>1</v>
      </c>
      <c r="AA21" s="19">
        <f>L21/References!$B$28</f>
        <v>0.33333333333333331</v>
      </c>
      <c r="AB21" s="19">
        <f>M21/References!$B$28</f>
        <v>0.33333333333333331</v>
      </c>
      <c r="AC21" s="19">
        <f>N21/References!$B$28</f>
        <v>0.33333333333333331</v>
      </c>
      <c r="AD21" s="19">
        <f>O21/References!$B$28</f>
        <v>0.33333333333333331</v>
      </c>
      <c r="AE21" s="19">
        <f>P21/References!$B$28</f>
        <v>0.33333333333333331</v>
      </c>
      <c r="AF21" s="19">
        <f t="shared" si="0"/>
        <v>1</v>
      </c>
      <c r="AG21" s="19">
        <f t="shared" si="1"/>
        <v>1</v>
      </c>
      <c r="AH21" s="19">
        <f t="shared" si="1"/>
        <v>1</v>
      </c>
      <c r="AI21" s="19">
        <f t="shared" si="1"/>
        <v>1</v>
      </c>
      <c r="AJ21" s="19">
        <f t="shared" si="1"/>
        <v>1</v>
      </c>
      <c r="AK21" s="19">
        <f>V21/References!$B$36</f>
        <v>0.2</v>
      </c>
      <c r="AL21" s="19">
        <f>W21/References!$B$36</f>
        <v>0.2</v>
      </c>
      <c r="AM21" s="19">
        <f>X21/References!$B$36</f>
        <v>0.2</v>
      </c>
      <c r="AN21" s="19">
        <f>Y21/References!$B$36</f>
        <v>0.2</v>
      </c>
      <c r="AO21" s="19">
        <f>Z21/References!$B$36</f>
        <v>0.2</v>
      </c>
      <c r="AP21" s="19">
        <f>AA21*References!$B$6</f>
        <v>8.3333333333333329E-2</v>
      </c>
      <c r="AQ21" s="19">
        <f>AB21*References!$B$6</f>
        <v>8.3333333333333329E-2</v>
      </c>
      <c r="AR21" s="19">
        <f>AC21*References!$B$6</f>
        <v>8.3333333333333329E-2</v>
      </c>
      <c r="AS21" s="19">
        <f>AD21*References!$B$6</f>
        <v>8.3333333333333329E-2</v>
      </c>
      <c r="AT21" s="19">
        <f>AE21*References!$B$6</f>
        <v>8.3333333333333329E-2</v>
      </c>
      <c r="AU21" s="19">
        <f>AF21*References!$B$5</f>
        <v>0.05</v>
      </c>
      <c r="AV21" s="19">
        <f>AG21*References!$B$5</f>
        <v>0.05</v>
      </c>
      <c r="AW21" s="19">
        <f>AH21*References!$B$5</f>
        <v>0.05</v>
      </c>
      <c r="AX21" s="19">
        <f>AI21*References!$B$5</f>
        <v>0.05</v>
      </c>
      <c r="AY21" s="19">
        <f>AJ21*References!$B$5</f>
        <v>0.05</v>
      </c>
      <c r="AZ21" s="19">
        <f>AK21*References!$B$7</f>
        <v>2.0000000000000004E-2</v>
      </c>
      <c r="BA21" s="19">
        <f>AL21*References!$B$7</f>
        <v>2.0000000000000004E-2</v>
      </c>
      <c r="BB21" s="19">
        <f>AM21*References!$B$7</f>
        <v>2.0000000000000004E-2</v>
      </c>
      <c r="BC21" s="19">
        <f>AN21*References!$B$7</f>
        <v>2.0000000000000004E-2</v>
      </c>
      <c r="BD21" s="19">
        <f>AO21*References!$B$7</f>
        <v>2.0000000000000004E-2</v>
      </c>
      <c r="BE21" s="78">
        <f t="shared" si="3"/>
        <v>0.15333333333333332</v>
      </c>
      <c r="BF21" s="78">
        <f t="shared" si="4"/>
        <v>0.15333333333333332</v>
      </c>
      <c r="BG21" s="78">
        <f t="shared" si="5"/>
        <v>0.15333333333333332</v>
      </c>
      <c r="BH21" s="78">
        <f t="shared" si="6"/>
        <v>0.15333333333333332</v>
      </c>
      <c r="BI21" s="78">
        <f t="shared" si="7"/>
        <v>0.15333333333333332</v>
      </c>
    </row>
    <row r="22" spans="1:61" x14ac:dyDescent="0.25">
      <c r="A22" s="88" t="s">
        <v>13</v>
      </c>
      <c r="B22" s="89">
        <v>428</v>
      </c>
      <c r="C22" s="89">
        <v>1709.68</v>
      </c>
      <c r="D22" s="89">
        <v>53</v>
      </c>
      <c r="E22" s="89">
        <v>960.43700000000001</v>
      </c>
      <c r="F22" s="89">
        <v>1551.83</v>
      </c>
      <c r="G22" s="19">
        <f>IF(B$57=0,0,(B22/B$57)^2)</f>
        <v>1.8905588969418833E-7</v>
      </c>
      <c r="H22" s="19">
        <f>IF(C$57=0,0,(C22/C$57)^2)</f>
        <v>1.7663645571559741E-5</v>
      </c>
      <c r="I22" s="19">
        <f>IF(D$57=0,0,(D22/D$57)^2)</f>
        <v>8.4908736496324638E-8</v>
      </c>
      <c r="J22" s="19">
        <f>IF(E$57=0,0,(E22/E$57)^2)</f>
        <v>1.5066380623509844E-5</v>
      </c>
      <c r="K22" s="19">
        <f>IF(F$57=0,0,(F22/F$57)^2)</f>
        <v>2.3798079820101966E-5</v>
      </c>
      <c r="L22" s="18">
        <f>IF(COUNT(B22)=1,VLOOKUP($A22,References!$E$3:$P$69,9,FALSE),0)</f>
        <v>1</v>
      </c>
      <c r="M22" s="18">
        <f>IF(COUNT(C22)=1,VLOOKUP($A22,References!$E$3:$P$69,9,FALSE),0)</f>
        <v>1</v>
      </c>
      <c r="N22" s="18">
        <f>IF(COUNT(D22)=1,VLOOKUP($A22,References!$E$3:$P$69,9,FALSE),0)</f>
        <v>1</v>
      </c>
      <c r="O22" s="18">
        <f>IF(COUNT(E22)=1,VLOOKUP($A22,References!$E$3:$P$69,9,FALSE),0)</f>
        <v>1</v>
      </c>
      <c r="P22" s="18">
        <f>IF(COUNT(F22)=1,VLOOKUP($A22,References!$E$3:$P$69,9,FALSE),0)</f>
        <v>1</v>
      </c>
      <c r="Q22" s="18">
        <f>IF(COUNT(B22)=1,VLOOKUP($A22,References!$E$3:$P$69,10,FALSE),0)</f>
        <v>1</v>
      </c>
      <c r="R22" s="18">
        <f>IF(COUNT(C22)=1,VLOOKUP($A22,References!$E$3:$P$69,10,FALSE),0)</f>
        <v>1</v>
      </c>
      <c r="S22" s="18">
        <f>IF(COUNT(D22)=1,VLOOKUP($A22,References!$E$3:$P$69,10,FALSE),0)</f>
        <v>1</v>
      </c>
      <c r="T22" s="18">
        <f>IF(COUNT(E22)=1,VLOOKUP($A22,References!$E$3:$P$69,10,FALSE),0)</f>
        <v>1</v>
      </c>
      <c r="U22" s="18">
        <f>IF(COUNT(F22)=1,VLOOKUP($A22,References!$E$3:$P$69,10,FALSE),0)</f>
        <v>1</v>
      </c>
      <c r="V22" s="18">
        <f>IF(COUNT(B22)=1,VLOOKUP($A22,References!$E$3:$P$69,12,FALSE),0)</f>
        <v>1</v>
      </c>
      <c r="W22" s="18">
        <f>IF(COUNT(C22)=1,VLOOKUP($A22,References!$E$3:$P$69,12,FALSE),0)</f>
        <v>1</v>
      </c>
      <c r="X22" s="18">
        <f>IF(COUNT(D22)=1,VLOOKUP($A22,References!$E$3:$P$69,12,FALSE),0)</f>
        <v>1</v>
      </c>
      <c r="Y22" s="18">
        <f>IF(COUNT(E22)=1,VLOOKUP($A22,References!$E$3:$P$69,12,FALSE),0)</f>
        <v>1</v>
      </c>
      <c r="Z22" s="18">
        <f>IF(COUNT(F22)=1,VLOOKUP($A22,References!$E$3:$P$69,12,FALSE),0)</f>
        <v>1</v>
      </c>
      <c r="AA22" s="19">
        <f>L22/References!$B$28</f>
        <v>0.33333333333333331</v>
      </c>
      <c r="AB22" s="19">
        <f>M22/References!$B$28</f>
        <v>0.33333333333333331</v>
      </c>
      <c r="AC22" s="19">
        <f>N22/References!$B$28</f>
        <v>0.33333333333333331</v>
      </c>
      <c r="AD22" s="19">
        <f>O22/References!$B$28</f>
        <v>0.33333333333333331</v>
      </c>
      <c r="AE22" s="19">
        <f>P22/References!$B$28</f>
        <v>0.33333333333333331</v>
      </c>
      <c r="AF22" s="19">
        <f t="shared" si="0"/>
        <v>0.5</v>
      </c>
      <c r="AG22" s="19">
        <f t="shared" si="1"/>
        <v>0.5</v>
      </c>
      <c r="AH22" s="19">
        <f t="shared" si="1"/>
        <v>0.5</v>
      </c>
      <c r="AI22" s="19">
        <f t="shared" si="1"/>
        <v>0.5</v>
      </c>
      <c r="AJ22" s="19">
        <f t="shared" si="1"/>
        <v>0.5</v>
      </c>
      <c r="AK22" s="19">
        <f>V22/References!$B$36</f>
        <v>0.2</v>
      </c>
      <c r="AL22" s="19">
        <f>W22/References!$B$36</f>
        <v>0.2</v>
      </c>
      <c r="AM22" s="19">
        <f>X22/References!$B$36</f>
        <v>0.2</v>
      </c>
      <c r="AN22" s="19">
        <f>Y22/References!$B$36</f>
        <v>0.2</v>
      </c>
      <c r="AO22" s="19">
        <f>Z22/References!$B$36</f>
        <v>0.2</v>
      </c>
      <c r="AP22" s="19">
        <f>AA22*References!$B$6</f>
        <v>8.3333333333333329E-2</v>
      </c>
      <c r="AQ22" s="19">
        <f>AB22*References!$B$6</f>
        <v>8.3333333333333329E-2</v>
      </c>
      <c r="AR22" s="19">
        <f>AC22*References!$B$6</f>
        <v>8.3333333333333329E-2</v>
      </c>
      <c r="AS22" s="19">
        <f>AD22*References!$B$6</f>
        <v>8.3333333333333329E-2</v>
      </c>
      <c r="AT22" s="19">
        <f>AE22*References!$B$6</f>
        <v>8.3333333333333329E-2</v>
      </c>
      <c r="AU22" s="19">
        <f>AF22*References!$B$5</f>
        <v>2.5000000000000001E-2</v>
      </c>
      <c r="AV22" s="19">
        <f>AG22*References!$B$5</f>
        <v>2.5000000000000001E-2</v>
      </c>
      <c r="AW22" s="19">
        <f>AH22*References!$B$5</f>
        <v>2.5000000000000001E-2</v>
      </c>
      <c r="AX22" s="19">
        <f>AI22*References!$B$5</f>
        <v>2.5000000000000001E-2</v>
      </c>
      <c r="AY22" s="19">
        <f>AJ22*References!$B$5</f>
        <v>2.5000000000000001E-2</v>
      </c>
      <c r="AZ22" s="19">
        <f>AK22*References!$B$7</f>
        <v>2.0000000000000004E-2</v>
      </c>
      <c r="BA22" s="19">
        <f>AL22*References!$B$7</f>
        <v>2.0000000000000004E-2</v>
      </c>
      <c r="BB22" s="19">
        <f>AM22*References!$B$7</f>
        <v>2.0000000000000004E-2</v>
      </c>
      <c r="BC22" s="19">
        <f>AN22*References!$B$7</f>
        <v>2.0000000000000004E-2</v>
      </c>
      <c r="BD22" s="19">
        <f>AO22*References!$B$7</f>
        <v>2.0000000000000004E-2</v>
      </c>
      <c r="BE22" s="78">
        <f t="shared" si="3"/>
        <v>0.12833333333333335</v>
      </c>
      <c r="BF22" s="78">
        <f t="shared" si="4"/>
        <v>0.12833333333333335</v>
      </c>
      <c r="BG22" s="78">
        <f t="shared" si="5"/>
        <v>0.12833333333333335</v>
      </c>
      <c r="BH22" s="78">
        <f t="shared" si="6"/>
        <v>0.12833333333333335</v>
      </c>
      <c r="BI22" s="78">
        <f t="shared" si="7"/>
        <v>0.12833333333333335</v>
      </c>
    </row>
    <row r="23" spans="1:61" x14ac:dyDescent="0.25">
      <c r="A23" s="88" t="s">
        <v>126</v>
      </c>
      <c r="B23" s="89">
        <v>6452</v>
      </c>
      <c r="C23" s="89">
        <v>2.62</v>
      </c>
      <c r="D23" s="89">
        <v>321</v>
      </c>
      <c r="E23" s="89">
        <v>52.328000000000003</v>
      </c>
      <c r="F23" s="89">
        <v>112.19</v>
      </c>
      <c r="G23" s="19">
        <f>IF(B$57=0,0,(B23/B$57)^2)</f>
        <v>4.2962682598808518E-5</v>
      </c>
      <c r="H23" s="19">
        <f>IF(C$57=0,0,(C23/C$57)^2)</f>
        <v>4.148138628736146E-11</v>
      </c>
      <c r="I23" s="19">
        <f>IF(D$57=0,0,(D23/D$57)^2)</f>
        <v>3.1146604191234556E-6</v>
      </c>
      <c r="J23" s="19">
        <f>IF(E$57=0,0,(E23/E$57)^2)</f>
        <v>4.472387675874903E-8</v>
      </c>
      <c r="K23" s="19">
        <f>IF(F$57=0,0,(F23/F$57)^2)</f>
        <v>1.2438325739226103E-7</v>
      </c>
      <c r="L23" s="18">
        <f>IF(COUNT(B23)=1,VLOOKUP($A23,References!$E$3:$P$69,9,FALSE),0)</f>
        <v>2</v>
      </c>
      <c r="M23" s="18">
        <f>IF(COUNT(C23)=1,VLOOKUP($A23,References!$E$3:$P$69,9,FALSE),0)</f>
        <v>2</v>
      </c>
      <c r="N23" s="18">
        <f>IF(COUNT(D23)=1,VLOOKUP($A23,References!$E$3:$P$69,9,FALSE),0)</f>
        <v>2</v>
      </c>
      <c r="O23" s="18">
        <f>IF(COUNT(E23)=1,VLOOKUP($A23,References!$E$3:$P$69,9,FALSE),0)</f>
        <v>2</v>
      </c>
      <c r="P23" s="18">
        <f>IF(COUNT(F23)=1,VLOOKUP($A23,References!$E$3:$P$69,9,FALSE),0)</f>
        <v>2</v>
      </c>
      <c r="Q23" s="18">
        <f>IF(COUNT(B23)=1,VLOOKUP($A23,References!$E$3:$P$69,10,FALSE),0)</f>
        <v>2</v>
      </c>
      <c r="R23" s="18">
        <f>IF(COUNT(C23)=1,VLOOKUP($A23,References!$E$3:$P$69,10,FALSE),0)</f>
        <v>2</v>
      </c>
      <c r="S23" s="18">
        <f>IF(COUNT(D23)=1,VLOOKUP($A23,References!$E$3:$P$69,10,FALSE),0)</f>
        <v>2</v>
      </c>
      <c r="T23" s="18">
        <f>IF(COUNT(E23)=1,VLOOKUP($A23,References!$E$3:$P$69,10,FALSE),0)</f>
        <v>2</v>
      </c>
      <c r="U23" s="18">
        <f>IF(COUNT(F23)=1,VLOOKUP($A23,References!$E$3:$P$69,10,FALSE),0)</f>
        <v>2</v>
      </c>
      <c r="V23" s="18">
        <f>IF(COUNT(B23)=1,VLOOKUP($A23,References!$E$3:$P$69,12,FALSE),0)</f>
        <v>1</v>
      </c>
      <c r="W23" s="18">
        <f>IF(COUNT(C23)=1,VLOOKUP($A23,References!$E$3:$P$69,12,FALSE),0)</f>
        <v>1</v>
      </c>
      <c r="X23" s="18">
        <f>IF(COUNT(D23)=1,VLOOKUP($A23,References!$E$3:$P$69,12,FALSE),0)</f>
        <v>1</v>
      </c>
      <c r="Y23" s="18">
        <f>IF(COUNT(E23)=1,VLOOKUP($A23,References!$E$3:$P$69,12,FALSE),0)</f>
        <v>1</v>
      </c>
      <c r="Z23" s="18">
        <f>IF(COUNT(F23)=1,VLOOKUP($A23,References!$E$3:$P$69,12,FALSE),0)</f>
        <v>1</v>
      </c>
      <c r="AA23" s="19">
        <f>L23/References!$B$28</f>
        <v>0.66666666666666663</v>
      </c>
      <c r="AB23" s="19">
        <f>M23/References!$B$28</f>
        <v>0.66666666666666663</v>
      </c>
      <c r="AC23" s="19">
        <f>N23/References!$B$28</f>
        <v>0.66666666666666663</v>
      </c>
      <c r="AD23" s="19">
        <f>O23/References!$B$28</f>
        <v>0.66666666666666663</v>
      </c>
      <c r="AE23" s="19">
        <f>P23/References!$B$28</f>
        <v>0.66666666666666663</v>
      </c>
      <c r="AF23" s="19">
        <f t="shared" si="0"/>
        <v>1</v>
      </c>
      <c r="AG23" s="19">
        <f t="shared" si="1"/>
        <v>1</v>
      </c>
      <c r="AH23" s="19">
        <f t="shared" si="1"/>
        <v>1</v>
      </c>
      <c r="AI23" s="19">
        <f t="shared" si="1"/>
        <v>1</v>
      </c>
      <c r="AJ23" s="19">
        <f t="shared" si="1"/>
        <v>1</v>
      </c>
      <c r="AK23" s="19">
        <f>V23/References!$B$36</f>
        <v>0.2</v>
      </c>
      <c r="AL23" s="19">
        <f>W23/References!$B$36</f>
        <v>0.2</v>
      </c>
      <c r="AM23" s="19">
        <f>X23/References!$B$36</f>
        <v>0.2</v>
      </c>
      <c r="AN23" s="19">
        <f>Y23/References!$B$36</f>
        <v>0.2</v>
      </c>
      <c r="AO23" s="19">
        <f>Z23/References!$B$36</f>
        <v>0.2</v>
      </c>
      <c r="AP23" s="19">
        <f>AA23*References!$B$6</f>
        <v>0.16666666666666666</v>
      </c>
      <c r="AQ23" s="19">
        <f>AB23*References!$B$6</f>
        <v>0.16666666666666666</v>
      </c>
      <c r="AR23" s="19">
        <f>AC23*References!$B$6</f>
        <v>0.16666666666666666</v>
      </c>
      <c r="AS23" s="19">
        <f>AD23*References!$B$6</f>
        <v>0.16666666666666666</v>
      </c>
      <c r="AT23" s="19">
        <f>AE23*References!$B$6</f>
        <v>0.16666666666666666</v>
      </c>
      <c r="AU23" s="19">
        <f>AF23*References!$B$5</f>
        <v>0.05</v>
      </c>
      <c r="AV23" s="19">
        <f>AG23*References!$B$5</f>
        <v>0.05</v>
      </c>
      <c r="AW23" s="19">
        <f>AH23*References!$B$5</f>
        <v>0.05</v>
      </c>
      <c r="AX23" s="19">
        <f>AI23*References!$B$5</f>
        <v>0.05</v>
      </c>
      <c r="AY23" s="19">
        <f>AJ23*References!$B$5</f>
        <v>0.05</v>
      </c>
      <c r="AZ23" s="19">
        <f>AK23*References!$B$7</f>
        <v>2.0000000000000004E-2</v>
      </c>
      <c r="BA23" s="19">
        <f>AL23*References!$B$7</f>
        <v>2.0000000000000004E-2</v>
      </c>
      <c r="BB23" s="19">
        <f>AM23*References!$B$7</f>
        <v>2.0000000000000004E-2</v>
      </c>
      <c r="BC23" s="19">
        <f>AN23*References!$B$7</f>
        <v>2.0000000000000004E-2</v>
      </c>
      <c r="BD23" s="19">
        <f>AO23*References!$B$7</f>
        <v>2.0000000000000004E-2</v>
      </c>
      <c r="BE23" s="78">
        <f t="shared" si="3"/>
        <v>0.23666666666666669</v>
      </c>
      <c r="BF23" s="78">
        <f t="shared" si="4"/>
        <v>0.23666666666666669</v>
      </c>
      <c r="BG23" s="78">
        <f t="shared" si="5"/>
        <v>0.23666666666666669</v>
      </c>
      <c r="BH23" s="78">
        <f t="shared" si="6"/>
        <v>0.23666666666666669</v>
      </c>
      <c r="BI23" s="78">
        <f t="shared" si="7"/>
        <v>0.23666666666666669</v>
      </c>
    </row>
    <row r="24" spans="1:61" x14ac:dyDescent="0.25">
      <c r="A24" s="88" t="s">
        <v>12</v>
      </c>
      <c r="B24" s="89">
        <v>552</v>
      </c>
      <c r="C24" s="89">
        <v>74.8</v>
      </c>
      <c r="D24" s="89">
        <v>150.09700000000001</v>
      </c>
      <c r="E24" s="89">
        <v>189.887</v>
      </c>
      <c r="F24" s="89">
        <v>78.23</v>
      </c>
      <c r="G24" s="19">
        <f>IF(B$57=0,0,(B24/B$57)^2)</f>
        <v>3.1447116458521461E-7</v>
      </c>
      <c r="H24" s="19">
        <f>IF(C$57=0,0,(C24/C$57)^2)</f>
        <v>3.381067763143739E-8</v>
      </c>
      <c r="I24" s="19">
        <f>IF(D$57=0,0,(D24/D$57)^2)</f>
        <v>6.8099616030816993E-7</v>
      </c>
      <c r="J24" s="19">
        <f>IF(E$57=0,0,(E24/E$57)^2)</f>
        <v>5.8892723148458838E-7</v>
      </c>
      <c r="K24" s="19">
        <f>IF(F$57=0,0,(F24/F$57)^2)</f>
        <v>6.047839964643552E-8</v>
      </c>
      <c r="L24" s="18">
        <f>IF(COUNT(B24)=1,VLOOKUP($A24,References!$E$3:$P$69,9,FALSE),0)</f>
        <v>2</v>
      </c>
      <c r="M24" s="18">
        <f>IF(COUNT(C24)=1,VLOOKUP($A24,References!$E$3:$P$69,9,FALSE),0)</f>
        <v>2</v>
      </c>
      <c r="N24" s="18">
        <f>IF(COUNT(D24)=1,VLOOKUP($A24,References!$E$3:$P$69,9,FALSE),0)</f>
        <v>2</v>
      </c>
      <c r="O24" s="18">
        <f>IF(COUNT(E24)=1,VLOOKUP($A24,References!$E$3:$P$69,9,FALSE),0)</f>
        <v>2</v>
      </c>
      <c r="P24" s="18">
        <f>IF(COUNT(F24)=1,VLOOKUP($A24,References!$E$3:$P$69,9,FALSE),0)</f>
        <v>2</v>
      </c>
      <c r="Q24" s="18">
        <f>IF(COUNT(B24)=1,VLOOKUP($A24,References!$E$3:$P$69,10,FALSE),0)</f>
        <v>1</v>
      </c>
      <c r="R24" s="18">
        <f>IF(COUNT(C24)=1,VLOOKUP($A24,References!$E$3:$P$69,10,FALSE),0)</f>
        <v>1</v>
      </c>
      <c r="S24" s="18">
        <f>IF(COUNT(D24)=1,VLOOKUP($A24,References!$E$3:$P$69,10,FALSE),0)</f>
        <v>1</v>
      </c>
      <c r="T24" s="18">
        <f>IF(COUNT(E24)=1,VLOOKUP($A24,References!$E$3:$P$69,10,FALSE),0)</f>
        <v>1</v>
      </c>
      <c r="U24" s="18">
        <f>IF(COUNT(F24)=1,VLOOKUP($A24,References!$E$3:$P$69,10,FALSE),0)</f>
        <v>1</v>
      </c>
      <c r="V24" s="18">
        <f>IF(COUNT(B24)=1,VLOOKUP($A24,References!$E$3:$P$69,12,FALSE),0)</f>
        <v>2</v>
      </c>
      <c r="W24" s="18">
        <f>IF(COUNT(C24)=1,VLOOKUP($A24,References!$E$3:$P$69,12,FALSE),0)</f>
        <v>2</v>
      </c>
      <c r="X24" s="18">
        <f>IF(COUNT(D24)=1,VLOOKUP($A24,References!$E$3:$P$69,12,FALSE),0)</f>
        <v>2</v>
      </c>
      <c r="Y24" s="18">
        <f>IF(COUNT(E24)=1,VLOOKUP($A24,References!$E$3:$P$69,12,FALSE),0)</f>
        <v>2</v>
      </c>
      <c r="Z24" s="18">
        <f>IF(COUNT(F24)=1,VLOOKUP($A24,References!$E$3:$P$69,12,FALSE),0)</f>
        <v>2</v>
      </c>
      <c r="AA24" s="19">
        <f>L24/References!$B$28</f>
        <v>0.66666666666666663</v>
      </c>
      <c r="AB24" s="19">
        <f>M24/References!$B$28</f>
        <v>0.66666666666666663</v>
      </c>
      <c r="AC24" s="19">
        <f>N24/References!$B$28</f>
        <v>0.66666666666666663</v>
      </c>
      <c r="AD24" s="19">
        <f>O24/References!$B$28</f>
        <v>0.66666666666666663</v>
      </c>
      <c r="AE24" s="19">
        <f>P24/References!$B$28</f>
        <v>0.66666666666666663</v>
      </c>
      <c r="AF24" s="19">
        <f t="shared" si="0"/>
        <v>0.5</v>
      </c>
      <c r="AG24" s="19">
        <f t="shared" si="1"/>
        <v>0.5</v>
      </c>
      <c r="AH24" s="19">
        <f t="shared" si="1"/>
        <v>0.5</v>
      </c>
      <c r="AI24" s="19">
        <f t="shared" si="1"/>
        <v>0.5</v>
      </c>
      <c r="AJ24" s="19">
        <f t="shared" si="1"/>
        <v>0.5</v>
      </c>
      <c r="AK24" s="19">
        <f>V24/References!$B$36</f>
        <v>0.4</v>
      </c>
      <c r="AL24" s="19">
        <f>W24/References!$B$36</f>
        <v>0.4</v>
      </c>
      <c r="AM24" s="19">
        <f>X24/References!$B$36</f>
        <v>0.4</v>
      </c>
      <c r="AN24" s="19">
        <f>Y24/References!$B$36</f>
        <v>0.4</v>
      </c>
      <c r="AO24" s="19">
        <f>Z24/References!$B$36</f>
        <v>0.4</v>
      </c>
      <c r="AP24" s="19">
        <f>AA24*References!$B$6</f>
        <v>0.16666666666666666</v>
      </c>
      <c r="AQ24" s="19">
        <f>AB24*References!$B$6</f>
        <v>0.16666666666666666</v>
      </c>
      <c r="AR24" s="19">
        <f>AC24*References!$B$6</f>
        <v>0.16666666666666666</v>
      </c>
      <c r="AS24" s="19">
        <f>AD24*References!$B$6</f>
        <v>0.16666666666666666</v>
      </c>
      <c r="AT24" s="19">
        <f>AE24*References!$B$6</f>
        <v>0.16666666666666666</v>
      </c>
      <c r="AU24" s="19">
        <f>AF24*References!$B$5</f>
        <v>2.5000000000000001E-2</v>
      </c>
      <c r="AV24" s="19">
        <f>AG24*References!$B$5</f>
        <v>2.5000000000000001E-2</v>
      </c>
      <c r="AW24" s="19">
        <f>AH24*References!$B$5</f>
        <v>2.5000000000000001E-2</v>
      </c>
      <c r="AX24" s="19">
        <f>AI24*References!$B$5</f>
        <v>2.5000000000000001E-2</v>
      </c>
      <c r="AY24" s="19">
        <f>AJ24*References!$B$5</f>
        <v>2.5000000000000001E-2</v>
      </c>
      <c r="AZ24" s="19">
        <f>AK24*References!$B$7</f>
        <v>4.0000000000000008E-2</v>
      </c>
      <c r="BA24" s="19">
        <f>AL24*References!$B$7</f>
        <v>4.0000000000000008E-2</v>
      </c>
      <c r="BB24" s="19">
        <f>AM24*References!$B$7</f>
        <v>4.0000000000000008E-2</v>
      </c>
      <c r="BC24" s="19">
        <f>AN24*References!$B$7</f>
        <v>4.0000000000000008E-2</v>
      </c>
      <c r="BD24" s="19">
        <f>AO24*References!$B$7</f>
        <v>4.0000000000000008E-2</v>
      </c>
      <c r="BE24" s="78">
        <f t="shared" si="3"/>
        <v>0.23166666666666666</v>
      </c>
      <c r="BF24" s="78">
        <f t="shared" si="4"/>
        <v>0.23166666666666666</v>
      </c>
      <c r="BG24" s="78">
        <f t="shared" si="5"/>
        <v>0.23166666666666666</v>
      </c>
      <c r="BH24" s="78">
        <f t="shared" si="6"/>
        <v>0.23166666666666666</v>
      </c>
      <c r="BI24" s="78">
        <f t="shared" si="7"/>
        <v>0.23166666666666666</v>
      </c>
    </row>
    <row r="25" spans="1:61" x14ac:dyDescent="0.25">
      <c r="A25" s="88" t="s">
        <v>0</v>
      </c>
      <c r="B25" s="89">
        <v>2</v>
      </c>
      <c r="C25" s="89"/>
      <c r="D25" s="89">
        <v>208.74299999999999</v>
      </c>
      <c r="E25" s="90"/>
      <c r="F25" s="89">
        <v>31.17</v>
      </c>
      <c r="G25" s="19">
        <f>IF(B$57=0,0,(B25/B$57)^2)</f>
        <v>4.128218396676311E-12</v>
      </c>
      <c r="H25" s="19">
        <f>IF(C$57=0,0,(C25/C$57)^2)</f>
        <v>0</v>
      </c>
      <c r="I25" s="19">
        <f>IF(D$57=0,0,(D25/D$57)^2)</f>
        <v>1.3171173802443E-6</v>
      </c>
      <c r="J25" s="19">
        <f>IF(E$57=0,0,(E25/E$57)^2)</f>
        <v>0</v>
      </c>
      <c r="K25" s="19">
        <f>IF(F$57=0,0,(F25/F$57)^2)</f>
        <v>9.6012379838752381E-9</v>
      </c>
      <c r="L25" s="18">
        <f>IF(COUNT(B25)=1,VLOOKUP($A25,References!$E$3:$P$69,9,FALSE),0)</f>
        <v>2</v>
      </c>
      <c r="M25" s="18">
        <f>IF(COUNT(C25)=1,VLOOKUP($A25,References!$E$3:$P$69,9,FALSE),0)</f>
        <v>0</v>
      </c>
      <c r="N25" s="18">
        <f>IF(COUNT(D25)=1,VLOOKUP($A25,References!$E$3:$P$69,9,FALSE),0)</f>
        <v>2</v>
      </c>
      <c r="O25" s="18">
        <f>IF(COUNT(E25)=1,VLOOKUP($A25,References!$E$3:$P$69,9,FALSE),0)</f>
        <v>0</v>
      </c>
      <c r="P25" s="18">
        <f>IF(COUNT(F25)=1,VLOOKUP($A25,References!$E$3:$P$69,9,FALSE),0)</f>
        <v>2</v>
      </c>
      <c r="Q25" s="18">
        <f>IF(COUNT(B25)=1,VLOOKUP($A25,References!$E$3:$P$69,10,FALSE),0)</f>
        <v>1</v>
      </c>
      <c r="R25" s="18">
        <f>IF(COUNT(C25)=1,VLOOKUP($A25,References!$E$3:$P$69,10,FALSE),0)</f>
        <v>0</v>
      </c>
      <c r="S25" s="18">
        <f>IF(COUNT(D25)=1,VLOOKUP($A25,References!$E$3:$P$69,10,FALSE),0)</f>
        <v>1</v>
      </c>
      <c r="T25" s="18">
        <f>IF(COUNT(E25)=1,VLOOKUP($A25,References!$E$3:$P$69,10,FALSE),0)</f>
        <v>0</v>
      </c>
      <c r="U25" s="18">
        <f>IF(COUNT(F25)=1,VLOOKUP($A25,References!$E$3:$P$69,10,FALSE),0)</f>
        <v>1</v>
      </c>
      <c r="V25" s="18">
        <f>IF(COUNT(B25)=1,VLOOKUP($A25,References!$E$3:$P$69,12,FALSE),0)</f>
        <v>2</v>
      </c>
      <c r="W25" s="18">
        <f>IF(COUNT(C25)=1,VLOOKUP($A25,References!$E$3:$P$69,12,FALSE),0)</f>
        <v>0</v>
      </c>
      <c r="X25" s="18">
        <f>IF(COUNT(D25)=1,VLOOKUP($A25,References!$E$3:$P$69,12,FALSE),0)</f>
        <v>2</v>
      </c>
      <c r="Y25" s="18">
        <f>IF(COUNT(E25)=1,VLOOKUP($A25,References!$E$3:$P$69,12,FALSE),0)</f>
        <v>0</v>
      </c>
      <c r="Z25" s="18">
        <f>IF(COUNT(F25)=1,VLOOKUP($A25,References!$E$3:$P$69,12,FALSE),0)</f>
        <v>2</v>
      </c>
      <c r="AA25" s="19">
        <f>L25/References!$B$28</f>
        <v>0.66666666666666663</v>
      </c>
      <c r="AB25" s="19">
        <f>M25/References!$B$28</f>
        <v>0</v>
      </c>
      <c r="AC25" s="19">
        <f>N25/References!$B$28</f>
        <v>0.66666666666666663</v>
      </c>
      <c r="AD25" s="19">
        <f>O25/References!$B$28</f>
        <v>0</v>
      </c>
      <c r="AE25" s="19">
        <f>P25/References!$B$28</f>
        <v>0.66666666666666663</v>
      </c>
      <c r="AF25" s="19">
        <f t="shared" si="0"/>
        <v>0.5</v>
      </c>
      <c r="AG25" s="19">
        <f t="shared" si="1"/>
        <v>0</v>
      </c>
      <c r="AH25" s="19">
        <f t="shared" si="1"/>
        <v>0.5</v>
      </c>
      <c r="AI25" s="19">
        <f t="shared" si="1"/>
        <v>0</v>
      </c>
      <c r="AJ25" s="19">
        <f t="shared" si="1"/>
        <v>0.5</v>
      </c>
      <c r="AK25" s="19">
        <f>V25/References!$B$36</f>
        <v>0.4</v>
      </c>
      <c r="AL25" s="19">
        <f>W25/References!$B$36</f>
        <v>0</v>
      </c>
      <c r="AM25" s="19">
        <f>X25/References!$B$36</f>
        <v>0.4</v>
      </c>
      <c r="AN25" s="19">
        <f>Y25/References!$B$36</f>
        <v>0</v>
      </c>
      <c r="AO25" s="19">
        <f>Z25/References!$B$36</f>
        <v>0.4</v>
      </c>
      <c r="AP25" s="19">
        <f>AA25*References!$B$6</f>
        <v>0.16666666666666666</v>
      </c>
      <c r="AQ25" s="19">
        <f>AB25*References!$B$6</f>
        <v>0</v>
      </c>
      <c r="AR25" s="19">
        <f>AC25*References!$B$6</f>
        <v>0.16666666666666666</v>
      </c>
      <c r="AS25" s="19">
        <f>AD25*References!$B$6</f>
        <v>0</v>
      </c>
      <c r="AT25" s="19">
        <f>AE25*References!$B$6</f>
        <v>0.16666666666666666</v>
      </c>
      <c r="AU25" s="19">
        <f>AF25*References!$B$5</f>
        <v>2.5000000000000001E-2</v>
      </c>
      <c r="AV25" s="19">
        <f>AG25*References!$B$5</f>
        <v>0</v>
      </c>
      <c r="AW25" s="19">
        <f>AH25*References!$B$5</f>
        <v>2.5000000000000001E-2</v>
      </c>
      <c r="AX25" s="19">
        <f>AI25*References!$B$5</f>
        <v>0</v>
      </c>
      <c r="AY25" s="19">
        <f>AJ25*References!$B$5</f>
        <v>2.5000000000000001E-2</v>
      </c>
      <c r="AZ25" s="19">
        <f>AK25*References!$B$7</f>
        <v>4.0000000000000008E-2</v>
      </c>
      <c r="BA25" s="19">
        <f>AL25*References!$B$7</f>
        <v>0</v>
      </c>
      <c r="BB25" s="19">
        <f>AM25*References!$B$7</f>
        <v>4.0000000000000008E-2</v>
      </c>
      <c r="BC25" s="19">
        <f>AN25*References!$B$7</f>
        <v>0</v>
      </c>
      <c r="BD25" s="19">
        <f>AO25*References!$B$7</f>
        <v>4.0000000000000008E-2</v>
      </c>
      <c r="BE25" s="78">
        <f t="shared" si="3"/>
        <v>0.23166666666666666</v>
      </c>
      <c r="BF25" s="78" t="str">
        <f t="shared" si="4"/>
        <v/>
      </c>
      <c r="BG25" s="78">
        <f t="shared" si="5"/>
        <v>0.23166666666666666</v>
      </c>
      <c r="BH25" s="78" t="str">
        <f t="shared" si="6"/>
        <v/>
      </c>
      <c r="BI25" s="78">
        <f t="shared" si="7"/>
        <v>0.23166666666666666</v>
      </c>
    </row>
    <row r="26" spans="1:61" x14ac:dyDescent="0.25">
      <c r="A26" s="88" t="s">
        <v>127</v>
      </c>
      <c r="B26" s="89">
        <v>52</v>
      </c>
      <c r="C26" s="89"/>
      <c r="D26" s="89">
        <v>4</v>
      </c>
      <c r="E26" s="89"/>
      <c r="F26" s="89">
        <v>2.23</v>
      </c>
      <c r="G26" s="19">
        <f>IF(B$57=0,0,(B26/B$57)^2)</f>
        <v>2.7906756361531864E-9</v>
      </c>
      <c r="H26" s="19">
        <f>IF(C$57=0,0,(C26/C$57)^2)</f>
        <v>0</v>
      </c>
      <c r="I26" s="19">
        <f>IF(D$57=0,0,(D26/D$57)^2)</f>
        <v>4.83638228530151E-10</v>
      </c>
      <c r="J26" s="19">
        <f>IF(E$57=0,0,(E26/E$57)^2)</f>
        <v>0</v>
      </c>
      <c r="K26" s="19">
        <f>IF(F$57=0,0,(F26/F$57)^2)</f>
        <v>4.9143191357826667E-11</v>
      </c>
      <c r="L26" s="18">
        <f>IF(COUNT(B26)=1,VLOOKUP($A26,References!$E$3:$P$69,9,FALSE),0)</f>
        <v>2</v>
      </c>
      <c r="M26" s="18">
        <f>IF(COUNT(C26)=1,VLOOKUP($A26,References!$E$3:$P$69,9,FALSE),0)</f>
        <v>0</v>
      </c>
      <c r="N26" s="18">
        <f>IF(COUNT(D26)=1,VLOOKUP($A26,References!$E$3:$P$69,9,FALSE),0)</f>
        <v>2</v>
      </c>
      <c r="O26" s="18">
        <f>IF(COUNT(E26)=1,VLOOKUP($A26,References!$E$3:$P$69,9,FALSE),0)</f>
        <v>0</v>
      </c>
      <c r="P26" s="18">
        <f>IF(COUNT(F26)=1,VLOOKUP($A26,References!$E$3:$P$69,9,FALSE),0)</f>
        <v>2</v>
      </c>
      <c r="Q26" s="18">
        <f>IF(COUNT(B26)=1,VLOOKUP($A26,References!$E$3:$P$69,10,FALSE),0)</f>
        <v>1</v>
      </c>
      <c r="R26" s="18">
        <f>IF(COUNT(C26)=1,VLOOKUP($A26,References!$E$3:$P$69,10,FALSE),0)</f>
        <v>0</v>
      </c>
      <c r="S26" s="18">
        <f>IF(COUNT(D26)=1,VLOOKUP($A26,References!$E$3:$P$69,10,FALSE),0)</f>
        <v>1</v>
      </c>
      <c r="T26" s="18">
        <f>IF(COUNT(E26)=1,VLOOKUP($A26,References!$E$3:$P$69,10,FALSE),0)</f>
        <v>0</v>
      </c>
      <c r="U26" s="18">
        <f>IF(COUNT(F26)=1,VLOOKUP($A26,References!$E$3:$P$69,10,FALSE),0)</f>
        <v>1</v>
      </c>
      <c r="V26" s="18">
        <f>IF(COUNT(B26)=1,VLOOKUP($A26,References!$E$3:$P$69,12,FALSE),0)</f>
        <v>1</v>
      </c>
      <c r="W26" s="18">
        <f>IF(COUNT(C26)=1,VLOOKUP($A26,References!$E$3:$P$69,12,FALSE),0)</f>
        <v>0</v>
      </c>
      <c r="X26" s="18">
        <f>IF(COUNT(D26)=1,VLOOKUP($A26,References!$E$3:$P$69,12,FALSE),0)</f>
        <v>1</v>
      </c>
      <c r="Y26" s="18">
        <f>IF(COUNT(E26)=1,VLOOKUP($A26,References!$E$3:$P$69,12,FALSE),0)</f>
        <v>0</v>
      </c>
      <c r="Z26" s="18">
        <f>IF(COUNT(F26)=1,VLOOKUP($A26,References!$E$3:$P$69,12,FALSE),0)</f>
        <v>1</v>
      </c>
      <c r="AA26" s="19">
        <f>L26/References!$B$28</f>
        <v>0.66666666666666663</v>
      </c>
      <c r="AB26" s="19">
        <f>M26/References!$B$28</f>
        <v>0</v>
      </c>
      <c r="AC26" s="19">
        <f>N26/References!$B$28</f>
        <v>0.66666666666666663</v>
      </c>
      <c r="AD26" s="19">
        <f>O26/References!$B$28</f>
        <v>0</v>
      </c>
      <c r="AE26" s="19">
        <f>P26/References!$B$28</f>
        <v>0.66666666666666663</v>
      </c>
      <c r="AF26" s="19">
        <f t="shared" si="0"/>
        <v>0.5</v>
      </c>
      <c r="AG26" s="19">
        <f t="shared" si="1"/>
        <v>0</v>
      </c>
      <c r="AH26" s="19">
        <f t="shared" si="1"/>
        <v>0.5</v>
      </c>
      <c r="AI26" s="19">
        <f t="shared" si="1"/>
        <v>0</v>
      </c>
      <c r="AJ26" s="19">
        <f t="shared" si="1"/>
        <v>0.5</v>
      </c>
      <c r="AK26" s="19">
        <f>V26/References!$B$36</f>
        <v>0.2</v>
      </c>
      <c r="AL26" s="19">
        <f>W26/References!$B$36</f>
        <v>0</v>
      </c>
      <c r="AM26" s="19">
        <f>X26/References!$B$36</f>
        <v>0.2</v>
      </c>
      <c r="AN26" s="19">
        <f>Y26/References!$B$36</f>
        <v>0</v>
      </c>
      <c r="AO26" s="19">
        <f>Z26/References!$B$36</f>
        <v>0.2</v>
      </c>
      <c r="AP26" s="19">
        <f>AA26*References!$B$6</f>
        <v>0.16666666666666666</v>
      </c>
      <c r="AQ26" s="19">
        <f>AB26*References!$B$6</f>
        <v>0</v>
      </c>
      <c r="AR26" s="19">
        <f>AC26*References!$B$6</f>
        <v>0.16666666666666666</v>
      </c>
      <c r="AS26" s="19">
        <f>AD26*References!$B$6</f>
        <v>0</v>
      </c>
      <c r="AT26" s="19">
        <f>AE26*References!$B$6</f>
        <v>0.16666666666666666</v>
      </c>
      <c r="AU26" s="19">
        <f>AF26*References!$B$5</f>
        <v>2.5000000000000001E-2</v>
      </c>
      <c r="AV26" s="19">
        <f>AG26*References!$B$5</f>
        <v>0</v>
      </c>
      <c r="AW26" s="19">
        <f>AH26*References!$B$5</f>
        <v>2.5000000000000001E-2</v>
      </c>
      <c r="AX26" s="19">
        <f>AI26*References!$B$5</f>
        <v>0</v>
      </c>
      <c r="AY26" s="19">
        <f>AJ26*References!$B$5</f>
        <v>2.5000000000000001E-2</v>
      </c>
      <c r="AZ26" s="19">
        <f>AK26*References!$B$7</f>
        <v>2.0000000000000004E-2</v>
      </c>
      <c r="BA26" s="19">
        <f>AL26*References!$B$7</f>
        <v>0</v>
      </c>
      <c r="BB26" s="19">
        <f>AM26*References!$B$7</f>
        <v>2.0000000000000004E-2</v>
      </c>
      <c r="BC26" s="19">
        <f>AN26*References!$B$7</f>
        <v>0</v>
      </c>
      <c r="BD26" s="19">
        <f>AO26*References!$B$7</f>
        <v>2.0000000000000004E-2</v>
      </c>
      <c r="BE26" s="78">
        <f t="shared" si="3"/>
        <v>0.21166666666666667</v>
      </c>
      <c r="BF26" s="78" t="str">
        <f t="shared" si="4"/>
        <v/>
      </c>
      <c r="BG26" s="78">
        <f t="shared" si="5"/>
        <v>0.21166666666666667</v>
      </c>
      <c r="BH26" s="78" t="str">
        <f t="shared" si="6"/>
        <v/>
      </c>
      <c r="BI26" s="78">
        <f t="shared" si="7"/>
        <v>0.21166666666666667</v>
      </c>
    </row>
    <row r="27" spans="1:61" x14ac:dyDescent="0.25">
      <c r="A27" s="88" t="s">
        <v>128</v>
      </c>
      <c r="B27" s="89">
        <v>2653</v>
      </c>
      <c r="C27" s="89">
        <v>845.59</v>
      </c>
      <c r="D27" s="89">
        <v>465.31799999999998</v>
      </c>
      <c r="E27" s="89">
        <v>1815.13</v>
      </c>
      <c r="F27" s="89">
        <v>125.36</v>
      </c>
      <c r="G27" s="19">
        <f>IF(B$57=0,0,(B27/B$57)^2)</f>
        <v>7.2640223792830295E-6</v>
      </c>
      <c r="H27" s="19">
        <f>IF(C$57=0,0,(C27/C$57)^2)</f>
        <v>4.320861600980561E-6</v>
      </c>
      <c r="I27" s="19">
        <f>IF(D$57=0,0,(D27/D$57)^2)</f>
        <v>6.5448597525668509E-6</v>
      </c>
      <c r="J27" s="19">
        <f>IF(E$57=0,0,(E27/E$57)^2)</f>
        <v>5.3812930025726535E-5</v>
      </c>
      <c r="K27" s="19">
        <f>IF(F$57=0,0,(F27/F$57)^2)</f>
        <v>1.5530005050289491E-7</v>
      </c>
      <c r="L27" s="18">
        <f>IF(COUNT(B27)=1,VLOOKUP($A27,References!$E$3:$P$69,9,FALSE),0)</f>
        <v>2</v>
      </c>
      <c r="M27" s="18">
        <f>IF(COUNT(C27)=1,VLOOKUP($A27,References!$E$3:$P$69,9,FALSE),0)</f>
        <v>2</v>
      </c>
      <c r="N27" s="18">
        <f>IF(COUNT(D27)=1,VLOOKUP($A27,References!$E$3:$P$69,9,FALSE),0)</f>
        <v>2</v>
      </c>
      <c r="O27" s="18">
        <f>IF(COUNT(E27)=1,VLOOKUP($A27,References!$E$3:$P$69,9,FALSE),0)</f>
        <v>2</v>
      </c>
      <c r="P27" s="18">
        <f>IF(COUNT(F27)=1,VLOOKUP($A27,References!$E$3:$P$69,9,FALSE),0)</f>
        <v>2</v>
      </c>
      <c r="Q27" s="18">
        <f>IF(COUNT(B27)=1,VLOOKUP($A27,References!$E$3:$P$69,10,FALSE),0)</f>
        <v>2</v>
      </c>
      <c r="R27" s="18">
        <f>IF(COUNT(C27)=1,VLOOKUP($A27,References!$E$3:$P$69,10,FALSE),0)</f>
        <v>2</v>
      </c>
      <c r="S27" s="18">
        <f>IF(COUNT(D27)=1,VLOOKUP($A27,References!$E$3:$P$69,10,FALSE),0)</f>
        <v>2</v>
      </c>
      <c r="T27" s="18">
        <f>IF(COUNT(E27)=1,VLOOKUP($A27,References!$E$3:$P$69,10,FALSE),0)</f>
        <v>2</v>
      </c>
      <c r="U27" s="18">
        <f>IF(COUNT(F27)=1,VLOOKUP($A27,References!$E$3:$P$69,10,FALSE),0)</f>
        <v>2</v>
      </c>
      <c r="V27" s="18">
        <f>IF(COUNT(B27)=1,VLOOKUP($A27,References!$E$3:$P$69,12,FALSE),0)</f>
        <v>1</v>
      </c>
      <c r="W27" s="18">
        <f>IF(COUNT(C27)=1,VLOOKUP($A27,References!$E$3:$P$69,12,FALSE),0)</f>
        <v>1</v>
      </c>
      <c r="X27" s="18">
        <f>IF(COUNT(D27)=1,VLOOKUP($A27,References!$E$3:$P$69,12,FALSE),0)</f>
        <v>1</v>
      </c>
      <c r="Y27" s="18">
        <f>IF(COUNT(E27)=1,VLOOKUP($A27,References!$E$3:$P$69,12,FALSE),0)</f>
        <v>1</v>
      </c>
      <c r="Z27" s="18">
        <f>IF(COUNT(F27)=1,VLOOKUP($A27,References!$E$3:$P$69,12,FALSE),0)</f>
        <v>1</v>
      </c>
      <c r="AA27" s="19">
        <f>L27/References!$B$28</f>
        <v>0.66666666666666663</v>
      </c>
      <c r="AB27" s="19">
        <f>M27/References!$B$28</f>
        <v>0.66666666666666663</v>
      </c>
      <c r="AC27" s="19">
        <f>N27/References!$B$28</f>
        <v>0.66666666666666663</v>
      </c>
      <c r="AD27" s="19">
        <f>O27/References!$B$28</f>
        <v>0.66666666666666663</v>
      </c>
      <c r="AE27" s="19">
        <f>P27/References!$B$28</f>
        <v>0.66666666666666663</v>
      </c>
      <c r="AF27" s="19">
        <f t="shared" si="0"/>
        <v>1</v>
      </c>
      <c r="AG27" s="19">
        <f t="shared" si="1"/>
        <v>1</v>
      </c>
      <c r="AH27" s="19">
        <f t="shared" si="1"/>
        <v>1</v>
      </c>
      <c r="AI27" s="19">
        <f t="shared" si="1"/>
        <v>1</v>
      </c>
      <c r="AJ27" s="19">
        <f t="shared" si="1"/>
        <v>1</v>
      </c>
      <c r="AK27" s="19">
        <f>V27/References!$B$36</f>
        <v>0.2</v>
      </c>
      <c r="AL27" s="19">
        <f>W27/References!$B$36</f>
        <v>0.2</v>
      </c>
      <c r="AM27" s="19">
        <f>X27/References!$B$36</f>
        <v>0.2</v>
      </c>
      <c r="AN27" s="19">
        <f>Y27/References!$B$36</f>
        <v>0.2</v>
      </c>
      <c r="AO27" s="19">
        <f>Z27/References!$B$36</f>
        <v>0.2</v>
      </c>
      <c r="AP27" s="19">
        <f>AA27*References!$B$6</f>
        <v>0.16666666666666666</v>
      </c>
      <c r="AQ27" s="19">
        <f>AB27*References!$B$6</f>
        <v>0.16666666666666666</v>
      </c>
      <c r="AR27" s="19">
        <f>AC27*References!$B$6</f>
        <v>0.16666666666666666</v>
      </c>
      <c r="AS27" s="19">
        <f>AD27*References!$B$6</f>
        <v>0.16666666666666666</v>
      </c>
      <c r="AT27" s="19">
        <f>AE27*References!$B$6</f>
        <v>0.16666666666666666</v>
      </c>
      <c r="AU27" s="19">
        <f>AF27*References!$B$5</f>
        <v>0.05</v>
      </c>
      <c r="AV27" s="19">
        <f>AG27*References!$B$5</f>
        <v>0.05</v>
      </c>
      <c r="AW27" s="19">
        <f>AH27*References!$B$5</f>
        <v>0.05</v>
      </c>
      <c r="AX27" s="19">
        <f>AI27*References!$B$5</f>
        <v>0.05</v>
      </c>
      <c r="AY27" s="19">
        <f>AJ27*References!$B$5</f>
        <v>0.05</v>
      </c>
      <c r="AZ27" s="19">
        <f>AK27*References!$B$7</f>
        <v>2.0000000000000004E-2</v>
      </c>
      <c r="BA27" s="19">
        <f>AL27*References!$B$7</f>
        <v>2.0000000000000004E-2</v>
      </c>
      <c r="BB27" s="19">
        <f>AM27*References!$B$7</f>
        <v>2.0000000000000004E-2</v>
      </c>
      <c r="BC27" s="19">
        <f>AN27*References!$B$7</f>
        <v>2.0000000000000004E-2</v>
      </c>
      <c r="BD27" s="19">
        <f>AO27*References!$B$7</f>
        <v>2.0000000000000004E-2</v>
      </c>
      <c r="BE27" s="78">
        <f t="shared" si="3"/>
        <v>0.23666666666666669</v>
      </c>
      <c r="BF27" s="78">
        <f t="shared" si="4"/>
        <v>0.23666666666666669</v>
      </c>
      <c r="BG27" s="78">
        <f t="shared" si="5"/>
        <v>0.23666666666666669</v>
      </c>
      <c r="BH27" s="78">
        <f t="shared" si="6"/>
        <v>0.23666666666666669</v>
      </c>
      <c r="BI27" s="78">
        <f t="shared" si="7"/>
        <v>0.23666666666666669</v>
      </c>
    </row>
    <row r="28" spans="1:61" x14ac:dyDescent="0.25">
      <c r="A28" s="88" t="s">
        <v>9</v>
      </c>
      <c r="B28" s="89">
        <v>80499</v>
      </c>
      <c r="C28" s="89">
        <v>6377.67</v>
      </c>
      <c r="D28" s="89">
        <v>100146</v>
      </c>
      <c r="E28" s="90">
        <v>47661</v>
      </c>
      <c r="F28" s="91">
        <v>241425</v>
      </c>
      <c r="G28" s="19">
        <f>IF(B$57=0,0,(B28/B$57)^2)</f>
        <v>6.6878056565070048E-3</v>
      </c>
      <c r="H28" s="19">
        <f>IF(C$57=0,0,(C28/C$57)^2)</f>
        <v>2.4579597494233166E-4</v>
      </c>
      <c r="I28" s="19">
        <f>IF(D$57=0,0,(D28/D$57)^2)</f>
        <v>0.30315717692544181</v>
      </c>
      <c r="J28" s="19">
        <f>IF(E$57=0,0,(E28/E$57)^2)</f>
        <v>3.7102012750618765E-2</v>
      </c>
      <c r="K28" s="19">
        <f>IF(F$57=0,0,(F28/F$57)^2)</f>
        <v>0.57599419986175482</v>
      </c>
      <c r="L28" s="18">
        <f>IF(COUNT(B28)=1,VLOOKUP($A28,References!$E$3:$P$69,9,FALSE),0)</f>
        <v>1</v>
      </c>
      <c r="M28" s="18">
        <f>IF(COUNT(C28)=1,VLOOKUP($A28,References!$E$3:$P$69,9,FALSE),0)</f>
        <v>1</v>
      </c>
      <c r="N28" s="18">
        <f>IF(COUNT(D28)=1,VLOOKUP($A28,References!$E$3:$P$69,9,FALSE),0)</f>
        <v>1</v>
      </c>
      <c r="O28" s="18">
        <f>IF(COUNT(E28)=1,VLOOKUP($A28,References!$E$3:$P$69,9,FALSE),0)</f>
        <v>1</v>
      </c>
      <c r="P28" s="18">
        <f>IF(COUNT(F28)=1,VLOOKUP($A28,References!$E$3:$P$69,9,FALSE),0)</f>
        <v>1</v>
      </c>
      <c r="Q28" s="18">
        <f>IF(COUNT(B28)=1,VLOOKUP($A28,References!$E$3:$P$69,10,FALSE),0)</f>
        <v>1</v>
      </c>
      <c r="R28" s="18">
        <f>IF(COUNT(C28)=1,VLOOKUP($A28,References!$E$3:$P$69,10,FALSE),0)</f>
        <v>1</v>
      </c>
      <c r="S28" s="18">
        <f>IF(COUNT(D28)=1,VLOOKUP($A28,References!$E$3:$P$69,10,FALSE),0)</f>
        <v>1</v>
      </c>
      <c r="T28" s="18">
        <f>IF(COUNT(E28)=1,VLOOKUP($A28,References!$E$3:$P$69,10,FALSE),0)</f>
        <v>1</v>
      </c>
      <c r="U28" s="18">
        <f>IF(COUNT(F28)=1,VLOOKUP($A28,References!$E$3:$P$69,10,FALSE),0)</f>
        <v>1</v>
      </c>
      <c r="V28" s="18">
        <f>IF(COUNT(B28)=1,VLOOKUP($A28,References!$E$3:$P$69,12,FALSE),0)</f>
        <v>1</v>
      </c>
      <c r="W28" s="18">
        <f>IF(COUNT(C28)=1,VLOOKUP($A28,References!$E$3:$P$69,12,FALSE),0)</f>
        <v>1</v>
      </c>
      <c r="X28" s="18">
        <f>IF(COUNT(D28)=1,VLOOKUP($A28,References!$E$3:$P$69,12,FALSE),0)</f>
        <v>1</v>
      </c>
      <c r="Y28" s="18">
        <f>IF(COUNT(E28)=1,VLOOKUP($A28,References!$E$3:$P$69,12,FALSE),0)</f>
        <v>1</v>
      </c>
      <c r="Z28" s="18">
        <f>IF(COUNT(F28)=1,VLOOKUP($A28,References!$E$3:$P$69,12,FALSE),0)</f>
        <v>1</v>
      </c>
      <c r="AA28" s="19">
        <f>L28/References!$B$28</f>
        <v>0.33333333333333331</v>
      </c>
      <c r="AB28" s="19">
        <f>M28/References!$B$28</f>
        <v>0.33333333333333331</v>
      </c>
      <c r="AC28" s="19">
        <f>N28/References!$B$28</f>
        <v>0.33333333333333331</v>
      </c>
      <c r="AD28" s="19">
        <f>O28/References!$B$28</f>
        <v>0.33333333333333331</v>
      </c>
      <c r="AE28" s="19">
        <f>P28/References!$B$28</f>
        <v>0.33333333333333331</v>
      </c>
      <c r="AF28" s="19">
        <f t="shared" si="0"/>
        <v>0.5</v>
      </c>
      <c r="AG28" s="19">
        <f t="shared" si="1"/>
        <v>0.5</v>
      </c>
      <c r="AH28" s="19">
        <f t="shared" si="1"/>
        <v>0.5</v>
      </c>
      <c r="AI28" s="19">
        <f t="shared" si="1"/>
        <v>0.5</v>
      </c>
      <c r="AJ28" s="19">
        <f t="shared" si="1"/>
        <v>0.5</v>
      </c>
      <c r="AK28" s="19">
        <f>V28/References!$B$36</f>
        <v>0.2</v>
      </c>
      <c r="AL28" s="19">
        <f>W28/References!$B$36</f>
        <v>0.2</v>
      </c>
      <c r="AM28" s="19">
        <f>X28/References!$B$36</f>
        <v>0.2</v>
      </c>
      <c r="AN28" s="19">
        <f>Y28/References!$B$36</f>
        <v>0.2</v>
      </c>
      <c r="AO28" s="19">
        <f>Z28/References!$B$36</f>
        <v>0.2</v>
      </c>
      <c r="AP28" s="19">
        <f>AA28*References!$B$6</f>
        <v>8.3333333333333329E-2</v>
      </c>
      <c r="AQ28" s="19">
        <f>AB28*References!$B$6</f>
        <v>8.3333333333333329E-2</v>
      </c>
      <c r="AR28" s="19">
        <f>AC28*References!$B$6</f>
        <v>8.3333333333333329E-2</v>
      </c>
      <c r="AS28" s="19">
        <f>AD28*References!$B$6</f>
        <v>8.3333333333333329E-2</v>
      </c>
      <c r="AT28" s="19">
        <f>AE28*References!$B$6</f>
        <v>8.3333333333333329E-2</v>
      </c>
      <c r="AU28" s="19">
        <f>AF28*References!$B$5</f>
        <v>2.5000000000000001E-2</v>
      </c>
      <c r="AV28" s="19">
        <f>AG28*References!$B$5</f>
        <v>2.5000000000000001E-2</v>
      </c>
      <c r="AW28" s="19">
        <f>AH28*References!$B$5</f>
        <v>2.5000000000000001E-2</v>
      </c>
      <c r="AX28" s="19">
        <f>AI28*References!$B$5</f>
        <v>2.5000000000000001E-2</v>
      </c>
      <c r="AY28" s="19">
        <f>AJ28*References!$B$5</f>
        <v>2.5000000000000001E-2</v>
      </c>
      <c r="AZ28" s="19">
        <f>AK28*References!$B$7</f>
        <v>2.0000000000000004E-2</v>
      </c>
      <c r="BA28" s="19">
        <f>AL28*References!$B$7</f>
        <v>2.0000000000000004E-2</v>
      </c>
      <c r="BB28" s="19">
        <f>AM28*References!$B$7</f>
        <v>2.0000000000000004E-2</v>
      </c>
      <c r="BC28" s="19">
        <f>AN28*References!$B$7</f>
        <v>2.0000000000000004E-2</v>
      </c>
      <c r="BD28" s="19">
        <f>AO28*References!$B$7</f>
        <v>2.0000000000000004E-2</v>
      </c>
      <c r="BE28" s="78">
        <f t="shared" si="3"/>
        <v>0.12833333333333335</v>
      </c>
      <c r="BF28" s="78">
        <f t="shared" si="4"/>
        <v>0.12833333333333335</v>
      </c>
      <c r="BG28" s="78">
        <f t="shared" si="5"/>
        <v>0.12833333333333335</v>
      </c>
      <c r="BH28" s="78">
        <f t="shared" si="6"/>
        <v>0.12833333333333335</v>
      </c>
      <c r="BI28" s="78">
        <f t="shared" si="7"/>
        <v>0.12833333333333335</v>
      </c>
    </row>
    <row r="29" spans="1:61" x14ac:dyDescent="0.25">
      <c r="A29" s="88" t="s">
        <v>18</v>
      </c>
      <c r="B29" s="89">
        <v>5319</v>
      </c>
      <c r="C29" s="89">
        <v>7518.5</v>
      </c>
      <c r="D29" s="89">
        <v>701.76300000000003</v>
      </c>
      <c r="E29" s="89">
        <v>41005.5</v>
      </c>
      <c r="F29" s="89">
        <v>29.92</v>
      </c>
      <c r="G29" s="19">
        <f>IF(B$57=0,0,(B29/B$57)^2)</f>
        <v>2.9198642058642344E-5</v>
      </c>
      <c r="H29" s="19">
        <f>IF(C$57=0,0,(C29/C$57)^2)</f>
        <v>3.415962444442751E-4</v>
      </c>
      <c r="I29" s="19">
        <f>IF(D$57=0,0,(D29/D$57)^2)</f>
        <v>1.4886121942798828E-5</v>
      </c>
      <c r="J29" s="19">
        <f>IF(E$57=0,0,(E29/E$57)^2)</f>
        <v>2.7463468997222903E-2</v>
      </c>
      <c r="K29" s="19">
        <f>IF(F$57=0,0,(F29/F$57)^2)</f>
        <v>8.8466085020714528E-9</v>
      </c>
      <c r="L29" s="18">
        <f>IF(COUNT(B29)=1,VLOOKUP($A29,References!$E$3:$P$69,9,FALSE),0)</f>
        <v>1</v>
      </c>
      <c r="M29" s="18">
        <f>IF(COUNT(C29)=1,VLOOKUP($A29,References!$E$3:$P$69,9,FALSE),0)</f>
        <v>1</v>
      </c>
      <c r="N29" s="18">
        <f>IF(COUNT(D29)=1,VLOOKUP($A29,References!$E$3:$P$69,9,FALSE),0)</f>
        <v>1</v>
      </c>
      <c r="O29" s="18">
        <f>IF(COUNT(E29)=1,VLOOKUP($A29,References!$E$3:$P$69,9,FALSE),0)</f>
        <v>1</v>
      </c>
      <c r="P29" s="18">
        <f>IF(COUNT(F29)=1,VLOOKUP($A29,References!$E$3:$P$69,9,FALSE),0)</f>
        <v>1</v>
      </c>
      <c r="Q29" s="18">
        <f>IF(COUNT(B29)=1,VLOOKUP($A29,References!$E$3:$P$69,10,FALSE),0)</f>
        <v>1</v>
      </c>
      <c r="R29" s="18">
        <f>IF(COUNT(C29)=1,VLOOKUP($A29,References!$E$3:$P$69,10,FALSE),0)</f>
        <v>1</v>
      </c>
      <c r="S29" s="18">
        <f>IF(COUNT(D29)=1,VLOOKUP($A29,References!$E$3:$P$69,10,FALSE),0)</f>
        <v>1</v>
      </c>
      <c r="T29" s="18">
        <f>IF(COUNT(E29)=1,VLOOKUP($A29,References!$E$3:$P$69,10,FALSE),0)</f>
        <v>1</v>
      </c>
      <c r="U29" s="18">
        <f>IF(COUNT(F29)=1,VLOOKUP($A29,References!$E$3:$P$69,10,FALSE),0)</f>
        <v>1</v>
      </c>
      <c r="V29" s="18">
        <f>IF(COUNT(B29)=1,VLOOKUP($A29,References!$E$3:$P$69,12,FALSE),0)</f>
        <v>1</v>
      </c>
      <c r="W29" s="18">
        <f>IF(COUNT(C29)=1,VLOOKUP($A29,References!$E$3:$P$69,12,FALSE),0)</f>
        <v>1</v>
      </c>
      <c r="X29" s="18">
        <f>IF(COUNT(D29)=1,VLOOKUP($A29,References!$E$3:$P$69,12,FALSE),0)</f>
        <v>1</v>
      </c>
      <c r="Y29" s="18">
        <f>IF(COUNT(E29)=1,VLOOKUP($A29,References!$E$3:$P$69,12,FALSE),0)</f>
        <v>1</v>
      </c>
      <c r="Z29" s="18">
        <f>IF(COUNT(F29)=1,VLOOKUP($A29,References!$E$3:$P$69,12,FALSE),0)</f>
        <v>1</v>
      </c>
      <c r="AA29" s="19">
        <f>L29/References!$B$28</f>
        <v>0.33333333333333331</v>
      </c>
      <c r="AB29" s="19">
        <f>M29/References!$B$28</f>
        <v>0.33333333333333331</v>
      </c>
      <c r="AC29" s="19">
        <f>N29/References!$B$28</f>
        <v>0.33333333333333331</v>
      </c>
      <c r="AD29" s="19">
        <f>O29/References!$B$28</f>
        <v>0.33333333333333331</v>
      </c>
      <c r="AE29" s="19">
        <f>P29/References!$B$28</f>
        <v>0.33333333333333331</v>
      </c>
      <c r="AF29" s="19">
        <f t="shared" si="0"/>
        <v>0.5</v>
      </c>
      <c r="AG29" s="19">
        <f t="shared" si="1"/>
        <v>0.5</v>
      </c>
      <c r="AH29" s="19">
        <f t="shared" si="1"/>
        <v>0.5</v>
      </c>
      <c r="AI29" s="19">
        <f t="shared" si="1"/>
        <v>0.5</v>
      </c>
      <c r="AJ29" s="19">
        <f t="shared" si="1"/>
        <v>0.5</v>
      </c>
      <c r="AK29" s="19">
        <f>V29/References!$B$36</f>
        <v>0.2</v>
      </c>
      <c r="AL29" s="19">
        <f>W29/References!$B$36</f>
        <v>0.2</v>
      </c>
      <c r="AM29" s="19">
        <f>X29/References!$B$36</f>
        <v>0.2</v>
      </c>
      <c r="AN29" s="19">
        <f>Y29/References!$B$36</f>
        <v>0.2</v>
      </c>
      <c r="AO29" s="19">
        <f>Z29/References!$B$36</f>
        <v>0.2</v>
      </c>
      <c r="AP29" s="19">
        <f>AA29*References!$B$6</f>
        <v>8.3333333333333329E-2</v>
      </c>
      <c r="AQ29" s="19">
        <f>AB29*References!$B$6</f>
        <v>8.3333333333333329E-2</v>
      </c>
      <c r="AR29" s="19">
        <f>AC29*References!$B$6</f>
        <v>8.3333333333333329E-2</v>
      </c>
      <c r="AS29" s="19">
        <f>AD29*References!$B$6</f>
        <v>8.3333333333333329E-2</v>
      </c>
      <c r="AT29" s="19">
        <f>AE29*References!$B$6</f>
        <v>8.3333333333333329E-2</v>
      </c>
      <c r="AU29" s="19">
        <f>AF29*References!$B$5</f>
        <v>2.5000000000000001E-2</v>
      </c>
      <c r="AV29" s="19">
        <f>AG29*References!$B$5</f>
        <v>2.5000000000000001E-2</v>
      </c>
      <c r="AW29" s="19">
        <f>AH29*References!$B$5</f>
        <v>2.5000000000000001E-2</v>
      </c>
      <c r="AX29" s="19">
        <f>AI29*References!$B$5</f>
        <v>2.5000000000000001E-2</v>
      </c>
      <c r="AY29" s="19">
        <f>AJ29*References!$B$5</f>
        <v>2.5000000000000001E-2</v>
      </c>
      <c r="AZ29" s="19">
        <f>AK29*References!$B$7</f>
        <v>2.0000000000000004E-2</v>
      </c>
      <c r="BA29" s="19">
        <f>AL29*References!$B$7</f>
        <v>2.0000000000000004E-2</v>
      </c>
      <c r="BB29" s="19">
        <f>AM29*References!$B$7</f>
        <v>2.0000000000000004E-2</v>
      </c>
      <c r="BC29" s="19">
        <f>AN29*References!$B$7</f>
        <v>2.0000000000000004E-2</v>
      </c>
      <c r="BD29" s="19">
        <f>AO29*References!$B$7</f>
        <v>2.0000000000000004E-2</v>
      </c>
      <c r="BE29" s="78">
        <f t="shared" si="3"/>
        <v>0.12833333333333335</v>
      </c>
      <c r="BF29" s="78">
        <f t="shared" si="4"/>
        <v>0.12833333333333335</v>
      </c>
      <c r="BG29" s="78">
        <f t="shared" si="5"/>
        <v>0.12833333333333335</v>
      </c>
      <c r="BH29" s="78">
        <f t="shared" si="6"/>
        <v>0.12833333333333335</v>
      </c>
      <c r="BI29" s="78">
        <f t="shared" si="7"/>
        <v>0.12833333333333335</v>
      </c>
    </row>
    <row r="30" spans="1:61" x14ac:dyDescent="0.25">
      <c r="A30" s="88" t="s">
        <v>1</v>
      </c>
      <c r="B30" s="89">
        <v>300</v>
      </c>
      <c r="C30" s="89">
        <v>45</v>
      </c>
      <c r="D30" s="89">
        <v>60.481999999999999</v>
      </c>
      <c r="E30" s="89">
        <v>53.128</v>
      </c>
      <c r="F30" s="89">
        <v>63.77</v>
      </c>
      <c r="G30" s="19">
        <f>IF(B$57=0,0,(B30/B$57)^2)</f>
        <v>9.288491392521699E-8</v>
      </c>
      <c r="H30" s="19">
        <f>IF(C$57=0,0,(C30/C$57)^2)</f>
        <v>1.2237021040718339E-8</v>
      </c>
      <c r="I30" s="19">
        <f>IF(D$57=0,0,(D30/D$57)^2)</f>
        <v>1.105739761634083E-7</v>
      </c>
      <c r="J30" s="19">
        <f>IF(E$57=0,0,(E30/E$57)^2)</f>
        <v>4.6101823560394753E-8</v>
      </c>
      <c r="K30" s="19">
        <f>IF(F$57=0,0,(F30/F$57)^2)</f>
        <v>4.0187081164492849E-8</v>
      </c>
      <c r="L30" s="18">
        <f>IF(COUNT(B30)=1,VLOOKUP($A30,References!$E$3:$P$69,9,FALSE),0)</f>
        <v>2</v>
      </c>
      <c r="M30" s="18">
        <f>IF(COUNT(C30)=1,VLOOKUP($A30,References!$E$3:$P$69,9,FALSE),0)</f>
        <v>2</v>
      </c>
      <c r="N30" s="18">
        <f>IF(COUNT(D30)=1,VLOOKUP($A30,References!$E$3:$P$69,9,FALSE),0)</f>
        <v>2</v>
      </c>
      <c r="O30" s="18">
        <f>IF(COUNT(E30)=1,VLOOKUP($A30,References!$E$3:$P$69,9,FALSE),0)</f>
        <v>2</v>
      </c>
      <c r="P30" s="18">
        <f>IF(COUNT(F30)=1,VLOOKUP($A30,References!$E$3:$P$69,9,FALSE),0)</f>
        <v>2</v>
      </c>
      <c r="Q30" s="18">
        <f>IF(COUNT(B30)=1,VLOOKUP($A30,References!$E$3:$P$69,10,FALSE),0)</f>
        <v>1</v>
      </c>
      <c r="R30" s="18">
        <f>IF(COUNT(C30)=1,VLOOKUP($A30,References!$E$3:$P$69,10,FALSE),0)</f>
        <v>1</v>
      </c>
      <c r="S30" s="18">
        <f>IF(COUNT(D30)=1,VLOOKUP($A30,References!$E$3:$P$69,10,FALSE),0)</f>
        <v>1</v>
      </c>
      <c r="T30" s="18">
        <f>IF(COUNT(E30)=1,VLOOKUP($A30,References!$E$3:$P$69,10,FALSE),0)</f>
        <v>1</v>
      </c>
      <c r="U30" s="18">
        <f>IF(COUNT(F30)=1,VLOOKUP($A30,References!$E$3:$P$69,10,FALSE),0)</f>
        <v>1</v>
      </c>
      <c r="V30" s="18">
        <f>IF(COUNT(B30)=1,VLOOKUP($A30,References!$E$3:$P$69,12,FALSE),0)</f>
        <v>3</v>
      </c>
      <c r="W30" s="18">
        <f>IF(COUNT(C30)=1,VLOOKUP($A30,References!$E$3:$P$69,12,FALSE),0)</f>
        <v>3</v>
      </c>
      <c r="X30" s="18">
        <f>IF(COUNT(D30)=1,VLOOKUP($A30,References!$E$3:$P$69,12,FALSE),0)</f>
        <v>3</v>
      </c>
      <c r="Y30" s="18">
        <f>IF(COUNT(E30)=1,VLOOKUP($A30,References!$E$3:$P$69,12,FALSE),0)</f>
        <v>3</v>
      </c>
      <c r="Z30" s="18">
        <f>IF(COUNT(F30)=1,VLOOKUP($A30,References!$E$3:$P$69,12,FALSE),0)</f>
        <v>3</v>
      </c>
      <c r="AA30" s="19">
        <f>L30/References!$B$28</f>
        <v>0.66666666666666663</v>
      </c>
      <c r="AB30" s="19">
        <f>M30/References!$B$28</f>
        <v>0.66666666666666663</v>
      </c>
      <c r="AC30" s="19">
        <f>N30/References!$B$28</f>
        <v>0.66666666666666663</v>
      </c>
      <c r="AD30" s="19">
        <f>O30/References!$B$28</f>
        <v>0.66666666666666663</v>
      </c>
      <c r="AE30" s="19">
        <f>P30/References!$B$28</f>
        <v>0.66666666666666663</v>
      </c>
      <c r="AF30" s="19">
        <f t="shared" si="0"/>
        <v>0.5</v>
      </c>
      <c r="AG30" s="19">
        <f t="shared" si="1"/>
        <v>0.5</v>
      </c>
      <c r="AH30" s="19">
        <f t="shared" si="1"/>
        <v>0.5</v>
      </c>
      <c r="AI30" s="19">
        <f t="shared" si="1"/>
        <v>0.5</v>
      </c>
      <c r="AJ30" s="19">
        <f t="shared" si="1"/>
        <v>0.5</v>
      </c>
      <c r="AK30" s="19">
        <f>V30/References!$B$36</f>
        <v>0.6</v>
      </c>
      <c r="AL30" s="19">
        <f>W30/References!$B$36</f>
        <v>0.6</v>
      </c>
      <c r="AM30" s="19">
        <f>X30/References!$B$36</f>
        <v>0.6</v>
      </c>
      <c r="AN30" s="19">
        <f>Y30/References!$B$36</f>
        <v>0.6</v>
      </c>
      <c r="AO30" s="19">
        <f>Z30/References!$B$36</f>
        <v>0.6</v>
      </c>
      <c r="AP30" s="19">
        <f>AA30*References!$B$6</f>
        <v>0.16666666666666666</v>
      </c>
      <c r="AQ30" s="19">
        <f>AB30*References!$B$6</f>
        <v>0.16666666666666666</v>
      </c>
      <c r="AR30" s="19">
        <f>AC30*References!$B$6</f>
        <v>0.16666666666666666</v>
      </c>
      <c r="AS30" s="19">
        <f>AD30*References!$B$6</f>
        <v>0.16666666666666666</v>
      </c>
      <c r="AT30" s="19">
        <f>AE30*References!$B$6</f>
        <v>0.16666666666666666</v>
      </c>
      <c r="AU30" s="19">
        <f>AF30*References!$B$5</f>
        <v>2.5000000000000001E-2</v>
      </c>
      <c r="AV30" s="19">
        <f>AG30*References!$B$5</f>
        <v>2.5000000000000001E-2</v>
      </c>
      <c r="AW30" s="19">
        <f>AH30*References!$B$5</f>
        <v>2.5000000000000001E-2</v>
      </c>
      <c r="AX30" s="19">
        <f>AI30*References!$B$5</f>
        <v>2.5000000000000001E-2</v>
      </c>
      <c r="AY30" s="19">
        <f>AJ30*References!$B$5</f>
        <v>2.5000000000000001E-2</v>
      </c>
      <c r="AZ30" s="19">
        <f>AK30*References!$B$7</f>
        <v>0.06</v>
      </c>
      <c r="BA30" s="19">
        <f>AL30*References!$B$7</f>
        <v>0.06</v>
      </c>
      <c r="BB30" s="19">
        <f>AM30*References!$B$7</f>
        <v>0.06</v>
      </c>
      <c r="BC30" s="19">
        <f>AN30*References!$B$7</f>
        <v>0.06</v>
      </c>
      <c r="BD30" s="19">
        <f>AO30*References!$B$7</f>
        <v>0.06</v>
      </c>
      <c r="BE30" s="78">
        <f t="shared" si="3"/>
        <v>0.25166666666666665</v>
      </c>
      <c r="BF30" s="78">
        <f t="shared" si="4"/>
        <v>0.25166666666666665</v>
      </c>
      <c r="BG30" s="78">
        <f t="shared" si="5"/>
        <v>0.25166666666666665</v>
      </c>
      <c r="BH30" s="78">
        <f t="shared" si="6"/>
        <v>0.25166666666666665</v>
      </c>
      <c r="BI30" s="78">
        <f t="shared" si="7"/>
        <v>0.25166666666666665</v>
      </c>
    </row>
    <row r="31" spans="1:61" x14ac:dyDescent="0.25">
      <c r="A31" s="88" t="s">
        <v>151</v>
      </c>
      <c r="B31" s="89">
        <v>2672</v>
      </c>
      <c r="C31" s="89">
        <v>96</v>
      </c>
      <c r="D31" s="89">
        <v>70.200999999999993</v>
      </c>
      <c r="E31" s="89"/>
      <c r="F31" s="89">
        <v>3.16</v>
      </c>
      <c r="G31" s="19">
        <f>IF(B$57=0,0,(B31/B$57)^2)</f>
        <v>7.3684405033539604E-6</v>
      </c>
      <c r="H31" s="19">
        <f>IF(C$57=0,0,(C31/C$57)^2)</f>
        <v>5.5692042425313673E-8</v>
      </c>
      <c r="I31" s="19">
        <f>IF(D$57=0,0,(D31/D$57)^2)</f>
        <v>1.4896602743854057E-7</v>
      </c>
      <c r="J31" s="19">
        <f>IF(E$57=0,0,(E31/E$57)^2)</f>
        <v>0</v>
      </c>
      <c r="K31" s="19">
        <f>IF(F$57=0,0,(F31/F$57)^2)</f>
        <v>9.8679694267472528E-11</v>
      </c>
      <c r="L31" s="18">
        <f>IF(COUNT(B31)=1,VLOOKUP($A31,References!$E$3:$P$69,9,FALSE),0)</f>
        <v>3</v>
      </c>
      <c r="M31" s="18">
        <f>IF(COUNT(C31)=1,VLOOKUP($A31,References!$E$3:$P$69,9,FALSE),0)</f>
        <v>3</v>
      </c>
      <c r="N31" s="18">
        <f>IF(COUNT(D31)=1,VLOOKUP($A31,References!$E$3:$P$69,9,FALSE),0)</f>
        <v>3</v>
      </c>
      <c r="O31" s="18">
        <f>IF(COUNT(E31)=1,VLOOKUP($A31,References!$E$3:$P$69,9,FALSE),0)</f>
        <v>0</v>
      </c>
      <c r="P31" s="18">
        <f>IF(COUNT(F31)=1,VLOOKUP($A31,References!$E$3:$P$69,9,FALSE),0)</f>
        <v>3</v>
      </c>
      <c r="Q31" s="18">
        <f>IF(COUNT(B31)=1,VLOOKUP($A31,References!$E$3:$P$69,10,FALSE),0)</f>
        <v>2</v>
      </c>
      <c r="R31" s="18">
        <f>IF(COUNT(C31)=1,VLOOKUP($A31,References!$E$3:$P$69,10,FALSE),0)</f>
        <v>2</v>
      </c>
      <c r="S31" s="18">
        <f>IF(COUNT(D31)=1,VLOOKUP($A31,References!$E$3:$P$69,10,FALSE),0)</f>
        <v>2</v>
      </c>
      <c r="T31" s="18">
        <f>IF(COUNT(E31)=1,VLOOKUP($A31,References!$E$3:$P$69,10,FALSE),0)</f>
        <v>0</v>
      </c>
      <c r="U31" s="18">
        <f>IF(COUNT(F31)=1,VLOOKUP($A31,References!$E$3:$P$69,10,FALSE),0)</f>
        <v>2</v>
      </c>
      <c r="V31" s="18">
        <f>IF(COUNT(B31)=1,VLOOKUP($A31,References!$E$3:$P$69,12,FALSE),0)</f>
        <v>3</v>
      </c>
      <c r="W31" s="18">
        <f>IF(COUNT(C31)=1,VLOOKUP($A31,References!$E$3:$P$69,12,FALSE),0)</f>
        <v>3</v>
      </c>
      <c r="X31" s="18">
        <f>IF(COUNT(D31)=1,VLOOKUP($A31,References!$E$3:$P$69,12,FALSE),0)</f>
        <v>3</v>
      </c>
      <c r="Y31" s="18">
        <f>IF(COUNT(E31)=1,VLOOKUP($A31,References!$E$3:$P$69,12,FALSE),0)</f>
        <v>0</v>
      </c>
      <c r="Z31" s="18">
        <f>IF(COUNT(F31)=1,VLOOKUP($A31,References!$E$3:$P$69,12,FALSE),0)</f>
        <v>3</v>
      </c>
      <c r="AA31" s="19">
        <f>L31/References!$B$28</f>
        <v>1</v>
      </c>
      <c r="AB31" s="19">
        <f>M31/References!$B$28</f>
        <v>1</v>
      </c>
      <c r="AC31" s="19">
        <f>N31/References!$B$28</f>
        <v>1</v>
      </c>
      <c r="AD31" s="19">
        <f>O31/References!$B$28</f>
        <v>0</v>
      </c>
      <c r="AE31" s="19">
        <f>P31/References!$B$28</f>
        <v>1</v>
      </c>
      <c r="AF31" s="19">
        <f t="shared" si="0"/>
        <v>1</v>
      </c>
      <c r="AG31" s="19">
        <f t="shared" si="1"/>
        <v>1</v>
      </c>
      <c r="AH31" s="19">
        <f t="shared" si="1"/>
        <v>1</v>
      </c>
      <c r="AI31" s="19">
        <f t="shared" si="1"/>
        <v>0</v>
      </c>
      <c r="AJ31" s="19">
        <f t="shared" si="1"/>
        <v>1</v>
      </c>
      <c r="AK31" s="19">
        <f>V31/References!$B$36</f>
        <v>0.6</v>
      </c>
      <c r="AL31" s="19">
        <f>W31/References!$B$36</f>
        <v>0.6</v>
      </c>
      <c r="AM31" s="19">
        <f>X31/References!$B$36</f>
        <v>0.6</v>
      </c>
      <c r="AN31" s="19">
        <f>Y31/References!$B$36</f>
        <v>0</v>
      </c>
      <c r="AO31" s="19">
        <f>Z31/References!$B$36</f>
        <v>0.6</v>
      </c>
      <c r="AP31" s="19">
        <f>AA31*References!$B$6</f>
        <v>0.25</v>
      </c>
      <c r="AQ31" s="19">
        <f>AB31*References!$B$6</f>
        <v>0.25</v>
      </c>
      <c r="AR31" s="19">
        <f>AC31*References!$B$6</f>
        <v>0.25</v>
      </c>
      <c r="AS31" s="19">
        <f>AD31*References!$B$6</f>
        <v>0</v>
      </c>
      <c r="AT31" s="19">
        <f>AE31*References!$B$6</f>
        <v>0.25</v>
      </c>
      <c r="AU31" s="19">
        <f>AF31*References!$B$5</f>
        <v>0.05</v>
      </c>
      <c r="AV31" s="19">
        <f>AG31*References!$B$5</f>
        <v>0.05</v>
      </c>
      <c r="AW31" s="19">
        <f>AH31*References!$B$5</f>
        <v>0.05</v>
      </c>
      <c r="AX31" s="19">
        <f>AI31*References!$B$5</f>
        <v>0</v>
      </c>
      <c r="AY31" s="19">
        <f>AJ31*References!$B$5</f>
        <v>0.05</v>
      </c>
      <c r="AZ31" s="19">
        <f>AK31*References!$B$7</f>
        <v>0.06</v>
      </c>
      <c r="BA31" s="19">
        <f>AL31*References!$B$7</f>
        <v>0.06</v>
      </c>
      <c r="BB31" s="19">
        <f>AM31*References!$B$7</f>
        <v>0.06</v>
      </c>
      <c r="BC31" s="19">
        <f>AN31*References!$B$7</f>
        <v>0</v>
      </c>
      <c r="BD31" s="19">
        <f>AO31*References!$B$7</f>
        <v>0.06</v>
      </c>
      <c r="BE31" s="78">
        <f t="shared" si="3"/>
        <v>0.36</v>
      </c>
      <c r="BF31" s="78">
        <f t="shared" si="4"/>
        <v>0.36</v>
      </c>
      <c r="BG31" s="78">
        <f t="shared" si="5"/>
        <v>0.36</v>
      </c>
      <c r="BH31" s="78" t="str">
        <f t="shared" si="6"/>
        <v/>
      </c>
      <c r="BI31" s="78">
        <f t="shared" si="7"/>
        <v>0.36</v>
      </c>
    </row>
    <row r="32" spans="1:61" x14ac:dyDescent="0.25">
      <c r="A32" s="88" t="s">
        <v>99</v>
      </c>
      <c r="B32" s="89">
        <v>33</v>
      </c>
      <c r="C32" s="89">
        <v>45.5</v>
      </c>
      <c r="D32" s="89">
        <v>16</v>
      </c>
      <c r="E32" s="89">
        <v>104.271</v>
      </c>
      <c r="F32" s="89">
        <v>3.41</v>
      </c>
      <c r="G32" s="19">
        <f>IF(B$57=0,0,(B32/B$57)^2)</f>
        <v>1.1239074584951256E-9</v>
      </c>
      <c r="H32" s="19">
        <f>IF(C$57=0,0,(C32/C$57)^2)</f>
        <v>1.2510465584961549E-8</v>
      </c>
      <c r="I32" s="19">
        <f>IF(D$57=0,0,(D32/D$57)^2)</f>
        <v>7.7382116564824159E-9</v>
      </c>
      <c r="J32" s="19">
        <f>IF(E$57=0,0,(E32/E$57)^2)</f>
        <v>1.7758171547501418E-7</v>
      </c>
      <c r="K32" s="19">
        <f>IF(F$57=0,0,(F32/F$57)^2)</f>
        <v>1.1491120742985873E-10</v>
      </c>
      <c r="L32" s="18">
        <f>IF(COUNT(B32)=1,VLOOKUP($A32,References!$E$3:$P$69,9,FALSE),0)</f>
        <v>1</v>
      </c>
      <c r="M32" s="18">
        <f>IF(COUNT(C32)=1,VLOOKUP($A32,References!$E$3:$P$69,9,FALSE),0)</f>
        <v>1</v>
      </c>
      <c r="N32" s="18">
        <f>IF(COUNT(D32)=1,VLOOKUP($A32,References!$E$3:$P$69,9,FALSE),0)</f>
        <v>1</v>
      </c>
      <c r="O32" s="18">
        <f>IF(COUNT(E32)=1,VLOOKUP($A32,References!$E$3:$P$69,9,FALSE),0)</f>
        <v>1</v>
      </c>
      <c r="P32" s="18">
        <f>IF(COUNT(F32)=1,VLOOKUP($A32,References!$E$3:$P$69,9,FALSE),0)</f>
        <v>1</v>
      </c>
      <c r="Q32" s="18">
        <f>IF(COUNT(B32)=1,VLOOKUP($A32,References!$E$3:$P$69,10,FALSE),0)</f>
        <v>2</v>
      </c>
      <c r="R32" s="18">
        <f>IF(COUNT(C32)=1,VLOOKUP($A32,References!$E$3:$P$69,10,FALSE),0)</f>
        <v>2</v>
      </c>
      <c r="S32" s="18">
        <f>IF(COUNT(D32)=1,VLOOKUP($A32,References!$E$3:$P$69,10,FALSE),0)</f>
        <v>2</v>
      </c>
      <c r="T32" s="18">
        <f>IF(COUNT(E32)=1,VLOOKUP($A32,References!$E$3:$P$69,10,FALSE),0)</f>
        <v>2</v>
      </c>
      <c r="U32" s="18">
        <f>IF(COUNT(F32)=1,VLOOKUP($A32,References!$E$3:$P$69,10,FALSE),0)</f>
        <v>2</v>
      </c>
      <c r="V32" s="18">
        <f>IF(COUNT(B32)=1,VLOOKUP($A32,References!$E$3:$P$69,12,FALSE),0)</f>
        <v>1</v>
      </c>
      <c r="W32" s="18">
        <f>IF(COUNT(C32)=1,VLOOKUP($A32,References!$E$3:$P$69,12,FALSE),0)</f>
        <v>1</v>
      </c>
      <c r="X32" s="18">
        <f>IF(COUNT(D32)=1,VLOOKUP($A32,References!$E$3:$P$69,12,FALSE),0)</f>
        <v>1</v>
      </c>
      <c r="Y32" s="18">
        <f>IF(COUNT(E32)=1,VLOOKUP($A32,References!$E$3:$P$69,12,FALSE),0)</f>
        <v>1</v>
      </c>
      <c r="Z32" s="18">
        <f>IF(COUNT(F32)=1,VLOOKUP($A32,References!$E$3:$P$69,12,FALSE),0)</f>
        <v>1</v>
      </c>
      <c r="AA32" s="19">
        <f>L32/References!$B$28</f>
        <v>0.33333333333333331</v>
      </c>
      <c r="AB32" s="19">
        <f>M32/References!$B$28</f>
        <v>0.33333333333333331</v>
      </c>
      <c r="AC32" s="19">
        <f>N32/References!$B$28</f>
        <v>0.33333333333333331</v>
      </c>
      <c r="AD32" s="19">
        <f>O32/References!$B$28</f>
        <v>0.33333333333333331</v>
      </c>
      <c r="AE32" s="19">
        <f>P32/References!$B$28</f>
        <v>0.33333333333333331</v>
      </c>
      <c r="AF32" s="19">
        <f t="shared" si="0"/>
        <v>1</v>
      </c>
      <c r="AG32" s="19">
        <f t="shared" si="1"/>
        <v>1</v>
      </c>
      <c r="AH32" s="19">
        <f t="shared" si="1"/>
        <v>1</v>
      </c>
      <c r="AI32" s="19">
        <f t="shared" si="1"/>
        <v>1</v>
      </c>
      <c r="AJ32" s="19">
        <f t="shared" si="1"/>
        <v>1</v>
      </c>
      <c r="AK32" s="19">
        <f>V32/References!$B$36</f>
        <v>0.2</v>
      </c>
      <c r="AL32" s="19">
        <f>W32/References!$B$36</f>
        <v>0.2</v>
      </c>
      <c r="AM32" s="19">
        <f>X32/References!$B$36</f>
        <v>0.2</v>
      </c>
      <c r="AN32" s="19">
        <f>Y32/References!$B$36</f>
        <v>0.2</v>
      </c>
      <c r="AO32" s="19">
        <f>Z32/References!$B$36</f>
        <v>0.2</v>
      </c>
      <c r="AP32" s="19">
        <f>AA32*References!$B$6</f>
        <v>8.3333333333333329E-2</v>
      </c>
      <c r="AQ32" s="19">
        <f>AB32*References!$B$6</f>
        <v>8.3333333333333329E-2</v>
      </c>
      <c r="AR32" s="19">
        <f>AC32*References!$B$6</f>
        <v>8.3333333333333329E-2</v>
      </c>
      <c r="AS32" s="19">
        <f>AD32*References!$B$6</f>
        <v>8.3333333333333329E-2</v>
      </c>
      <c r="AT32" s="19">
        <f>AE32*References!$B$6</f>
        <v>8.3333333333333329E-2</v>
      </c>
      <c r="AU32" s="19">
        <f>AF32*References!$B$5</f>
        <v>0.05</v>
      </c>
      <c r="AV32" s="19">
        <f>AG32*References!$B$5</f>
        <v>0.05</v>
      </c>
      <c r="AW32" s="19">
        <f>AH32*References!$B$5</f>
        <v>0.05</v>
      </c>
      <c r="AX32" s="19">
        <f>AI32*References!$B$5</f>
        <v>0.05</v>
      </c>
      <c r="AY32" s="19">
        <f>AJ32*References!$B$5</f>
        <v>0.05</v>
      </c>
      <c r="AZ32" s="19">
        <f>AK32*References!$B$7</f>
        <v>2.0000000000000004E-2</v>
      </c>
      <c r="BA32" s="19">
        <f>AL32*References!$B$7</f>
        <v>2.0000000000000004E-2</v>
      </c>
      <c r="BB32" s="19">
        <f>AM32*References!$B$7</f>
        <v>2.0000000000000004E-2</v>
      </c>
      <c r="BC32" s="19">
        <f>AN32*References!$B$7</f>
        <v>2.0000000000000004E-2</v>
      </c>
      <c r="BD32" s="19">
        <f>AO32*References!$B$7</f>
        <v>2.0000000000000004E-2</v>
      </c>
      <c r="BE32" s="78">
        <f t="shared" si="3"/>
        <v>0.15333333333333332</v>
      </c>
      <c r="BF32" s="78">
        <f t="shared" si="4"/>
        <v>0.15333333333333332</v>
      </c>
      <c r="BG32" s="78">
        <f t="shared" si="5"/>
        <v>0.15333333333333332</v>
      </c>
      <c r="BH32" s="78">
        <f t="shared" si="6"/>
        <v>0.15333333333333332</v>
      </c>
      <c r="BI32" s="78">
        <f t="shared" si="7"/>
        <v>0.15333333333333332</v>
      </c>
    </row>
    <row r="33" spans="1:61" x14ac:dyDescent="0.25">
      <c r="A33" s="88" t="s">
        <v>15</v>
      </c>
      <c r="B33" s="89"/>
      <c r="C33" s="89"/>
      <c r="D33" s="89"/>
      <c r="E33" s="89"/>
      <c r="F33" s="89"/>
      <c r="G33" s="19">
        <f>IF(B$57=0,0,(B33/B$57)^2)</f>
        <v>0</v>
      </c>
      <c r="H33" s="19">
        <f>IF(C$57=0,0,(C33/C$57)^2)</f>
        <v>0</v>
      </c>
      <c r="I33" s="19">
        <f>IF(D$57=0,0,(D33/D$57)^2)</f>
        <v>0</v>
      </c>
      <c r="J33" s="19">
        <f>IF(E$57=0,0,(E33/E$57)^2)</f>
        <v>0</v>
      </c>
      <c r="K33" s="19">
        <f>IF(F$57=0,0,(F33/F$57)^2)</f>
        <v>0</v>
      </c>
      <c r="L33" s="18">
        <f>IF(COUNT(B33)=1,VLOOKUP($A33,References!$E$3:$P$69,9,FALSE),0)</f>
        <v>0</v>
      </c>
      <c r="M33" s="18">
        <f>IF(COUNT(C33)=1,VLOOKUP($A33,References!$E$3:$P$69,9,FALSE),0)</f>
        <v>0</v>
      </c>
      <c r="N33" s="18">
        <f>IF(COUNT(D33)=1,VLOOKUP($A33,References!$E$3:$P$69,9,FALSE),0)</f>
        <v>0</v>
      </c>
      <c r="O33" s="18">
        <f>IF(COUNT(E33)=1,VLOOKUP($A33,References!$E$3:$P$69,9,FALSE),0)</f>
        <v>0</v>
      </c>
      <c r="P33" s="18">
        <f>IF(COUNT(F33)=1,VLOOKUP($A33,References!$E$3:$P$69,9,FALSE),0)</f>
        <v>0</v>
      </c>
      <c r="Q33" s="18">
        <f>IF(COUNT(B33)=1,VLOOKUP($A33,References!$E$3:$P$69,10,FALSE),0)</f>
        <v>0</v>
      </c>
      <c r="R33" s="18">
        <f>IF(COUNT(C33)=1,VLOOKUP($A33,References!$E$3:$P$69,10,FALSE),0)</f>
        <v>0</v>
      </c>
      <c r="S33" s="18">
        <f>IF(COUNT(D33)=1,VLOOKUP($A33,References!$E$3:$P$69,10,FALSE),0)</f>
        <v>0</v>
      </c>
      <c r="T33" s="18">
        <f>IF(COUNT(E33)=1,VLOOKUP($A33,References!$E$3:$P$69,10,FALSE),0)</f>
        <v>0</v>
      </c>
      <c r="U33" s="18">
        <f>IF(COUNT(F33)=1,VLOOKUP($A33,References!$E$3:$P$69,10,FALSE),0)</f>
        <v>0</v>
      </c>
      <c r="V33" s="18">
        <f>IF(COUNT(B33)=1,VLOOKUP($A33,References!$E$3:$P$69,12,FALSE),0)</f>
        <v>0</v>
      </c>
      <c r="W33" s="18">
        <f>IF(COUNT(C33)=1,VLOOKUP($A33,References!$E$3:$P$69,12,FALSE),0)</f>
        <v>0</v>
      </c>
      <c r="X33" s="18">
        <f>IF(COUNT(D33)=1,VLOOKUP($A33,References!$E$3:$P$69,12,FALSE),0)</f>
        <v>0</v>
      </c>
      <c r="Y33" s="18">
        <f>IF(COUNT(E33)=1,VLOOKUP($A33,References!$E$3:$P$69,12,FALSE),0)</f>
        <v>0</v>
      </c>
      <c r="Z33" s="18">
        <f>IF(COUNT(F33)=1,VLOOKUP($A33,References!$E$3:$P$69,12,FALSE),0)</f>
        <v>0</v>
      </c>
      <c r="AA33" s="19">
        <f>L33/References!$B$28</f>
        <v>0</v>
      </c>
      <c r="AB33" s="19">
        <f>M33/References!$B$28</f>
        <v>0</v>
      </c>
      <c r="AC33" s="19">
        <f>N33/References!$B$28</f>
        <v>0</v>
      </c>
      <c r="AD33" s="19">
        <f>O33/References!$B$28</f>
        <v>0</v>
      </c>
      <c r="AE33" s="19">
        <f>P33/References!$B$28</f>
        <v>0</v>
      </c>
      <c r="AF33" s="19">
        <f t="shared" si="0"/>
        <v>0</v>
      </c>
      <c r="AG33" s="19">
        <f t="shared" si="1"/>
        <v>0</v>
      </c>
      <c r="AH33" s="19">
        <f t="shared" si="1"/>
        <v>0</v>
      </c>
      <c r="AI33" s="19">
        <f t="shared" si="1"/>
        <v>0</v>
      </c>
      <c r="AJ33" s="19">
        <f t="shared" si="1"/>
        <v>0</v>
      </c>
      <c r="AK33" s="19">
        <f>V33/References!$B$36</f>
        <v>0</v>
      </c>
      <c r="AL33" s="19">
        <f>W33/References!$B$36</f>
        <v>0</v>
      </c>
      <c r="AM33" s="19">
        <f>X33/References!$B$36</f>
        <v>0</v>
      </c>
      <c r="AN33" s="19">
        <f>Y33/References!$B$36</f>
        <v>0</v>
      </c>
      <c r="AO33" s="19">
        <f>Z33/References!$B$36</f>
        <v>0</v>
      </c>
      <c r="AP33" s="19">
        <f>AA33*References!$B$6</f>
        <v>0</v>
      </c>
      <c r="AQ33" s="19">
        <f>AB33*References!$B$6</f>
        <v>0</v>
      </c>
      <c r="AR33" s="19">
        <f>AC33*References!$B$6</f>
        <v>0</v>
      </c>
      <c r="AS33" s="19">
        <f>AD33*References!$B$6</f>
        <v>0</v>
      </c>
      <c r="AT33" s="19">
        <f>AE33*References!$B$6</f>
        <v>0</v>
      </c>
      <c r="AU33" s="19">
        <f>AF33*References!$B$5</f>
        <v>0</v>
      </c>
      <c r="AV33" s="19">
        <f>AG33*References!$B$5</f>
        <v>0</v>
      </c>
      <c r="AW33" s="19">
        <f>AH33*References!$B$5</f>
        <v>0</v>
      </c>
      <c r="AX33" s="19">
        <f>AI33*References!$B$5</f>
        <v>0</v>
      </c>
      <c r="AY33" s="19">
        <f>AJ33*References!$B$5</f>
        <v>0</v>
      </c>
      <c r="AZ33" s="19">
        <f>AK33*References!$B$7</f>
        <v>0</v>
      </c>
      <c r="BA33" s="19">
        <f>AL33*References!$B$7</f>
        <v>0</v>
      </c>
      <c r="BB33" s="19">
        <f>AM33*References!$B$7</f>
        <v>0</v>
      </c>
      <c r="BC33" s="19">
        <f>AN33*References!$B$7</f>
        <v>0</v>
      </c>
      <c r="BD33" s="19">
        <f>AO33*References!$B$7</f>
        <v>0</v>
      </c>
      <c r="BE33" s="78" t="str">
        <f t="shared" si="3"/>
        <v/>
      </c>
      <c r="BF33" s="78" t="str">
        <f t="shared" si="4"/>
        <v/>
      </c>
      <c r="BG33" s="78" t="str">
        <f t="shared" si="5"/>
        <v/>
      </c>
      <c r="BH33" s="78" t="str">
        <f t="shared" si="6"/>
        <v/>
      </c>
      <c r="BI33" s="78" t="str">
        <f t="shared" si="7"/>
        <v/>
      </c>
    </row>
    <row r="34" spans="1:61" x14ac:dyDescent="0.25">
      <c r="A34" s="88" t="s">
        <v>131</v>
      </c>
      <c r="B34" s="89">
        <v>3</v>
      </c>
      <c r="C34" s="89"/>
      <c r="D34" s="89">
        <v>7</v>
      </c>
      <c r="E34" s="89"/>
      <c r="F34" s="89"/>
      <c r="G34" s="19">
        <f>IF(B$57=0,0,(B34/B$57)^2)</f>
        <v>9.2884913925216985E-12</v>
      </c>
      <c r="H34" s="19">
        <f>IF(C$57=0,0,(C34/C$57)^2)</f>
        <v>0</v>
      </c>
      <c r="I34" s="19">
        <f>IF(D$57=0,0,(D34/D$57)^2)</f>
        <v>1.4811420748735873E-9</v>
      </c>
      <c r="J34" s="19">
        <f>IF(E$57=0,0,(E34/E$57)^2)</f>
        <v>0</v>
      </c>
      <c r="K34" s="19">
        <f>IF(F$57=0,0,(F34/F$57)^2)</f>
        <v>0</v>
      </c>
      <c r="L34" s="18">
        <f>IF(COUNT(B34)=1,VLOOKUP($A34,References!$E$3:$P$69,9,FALSE),0)</f>
        <v>1</v>
      </c>
      <c r="M34" s="18">
        <f>IF(COUNT(C34)=1,VLOOKUP($A34,References!$E$3:$P$69,9,FALSE),0)</f>
        <v>0</v>
      </c>
      <c r="N34" s="18">
        <f>IF(COUNT(D34)=1,VLOOKUP($A34,References!$E$3:$P$69,9,FALSE),0)</f>
        <v>1</v>
      </c>
      <c r="O34" s="18">
        <f>IF(COUNT(E34)=1,VLOOKUP($A34,References!$E$3:$P$69,9,FALSE),0)</f>
        <v>0</v>
      </c>
      <c r="P34" s="18">
        <f>IF(COUNT(F34)=1,VLOOKUP($A34,References!$E$3:$P$69,9,FALSE),0)</f>
        <v>0</v>
      </c>
      <c r="Q34" s="18">
        <f>IF(COUNT(B34)=1,VLOOKUP($A34,References!$E$3:$P$69,10,FALSE),0)</f>
        <v>2</v>
      </c>
      <c r="R34" s="18">
        <f>IF(COUNT(C34)=1,VLOOKUP($A34,References!$E$3:$P$69,10,FALSE),0)</f>
        <v>0</v>
      </c>
      <c r="S34" s="18">
        <f>IF(COUNT(D34)=1,VLOOKUP($A34,References!$E$3:$P$69,10,FALSE),0)</f>
        <v>2</v>
      </c>
      <c r="T34" s="18">
        <f>IF(COUNT(E34)=1,VLOOKUP($A34,References!$E$3:$P$69,10,FALSE),0)</f>
        <v>0</v>
      </c>
      <c r="U34" s="18">
        <f>IF(COUNT(F34)=1,VLOOKUP($A34,References!$E$3:$P$69,10,FALSE),0)</f>
        <v>0</v>
      </c>
      <c r="V34" s="18">
        <f>IF(COUNT(B34)=1,VLOOKUP($A34,References!$E$3:$P$69,12,FALSE),0)</f>
        <v>1</v>
      </c>
      <c r="W34" s="18">
        <f>IF(COUNT(C34)=1,VLOOKUP($A34,References!$E$3:$P$69,12,FALSE),0)</f>
        <v>0</v>
      </c>
      <c r="X34" s="18">
        <f>IF(COUNT(D34)=1,VLOOKUP($A34,References!$E$3:$P$69,12,FALSE),0)</f>
        <v>1</v>
      </c>
      <c r="Y34" s="18">
        <f>IF(COUNT(E34)=1,VLOOKUP($A34,References!$E$3:$P$69,12,FALSE),0)</f>
        <v>0</v>
      </c>
      <c r="Z34" s="18">
        <f>IF(COUNT(F34)=1,VLOOKUP($A34,References!$E$3:$P$69,12,FALSE),0)</f>
        <v>0</v>
      </c>
      <c r="AA34" s="19">
        <f>L34/References!$B$28</f>
        <v>0.33333333333333331</v>
      </c>
      <c r="AB34" s="19">
        <f>M34/References!$B$28</f>
        <v>0</v>
      </c>
      <c r="AC34" s="19">
        <f>N34/References!$B$28</f>
        <v>0.33333333333333331</v>
      </c>
      <c r="AD34" s="19">
        <f>O34/References!$B$28</f>
        <v>0</v>
      </c>
      <c r="AE34" s="19">
        <f>P34/References!$B$28</f>
        <v>0</v>
      </c>
      <c r="AF34" s="19">
        <f t="shared" si="0"/>
        <v>1</v>
      </c>
      <c r="AG34" s="19">
        <f t="shared" si="1"/>
        <v>0</v>
      </c>
      <c r="AH34" s="19">
        <f t="shared" si="1"/>
        <v>1</v>
      </c>
      <c r="AI34" s="19">
        <f t="shared" si="1"/>
        <v>0</v>
      </c>
      <c r="AJ34" s="19">
        <f t="shared" si="1"/>
        <v>0</v>
      </c>
      <c r="AK34" s="19">
        <f>V34/References!$B$36</f>
        <v>0.2</v>
      </c>
      <c r="AL34" s="19">
        <f>W34/References!$B$36</f>
        <v>0</v>
      </c>
      <c r="AM34" s="19">
        <f>X34/References!$B$36</f>
        <v>0.2</v>
      </c>
      <c r="AN34" s="19">
        <f>Y34/References!$B$36</f>
        <v>0</v>
      </c>
      <c r="AO34" s="19">
        <f>Z34/References!$B$36</f>
        <v>0</v>
      </c>
      <c r="AP34" s="19">
        <f>AA34*References!$B$6</f>
        <v>8.3333333333333329E-2</v>
      </c>
      <c r="AQ34" s="19">
        <f>AB34*References!$B$6</f>
        <v>0</v>
      </c>
      <c r="AR34" s="19">
        <f>AC34*References!$B$6</f>
        <v>8.3333333333333329E-2</v>
      </c>
      <c r="AS34" s="19">
        <f>AD34*References!$B$6</f>
        <v>0</v>
      </c>
      <c r="AT34" s="19">
        <f>AE34*References!$B$6</f>
        <v>0</v>
      </c>
      <c r="AU34" s="19">
        <f>AF34*References!$B$5</f>
        <v>0.05</v>
      </c>
      <c r="AV34" s="19">
        <f>AG34*References!$B$5</f>
        <v>0</v>
      </c>
      <c r="AW34" s="19">
        <f>AH34*References!$B$5</f>
        <v>0.05</v>
      </c>
      <c r="AX34" s="19">
        <f>AI34*References!$B$5</f>
        <v>0</v>
      </c>
      <c r="AY34" s="19">
        <f>AJ34*References!$B$5</f>
        <v>0</v>
      </c>
      <c r="AZ34" s="19">
        <f>AK34*References!$B$7</f>
        <v>2.0000000000000004E-2</v>
      </c>
      <c r="BA34" s="19">
        <f>AL34*References!$B$7</f>
        <v>0</v>
      </c>
      <c r="BB34" s="19">
        <f>AM34*References!$B$7</f>
        <v>2.0000000000000004E-2</v>
      </c>
      <c r="BC34" s="19">
        <f>AN34*References!$B$7</f>
        <v>0</v>
      </c>
      <c r="BD34" s="19">
        <f>AO34*References!$B$7</f>
        <v>0</v>
      </c>
      <c r="BE34" s="78">
        <f t="shared" ref="BE34:BE55" si="8">IF((AP34+AU34+AZ34)=0,"",AP34+AU34+AZ34)</f>
        <v>0.15333333333333332</v>
      </c>
      <c r="BF34" s="78" t="str">
        <f t="shared" si="2"/>
        <v/>
      </c>
      <c r="BG34" s="78">
        <f t="shared" si="2"/>
        <v>0.15333333333333332</v>
      </c>
      <c r="BH34" s="78" t="str">
        <f t="shared" si="2"/>
        <v/>
      </c>
      <c r="BI34" s="78" t="str">
        <f t="shared" si="2"/>
        <v/>
      </c>
    </row>
    <row r="35" spans="1:61" x14ac:dyDescent="0.25">
      <c r="A35" s="88" t="s">
        <v>5</v>
      </c>
      <c r="B35" s="89">
        <v>121</v>
      </c>
      <c r="C35" s="89"/>
      <c r="D35" s="89"/>
      <c r="E35" s="89">
        <v>6782.36</v>
      </c>
      <c r="F35" s="89"/>
      <c r="G35" s="19">
        <f>IF(B$57=0,0,(B35/B$57)^2)</f>
        <v>1.5110311386434464E-8</v>
      </c>
      <c r="H35" s="19">
        <f>IF(C$57=0,0,(C35/C$57)^2)</f>
        <v>0</v>
      </c>
      <c r="I35" s="19">
        <f>IF(D$57=0,0,(D35/D$57)^2)</f>
        <v>0</v>
      </c>
      <c r="J35" s="19">
        <f>IF(E$57=0,0,(E35/E$57)^2)</f>
        <v>7.5133365969873409E-4</v>
      </c>
      <c r="K35" s="19">
        <f>IF(F$57=0,0,(F35/F$57)^2)</f>
        <v>0</v>
      </c>
      <c r="L35" s="18">
        <f>IF(COUNT(B35)=1,VLOOKUP($A35,References!$E$3:$P$69,9,FALSE),0)</f>
        <v>3</v>
      </c>
      <c r="M35" s="18">
        <f>IF(COUNT(C35)=1,VLOOKUP($A35,References!$E$3:$P$69,9,FALSE),0)</f>
        <v>0</v>
      </c>
      <c r="N35" s="18">
        <f>IF(COUNT(D35)=1,VLOOKUP($A35,References!$E$3:$P$69,9,FALSE),0)</f>
        <v>0</v>
      </c>
      <c r="O35" s="18">
        <f>IF(COUNT(E35)=1,VLOOKUP($A35,References!$E$3:$P$69,9,FALSE),0)</f>
        <v>3</v>
      </c>
      <c r="P35" s="18">
        <f>IF(COUNT(F35)=1,VLOOKUP($A35,References!$E$3:$P$69,9,FALSE),0)</f>
        <v>0</v>
      </c>
      <c r="Q35" s="18">
        <f>IF(COUNT(B35)=1,VLOOKUP($A35,References!$E$3:$P$69,10,FALSE),0)</f>
        <v>1</v>
      </c>
      <c r="R35" s="18">
        <f>IF(COUNT(C35)=1,VLOOKUP($A35,References!$E$3:$P$69,10,FALSE),0)</f>
        <v>0</v>
      </c>
      <c r="S35" s="18">
        <f>IF(COUNT(D35)=1,VLOOKUP($A35,References!$E$3:$P$69,10,FALSE),0)</f>
        <v>0</v>
      </c>
      <c r="T35" s="18">
        <f>IF(COUNT(E35)=1,VLOOKUP($A35,References!$E$3:$P$69,10,FALSE),0)</f>
        <v>1</v>
      </c>
      <c r="U35" s="18">
        <f>IF(COUNT(F35)=1,VLOOKUP($A35,References!$E$3:$P$69,10,FALSE),0)</f>
        <v>0</v>
      </c>
      <c r="V35" s="18">
        <f>IF(COUNT(B35)=1,VLOOKUP($A35,References!$E$3:$P$69,12,FALSE),0)</f>
        <v>3</v>
      </c>
      <c r="W35" s="18">
        <f>IF(COUNT(C35)=1,VLOOKUP($A35,References!$E$3:$P$69,12,FALSE),0)</f>
        <v>0</v>
      </c>
      <c r="X35" s="18">
        <f>IF(COUNT(D35)=1,VLOOKUP($A35,References!$E$3:$P$69,12,FALSE),0)</f>
        <v>0</v>
      </c>
      <c r="Y35" s="18">
        <f>IF(COUNT(E35)=1,VLOOKUP($A35,References!$E$3:$P$69,12,FALSE),0)</f>
        <v>3</v>
      </c>
      <c r="Z35" s="18">
        <f>IF(COUNT(F35)=1,VLOOKUP($A35,References!$E$3:$P$69,12,FALSE),0)</f>
        <v>0</v>
      </c>
      <c r="AA35" s="19">
        <f>L35/References!$B$28</f>
        <v>1</v>
      </c>
      <c r="AB35" s="19">
        <f>M35/References!$B$28</f>
        <v>0</v>
      </c>
      <c r="AC35" s="19">
        <f>N35/References!$B$28</f>
        <v>0</v>
      </c>
      <c r="AD35" s="19">
        <f>O35/References!$B$28</f>
        <v>1</v>
      </c>
      <c r="AE35" s="19">
        <f>P35/References!$B$28</f>
        <v>0</v>
      </c>
      <c r="AF35" s="19">
        <f t="shared" si="0"/>
        <v>0.5</v>
      </c>
      <c r="AG35" s="19">
        <f t="shared" si="1"/>
        <v>0</v>
      </c>
      <c r="AH35" s="19">
        <f t="shared" si="1"/>
        <v>0</v>
      </c>
      <c r="AI35" s="19">
        <f t="shared" si="1"/>
        <v>0.5</v>
      </c>
      <c r="AJ35" s="19">
        <f t="shared" si="1"/>
        <v>0</v>
      </c>
      <c r="AK35" s="19">
        <f>V35/References!$B$36</f>
        <v>0.6</v>
      </c>
      <c r="AL35" s="19">
        <f>W35/References!$B$36</f>
        <v>0</v>
      </c>
      <c r="AM35" s="19">
        <f>X35/References!$B$36</f>
        <v>0</v>
      </c>
      <c r="AN35" s="19">
        <f>Y35/References!$B$36</f>
        <v>0.6</v>
      </c>
      <c r="AO35" s="19">
        <f>Z35/References!$B$36</f>
        <v>0</v>
      </c>
      <c r="AP35" s="19">
        <f>AA35*References!$B$6</f>
        <v>0.25</v>
      </c>
      <c r="AQ35" s="19">
        <f>AB35*References!$B$6</f>
        <v>0</v>
      </c>
      <c r="AR35" s="19">
        <f>AC35*References!$B$6</f>
        <v>0</v>
      </c>
      <c r="AS35" s="19">
        <f>AD35*References!$B$6</f>
        <v>0.25</v>
      </c>
      <c r="AT35" s="19">
        <f>AE35*References!$B$6</f>
        <v>0</v>
      </c>
      <c r="AU35" s="19">
        <f>AF35*References!$B$5</f>
        <v>2.5000000000000001E-2</v>
      </c>
      <c r="AV35" s="19">
        <f>AG35*References!$B$5</f>
        <v>0</v>
      </c>
      <c r="AW35" s="19">
        <f>AH35*References!$B$5</f>
        <v>0</v>
      </c>
      <c r="AX35" s="19">
        <f>AI35*References!$B$5</f>
        <v>2.5000000000000001E-2</v>
      </c>
      <c r="AY35" s="19">
        <f>AJ35*References!$B$5</f>
        <v>0</v>
      </c>
      <c r="AZ35" s="19">
        <f>AK35*References!$B$7</f>
        <v>0.06</v>
      </c>
      <c r="BA35" s="19">
        <f>AL35*References!$B$7</f>
        <v>0</v>
      </c>
      <c r="BB35" s="19">
        <f>AM35*References!$B$7</f>
        <v>0</v>
      </c>
      <c r="BC35" s="19">
        <f>AN35*References!$B$7</f>
        <v>0.06</v>
      </c>
      <c r="BD35" s="19">
        <f>AO35*References!$B$7</f>
        <v>0</v>
      </c>
      <c r="BE35" s="78">
        <f t="shared" si="8"/>
        <v>0.33500000000000002</v>
      </c>
      <c r="BF35" s="78" t="str">
        <f t="shared" si="2"/>
        <v/>
      </c>
      <c r="BG35" s="78" t="str">
        <f t="shared" si="2"/>
        <v/>
      </c>
      <c r="BH35" s="78">
        <f t="shared" si="2"/>
        <v>0.33500000000000002</v>
      </c>
      <c r="BI35" s="78" t="str">
        <f t="shared" si="2"/>
        <v/>
      </c>
    </row>
    <row r="36" spans="1:61" x14ac:dyDescent="0.25">
      <c r="A36" s="88" t="s">
        <v>105</v>
      </c>
      <c r="B36" s="89"/>
      <c r="C36" s="89"/>
      <c r="D36" s="89">
        <v>489</v>
      </c>
      <c r="E36" s="89"/>
      <c r="F36" s="89">
        <v>2.94</v>
      </c>
      <c r="G36" s="19">
        <f>IF(B$57=0,0,(B36/B$57)^2)</f>
        <v>0</v>
      </c>
      <c r="H36" s="19">
        <f>IF(C$57=0,0,(C36/C$57)^2)</f>
        <v>0</v>
      </c>
      <c r="I36" s="19">
        <f>IF(D$57=0,0,(D36/D$57)^2)</f>
        <v>7.2280035527723901E-6</v>
      </c>
      <c r="J36" s="19">
        <f>IF(E$57=0,0,(E36/E$57)^2)</f>
        <v>0</v>
      </c>
      <c r="K36" s="19">
        <f>IF(F$57=0,0,(F36/F$57)^2)</f>
        <v>8.5417782143318916E-11</v>
      </c>
      <c r="L36" s="18">
        <f>IF(COUNT(B36)=1,VLOOKUP($A36,References!$E$3:$P$69,9,FALSE),0)</f>
        <v>0</v>
      </c>
      <c r="M36" s="18">
        <f>IF(COUNT(C36)=1,VLOOKUP($A36,References!$E$3:$P$69,9,FALSE),0)</f>
        <v>0</v>
      </c>
      <c r="N36" s="18">
        <f>IF(COUNT(D36)=1,VLOOKUP($A36,References!$E$3:$P$69,9,FALSE),0)</f>
        <v>2</v>
      </c>
      <c r="O36" s="18">
        <f>IF(COUNT(E36)=1,VLOOKUP($A36,References!$E$3:$P$69,9,FALSE),0)</f>
        <v>0</v>
      </c>
      <c r="P36" s="18">
        <f>IF(COUNT(F36)=1,VLOOKUP($A36,References!$E$3:$P$69,9,FALSE),0)</f>
        <v>2</v>
      </c>
      <c r="Q36" s="18">
        <f>IF(COUNT(B36)=1,VLOOKUP($A36,References!$E$3:$P$69,10,FALSE),0)</f>
        <v>0</v>
      </c>
      <c r="R36" s="18">
        <f>IF(COUNT(C36)=1,VLOOKUP($A36,References!$E$3:$P$69,10,FALSE),0)</f>
        <v>0</v>
      </c>
      <c r="S36" s="18">
        <f>IF(COUNT(D36)=1,VLOOKUP($A36,References!$E$3:$P$69,10,FALSE),0)</f>
        <v>2</v>
      </c>
      <c r="T36" s="18">
        <f>IF(COUNT(E36)=1,VLOOKUP($A36,References!$E$3:$P$69,10,FALSE),0)</f>
        <v>0</v>
      </c>
      <c r="U36" s="18">
        <f>IF(COUNT(F36)=1,VLOOKUP($A36,References!$E$3:$P$69,10,FALSE),0)</f>
        <v>2</v>
      </c>
      <c r="V36" s="18">
        <f>IF(COUNT(B36)=1,VLOOKUP($A36,References!$E$3:$P$69,12,FALSE),0)</f>
        <v>0</v>
      </c>
      <c r="W36" s="18">
        <f>IF(COUNT(C36)=1,VLOOKUP($A36,References!$E$3:$P$69,12,FALSE),0)</f>
        <v>0</v>
      </c>
      <c r="X36" s="18">
        <f>IF(COUNT(D36)=1,VLOOKUP($A36,References!$E$3:$P$69,12,FALSE),0)</f>
        <v>1</v>
      </c>
      <c r="Y36" s="18">
        <f>IF(COUNT(E36)=1,VLOOKUP($A36,References!$E$3:$P$69,12,FALSE),0)</f>
        <v>0</v>
      </c>
      <c r="Z36" s="18">
        <f>IF(COUNT(F36)=1,VLOOKUP($A36,References!$E$3:$P$69,12,FALSE),0)</f>
        <v>1</v>
      </c>
      <c r="AA36" s="19">
        <f>L36/References!$B$28</f>
        <v>0</v>
      </c>
      <c r="AB36" s="19">
        <f>M36/References!$B$28</f>
        <v>0</v>
      </c>
      <c r="AC36" s="19">
        <f>N36/References!$B$28</f>
        <v>0.66666666666666663</v>
      </c>
      <c r="AD36" s="19">
        <f>O36/References!$B$28</f>
        <v>0</v>
      </c>
      <c r="AE36" s="19">
        <f>P36/References!$B$28</f>
        <v>0.66666666666666663</v>
      </c>
      <c r="AF36" s="19">
        <f t="shared" ref="AF36:AF41" si="9">Q36/2</f>
        <v>0</v>
      </c>
      <c r="AG36" s="19">
        <f t="shared" ref="AG36:AG41" si="10">R36/2</f>
        <v>0</v>
      </c>
      <c r="AH36" s="19">
        <f t="shared" ref="AH36:AH41" si="11">S36/2</f>
        <v>1</v>
      </c>
      <c r="AI36" s="19">
        <f t="shared" ref="AI36:AI41" si="12">T36/2</f>
        <v>0</v>
      </c>
      <c r="AJ36" s="19">
        <f t="shared" ref="AJ36:AJ41" si="13">U36/2</f>
        <v>1</v>
      </c>
      <c r="AK36" s="19">
        <f>V36/References!$B$36</f>
        <v>0</v>
      </c>
      <c r="AL36" s="19">
        <f>W36/References!$B$36</f>
        <v>0</v>
      </c>
      <c r="AM36" s="19">
        <f>X36/References!$B$36</f>
        <v>0.2</v>
      </c>
      <c r="AN36" s="19">
        <f>Y36/References!$B$36</f>
        <v>0</v>
      </c>
      <c r="AO36" s="19">
        <f>Z36/References!$B$36</f>
        <v>0.2</v>
      </c>
      <c r="AP36" s="19">
        <f>AA36*References!$B$6</f>
        <v>0</v>
      </c>
      <c r="AQ36" s="19">
        <f>AB36*References!$B$6</f>
        <v>0</v>
      </c>
      <c r="AR36" s="19">
        <f>AC36*References!$B$6</f>
        <v>0.16666666666666666</v>
      </c>
      <c r="AS36" s="19">
        <f>AD36*References!$B$6</f>
        <v>0</v>
      </c>
      <c r="AT36" s="19">
        <f>AE36*References!$B$6</f>
        <v>0.16666666666666666</v>
      </c>
      <c r="AU36" s="19">
        <f>AF36*References!$B$5</f>
        <v>0</v>
      </c>
      <c r="AV36" s="19">
        <f>AG36*References!$B$5</f>
        <v>0</v>
      </c>
      <c r="AW36" s="19">
        <f>AH36*References!$B$5</f>
        <v>0.05</v>
      </c>
      <c r="AX36" s="19">
        <f>AI36*References!$B$5</f>
        <v>0</v>
      </c>
      <c r="AY36" s="19">
        <f>AJ36*References!$B$5</f>
        <v>0.05</v>
      </c>
      <c r="AZ36" s="19">
        <f>AK36*References!$B$7</f>
        <v>0</v>
      </c>
      <c r="BA36" s="19">
        <f>AL36*References!$B$7</f>
        <v>0</v>
      </c>
      <c r="BB36" s="19">
        <f>AM36*References!$B$7</f>
        <v>2.0000000000000004E-2</v>
      </c>
      <c r="BC36" s="19">
        <f>AN36*References!$B$7</f>
        <v>0</v>
      </c>
      <c r="BD36" s="19">
        <f>AO36*References!$B$7</f>
        <v>2.0000000000000004E-2</v>
      </c>
      <c r="BE36" s="78" t="str">
        <f t="shared" ref="BE36:BE41" si="14">IF((AP36+AU36+AZ36)=0,"",AP36+AU36+AZ36)</f>
        <v/>
      </c>
      <c r="BF36" s="78" t="str">
        <f t="shared" ref="BF36:BF41" si="15">IF((AQ36+AV36+BA36)=0,"",AQ36+AV36+BA36)</f>
        <v/>
      </c>
      <c r="BG36" s="78">
        <f t="shared" ref="BG36:BG41" si="16">IF((AR36+AW36+BB36)=0,"",AR36+AW36+BB36)</f>
        <v>0.23666666666666669</v>
      </c>
      <c r="BH36" s="78" t="str">
        <f t="shared" ref="BH36:BH41" si="17">IF((AS36+AX36+BC36)=0,"",AS36+AX36+BC36)</f>
        <v/>
      </c>
      <c r="BI36" s="78">
        <f t="shared" ref="BI36:BI41" si="18">IF((AT36+AY36+BD36)=0,"",AT36+AY36+BD36)</f>
        <v>0.23666666666666669</v>
      </c>
    </row>
    <row r="37" spans="1:61" x14ac:dyDescent="0.25">
      <c r="A37" s="88" t="s">
        <v>152</v>
      </c>
      <c r="B37" s="89">
        <v>1</v>
      </c>
      <c r="C37" s="89"/>
      <c r="D37" s="89"/>
      <c r="E37" s="89"/>
      <c r="F37" s="89"/>
      <c r="G37" s="19">
        <f>IF(B$57=0,0,(B37/B$57)^2)</f>
        <v>1.0320545991690777E-12</v>
      </c>
      <c r="H37" s="19">
        <f>IF(C$57=0,0,(C37/C$57)^2)</f>
        <v>0</v>
      </c>
      <c r="I37" s="19">
        <f>IF(D$57=0,0,(D37/D$57)^2)</f>
        <v>0</v>
      </c>
      <c r="J37" s="19">
        <f>IF(E$57=0,0,(E37/E$57)^2)</f>
        <v>0</v>
      </c>
      <c r="K37" s="19">
        <f>IF(F$57=0,0,(F37/F$57)^2)</f>
        <v>0</v>
      </c>
      <c r="L37" s="18">
        <f>IF(COUNT(B37)=1,VLOOKUP($A37,References!$E$3:$P$69,9,FALSE),0)</f>
        <v>1</v>
      </c>
      <c r="M37" s="18">
        <f>IF(COUNT(C37)=1,VLOOKUP($A37,References!$E$3:$P$69,9,FALSE),0)</f>
        <v>0</v>
      </c>
      <c r="N37" s="18">
        <f>IF(COUNT(D37)=1,VLOOKUP($A37,References!$E$3:$P$69,9,FALSE),0)</f>
        <v>0</v>
      </c>
      <c r="O37" s="18">
        <f>IF(COUNT(E37)=1,VLOOKUP($A37,References!$E$3:$P$69,9,FALSE),0)</f>
        <v>0</v>
      </c>
      <c r="P37" s="18">
        <f>IF(COUNT(F37)=1,VLOOKUP($A37,References!$E$3:$P$69,9,FALSE),0)</f>
        <v>0</v>
      </c>
      <c r="Q37" s="18">
        <f>IF(COUNT(B37)=1,VLOOKUP($A37,References!$E$3:$P$69,10,FALSE),0)</f>
        <v>2</v>
      </c>
      <c r="R37" s="18">
        <f>IF(COUNT(C37)=1,VLOOKUP($A37,References!$E$3:$P$69,10,FALSE),0)</f>
        <v>0</v>
      </c>
      <c r="S37" s="18">
        <f>IF(COUNT(D37)=1,VLOOKUP($A37,References!$E$3:$P$69,10,FALSE),0)</f>
        <v>0</v>
      </c>
      <c r="T37" s="18">
        <f>IF(COUNT(E37)=1,VLOOKUP($A37,References!$E$3:$P$69,10,FALSE),0)</f>
        <v>0</v>
      </c>
      <c r="U37" s="18">
        <f>IF(COUNT(F37)=1,VLOOKUP($A37,References!$E$3:$P$69,10,FALSE),0)</f>
        <v>0</v>
      </c>
      <c r="V37" s="18">
        <f>IF(COUNT(B37)=1,VLOOKUP($A37,References!$E$3:$P$69,12,FALSE),0)</f>
        <v>1</v>
      </c>
      <c r="W37" s="18">
        <f>IF(COUNT(C37)=1,VLOOKUP($A37,References!$E$3:$P$69,12,FALSE),0)</f>
        <v>0</v>
      </c>
      <c r="X37" s="18">
        <f>IF(COUNT(D37)=1,VLOOKUP($A37,References!$E$3:$P$69,12,FALSE),0)</f>
        <v>0</v>
      </c>
      <c r="Y37" s="18">
        <f>IF(COUNT(E37)=1,VLOOKUP($A37,References!$E$3:$P$69,12,FALSE),0)</f>
        <v>0</v>
      </c>
      <c r="Z37" s="18">
        <f>IF(COUNT(F37)=1,VLOOKUP($A37,References!$E$3:$P$69,12,FALSE),0)</f>
        <v>0</v>
      </c>
      <c r="AA37" s="19">
        <f>L37/References!$B$28</f>
        <v>0.33333333333333331</v>
      </c>
      <c r="AB37" s="19">
        <f>M37/References!$B$28</f>
        <v>0</v>
      </c>
      <c r="AC37" s="19">
        <f>N37/References!$B$28</f>
        <v>0</v>
      </c>
      <c r="AD37" s="19">
        <f>O37/References!$B$28</f>
        <v>0</v>
      </c>
      <c r="AE37" s="19">
        <f>P37/References!$B$28</f>
        <v>0</v>
      </c>
      <c r="AF37" s="19">
        <f t="shared" si="9"/>
        <v>1</v>
      </c>
      <c r="AG37" s="19">
        <f t="shared" si="10"/>
        <v>0</v>
      </c>
      <c r="AH37" s="19">
        <f t="shared" si="11"/>
        <v>0</v>
      </c>
      <c r="AI37" s="19">
        <f t="shared" si="12"/>
        <v>0</v>
      </c>
      <c r="AJ37" s="19">
        <f t="shared" si="13"/>
        <v>0</v>
      </c>
      <c r="AK37" s="19">
        <f>V37/References!$B$36</f>
        <v>0.2</v>
      </c>
      <c r="AL37" s="19">
        <f>W37/References!$B$36</f>
        <v>0</v>
      </c>
      <c r="AM37" s="19">
        <f>X37/References!$B$36</f>
        <v>0</v>
      </c>
      <c r="AN37" s="19">
        <f>Y37/References!$B$36</f>
        <v>0</v>
      </c>
      <c r="AO37" s="19">
        <f>Z37/References!$B$36</f>
        <v>0</v>
      </c>
      <c r="AP37" s="19">
        <f>AA37*References!$B$6</f>
        <v>8.3333333333333329E-2</v>
      </c>
      <c r="AQ37" s="19">
        <f>AB37*References!$B$6</f>
        <v>0</v>
      </c>
      <c r="AR37" s="19">
        <f>AC37*References!$B$6</f>
        <v>0</v>
      </c>
      <c r="AS37" s="19">
        <f>AD37*References!$B$6</f>
        <v>0</v>
      </c>
      <c r="AT37" s="19">
        <f>AE37*References!$B$6</f>
        <v>0</v>
      </c>
      <c r="AU37" s="19">
        <f>AF37*References!$B$5</f>
        <v>0.05</v>
      </c>
      <c r="AV37" s="19">
        <f>AG37*References!$B$5</f>
        <v>0</v>
      </c>
      <c r="AW37" s="19">
        <f>AH37*References!$B$5</f>
        <v>0</v>
      </c>
      <c r="AX37" s="19">
        <f>AI37*References!$B$5</f>
        <v>0</v>
      </c>
      <c r="AY37" s="19">
        <f>AJ37*References!$B$5</f>
        <v>0</v>
      </c>
      <c r="AZ37" s="19">
        <f>AK37*References!$B$7</f>
        <v>2.0000000000000004E-2</v>
      </c>
      <c r="BA37" s="19">
        <f>AL37*References!$B$7</f>
        <v>0</v>
      </c>
      <c r="BB37" s="19">
        <f>AM37*References!$B$7</f>
        <v>0</v>
      </c>
      <c r="BC37" s="19">
        <f>AN37*References!$B$7</f>
        <v>0</v>
      </c>
      <c r="BD37" s="19">
        <f>AO37*References!$B$7</f>
        <v>0</v>
      </c>
      <c r="BE37" s="78">
        <f t="shared" si="14"/>
        <v>0.15333333333333332</v>
      </c>
      <c r="BF37" s="78" t="str">
        <f t="shared" si="15"/>
        <v/>
      </c>
      <c r="BG37" s="78" t="str">
        <f t="shared" si="16"/>
        <v/>
      </c>
      <c r="BH37" s="78" t="str">
        <f t="shared" si="17"/>
        <v/>
      </c>
      <c r="BI37" s="78" t="str">
        <f t="shared" si="18"/>
        <v/>
      </c>
    </row>
    <row r="38" spans="1:61" x14ac:dyDescent="0.25">
      <c r="A38" s="88" t="s">
        <v>153</v>
      </c>
      <c r="B38" s="89"/>
      <c r="C38" s="89"/>
      <c r="D38" s="89">
        <v>2</v>
      </c>
      <c r="E38" s="90"/>
      <c r="F38" s="89">
        <v>11.8</v>
      </c>
      <c r="G38" s="19">
        <f>IF(B$57=0,0,(B38/B$57)^2)</f>
        <v>0</v>
      </c>
      <c r="H38" s="19">
        <f>IF(C$57=0,0,(C38/C$57)^2)</f>
        <v>0</v>
      </c>
      <c r="I38" s="19">
        <f>IF(D$57=0,0,(D38/D$57)^2)</f>
        <v>1.2090955713253775E-10</v>
      </c>
      <c r="J38" s="19">
        <f>IF(E$57=0,0,(E38/E$57)^2)</f>
        <v>0</v>
      </c>
      <c r="K38" s="19">
        <f>IF(F$57=0,0,(F38/F$57)^2)</f>
        <v>1.3759974993793939E-9</v>
      </c>
      <c r="L38" s="18">
        <f>IF(COUNT(B38)=1,VLOOKUP($A38,References!$E$3:$P$69,9,FALSE),0)</f>
        <v>0</v>
      </c>
      <c r="M38" s="18">
        <f>IF(COUNT(C38)=1,VLOOKUP($A38,References!$E$3:$P$69,9,FALSE),0)</f>
        <v>0</v>
      </c>
      <c r="N38" s="18">
        <f>IF(COUNT(D38)=1,VLOOKUP($A38,References!$E$3:$P$69,9,FALSE),0)</f>
        <v>2</v>
      </c>
      <c r="O38" s="18">
        <f>IF(COUNT(E38)=1,VLOOKUP($A38,References!$E$3:$P$69,9,FALSE),0)</f>
        <v>0</v>
      </c>
      <c r="P38" s="18">
        <f>IF(COUNT(F38)=1,VLOOKUP($A38,References!$E$3:$P$69,9,FALSE),0)</f>
        <v>2</v>
      </c>
      <c r="Q38" s="18">
        <f>IF(COUNT(B38)=1,VLOOKUP($A38,References!$E$3:$P$69,10,FALSE),0)</f>
        <v>0</v>
      </c>
      <c r="R38" s="18">
        <f>IF(COUNT(C38)=1,VLOOKUP($A38,References!$E$3:$P$69,10,FALSE),0)</f>
        <v>0</v>
      </c>
      <c r="S38" s="18">
        <f>IF(COUNT(D38)=1,VLOOKUP($A38,References!$E$3:$P$69,10,FALSE),0)</f>
        <v>1</v>
      </c>
      <c r="T38" s="18">
        <f>IF(COUNT(E38)=1,VLOOKUP($A38,References!$E$3:$P$69,10,FALSE),0)</f>
        <v>0</v>
      </c>
      <c r="U38" s="18">
        <f>IF(COUNT(F38)=1,VLOOKUP($A38,References!$E$3:$P$69,10,FALSE),0)</f>
        <v>1</v>
      </c>
      <c r="V38" s="18">
        <f>IF(COUNT(B38)=1,VLOOKUP($A38,References!$E$3:$P$69,12,FALSE),0)</f>
        <v>0</v>
      </c>
      <c r="W38" s="18">
        <f>IF(COUNT(C38)=1,VLOOKUP($A38,References!$E$3:$P$69,12,FALSE),0)</f>
        <v>0</v>
      </c>
      <c r="X38" s="18">
        <f>IF(COUNT(D38)=1,VLOOKUP($A38,References!$E$3:$P$69,12,FALSE),0)</f>
        <v>3</v>
      </c>
      <c r="Y38" s="18">
        <f>IF(COUNT(E38)=1,VLOOKUP($A38,References!$E$3:$P$69,12,FALSE),0)</f>
        <v>0</v>
      </c>
      <c r="Z38" s="18">
        <f>IF(COUNT(F38)=1,VLOOKUP($A38,References!$E$3:$P$69,12,FALSE),0)</f>
        <v>3</v>
      </c>
      <c r="AA38" s="19">
        <f>L38/References!$B$28</f>
        <v>0</v>
      </c>
      <c r="AB38" s="19">
        <f>M38/References!$B$28</f>
        <v>0</v>
      </c>
      <c r="AC38" s="19">
        <f>N38/References!$B$28</f>
        <v>0.66666666666666663</v>
      </c>
      <c r="AD38" s="19">
        <f>O38/References!$B$28</f>
        <v>0</v>
      </c>
      <c r="AE38" s="19">
        <f>P38/References!$B$28</f>
        <v>0.66666666666666663</v>
      </c>
      <c r="AF38" s="19">
        <f t="shared" si="9"/>
        <v>0</v>
      </c>
      <c r="AG38" s="19">
        <f t="shared" si="10"/>
        <v>0</v>
      </c>
      <c r="AH38" s="19">
        <f t="shared" si="11"/>
        <v>0.5</v>
      </c>
      <c r="AI38" s="19">
        <f t="shared" si="12"/>
        <v>0</v>
      </c>
      <c r="AJ38" s="19">
        <f t="shared" si="13"/>
        <v>0.5</v>
      </c>
      <c r="AK38" s="19">
        <f>V38/References!$B$36</f>
        <v>0</v>
      </c>
      <c r="AL38" s="19">
        <f>W38/References!$B$36</f>
        <v>0</v>
      </c>
      <c r="AM38" s="19">
        <f>X38/References!$B$36</f>
        <v>0.6</v>
      </c>
      <c r="AN38" s="19">
        <f>Y38/References!$B$36</f>
        <v>0</v>
      </c>
      <c r="AO38" s="19">
        <f>Z38/References!$B$36</f>
        <v>0.6</v>
      </c>
      <c r="AP38" s="19">
        <f>AA38*References!$B$6</f>
        <v>0</v>
      </c>
      <c r="AQ38" s="19">
        <f>AB38*References!$B$6</f>
        <v>0</v>
      </c>
      <c r="AR38" s="19">
        <f>AC38*References!$B$6</f>
        <v>0.16666666666666666</v>
      </c>
      <c r="AS38" s="19">
        <f>AD38*References!$B$6</f>
        <v>0</v>
      </c>
      <c r="AT38" s="19">
        <f>AE38*References!$B$6</f>
        <v>0.16666666666666666</v>
      </c>
      <c r="AU38" s="19">
        <f>AF38*References!$B$5</f>
        <v>0</v>
      </c>
      <c r="AV38" s="19">
        <f>AG38*References!$B$5</f>
        <v>0</v>
      </c>
      <c r="AW38" s="19">
        <f>AH38*References!$B$5</f>
        <v>2.5000000000000001E-2</v>
      </c>
      <c r="AX38" s="19">
        <f>AI38*References!$B$5</f>
        <v>0</v>
      </c>
      <c r="AY38" s="19">
        <f>AJ38*References!$B$5</f>
        <v>2.5000000000000001E-2</v>
      </c>
      <c r="AZ38" s="19">
        <f>AK38*References!$B$7</f>
        <v>0</v>
      </c>
      <c r="BA38" s="19">
        <f>AL38*References!$B$7</f>
        <v>0</v>
      </c>
      <c r="BB38" s="19">
        <f>AM38*References!$B$7</f>
        <v>0.06</v>
      </c>
      <c r="BC38" s="19">
        <f>AN38*References!$B$7</f>
        <v>0</v>
      </c>
      <c r="BD38" s="19">
        <f>AO38*References!$B$7</f>
        <v>0.06</v>
      </c>
      <c r="BE38" s="78" t="str">
        <f t="shared" si="14"/>
        <v/>
      </c>
      <c r="BF38" s="78" t="str">
        <f t="shared" si="15"/>
        <v/>
      </c>
      <c r="BG38" s="78">
        <f t="shared" si="16"/>
        <v>0.25166666666666665</v>
      </c>
      <c r="BH38" s="78" t="str">
        <f t="shared" si="17"/>
        <v/>
      </c>
      <c r="BI38" s="78">
        <f t="shared" si="18"/>
        <v>0.25166666666666665</v>
      </c>
    </row>
    <row r="39" spans="1:61" x14ac:dyDescent="0.25">
      <c r="A39" s="88" t="s">
        <v>154</v>
      </c>
      <c r="B39" s="89">
        <v>242</v>
      </c>
      <c r="C39" s="89">
        <v>515.92999999999995</v>
      </c>
      <c r="D39" s="89">
        <v>40</v>
      </c>
      <c r="E39" s="89">
        <v>137.947</v>
      </c>
      <c r="F39" s="89">
        <v>3.06</v>
      </c>
      <c r="G39" s="19">
        <f>IF(B$57=0,0,(B39/B$57)^2)</f>
        <v>6.0441245545737856E-8</v>
      </c>
      <c r="H39" s="19">
        <f>IF(C$57=0,0,(C39/C$57)^2)</f>
        <v>1.6085413984093443E-6</v>
      </c>
      <c r="I39" s="19">
        <f>IF(D$57=0,0,(D39/D$57)^2)</f>
        <v>4.8363822853015103E-8</v>
      </c>
      <c r="J39" s="19">
        <f>IF(E$57=0,0,(E39/E$57)^2)</f>
        <v>3.108105057485993E-7</v>
      </c>
      <c r="K39" s="19">
        <f>IF(F$57=0,0,(F39/F$57)^2)</f>
        <v>9.253296599532384E-11</v>
      </c>
      <c r="L39" s="18">
        <f>IF(COUNT(B39)=1,VLOOKUP($A39,References!$E$3:$P$69,9,FALSE),0)</f>
        <v>2</v>
      </c>
      <c r="M39" s="18">
        <f>IF(COUNT(C39)=1,VLOOKUP($A39,References!$E$3:$P$69,9,FALSE),0)</f>
        <v>2</v>
      </c>
      <c r="N39" s="18">
        <f>IF(COUNT(D39)=1,VLOOKUP($A39,References!$E$3:$P$69,9,FALSE),0)</f>
        <v>2</v>
      </c>
      <c r="O39" s="18">
        <f>IF(COUNT(E39)=1,VLOOKUP($A39,References!$E$3:$P$69,9,FALSE),0)</f>
        <v>2</v>
      </c>
      <c r="P39" s="18">
        <f>IF(COUNT(F39)=1,VLOOKUP($A39,References!$E$3:$P$69,9,FALSE),0)</f>
        <v>2</v>
      </c>
      <c r="Q39" s="18">
        <f>IF(COUNT(B39)=1,VLOOKUP($A39,References!$E$3:$P$69,10,FALSE),0)</f>
        <v>2</v>
      </c>
      <c r="R39" s="18">
        <f>IF(COUNT(C39)=1,VLOOKUP($A39,References!$E$3:$P$69,10,FALSE),0)</f>
        <v>2</v>
      </c>
      <c r="S39" s="18">
        <f>IF(COUNT(D39)=1,VLOOKUP($A39,References!$E$3:$P$69,10,FALSE),0)</f>
        <v>2</v>
      </c>
      <c r="T39" s="18">
        <f>IF(COUNT(E39)=1,VLOOKUP($A39,References!$E$3:$P$69,10,FALSE),0)</f>
        <v>2</v>
      </c>
      <c r="U39" s="18">
        <f>IF(COUNT(F39)=1,VLOOKUP($A39,References!$E$3:$P$69,10,FALSE),0)</f>
        <v>2</v>
      </c>
      <c r="V39" s="18">
        <f>IF(COUNT(B39)=1,VLOOKUP($A39,References!$E$3:$P$69,12,FALSE),0)</f>
        <v>1</v>
      </c>
      <c r="W39" s="18">
        <f>IF(COUNT(C39)=1,VLOOKUP($A39,References!$E$3:$P$69,12,FALSE),0)</f>
        <v>1</v>
      </c>
      <c r="X39" s="18">
        <f>IF(COUNT(D39)=1,VLOOKUP($A39,References!$E$3:$P$69,12,FALSE),0)</f>
        <v>1</v>
      </c>
      <c r="Y39" s="18">
        <f>IF(COUNT(E39)=1,VLOOKUP($A39,References!$E$3:$P$69,12,FALSE),0)</f>
        <v>1</v>
      </c>
      <c r="Z39" s="18">
        <f>IF(COUNT(F39)=1,VLOOKUP($A39,References!$E$3:$P$69,12,FALSE),0)</f>
        <v>1</v>
      </c>
      <c r="AA39" s="19">
        <f>L39/References!$B$28</f>
        <v>0.66666666666666663</v>
      </c>
      <c r="AB39" s="19">
        <f>M39/References!$B$28</f>
        <v>0.66666666666666663</v>
      </c>
      <c r="AC39" s="19">
        <f>N39/References!$B$28</f>
        <v>0.66666666666666663</v>
      </c>
      <c r="AD39" s="19">
        <f>O39/References!$B$28</f>
        <v>0.66666666666666663</v>
      </c>
      <c r="AE39" s="19">
        <f>P39/References!$B$28</f>
        <v>0.66666666666666663</v>
      </c>
      <c r="AF39" s="19">
        <f t="shared" si="9"/>
        <v>1</v>
      </c>
      <c r="AG39" s="19">
        <f t="shared" si="10"/>
        <v>1</v>
      </c>
      <c r="AH39" s="19">
        <f t="shared" si="11"/>
        <v>1</v>
      </c>
      <c r="AI39" s="19">
        <f t="shared" si="12"/>
        <v>1</v>
      </c>
      <c r="AJ39" s="19">
        <f t="shared" si="13"/>
        <v>1</v>
      </c>
      <c r="AK39" s="19">
        <f>V39/References!$B$36</f>
        <v>0.2</v>
      </c>
      <c r="AL39" s="19">
        <f>W39/References!$B$36</f>
        <v>0.2</v>
      </c>
      <c r="AM39" s="19">
        <f>X39/References!$B$36</f>
        <v>0.2</v>
      </c>
      <c r="AN39" s="19">
        <f>Y39/References!$B$36</f>
        <v>0.2</v>
      </c>
      <c r="AO39" s="19">
        <f>Z39/References!$B$36</f>
        <v>0.2</v>
      </c>
      <c r="AP39" s="19">
        <f>AA39*References!$B$6</f>
        <v>0.16666666666666666</v>
      </c>
      <c r="AQ39" s="19">
        <f>AB39*References!$B$6</f>
        <v>0.16666666666666666</v>
      </c>
      <c r="AR39" s="19">
        <f>AC39*References!$B$6</f>
        <v>0.16666666666666666</v>
      </c>
      <c r="AS39" s="19">
        <f>AD39*References!$B$6</f>
        <v>0.16666666666666666</v>
      </c>
      <c r="AT39" s="19">
        <f>AE39*References!$B$6</f>
        <v>0.16666666666666666</v>
      </c>
      <c r="AU39" s="19">
        <f>AF39*References!$B$5</f>
        <v>0.05</v>
      </c>
      <c r="AV39" s="19">
        <f>AG39*References!$B$5</f>
        <v>0.05</v>
      </c>
      <c r="AW39" s="19">
        <f>AH39*References!$B$5</f>
        <v>0.05</v>
      </c>
      <c r="AX39" s="19">
        <f>AI39*References!$B$5</f>
        <v>0.05</v>
      </c>
      <c r="AY39" s="19">
        <f>AJ39*References!$B$5</f>
        <v>0.05</v>
      </c>
      <c r="AZ39" s="19">
        <f>AK39*References!$B$7</f>
        <v>2.0000000000000004E-2</v>
      </c>
      <c r="BA39" s="19">
        <f>AL39*References!$B$7</f>
        <v>2.0000000000000004E-2</v>
      </c>
      <c r="BB39" s="19">
        <f>AM39*References!$B$7</f>
        <v>2.0000000000000004E-2</v>
      </c>
      <c r="BC39" s="19">
        <f>AN39*References!$B$7</f>
        <v>2.0000000000000004E-2</v>
      </c>
      <c r="BD39" s="19">
        <f>AO39*References!$B$7</f>
        <v>2.0000000000000004E-2</v>
      </c>
      <c r="BE39" s="78">
        <f t="shared" si="14"/>
        <v>0.23666666666666669</v>
      </c>
      <c r="BF39" s="78">
        <f t="shared" si="15"/>
        <v>0.23666666666666669</v>
      </c>
      <c r="BG39" s="78">
        <f t="shared" si="16"/>
        <v>0.23666666666666669</v>
      </c>
      <c r="BH39" s="78">
        <f t="shared" si="17"/>
        <v>0.23666666666666669</v>
      </c>
      <c r="BI39" s="78">
        <f t="shared" si="18"/>
        <v>0.23666666666666669</v>
      </c>
    </row>
    <row r="40" spans="1:61" x14ac:dyDescent="0.25">
      <c r="A40" s="88" t="s">
        <v>155</v>
      </c>
      <c r="B40" s="89">
        <v>7</v>
      </c>
      <c r="C40" s="89">
        <v>167</v>
      </c>
      <c r="D40" s="89"/>
      <c r="E40" s="89"/>
      <c r="F40" s="89"/>
      <c r="G40" s="19">
        <f>IF(B$57=0,0,(B40/B$57)^2)</f>
        <v>5.0570675359284815E-11</v>
      </c>
      <c r="H40" s="19">
        <f>IF(C$57=0,0,(C40/C$57)^2)</f>
        <v>1.6853248385412033E-7</v>
      </c>
      <c r="I40" s="19">
        <f>IF(D$57=0,0,(D40/D$57)^2)</f>
        <v>0</v>
      </c>
      <c r="J40" s="19">
        <f>IF(E$57=0,0,(E40/E$57)^2)</f>
        <v>0</v>
      </c>
      <c r="K40" s="19">
        <f>IF(F$57=0,0,(F40/F$57)^2)</f>
        <v>0</v>
      </c>
      <c r="L40" s="18">
        <f>IF(COUNT(B40)=1,VLOOKUP($A40,References!$E$3:$P$69,9,FALSE),0)</f>
        <v>2</v>
      </c>
      <c r="M40" s="18">
        <f>IF(COUNT(C40)=1,VLOOKUP($A40,References!$E$3:$P$69,9,FALSE),0)</f>
        <v>2</v>
      </c>
      <c r="N40" s="18">
        <f>IF(COUNT(D40)=1,VLOOKUP($A40,References!$E$3:$P$69,9,FALSE),0)</f>
        <v>0</v>
      </c>
      <c r="O40" s="18">
        <f>IF(COUNT(E40)=1,VLOOKUP($A40,References!$E$3:$P$69,9,FALSE),0)</f>
        <v>0</v>
      </c>
      <c r="P40" s="18">
        <f>IF(COUNT(F40)=1,VLOOKUP($A40,References!$E$3:$P$69,9,FALSE),0)</f>
        <v>0</v>
      </c>
      <c r="Q40" s="18">
        <f>IF(COUNT(B40)=1,VLOOKUP($A40,References!$E$3:$P$69,10,FALSE),0)</f>
        <v>1</v>
      </c>
      <c r="R40" s="18">
        <f>IF(COUNT(C40)=1,VLOOKUP($A40,References!$E$3:$P$69,10,FALSE),0)</f>
        <v>1</v>
      </c>
      <c r="S40" s="18">
        <f>IF(COUNT(D40)=1,VLOOKUP($A40,References!$E$3:$P$69,10,FALSE),0)</f>
        <v>0</v>
      </c>
      <c r="T40" s="18">
        <f>IF(COUNT(E40)=1,VLOOKUP($A40,References!$E$3:$P$69,10,FALSE),0)</f>
        <v>0</v>
      </c>
      <c r="U40" s="18">
        <f>IF(COUNT(F40)=1,VLOOKUP($A40,References!$E$3:$P$69,10,FALSE),0)</f>
        <v>0</v>
      </c>
      <c r="V40" s="18">
        <f>IF(COUNT(B40)=1,VLOOKUP($A40,References!$E$3:$P$69,12,FALSE),0)</f>
        <v>5</v>
      </c>
      <c r="W40" s="18">
        <f>IF(COUNT(C40)=1,VLOOKUP($A40,References!$E$3:$P$69,12,FALSE),0)</f>
        <v>5</v>
      </c>
      <c r="X40" s="18">
        <f>IF(COUNT(D40)=1,VLOOKUP($A40,References!$E$3:$P$69,12,FALSE),0)</f>
        <v>0</v>
      </c>
      <c r="Y40" s="18">
        <f>IF(COUNT(E40)=1,VLOOKUP($A40,References!$E$3:$P$69,12,FALSE),0)</f>
        <v>0</v>
      </c>
      <c r="Z40" s="18">
        <f>IF(COUNT(F40)=1,VLOOKUP($A40,References!$E$3:$P$69,12,FALSE),0)</f>
        <v>0</v>
      </c>
      <c r="AA40" s="19">
        <f>L40/References!$B$28</f>
        <v>0.66666666666666663</v>
      </c>
      <c r="AB40" s="19">
        <f>M40/References!$B$28</f>
        <v>0.66666666666666663</v>
      </c>
      <c r="AC40" s="19">
        <f>N40/References!$B$28</f>
        <v>0</v>
      </c>
      <c r="AD40" s="19">
        <f>O40/References!$B$28</f>
        <v>0</v>
      </c>
      <c r="AE40" s="19">
        <f>P40/References!$B$28</f>
        <v>0</v>
      </c>
      <c r="AF40" s="19">
        <f t="shared" si="9"/>
        <v>0.5</v>
      </c>
      <c r="AG40" s="19">
        <f t="shared" si="10"/>
        <v>0.5</v>
      </c>
      <c r="AH40" s="19">
        <f t="shared" si="11"/>
        <v>0</v>
      </c>
      <c r="AI40" s="19">
        <f t="shared" si="12"/>
        <v>0</v>
      </c>
      <c r="AJ40" s="19">
        <f t="shared" si="13"/>
        <v>0</v>
      </c>
      <c r="AK40" s="19">
        <f>V40/References!$B$36</f>
        <v>1</v>
      </c>
      <c r="AL40" s="19">
        <f>W40/References!$B$36</f>
        <v>1</v>
      </c>
      <c r="AM40" s="19">
        <f>X40/References!$B$36</f>
        <v>0</v>
      </c>
      <c r="AN40" s="19">
        <f>Y40/References!$B$36</f>
        <v>0</v>
      </c>
      <c r="AO40" s="19">
        <f>Z40/References!$B$36</f>
        <v>0</v>
      </c>
      <c r="AP40" s="19">
        <f>AA40*References!$B$6</f>
        <v>0.16666666666666666</v>
      </c>
      <c r="AQ40" s="19">
        <f>AB40*References!$B$6</f>
        <v>0.16666666666666666</v>
      </c>
      <c r="AR40" s="19">
        <f>AC40*References!$B$6</f>
        <v>0</v>
      </c>
      <c r="AS40" s="19">
        <f>AD40*References!$B$6</f>
        <v>0</v>
      </c>
      <c r="AT40" s="19">
        <f>AE40*References!$B$6</f>
        <v>0</v>
      </c>
      <c r="AU40" s="19">
        <f>AF40*References!$B$5</f>
        <v>2.5000000000000001E-2</v>
      </c>
      <c r="AV40" s="19">
        <f>AG40*References!$B$5</f>
        <v>2.5000000000000001E-2</v>
      </c>
      <c r="AW40" s="19">
        <f>AH40*References!$B$5</f>
        <v>0</v>
      </c>
      <c r="AX40" s="19">
        <f>AI40*References!$B$5</f>
        <v>0</v>
      </c>
      <c r="AY40" s="19">
        <f>AJ40*References!$B$5</f>
        <v>0</v>
      </c>
      <c r="AZ40" s="19">
        <f>AK40*References!$B$7</f>
        <v>0.1</v>
      </c>
      <c r="BA40" s="19">
        <f>AL40*References!$B$7</f>
        <v>0.1</v>
      </c>
      <c r="BB40" s="19">
        <f>AM40*References!$B$7</f>
        <v>0</v>
      </c>
      <c r="BC40" s="19">
        <f>AN40*References!$B$7</f>
        <v>0</v>
      </c>
      <c r="BD40" s="19">
        <f>AO40*References!$B$7</f>
        <v>0</v>
      </c>
      <c r="BE40" s="78">
        <f t="shared" si="14"/>
        <v>0.29166666666666663</v>
      </c>
      <c r="BF40" s="78">
        <f t="shared" si="15"/>
        <v>0.29166666666666663</v>
      </c>
      <c r="BG40" s="78" t="str">
        <f t="shared" si="16"/>
        <v/>
      </c>
      <c r="BH40" s="78" t="str">
        <f t="shared" si="17"/>
        <v/>
      </c>
      <c r="BI40" s="78" t="str">
        <f t="shared" si="18"/>
        <v/>
      </c>
    </row>
    <row r="41" spans="1:61" x14ac:dyDescent="0.25">
      <c r="A41" s="88" t="s">
        <v>156</v>
      </c>
      <c r="B41" s="89"/>
      <c r="C41" s="89">
        <v>21</v>
      </c>
      <c r="D41" s="89">
        <v>2</v>
      </c>
      <c r="E41" s="89"/>
      <c r="F41" s="89"/>
      <c r="G41" s="19">
        <f>IF(B$57=0,0,(B41/B$57)^2)</f>
        <v>0</v>
      </c>
      <c r="H41" s="19">
        <f>IF(C$57=0,0,(C41/C$57)^2)</f>
        <v>2.6649512488675492E-9</v>
      </c>
      <c r="I41" s="19">
        <f>IF(D$57=0,0,(D41/D$57)^2)</f>
        <v>1.2090955713253775E-10</v>
      </c>
      <c r="J41" s="19">
        <f>IF(E$57=0,0,(E41/E$57)^2)</f>
        <v>0</v>
      </c>
      <c r="K41" s="19">
        <f>IF(F$57=0,0,(F41/F$57)^2)</f>
        <v>0</v>
      </c>
      <c r="L41" s="18">
        <f>IF(COUNT(B41)=1,VLOOKUP($A41,References!$E$3:$P$69,9,FALSE),0)</f>
        <v>0</v>
      </c>
      <c r="M41" s="18">
        <f>IF(COUNT(C41)=1,VLOOKUP($A41,References!$E$3:$P$69,9,FALSE),0)</f>
        <v>3</v>
      </c>
      <c r="N41" s="18">
        <f>IF(COUNT(D41)=1,VLOOKUP($A41,References!$E$3:$P$69,9,FALSE),0)</f>
        <v>3</v>
      </c>
      <c r="O41" s="18">
        <f>IF(COUNT(E41)=1,VLOOKUP($A41,References!$E$3:$P$69,9,FALSE),0)</f>
        <v>0</v>
      </c>
      <c r="P41" s="18">
        <f>IF(COUNT(F41)=1,VLOOKUP($A41,References!$E$3:$P$69,9,FALSE),0)</f>
        <v>0</v>
      </c>
      <c r="Q41" s="18">
        <f>IF(COUNT(B41)=1,VLOOKUP($A41,References!$E$3:$P$69,10,FALSE),0)</f>
        <v>0</v>
      </c>
      <c r="R41" s="18">
        <f>IF(COUNT(C41)=1,VLOOKUP($A41,References!$E$3:$P$69,10,FALSE),0)</f>
        <v>2</v>
      </c>
      <c r="S41" s="18">
        <f>IF(COUNT(D41)=1,VLOOKUP($A41,References!$E$3:$P$69,10,FALSE),0)</f>
        <v>2</v>
      </c>
      <c r="T41" s="18">
        <f>IF(COUNT(E41)=1,VLOOKUP($A41,References!$E$3:$P$69,10,FALSE),0)</f>
        <v>0</v>
      </c>
      <c r="U41" s="18">
        <f>IF(COUNT(F41)=1,VLOOKUP($A41,References!$E$3:$P$69,10,FALSE),0)</f>
        <v>0</v>
      </c>
      <c r="V41" s="18">
        <f>IF(COUNT(B41)=1,VLOOKUP($A41,References!$E$3:$P$69,12,FALSE),0)</f>
        <v>0</v>
      </c>
      <c r="W41" s="18">
        <f>IF(COUNT(C41)=1,VLOOKUP($A41,References!$E$3:$P$69,12,FALSE),0)</f>
        <v>5</v>
      </c>
      <c r="X41" s="18">
        <f>IF(COUNT(D41)=1,VLOOKUP($A41,References!$E$3:$P$69,12,FALSE),0)</f>
        <v>5</v>
      </c>
      <c r="Y41" s="18">
        <f>IF(COUNT(E41)=1,VLOOKUP($A41,References!$E$3:$P$69,12,FALSE),0)</f>
        <v>0</v>
      </c>
      <c r="Z41" s="18">
        <f>IF(COUNT(F41)=1,VLOOKUP($A41,References!$E$3:$P$69,12,FALSE),0)</f>
        <v>0</v>
      </c>
      <c r="AA41" s="19">
        <f>L41/References!$B$28</f>
        <v>0</v>
      </c>
      <c r="AB41" s="19">
        <f>M41/References!$B$28</f>
        <v>1</v>
      </c>
      <c r="AC41" s="19">
        <f>N41/References!$B$28</f>
        <v>1</v>
      </c>
      <c r="AD41" s="19">
        <f>O41/References!$B$28</f>
        <v>0</v>
      </c>
      <c r="AE41" s="19">
        <f>P41/References!$B$28</f>
        <v>0</v>
      </c>
      <c r="AF41" s="19">
        <f t="shared" si="9"/>
        <v>0</v>
      </c>
      <c r="AG41" s="19">
        <f t="shared" si="10"/>
        <v>1</v>
      </c>
      <c r="AH41" s="19">
        <f t="shared" si="11"/>
        <v>1</v>
      </c>
      <c r="AI41" s="19">
        <f t="shared" si="12"/>
        <v>0</v>
      </c>
      <c r="AJ41" s="19">
        <f t="shared" si="13"/>
        <v>0</v>
      </c>
      <c r="AK41" s="19">
        <f>V41/References!$B$36</f>
        <v>0</v>
      </c>
      <c r="AL41" s="19">
        <f>W41/References!$B$36</f>
        <v>1</v>
      </c>
      <c r="AM41" s="19">
        <f>X41/References!$B$36</f>
        <v>1</v>
      </c>
      <c r="AN41" s="19">
        <f>Y41/References!$B$36</f>
        <v>0</v>
      </c>
      <c r="AO41" s="19">
        <f>Z41/References!$B$36</f>
        <v>0</v>
      </c>
      <c r="AP41" s="19">
        <f>AA41*References!$B$6</f>
        <v>0</v>
      </c>
      <c r="AQ41" s="19">
        <f>AB41*References!$B$6</f>
        <v>0.25</v>
      </c>
      <c r="AR41" s="19">
        <f>AC41*References!$B$6</f>
        <v>0.25</v>
      </c>
      <c r="AS41" s="19">
        <f>AD41*References!$B$6</f>
        <v>0</v>
      </c>
      <c r="AT41" s="19">
        <f>AE41*References!$B$6</f>
        <v>0</v>
      </c>
      <c r="AU41" s="19">
        <f>AF41*References!$B$5</f>
        <v>0</v>
      </c>
      <c r="AV41" s="19">
        <f>AG41*References!$B$5</f>
        <v>0.05</v>
      </c>
      <c r="AW41" s="19">
        <f>AH41*References!$B$5</f>
        <v>0.05</v>
      </c>
      <c r="AX41" s="19">
        <f>AI41*References!$B$5</f>
        <v>0</v>
      </c>
      <c r="AY41" s="19">
        <f>AJ41*References!$B$5</f>
        <v>0</v>
      </c>
      <c r="AZ41" s="19">
        <f>AK41*References!$B$7</f>
        <v>0</v>
      </c>
      <c r="BA41" s="19">
        <f>AL41*References!$B$7</f>
        <v>0.1</v>
      </c>
      <c r="BB41" s="19">
        <f>AM41*References!$B$7</f>
        <v>0.1</v>
      </c>
      <c r="BC41" s="19">
        <f>AN41*References!$B$7</f>
        <v>0</v>
      </c>
      <c r="BD41" s="19">
        <f>AO41*References!$B$7</f>
        <v>0</v>
      </c>
      <c r="BE41" s="78" t="str">
        <f t="shared" si="14"/>
        <v/>
      </c>
      <c r="BF41" s="78">
        <f t="shared" si="15"/>
        <v>0.4</v>
      </c>
      <c r="BG41" s="78">
        <f t="shared" si="16"/>
        <v>0.4</v>
      </c>
      <c r="BH41" s="78" t="str">
        <f t="shared" si="17"/>
        <v/>
      </c>
      <c r="BI41" s="78" t="str">
        <f t="shared" si="18"/>
        <v/>
      </c>
    </row>
    <row r="42" spans="1:61" x14ac:dyDescent="0.25">
      <c r="A42" s="88" t="s">
        <v>14</v>
      </c>
      <c r="B42" s="89">
        <v>12262</v>
      </c>
      <c r="C42" s="89">
        <v>80</v>
      </c>
      <c r="D42" s="89">
        <v>43.259</v>
      </c>
      <c r="E42" s="89">
        <v>62.658000000000001</v>
      </c>
      <c r="F42" s="89">
        <v>205.46</v>
      </c>
      <c r="G42" s="19">
        <f>IF(B$57=0,0,(B42/B$57)^2)</f>
        <v>1.5517626595582773E-4</v>
      </c>
      <c r="H42" s="19">
        <f>IF(C$57=0,0,(C42/C$57)^2)</f>
        <v>3.8675029462023379E-8</v>
      </c>
      <c r="I42" s="19">
        <f>IF(D$57=0,0,(D42/D$57)^2)</f>
        <v>5.6565755336908615E-8</v>
      </c>
      <c r="J42" s="19">
        <f>IF(E$57=0,0,(E42/E$57)^2)</f>
        <v>6.4124534667599569E-8</v>
      </c>
      <c r="K42" s="19">
        <f>IF(F$57=0,0,(F42/F$57)^2)</f>
        <v>4.1716532031652423E-7</v>
      </c>
      <c r="L42" s="18">
        <f>IF(COUNT(B42)=1,VLOOKUP($A42,References!$E$3:$P$69,9,FALSE),0)</f>
        <v>1</v>
      </c>
      <c r="M42" s="18">
        <f>IF(COUNT(C42)=1,VLOOKUP($A42,References!$E$3:$P$69,9,FALSE),0)</f>
        <v>1</v>
      </c>
      <c r="N42" s="18">
        <f>IF(COUNT(D42)=1,VLOOKUP($A42,References!$E$3:$P$69,9,FALSE),0)</f>
        <v>1</v>
      </c>
      <c r="O42" s="18">
        <f>IF(COUNT(E42)=1,VLOOKUP($A42,References!$E$3:$P$69,9,FALSE),0)</f>
        <v>1</v>
      </c>
      <c r="P42" s="18">
        <f>IF(COUNT(F42)=1,VLOOKUP($A42,References!$E$3:$P$69,9,FALSE),0)</f>
        <v>1</v>
      </c>
      <c r="Q42" s="18">
        <f>IF(COUNT(B42)=1,VLOOKUP($A42,References!$E$3:$P$69,10,FALSE),0)</f>
        <v>1</v>
      </c>
      <c r="R42" s="18">
        <f>IF(COUNT(C42)=1,VLOOKUP($A42,References!$E$3:$P$69,10,FALSE),0)</f>
        <v>1</v>
      </c>
      <c r="S42" s="18">
        <f>IF(COUNT(D42)=1,VLOOKUP($A42,References!$E$3:$P$69,10,FALSE),0)</f>
        <v>1</v>
      </c>
      <c r="T42" s="18">
        <f>IF(COUNT(E42)=1,VLOOKUP($A42,References!$E$3:$P$69,10,FALSE),0)</f>
        <v>1</v>
      </c>
      <c r="U42" s="18">
        <f>IF(COUNT(F42)=1,VLOOKUP($A42,References!$E$3:$P$69,10,FALSE),0)</f>
        <v>1</v>
      </c>
      <c r="V42" s="18">
        <f>IF(COUNT(B42)=1,VLOOKUP($A42,References!$E$3:$P$69,12,FALSE),0)</f>
        <v>1</v>
      </c>
      <c r="W42" s="18">
        <f>IF(COUNT(C42)=1,VLOOKUP($A42,References!$E$3:$P$69,12,FALSE),0)</f>
        <v>1</v>
      </c>
      <c r="X42" s="18">
        <f>IF(COUNT(D42)=1,VLOOKUP($A42,References!$E$3:$P$69,12,FALSE),0)</f>
        <v>1</v>
      </c>
      <c r="Y42" s="18">
        <f>IF(COUNT(E42)=1,VLOOKUP($A42,References!$E$3:$P$69,12,FALSE),0)</f>
        <v>1</v>
      </c>
      <c r="Z42" s="18">
        <f>IF(COUNT(F42)=1,VLOOKUP($A42,References!$E$3:$P$69,12,FALSE),0)</f>
        <v>1</v>
      </c>
      <c r="AA42" s="19">
        <f>L42/References!$B$28</f>
        <v>0.33333333333333331</v>
      </c>
      <c r="AB42" s="19">
        <f>M42/References!$B$28</f>
        <v>0.33333333333333331</v>
      </c>
      <c r="AC42" s="19">
        <f>N42/References!$B$28</f>
        <v>0.33333333333333331</v>
      </c>
      <c r="AD42" s="19">
        <f>O42/References!$B$28</f>
        <v>0.33333333333333331</v>
      </c>
      <c r="AE42" s="19">
        <f>P42/References!$B$28</f>
        <v>0.33333333333333331</v>
      </c>
      <c r="AF42" s="19">
        <f t="shared" si="0"/>
        <v>0.5</v>
      </c>
      <c r="AG42" s="19">
        <f t="shared" si="1"/>
        <v>0.5</v>
      </c>
      <c r="AH42" s="19">
        <f t="shared" si="1"/>
        <v>0.5</v>
      </c>
      <c r="AI42" s="19">
        <f t="shared" si="1"/>
        <v>0.5</v>
      </c>
      <c r="AJ42" s="19">
        <f t="shared" si="1"/>
        <v>0.5</v>
      </c>
      <c r="AK42" s="19">
        <f>V42/References!$B$36</f>
        <v>0.2</v>
      </c>
      <c r="AL42" s="19">
        <f>W42/References!$B$36</f>
        <v>0.2</v>
      </c>
      <c r="AM42" s="19">
        <f>X42/References!$B$36</f>
        <v>0.2</v>
      </c>
      <c r="AN42" s="19">
        <f>Y42/References!$B$36</f>
        <v>0.2</v>
      </c>
      <c r="AO42" s="19">
        <f>Z42/References!$B$36</f>
        <v>0.2</v>
      </c>
      <c r="AP42" s="19">
        <f>AA42*References!$B$6</f>
        <v>8.3333333333333329E-2</v>
      </c>
      <c r="AQ42" s="19">
        <f>AB42*References!$B$6</f>
        <v>8.3333333333333329E-2</v>
      </c>
      <c r="AR42" s="19">
        <f>AC42*References!$B$6</f>
        <v>8.3333333333333329E-2</v>
      </c>
      <c r="AS42" s="19">
        <f>AD42*References!$B$6</f>
        <v>8.3333333333333329E-2</v>
      </c>
      <c r="AT42" s="19">
        <f>AE42*References!$B$6</f>
        <v>8.3333333333333329E-2</v>
      </c>
      <c r="AU42" s="19">
        <f>AF42*References!$B$5</f>
        <v>2.5000000000000001E-2</v>
      </c>
      <c r="AV42" s="19">
        <f>AG42*References!$B$5</f>
        <v>2.5000000000000001E-2</v>
      </c>
      <c r="AW42" s="19">
        <f>AH42*References!$B$5</f>
        <v>2.5000000000000001E-2</v>
      </c>
      <c r="AX42" s="19">
        <f>AI42*References!$B$5</f>
        <v>2.5000000000000001E-2</v>
      </c>
      <c r="AY42" s="19">
        <f>AJ42*References!$B$5</f>
        <v>2.5000000000000001E-2</v>
      </c>
      <c r="AZ42" s="19">
        <f>AK42*References!$B$7</f>
        <v>2.0000000000000004E-2</v>
      </c>
      <c r="BA42" s="19">
        <f>AL42*References!$B$7</f>
        <v>2.0000000000000004E-2</v>
      </c>
      <c r="BB42" s="19">
        <f>AM42*References!$B$7</f>
        <v>2.0000000000000004E-2</v>
      </c>
      <c r="BC42" s="19">
        <f>AN42*References!$B$7</f>
        <v>2.0000000000000004E-2</v>
      </c>
      <c r="BD42" s="19">
        <f>AO42*References!$B$7</f>
        <v>2.0000000000000004E-2</v>
      </c>
      <c r="BE42" s="78">
        <f t="shared" si="8"/>
        <v>0.12833333333333335</v>
      </c>
      <c r="BF42" s="78">
        <f t="shared" si="2"/>
        <v>0.12833333333333335</v>
      </c>
      <c r="BG42" s="78">
        <f t="shared" si="2"/>
        <v>0.12833333333333335</v>
      </c>
      <c r="BH42" s="78">
        <f t="shared" si="2"/>
        <v>0.12833333333333335</v>
      </c>
      <c r="BI42" s="78">
        <f t="shared" si="2"/>
        <v>0.12833333333333335</v>
      </c>
    </row>
    <row r="43" spans="1:61" x14ac:dyDescent="0.25">
      <c r="A43" s="88" t="s">
        <v>133</v>
      </c>
      <c r="B43" s="89"/>
      <c r="C43" s="89">
        <v>52.8</v>
      </c>
      <c r="D43" s="89">
        <v>3.2669999999999999</v>
      </c>
      <c r="E43" s="89"/>
      <c r="F43" s="89">
        <v>5.33</v>
      </c>
      <c r="G43" s="19">
        <f>IF(B$57=0,0,(B43/B$57)^2)</f>
        <v>0</v>
      </c>
      <c r="H43" s="19">
        <f>IF(C$57=0,0,(C43/C$57)^2)</f>
        <v>1.6846842833657382E-8</v>
      </c>
      <c r="I43" s="19">
        <f>IF(D$57=0,0,(D43/D$57)^2)</f>
        <v>3.2262566153439662E-10</v>
      </c>
      <c r="J43" s="19">
        <f>IF(E$57=0,0,(E43/E$57)^2)</f>
        <v>0</v>
      </c>
      <c r="K43" s="19">
        <f>IF(F$57=0,0,(F43/F$57)^2)</f>
        <v>2.8074242574058639E-10</v>
      </c>
      <c r="L43" s="18">
        <f>IF(COUNT(B43)=1,VLOOKUP($A43,References!$E$3:$P$69,9,FALSE),0)</f>
        <v>0</v>
      </c>
      <c r="M43" s="18">
        <f>IF(COUNT(C43)=1,VLOOKUP($A43,References!$E$3:$P$69,9,FALSE),0)</f>
        <v>2</v>
      </c>
      <c r="N43" s="18">
        <f>IF(COUNT(D43)=1,VLOOKUP($A43,References!$E$3:$P$69,9,FALSE),0)</f>
        <v>2</v>
      </c>
      <c r="O43" s="18">
        <f>IF(COUNT(E43)=1,VLOOKUP($A43,References!$E$3:$P$69,9,FALSE),0)</f>
        <v>0</v>
      </c>
      <c r="P43" s="18">
        <f>IF(COUNT(F43)=1,VLOOKUP($A43,References!$E$3:$P$69,9,FALSE),0)</f>
        <v>2</v>
      </c>
      <c r="Q43" s="18">
        <f>IF(COUNT(B43)=1,VLOOKUP($A43,References!$E$3:$P$69,10,FALSE),0)</f>
        <v>0</v>
      </c>
      <c r="R43" s="18">
        <f>IF(COUNT(C43)=1,VLOOKUP($A43,References!$E$3:$P$69,10,FALSE),0)</f>
        <v>2</v>
      </c>
      <c r="S43" s="18">
        <f>IF(COUNT(D43)=1,VLOOKUP($A43,References!$E$3:$P$69,10,FALSE),0)</f>
        <v>2</v>
      </c>
      <c r="T43" s="18">
        <f>IF(COUNT(E43)=1,VLOOKUP($A43,References!$E$3:$P$69,10,FALSE),0)</f>
        <v>0</v>
      </c>
      <c r="U43" s="18">
        <f>IF(COUNT(F43)=1,VLOOKUP($A43,References!$E$3:$P$69,10,FALSE),0)</f>
        <v>2</v>
      </c>
      <c r="V43" s="18">
        <f>IF(COUNT(B43)=1,VLOOKUP($A43,References!$E$3:$P$69,12,FALSE),0)</f>
        <v>0</v>
      </c>
      <c r="W43" s="18">
        <f>IF(COUNT(C43)=1,VLOOKUP($A43,References!$E$3:$P$69,12,FALSE),0)</f>
        <v>1</v>
      </c>
      <c r="X43" s="18">
        <f>IF(COUNT(D43)=1,VLOOKUP($A43,References!$E$3:$P$69,12,FALSE),0)</f>
        <v>1</v>
      </c>
      <c r="Y43" s="18">
        <f>IF(COUNT(E43)=1,VLOOKUP($A43,References!$E$3:$P$69,12,FALSE),0)</f>
        <v>0</v>
      </c>
      <c r="Z43" s="18">
        <f>IF(COUNT(F43)=1,VLOOKUP($A43,References!$E$3:$P$69,12,FALSE),0)</f>
        <v>1</v>
      </c>
      <c r="AA43" s="19">
        <f>L43/References!$B$28</f>
        <v>0</v>
      </c>
      <c r="AB43" s="19">
        <f>M43/References!$B$28</f>
        <v>0.66666666666666663</v>
      </c>
      <c r="AC43" s="19">
        <f>N43/References!$B$28</f>
        <v>0.66666666666666663</v>
      </c>
      <c r="AD43" s="19">
        <f>O43/References!$B$28</f>
        <v>0</v>
      </c>
      <c r="AE43" s="19">
        <f>P43/References!$B$28</f>
        <v>0.66666666666666663</v>
      </c>
      <c r="AF43" s="19">
        <f t="shared" si="0"/>
        <v>0</v>
      </c>
      <c r="AG43" s="19">
        <f t="shared" si="1"/>
        <v>1</v>
      </c>
      <c r="AH43" s="19">
        <f t="shared" si="1"/>
        <v>1</v>
      </c>
      <c r="AI43" s="19">
        <f t="shared" si="1"/>
        <v>0</v>
      </c>
      <c r="AJ43" s="19">
        <f t="shared" si="1"/>
        <v>1</v>
      </c>
      <c r="AK43" s="19">
        <f>V43/References!$B$36</f>
        <v>0</v>
      </c>
      <c r="AL43" s="19">
        <f>W43/References!$B$36</f>
        <v>0.2</v>
      </c>
      <c r="AM43" s="19">
        <f>X43/References!$B$36</f>
        <v>0.2</v>
      </c>
      <c r="AN43" s="19">
        <f>Y43/References!$B$36</f>
        <v>0</v>
      </c>
      <c r="AO43" s="19">
        <f>Z43/References!$B$36</f>
        <v>0.2</v>
      </c>
      <c r="AP43" s="19">
        <f>AA43*References!$B$6</f>
        <v>0</v>
      </c>
      <c r="AQ43" s="19">
        <f>AB43*References!$B$6</f>
        <v>0.16666666666666666</v>
      </c>
      <c r="AR43" s="19">
        <f>AC43*References!$B$6</f>
        <v>0.16666666666666666</v>
      </c>
      <c r="AS43" s="19">
        <f>AD43*References!$B$6</f>
        <v>0</v>
      </c>
      <c r="AT43" s="19">
        <f>AE43*References!$B$6</f>
        <v>0.16666666666666666</v>
      </c>
      <c r="AU43" s="19">
        <f>AF43*References!$B$5</f>
        <v>0</v>
      </c>
      <c r="AV43" s="19">
        <f>AG43*References!$B$5</f>
        <v>0.05</v>
      </c>
      <c r="AW43" s="19">
        <f>AH43*References!$B$5</f>
        <v>0.05</v>
      </c>
      <c r="AX43" s="19">
        <f>AI43*References!$B$5</f>
        <v>0</v>
      </c>
      <c r="AY43" s="19">
        <f>AJ43*References!$B$5</f>
        <v>0.05</v>
      </c>
      <c r="AZ43" s="19">
        <f>AK43*References!$B$7</f>
        <v>0</v>
      </c>
      <c r="BA43" s="19">
        <f>AL43*References!$B$7</f>
        <v>2.0000000000000004E-2</v>
      </c>
      <c r="BB43" s="19">
        <f>AM43*References!$B$7</f>
        <v>2.0000000000000004E-2</v>
      </c>
      <c r="BC43" s="19">
        <f>AN43*References!$B$7</f>
        <v>0</v>
      </c>
      <c r="BD43" s="19">
        <f>AO43*References!$B$7</f>
        <v>2.0000000000000004E-2</v>
      </c>
      <c r="BE43" s="78" t="str">
        <f t="shared" si="8"/>
        <v/>
      </c>
      <c r="BF43" s="78">
        <f t="shared" si="2"/>
        <v>0.23666666666666669</v>
      </c>
      <c r="BG43" s="78">
        <f t="shared" si="2"/>
        <v>0.23666666666666669</v>
      </c>
      <c r="BH43" s="78" t="str">
        <f t="shared" si="2"/>
        <v/>
      </c>
      <c r="BI43" s="78">
        <f t="shared" si="2"/>
        <v>0.23666666666666669</v>
      </c>
    </row>
    <row r="44" spans="1:61" x14ac:dyDescent="0.25">
      <c r="A44" s="88" t="s">
        <v>157</v>
      </c>
      <c r="B44" s="89">
        <v>9</v>
      </c>
      <c r="C44" s="89">
        <v>5094.7700000000004</v>
      </c>
      <c r="D44" s="89">
        <v>213.08199999999999</v>
      </c>
      <c r="E44" s="90"/>
      <c r="F44" s="89">
        <v>2.71</v>
      </c>
      <c r="G44" s="19">
        <f>IF(B$57=0,0,(B44/B$57)^2)</f>
        <v>8.3596422532695296E-11</v>
      </c>
      <c r="H44" s="19">
        <f>IF(C$57=0,0,(C44/C$57)^2)</f>
        <v>1.5685553375933763E-4</v>
      </c>
      <c r="I44" s="19">
        <f>IF(D$57=0,0,(D44/D$57)^2)</f>
        <v>1.3724425307979303E-6</v>
      </c>
      <c r="J44" s="19">
        <f>IF(E$57=0,0,(E44/E$57)^2)</f>
        <v>0</v>
      </c>
      <c r="K44" s="19">
        <f>IF(F$57=0,0,(F44/F$57)^2)</f>
        <v>7.2575863510429484E-11</v>
      </c>
      <c r="L44" s="18">
        <f>IF(COUNT(B44)=1,VLOOKUP($A44,References!$E$3:$P$69,9,FALSE),0)</f>
        <v>1</v>
      </c>
      <c r="M44" s="18">
        <f>IF(COUNT(C44)=1,VLOOKUP($A44,References!$E$3:$P$69,9,FALSE),0)</f>
        <v>1</v>
      </c>
      <c r="N44" s="18">
        <f>IF(COUNT(D44)=1,VLOOKUP($A44,References!$E$3:$P$69,9,FALSE),0)</f>
        <v>1</v>
      </c>
      <c r="O44" s="18">
        <f>IF(COUNT(E44)=1,VLOOKUP($A44,References!$E$3:$P$69,9,FALSE),0)</f>
        <v>0</v>
      </c>
      <c r="P44" s="18">
        <f>IF(COUNT(F44)=1,VLOOKUP($A44,References!$E$3:$P$69,9,FALSE),0)</f>
        <v>1</v>
      </c>
      <c r="Q44" s="18">
        <f>IF(COUNT(B44)=1,VLOOKUP($A44,References!$E$3:$P$69,10,FALSE),0)</f>
        <v>2</v>
      </c>
      <c r="R44" s="18">
        <f>IF(COUNT(C44)=1,VLOOKUP($A44,References!$E$3:$P$69,10,FALSE),0)</f>
        <v>2</v>
      </c>
      <c r="S44" s="18">
        <f>IF(COUNT(D44)=1,VLOOKUP($A44,References!$E$3:$P$69,10,FALSE),0)</f>
        <v>2</v>
      </c>
      <c r="T44" s="18">
        <f>IF(COUNT(E44)=1,VLOOKUP($A44,References!$E$3:$P$69,10,FALSE),0)</f>
        <v>0</v>
      </c>
      <c r="U44" s="18">
        <f>IF(COUNT(F44)=1,VLOOKUP($A44,References!$E$3:$P$69,10,FALSE),0)</f>
        <v>2</v>
      </c>
      <c r="V44" s="18">
        <f>IF(COUNT(B44)=1,VLOOKUP($A44,References!$E$3:$P$69,12,FALSE),0)</f>
        <v>1</v>
      </c>
      <c r="W44" s="18">
        <f>IF(COUNT(C44)=1,VLOOKUP($A44,References!$E$3:$P$69,12,FALSE),0)</f>
        <v>1</v>
      </c>
      <c r="X44" s="18">
        <f>IF(COUNT(D44)=1,VLOOKUP($A44,References!$E$3:$P$69,12,FALSE),0)</f>
        <v>1</v>
      </c>
      <c r="Y44" s="18">
        <f>IF(COUNT(E44)=1,VLOOKUP($A44,References!$E$3:$P$69,12,FALSE),0)</f>
        <v>0</v>
      </c>
      <c r="Z44" s="18">
        <f>IF(COUNT(F44)=1,VLOOKUP($A44,References!$E$3:$P$69,12,FALSE),0)</f>
        <v>1</v>
      </c>
      <c r="AA44" s="19">
        <f>L44/References!$B$28</f>
        <v>0.33333333333333331</v>
      </c>
      <c r="AB44" s="19">
        <f>M44/References!$B$28</f>
        <v>0.33333333333333331</v>
      </c>
      <c r="AC44" s="19">
        <f>N44/References!$B$28</f>
        <v>0.33333333333333331</v>
      </c>
      <c r="AD44" s="19">
        <f>O44/References!$B$28</f>
        <v>0</v>
      </c>
      <c r="AE44" s="19">
        <f>P44/References!$B$28</f>
        <v>0.33333333333333331</v>
      </c>
      <c r="AF44" s="19">
        <f t="shared" si="0"/>
        <v>1</v>
      </c>
      <c r="AG44" s="19">
        <f t="shared" si="1"/>
        <v>1</v>
      </c>
      <c r="AH44" s="19">
        <f t="shared" si="1"/>
        <v>1</v>
      </c>
      <c r="AI44" s="19">
        <f t="shared" si="1"/>
        <v>0</v>
      </c>
      <c r="AJ44" s="19">
        <f t="shared" si="1"/>
        <v>1</v>
      </c>
      <c r="AK44" s="19">
        <f>V44/References!$B$36</f>
        <v>0.2</v>
      </c>
      <c r="AL44" s="19">
        <f>W44/References!$B$36</f>
        <v>0.2</v>
      </c>
      <c r="AM44" s="19">
        <f>X44/References!$B$36</f>
        <v>0.2</v>
      </c>
      <c r="AN44" s="19">
        <f>Y44/References!$B$36</f>
        <v>0</v>
      </c>
      <c r="AO44" s="19">
        <f>Z44/References!$B$36</f>
        <v>0.2</v>
      </c>
      <c r="AP44" s="19">
        <f>AA44*References!$B$6</f>
        <v>8.3333333333333329E-2</v>
      </c>
      <c r="AQ44" s="19">
        <f>AB44*References!$B$6</f>
        <v>8.3333333333333329E-2</v>
      </c>
      <c r="AR44" s="19">
        <f>AC44*References!$B$6</f>
        <v>8.3333333333333329E-2</v>
      </c>
      <c r="AS44" s="19">
        <f>AD44*References!$B$6</f>
        <v>0</v>
      </c>
      <c r="AT44" s="19">
        <f>AE44*References!$B$6</f>
        <v>8.3333333333333329E-2</v>
      </c>
      <c r="AU44" s="19">
        <f>AF44*References!$B$5</f>
        <v>0.05</v>
      </c>
      <c r="AV44" s="19">
        <f>AG44*References!$B$5</f>
        <v>0.05</v>
      </c>
      <c r="AW44" s="19">
        <f>AH44*References!$B$5</f>
        <v>0.05</v>
      </c>
      <c r="AX44" s="19">
        <f>AI44*References!$B$5</f>
        <v>0</v>
      </c>
      <c r="AY44" s="19">
        <f>AJ44*References!$B$5</f>
        <v>0.05</v>
      </c>
      <c r="AZ44" s="19">
        <f>AK44*References!$B$7</f>
        <v>2.0000000000000004E-2</v>
      </c>
      <c r="BA44" s="19">
        <f>AL44*References!$B$7</f>
        <v>2.0000000000000004E-2</v>
      </c>
      <c r="BB44" s="19">
        <f>AM44*References!$B$7</f>
        <v>2.0000000000000004E-2</v>
      </c>
      <c r="BC44" s="19">
        <f>AN44*References!$B$7</f>
        <v>0</v>
      </c>
      <c r="BD44" s="19">
        <f>AO44*References!$B$7</f>
        <v>2.0000000000000004E-2</v>
      </c>
      <c r="BE44" s="78">
        <f t="shared" si="8"/>
        <v>0.15333333333333332</v>
      </c>
      <c r="BF44" s="78">
        <f t="shared" si="2"/>
        <v>0.15333333333333332</v>
      </c>
      <c r="BG44" s="78">
        <f t="shared" si="2"/>
        <v>0.15333333333333332</v>
      </c>
      <c r="BH44" s="78" t="str">
        <f t="shared" si="2"/>
        <v/>
      </c>
      <c r="BI44" s="78">
        <f t="shared" si="2"/>
        <v>0.15333333333333332</v>
      </c>
    </row>
    <row r="45" spans="1:61" x14ac:dyDescent="0.25">
      <c r="A45" s="88" t="s">
        <v>100</v>
      </c>
      <c r="B45" s="89"/>
      <c r="C45" s="89"/>
      <c r="D45" s="89"/>
      <c r="E45" s="89"/>
      <c r="F45" s="89">
        <v>6.61</v>
      </c>
      <c r="G45" s="19">
        <f>IF(B$57=0,0,(B45/B$57)^2)</f>
        <v>0</v>
      </c>
      <c r="H45" s="19">
        <f>IF(C$57=0,0,(C45/C$57)^2)</f>
        <v>0</v>
      </c>
      <c r="I45" s="19">
        <f>IF(D$57=0,0,(D45/D$57)^2)</f>
        <v>0</v>
      </c>
      <c r="J45" s="19">
        <f>IF(E$57=0,0,(E45/E$57)^2)</f>
        <v>0</v>
      </c>
      <c r="K45" s="19">
        <f>IF(F$57=0,0,(F45/F$57)^2)</f>
        <v>4.3177406163914399E-10</v>
      </c>
      <c r="L45" s="18">
        <f>IF(COUNT(B45)=1,VLOOKUP($A45,References!$E$3:$P$69,9,FALSE),0)</f>
        <v>0</v>
      </c>
      <c r="M45" s="18">
        <f>IF(COUNT(C45)=1,VLOOKUP($A45,References!$E$3:$P$69,9,FALSE),0)</f>
        <v>0</v>
      </c>
      <c r="N45" s="18">
        <f>IF(COUNT(D45)=1,VLOOKUP($A45,References!$E$3:$P$69,9,FALSE),0)</f>
        <v>0</v>
      </c>
      <c r="O45" s="18">
        <f>IF(COUNT(E45)=1,VLOOKUP($A45,References!$E$3:$P$69,9,FALSE),0)</f>
        <v>0</v>
      </c>
      <c r="P45" s="18">
        <f>IF(COUNT(F45)=1,VLOOKUP($A45,References!$E$3:$P$69,9,FALSE),0)</f>
        <v>3</v>
      </c>
      <c r="Q45" s="18">
        <f>IF(COUNT(B45)=1,VLOOKUP($A45,References!$E$3:$P$69,10,FALSE),0)</f>
        <v>0</v>
      </c>
      <c r="R45" s="18">
        <f>IF(COUNT(C45)=1,VLOOKUP($A45,References!$E$3:$P$69,10,FALSE),0)</f>
        <v>0</v>
      </c>
      <c r="S45" s="18">
        <f>IF(COUNT(D45)=1,VLOOKUP($A45,References!$E$3:$P$69,10,FALSE),0)</f>
        <v>0</v>
      </c>
      <c r="T45" s="18">
        <f>IF(COUNT(E45)=1,VLOOKUP($A45,References!$E$3:$P$69,10,FALSE),0)</f>
        <v>0</v>
      </c>
      <c r="U45" s="18">
        <f>IF(COUNT(F45)=1,VLOOKUP($A45,References!$E$3:$P$69,10,FALSE),0)</f>
        <v>2</v>
      </c>
      <c r="V45" s="18">
        <f>IF(COUNT(B45)=1,VLOOKUP($A45,References!$E$3:$P$69,12,FALSE),0)</f>
        <v>0</v>
      </c>
      <c r="W45" s="18">
        <f>IF(COUNT(C45)=1,VLOOKUP($A45,References!$E$3:$P$69,12,FALSE),0)</f>
        <v>0</v>
      </c>
      <c r="X45" s="18">
        <f>IF(COUNT(D45)=1,VLOOKUP($A45,References!$E$3:$P$69,12,FALSE),0)</f>
        <v>0</v>
      </c>
      <c r="Y45" s="18">
        <f>IF(COUNT(E45)=1,VLOOKUP($A45,References!$E$3:$P$69,12,FALSE),0)</f>
        <v>0</v>
      </c>
      <c r="Z45" s="18">
        <f>IF(COUNT(F45)=1,VLOOKUP($A45,References!$E$3:$P$69,12,FALSE),0)</f>
        <v>3</v>
      </c>
      <c r="AA45" s="19">
        <f>L45/References!$B$28</f>
        <v>0</v>
      </c>
      <c r="AB45" s="19">
        <f>M45/References!$B$28</f>
        <v>0</v>
      </c>
      <c r="AC45" s="19">
        <f>N45/References!$B$28</f>
        <v>0</v>
      </c>
      <c r="AD45" s="19">
        <f>O45/References!$B$28</f>
        <v>0</v>
      </c>
      <c r="AE45" s="19">
        <f>P45/References!$B$28</f>
        <v>1</v>
      </c>
      <c r="AF45" s="19">
        <f t="shared" si="0"/>
        <v>0</v>
      </c>
      <c r="AG45" s="19">
        <f t="shared" si="1"/>
        <v>0</v>
      </c>
      <c r="AH45" s="19">
        <f t="shared" si="1"/>
        <v>0</v>
      </c>
      <c r="AI45" s="19">
        <f t="shared" si="1"/>
        <v>0</v>
      </c>
      <c r="AJ45" s="19">
        <f t="shared" si="1"/>
        <v>1</v>
      </c>
      <c r="AK45" s="19">
        <f>V45/References!$B$36</f>
        <v>0</v>
      </c>
      <c r="AL45" s="19">
        <f>W45/References!$B$36</f>
        <v>0</v>
      </c>
      <c r="AM45" s="19">
        <f>X45/References!$B$36</f>
        <v>0</v>
      </c>
      <c r="AN45" s="19">
        <f>Y45/References!$B$36</f>
        <v>0</v>
      </c>
      <c r="AO45" s="19">
        <f>Z45/References!$B$36</f>
        <v>0.6</v>
      </c>
      <c r="AP45" s="19">
        <f>AA45*References!$B$6</f>
        <v>0</v>
      </c>
      <c r="AQ45" s="19">
        <f>AB45*References!$B$6</f>
        <v>0</v>
      </c>
      <c r="AR45" s="19">
        <f>AC45*References!$B$6</f>
        <v>0</v>
      </c>
      <c r="AS45" s="19">
        <f>AD45*References!$B$6</f>
        <v>0</v>
      </c>
      <c r="AT45" s="19">
        <f>AE45*References!$B$6</f>
        <v>0.25</v>
      </c>
      <c r="AU45" s="19">
        <f>AF45*References!$B$5</f>
        <v>0</v>
      </c>
      <c r="AV45" s="19">
        <f>AG45*References!$B$5</f>
        <v>0</v>
      </c>
      <c r="AW45" s="19">
        <f>AH45*References!$B$5</f>
        <v>0</v>
      </c>
      <c r="AX45" s="19">
        <f>AI45*References!$B$5</f>
        <v>0</v>
      </c>
      <c r="AY45" s="19">
        <f>AJ45*References!$B$5</f>
        <v>0.05</v>
      </c>
      <c r="AZ45" s="19">
        <f>AK45*References!$B$7</f>
        <v>0</v>
      </c>
      <c r="BA45" s="19">
        <f>AL45*References!$B$7</f>
        <v>0</v>
      </c>
      <c r="BB45" s="19">
        <f>AM45*References!$B$7</f>
        <v>0</v>
      </c>
      <c r="BC45" s="19">
        <f>AN45*References!$B$7</f>
        <v>0</v>
      </c>
      <c r="BD45" s="19">
        <f>AO45*References!$B$7</f>
        <v>0.06</v>
      </c>
      <c r="BE45" s="78" t="str">
        <f t="shared" si="8"/>
        <v/>
      </c>
      <c r="BF45" s="78" t="str">
        <f t="shared" si="2"/>
        <v/>
      </c>
      <c r="BG45" s="78" t="str">
        <f t="shared" si="2"/>
        <v/>
      </c>
      <c r="BH45" s="78" t="str">
        <f t="shared" si="2"/>
        <v/>
      </c>
      <c r="BI45" s="78">
        <f t="shared" si="2"/>
        <v>0.36</v>
      </c>
    </row>
    <row r="46" spans="1:61" x14ac:dyDescent="0.25">
      <c r="A46" s="88" t="s">
        <v>24</v>
      </c>
      <c r="B46" s="89">
        <v>513</v>
      </c>
      <c r="C46" s="89"/>
      <c r="D46" s="89">
        <v>209</v>
      </c>
      <c r="E46" s="89">
        <v>636.995</v>
      </c>
      <c r="F46" s="89">
        <v>160.09</v>
      </c>
      <c r="G46" s="19">
        <f>IF(B$57=0,0,(B46/B$57)^2)</f>
        <v>2.7160477680872698E-7</v>
      </c>
      <c r="H46" s="19">
        <f>IF(C$57=0,0,(C46/C$57)^2)</f>
        <v>0</v>
      </c>
      <c r="I46" s="19">
        <f>IF(D$57=0,0,(D46/D$57)^2)</f>
        <v>1.3203625912765957E-6</v>
      </c>
      <c r="J46" s="19">
        <f>IF(E$57=0,0,(E46/E$57)^2)</f>
        <v>6.6274005067315936E-6</v>
      </c>
      <c r="K46" s="19">
        <f>IF(F$57=0,0,(F46/F$57)^2)</f>
        <v>2.5326900213785082E-7</v>
      </c>
      <c r="L46" s="18">
        <f>IF(COUNT(B46)=1,VLOOKUP($A46,References!$E$3:$P$69,9,FALSE),0)</f>
        <v>1</v>
      </c>
      <c r="M46" s="18">
        <f>IF(COUNT(C46)=1,VLOOKUP($A46,References!$E$3:$P$69,9,FALSE),0)</f>
        <v>0</v>
      </c>
      <c r="N46" s="18">
        <f>IF(COUNT(D46)=1,VLOOKUP($A46,References!$E$3:$P$69,9,FALSE),0)</f>
        <v>1</v>
      </c>
      <c r="O46" s="18">
        <f>IF(COUNT(E46)=1,VLOOKUP($A46,References!$E$3:$P$69,9,FALSE),0)</f>
        <v>1</v>
      </c>
      <c r="P46" s="18">
        <f>IF(COUNT(F46)=1,VLOOKUP($A46,References!$E$3:$P$69,9,FALSE),0)</f>
        <v>1</v>
      </c>
      <c r="Q46" s="18">
        <f>IF(COUNT(B46)=1,VLOOKUP($A46,References!$E$3:$P$69,10,FALSE),0)</f>
        <v>2</v>
      </c>
      <c r="R46" s="18">
        <f>IF(COUNT(C46)=1,VLOOKUP($A46,References!$E$3:$P$69,10,FALSE),0)</f>
        <v>0</v>
      </c>
      <c r="S46" s="18">
        <f>IF(COUNT(D46)=1,VLOOKUP($A46,References!$E$3:$P$69,10,FALSE),0)</f>
        <v>2</v>
      </c>
      <c r="T46" s="18">
        <f>IF(COUNT(E46)=1,VLOOKUP($A46,References!$E$3:$P$69,10,FALSE),0)</f>
        <v>2</v>
      </c>
      <c r="U46" s="18">
        <f>IF(COUNT(F46)=1,VLOOKUP($A46,References!$E$3:$P$69,10,FALSE),0)</f>
        <v>2</v>
      </c>
      <c r="V46" s="18">
        <f>IF(COUNT(B46)=1,VLOOKUP($A46,References!$E$3:$P$69,12,FALSE),0)</f>
        <v>1</v>
      </c>
      <c r="W46" s="18">
        <f>IF(COUNT(C46)=1,VLOOKUP($A46,References!$E$3:$P$69,12,FALSE),0)</f>
        <v>0</v>
      </c>
      <c r="X46" s="18">
        <f>IF(COUNT(D46)=1,VLOOKUP($A46,References!$E$3:$P$69,12,FALSE),0)</f>
        <v>1</v>
      </c>
      <c r="Y46" s="18">
        <f>IF(COUNT(E46)=1,VLOOKUP($A46,References!$E$3:$P$69,12,FALSE),0)</f>
        <v>1</v>
      </c>
      <c r="Z46" s="18">
        <f>IF(COUNT(F46)=1,VLOOKUP($A46,References!$E$3:$P$69,12,FALSE),0)</f>
        <v>1</v>
      </c>
      <c r="AA46" s="19">
        <f>L46/References!$B$28</f>
        <v>0.33333333333333331</v>
      </c>
      <c r="AB46" s="19">
        <f>M46/References!$B$28</f>
        <v>0</v>
      </c>
      <c r="AC46" s="19">
        <f>N46/References!$B$28</f>
        <v>0.33333333333333331</v>
      </c>
      <c r="AD46" s="19">
        <f>O46/References!$B$28</f>
        <v>0.33333333333333331</v>
      </c>
      <c r="AE46" s="19">
        <f>P46/References!$B$28</f>
        <v>0.33333333333333331</v>
      </c>
      <c r="AF46" s="19">
        <f t="shared" si="0"/>
        <v>1</v>
      </c>
      <c r="AG46" s="19">
        <f t="shared" si="1"/>
        <v>0</v>
      </c>
      <c r="AH46" s="19">
        <f t="shared" si="1"/>
        <v>1</v>
      </c>
      <c r="AI46" s="19">
        <f t="shared" si="1"/>
        <v>1</v>
      </c>
      <c r="AJ46" s="19">
        <f t="shared" si="1"/>
        <v>1</v>
      </c>
      <c r="AK46" s="19">
        <f>V46/References!$B$36</f>
        <v>0.2</v>
      </c>
      <c r="AL46" s="19">
        <f>W46/References!$B$36</f>
        <v>0</v>
      </c>
      <c r="AM46" s="19">
        <f>X46/References!$B$36</f>
        <v>0.2</v>
      </c>
      <c r="AN46" s="19">
        <f>Y46/References!$B$36</f>
        <v>0.2</v>
      </c>
      <c r="AO46" s="19">
        <f>Z46/References!$B$36</f>
        <v>0.2</v>
      </c>
      <c r="AP46" s="19">
        <f>AA46*References!$B$6</f>
        <v>8.3333333333333329E-2</v>
      </c>
      <c r="AQ46" s="19">
        <f>AB46*References!$B$6</f>
        <v>0</v>
      </c>
      <c r="AR46" s="19">
        <f>AC46*References!$B$6</f>
        <v>8.3333333333333329E-2</v>
      </c>
      <c r="AS46" s="19">
        <f>AD46*References!$B$6</f>
        <v>8.3333333333333329E-2</v>
      </c>
      <c r="AT46" s="19">
        <f>AE46*References!$B$6</f>
        <v>8.3333333333333329E-2</v>
      </c>
      <c r="AU46" s="19">
        <f>AF46*References!$B$5</f>
        <v>0.05</v>
      </c>
      <c r="AV46" s="19">
        <f>AG46*References!$B$5</f>
        <v>0</v>
      </c>
      <c r="AW46" s="19">
        <f>AH46*References!$B$5</f>
        <v>0.05</v>
      </c>
      <c r="AX46" s="19">
        <f>AI46*References!$B$5</f>
        <v>0.05</v>
      </c>
      <c r="AY46" s="19">
        <f>AJ46*References!$B$5</f>
        <v>0.05</v>
      </c>
      <c r="AZ46" s="19">
        <f>AK46*References!$B$7</f>
        <v>2.0000000000000004E-2</v>
      </c>
      <c r="BA46" s="19">
        <f>AL46*References!$B$7</f>
        <v>0</v>
      </c>
      <c r="BB46" s="19">
        <f>AM46*References!$B$7</f>
        <v>2.0000000000000004E-2</v>
      </c>
      <c r="BC46" s="19">
        <f>AN46*References!$B$7</f>
        <v>2.0000000000000004E-2</v>
      </c>
      <c r="BD46" s="19">
        <f>AO46*References!$B$7</f>
        <v>2.0000000000000004E-2</v>
      </c>
      <c r="BE46" s="78">
        <f t="shared" si="8"/>
        <v>0.15333333333333332</v>
      </c>
      <c r="BF46" s="78" t="str">
        <f t="shared" si="2"/>
        <v/>
      </c>
      <c r="BG46" s="78">
        <f t="shared" si="2"/>
        <v>0.15333333333333332</v>
      </c>
      <c r="BH46" s="78">
        <f t="shared" si="2"/>
        <v>0.15333333333333332</v>
      </c>
      <c r="BI46" s="78">
        <f t="shared" si="2"/>
        <v>0.15333333333333332</v>
      </c>
    </row>
    <row r="47" spans="1:61" x14ac:dyDescent="0.25">
      <c r="A47" s="88" t="s">
        <v>114</v>
      </c>
      <c r="B47" s="89">
        <v>6</v>
      </c>
      <c r="C47" s="89">
        <v>20.324000000000002</v>
      </c>
      <c r="D47" s="89">
        <v>74</v>
      </c>
      <c r="E47" s="89">
        <v>218.62799999999999</v>
      </c>
      <c r="F47" s="89">
        <v>19.809999999999999</v>
      </c>
      <c r="G47" s="19">
        <f>IF(B$57=0,0,(B47/B$57)^2)</f>
        <v>3.7153965570086794E-11</v>
      </c>
      <c r="H47" s="19">
        <f>IF(C$57=0,0,(C47/C$57)^2)</f>
        <v>2.4961406432078105E-9</v>
      </c>
      <c r="I47" s="19">
        <f>IF(D$57=0,0,(D47/D$57)^2)</f>
        <v>1.655251837144442E-7</v>
      </c>
      <c r="J47" s="19">
        <f>IF(E$57=0,0,(E47/E$57)^2)</f>
        <v>7.8069740104223856E-7</v>
      </c>
      <c r="K47" s="19">
        <f>IF(F$57=0,0,(F47/F$57)^2)</f>
        <v>3.8781319467552549E-9</v>
      </c>
      <c r="L47" s="18">
        <f>IF(COUNT(B47)=1,VLOOKUP($A47,References!$E$3:$P$69,9,FALSE),0)</f>
        <v>1</v>
      </c>
      <c r="M47" s="18">
        <f>IF(COUNT(C47)=1,VLOOKUP($A47,References!$E$3:$P$69,9,FALSE),0)</f>
        <v>1</v>
      </c>
      <c r="N47" s="18">
        <f>IF(COUNT(D47)=1,VLOOKUP($A47,References!$E$3:$P$69,9,FALSE),0)</f>
        <v>1</v>
      </c>
      <c r="O47" s="18">
        <f>IF(COUNT(E47)=1,VLOOKUP($A47,References!$E$3:$P$69,9,FALSE),0)</f>
        <v>1</v>
      </c>
      <c r="P47" s="18">
        <f>IF(COUNT(F47)=1,VLOOKUP($A47,References!$E$3:$P$69,9,FALSE),0)</f>
        <v>1</v>
      </c>
      <c r="Q47" s="18">
        <f>IF(COUNT(B47)=1,VLOOKUP($A47,References!$E$3:$P$69,10,FALSE),0)</f>
        <v>2</v>
      </c>
      <c r="R47" s="18">
        <f>IF(COUNT(C47)=1,VLOOKUP($A47,References!$E$3:$P$69,10,FALSE),0)</f>
        <v>2</v>
      </c>
      <c r="S47" s="18">
        <f>IF(COUNT(D47)=1,VLOOKUP($A47,References!$E$3:$P$69,10,FALSE),0)</f>
        <v>2</v>
      </c>
      <c r="T47" s="18">
        <f>IF(COUNT(E47)=1,VLOOKUP($A47,References!$E$3:$P$69,10,FALSE),0)</f>
        <v>2</v>
      </c>
      <c r="U47" s="18">
        <f>IF(COUNT(F47)=1,VLOOKUP($A47,References!$E$3:$P$69,10,FALSE),0)</f>
        <v>2</v>
      </c>
      <c r="V47" s="18">
        <f>IF(COUNT(B47)=1,VLOOKUP($A47,References!$E$3:$P$69,12,FALSE),0)</f>
        <v>1</v>
      </c>
      <c r="W47" s="18">
        <f>IF(COUNT(C47)=1,VLOOKUP($A47,References!$E$3:$P$69,12,FALSE),0)</f>
        <v>1</v>
      </c>
      <c r="X47" s="18">
        <f>IF(COUNT(D47)=1,VLOOKUP($A47,References!$E$3:$P$69,12,FALSE),0)</f>
        <v>1</v>
      </c>
      <c r="Y47" s="18">
        <f>IF(COUNT(E47)=1,VLOOKUP($A47,References!$E$3:$P$69,12,FALSE),0)</f>
        <v>1</v>
      </c>
      <c r="Z47" s="18">
        <f>IF(COUNT(F47)=1,VLOOKUP($A47,References!$E$3:$P$69,12,FALSE),0)</f>
        <v>1</v>
      </c>
      <c r="AA47" s="19">
        <f>L47/References!$B$28</f>
        <v>0.33333333333333331</v>
      </c>
      <c r="AB47" s="19">
        <f>M47/References!$B$28</f>
        <v>0.33333333333333331</v>
      </c>
      <c r="AC47" s="19">
        <f>N47/References!$B$28</f>
        <v>0.33333333333333331</v>
      </c>
      <c r="AD47" s="19">
        <f>O47/References!$B$28</f>
        <v>0.33333333333333331</v>
      </c>
      <c r="AE47" s="19">
        <f>P47/References!$B$28</f>
        <v>0.33333333333333331</v>
      </c>
      <c r="AF47" s="19">
        <f t="shared" si="0"/>
        <v>1</v>
      </c>
      <c r="AG47" s="19">
        <f t="shared" si="1"/>
        <v>1</v>
      </c>
      <c r="AH47" s="19">
        <f t="shared" si="1"/>
        <v>1</v>
      </c>
      <c r="AI47" s="19">
        <f t="shared" si="1"/>
        <v>1</v>
      </c>
      <c r="AJ47" s="19">
        <f t="shared" si="1"/>
        <v>1</v>
      </c>
      <c r="AK47" s="19">
        <f>V47/References!$B$36</f>
        <v>0.2</v>
      </c>
      <c r="AL47" s="19">
        <f>W47/References!$B$36</f>
        <v>0.2</v>
      </c>
      <c r="AM47" s="19">
        <f>X47/References!$B$36</f>
        <v>0.2</v>
      </c>
      <c r="AN47" s="19">
        <f>Y47/References!$B$36</f>
        <v>0.2</v>
      </c>
      <c r="AO47" s="19">
        <f>Z47/References!$B$36</f>
        <v>0.2</v>
      </c>
      <c r="AP47" s="19">
        <f>AA47*References!$B$6</f>
        <v>8.3333333333333329E-2</v>
      </c>
      <c r="AQ47" s="19">
        <f>AB47*References!$B$6</f>
        <v>8.3333333333333329E-2</v>
      </c>
      <c r="AR47" s="19">
        <f>AC47*References!$B$6</f>
        <v>8.3333333333333329E-2</v>
      </c>
      <c r="AS47" s="19">
        <f>AD47*References!$B$6</f>
        <v>8.3333333333333329E-2</v>
      </c>
      <c r="AT47" s="19">
        <f>AE47*References!$B$6</f>
        <v>8.3333333333333329E-2</v>
      </c>
      <c r="AU47" s="19">
        <f>AF47*References!$B$5</f>
        <v>0.05</v>
      </c>
      <c r="AV47" s="19">
        <f>AG47*References!$B$5</f>
        <v>0.05</v>
      </c>
      <c r="AW47" s="19">
        <f>AH47*References!$B$5</f>
        <v>0.05</v>
      </c>
      <c r="AX47" s="19">
        <f>AI47*References!$B$5</f>
        <v>0.05</v>
      </c>
      <c r="AY47" s="19">
        <f>AJ47*References!$B$5</f>
        <v>0.05</v>
      </c>
      <c r="AZ47" s="19">
        <f>AK47*References!$B$7</f>
        <v>2.0000000000000004E-2</v>
      </c>
      <c r="BA47" s="19">
        <f>AL47*References!$B$7</f>
        <v>2.0000000000000004E-2</v>
      </c>
      <c r="BB47" s="19">
        <f>AM47*References!$B$7</f>
        <v>2.0000000000000004E-2</v>
      </c>
      <c r="BC47" s="19">
        <f>AN47*References!$B$7</f>
        <v>2.0000000000000004E-2</v>
      </c>
      <c r="BD47" s="19">
        <f>AO47*References!$B$7</f>
        <v>2.0000000000000004E-2</v>
      </c>
      <c r="BE47" s="78">
        <f t="shared" ref="BE47:BE48" si="19">IF((AP47+AU47+AZ47)=0,"",AP47+AU47+AZ47)</f>
        <v>0.15333333333333332</v>
      </c>
      <c r="BF47" s="78">
        <f t="shared" ref="BF47:BF48" si="20">IF((AQ47+AV47+BA47)=0,"",AQ47+AV47+BA47)</f>
        <v>0.15333333333333332</v>
      </c>
      <c r="BG47" s="78">
        <f t="shared" ref="BG47:BG48" si="21">IF((AR47+AW47+BB47)=0,"",AR47+AW47+BB47)</f>
        <v>0.15333333333333332</v>
      </c>
      <c r="BH47" s="78">
        <f t="shared" ref="BH47:BH48" si="22">IF((AS47+AX47+BC47)=0,"",AS47+AX47+BC47)</f>
        <v>0.15333333333333332</v>
      </c>
      <c r="BI47" s="78">
        <f t="shared" ref="BI47:BI48" si="23">IF((AT47+AY47+BD47)=0,"",AT47+AY47+BD47)</f>
        <v>0.15333333333333332</v>
      </c>
    </row>
    <row r="48" spans="1:61" x14ac:dyDescent="0.25">
      <c r="A48" s="88" t="s">
        <v>115</v>
      </c>
      <c r="B48" s="89">
        <v>314</v>
      </c>
      <c r="C48" s="89">
        <v>23.13</v>
      </c>
      <c r="D48" s="89">
        <v>13.34</v>
      </c>
      <c r="E48" s="90">
        <v>22.852</v>
      </c>
      <c r="F48" s="91">
        <v>36.549999999999997</v>
      </c>
      <c r="G48" s="19">
        <f>IF(B$57=0,0,(B48/B$57)^2)</f>
        <v>1.0175645525967439E-7</v>
      </c>
      <c r="H48" s="19">
        <f>IF(C$57=0,0,(C48/C$57)^2)</f>
        <v>3.2329720108736213E-9</v>
      </c>
      <c r="I48" s="19">
        <f>IF(D$57=0,0,(D48/D$57)^2)</f>
        <v>5.3791331963137581E-9</v>
      </c>
      <c r="J48" s="19">
        <f>IF(E$57=0,0,(E48/E$57)^2)</f>
        <v>8.5294219720989319E-9</v>
      </c>
      <c r="K48" s="19">
        <f>IF(F$57=0,0,(F48/F$57)^2)</f>
        <v>1.3201655410906923E-8</v>
      </c>
      <c r="L48" s="18">
        <f>IF(COUNT(B48)=1,VLOOKUP($A48,References!$E$3:$P$69,9,FALSE),0)</f>
        <v>1</v>
      </c>
      <c r="M48" s="18">
        <f>IF(COUNT(C48)=1,VLOOKUP($A48,References!$E$3:$P$69,9,FALSE),0)</f>
        <v>1</v>
      </c>
      <c r="N48" s="18">
        <f>IF(COUNT(D48)=1,VLOOKUP($A48,References!$E$3:$P$69,9,FALSE),0)</f>
        <v>1</v>
      </c>
      <c r="O48" s="18">
        <f>IF(COUNT(E48)=1,VLOOKUP($A48,References!$E$3:$P$69,9,FALSE),0)</f>
        <v>1</v>
      </c>
      <c r="P48" s="18">
        <f>IF(COUNT(F48)=1,VLOOKUP($A48,References!$E$3:$P$69,9,FALSE),0)</f>
        <v>1</v>
      </c>
      <c r="Q48" s="18">
        <f>IF(COUNT(B48)=1,VLOOKUP($A48,References!$E$3:$P$69,10,FALSE),0)</f>
        <v>2</v>
      </c>
      <c r="R48" s="18">
        <f>IF(COUNT(C48)=1,VLOOKUP($A48,References!$E$3:$P$69,10,FALSE),0)</f>
        <v>2</v>
      </c>
      <c r="S48" s="18">
        <f>IF(COUNT(D48)=1,VLOOKUP($A48,References!$E$3:$P$69,10,FALSE),0)</f>
        <v>2</v>
      </c>
      <c r="T48" s="18">
        <f>IF(COUNT(E48)=1,VLOOKUP($A48,References!$E$3:$P$69,10,FALSE),0)</f>
        <v>2</v>
      </c>
      <c r="U48" s="18">
        <f>IF(COUNT(F48)=1,VLOOKUP($A48,References!$E$3:$P$69,10,FALSE),0)</f>
        <v>2</v>
      </c>
      <c r="V48" s="18">
        <f>IF(COUNT(B48)=1,VLOOKUP($A48,References!$E$3:$P$69,12,FALSE),0)</f>
        <v>1</v>
      </c>
      <c r="W48" s="18">
        <f>IF(COUNT(C48)=1,VLOOKUP($A48,References!$E$3:$P$69,12,FALSE),0)</f>
        <v>1</v>
      </c>
      <c r="X48" s="18">
        <f>IF(COUNT(D48)=1,VLOOKUP($A48,References!$E$3:$P$69,12,FALSE),0)</f>
        <v>1</v>
      </c>
      <c r="Y48" s="18">
        <f>IF(COUNT(E48)=1,VLOOKUP($A48,References!$E$3:$P$69,12,FALSE),0)</f>
        <v>1</v>
      </c>
      <c r="Z48" s="18">
        <f>IF(COUNT(F48)=1,VLOOKUP($A48,References!$E$3:$P$69,12,FALSE),0)</f>
        <v>1</v>
      </c>
      <c r="AA48" s="19">
        <f>L48/References!$B$28</f>
        <v>0.33333333333333331</v>
      </c>
      <c r="AB48" s="19">
        <f>M48/References!$B$28</f>
        <v>0.33333333333333331</v>
      </c>
      <c r="AC48" s="19">
        <f>N48/References!$B$28</f>
        <v>0.33333333333333331</v>
      </c>
      <c r="AD48" s="19">
        <f>O48/References!$B$28</f>
        <v>0.33333333333333331</v>
      </c>
      <c r="AE48" s="19">
        <f>P48/References!$B$28</f>
        <v>0.33333333333333331</v>
      </c>
      <c r="AF48" s="19">
        <f t="shared" si="0"/>
        <v>1</v>
      </c>
      <c r="AG48" s="19">
        <f t="shared" si="1"/>
        <v>1</v>
      </c>
      <c r="AH48" s="19">
        <f t="shared" si="1"/>
        <v>1</v>
      </c>
      <c r="AI48" s="19">
        <f t="shared" si="1"/>
        <v>1</v>
      </c>
      <c r="AJ48" s="19">
        <f t="shared" si="1"/>
        <v>1</v>
      </c>
      <c r="AK48" s="19">
        <f>V48/References!$B$36</f>
        <v>0.2</v>
      </c>
      <c r="AL48" s="19">
        <f>W48/References!$B$36</f>
        <v>0.2</v>
      </c>
      <c r="AM48" s="19">
        <f>X48/References!$B$36</f>
        <v>0.2</v>
      </c>
      <c r="AN48" s="19">
        <f>Y48/References!$B$36</f>
        <v>0.2</v>
      </c>
      <c r="AO48" s="19">
        <f>Z48/References!$B$36</f>
        <v>0.2</v>
      </c>
      <c r="AP48" s="19">
        <f>AA48*References!$B$6</f>
        <v>8.3333333333333329E-2</v>
      </c>
      <c r="AQ48" s="19">
        <f>AB48*References!$B$6</f>
        <v>8.3333333333333329E-2</v>
      </c>
      <c r="AR48" s="19">
        <f>AC48*References!$B$6</f>
        <v>8.3333333333333329E-2</v>
      </c>
      <c r="AS48" s="19">
        <f>AD48*References!$B$6</f>
        <v>8.3333333333333329E-2</v>
      </c>
      <c r="AT48" s="19">
        <f>AE48*References!$B$6</f>
        <v>8.3333333333333329E-2</v>
      </c>
      <c r="AU48" s="19">
        <f>AF48*References!$B$5</f>
        <v>0.05</v>
      </c>
      <c r="AV48" s="19">
        <f>AG48*References!$B$5</f>
        <v>0.05</v>
      </c>
      <c r="AW48" s="19">
        <f>AH48*References!$B$5</f>
        <v>0.05</v>
      </c>
      <c r="AX48" s="19">
        <f>AI48*References!$B$5</f>
        <v>0.05</v>
      </c>
      <c r="AY48" s="19">
        <f>AJ48*References!$B$5</f>
        <v>0.05</v>
      </c>
      <c r="AZ48" s="19">
        <f>AK48*References!$B$7</f>
        <v>2.0000000000000004E-2</v>
      </c>
      <c r="BA48" s="19">
        <f>AL48*References!$B$7</f>
        <v>2.0000000000000004E-2</v>
      </c>
      <c r="BB48" s="19">
        <f>AM48*References!$B$7</f>
        <v>2.0000000000000004E-2</v>
      </c>
      <c r="BC48" s="19">
        <f>AN48*References!$B$7</f>
        <v>2.0000000000000004E-2</v>
      </c>
      <c r="BD48" s="19">
        <f>AO48*References!$B$7</f>
        <v>2.0000000000000004E-2</v>
      </c>
      <c r="BE48" s="78">
        <f t="shared" si="19"/>
        <v>0.15333333333333332</v>
      </c>
      <c r="BF48" s="78">
        <f t="shared" si="20"/>
        <v>0.15333333333333332</v>
      </c>
      <c r="BG48" s="78">
        <f t="shared" si="21"/>
        <v>0.15333333333333332</v>
      </c>
      <c r="BH48" s="78">
        <f t="shared" si="22"/>
        <v>0.15333333333333332</v>
      </c>
      <c r="BI48" s="78">
        <f t="shared" si="23"/>
        <v>0.15333333333333332</v>
      </c>
    </row>
    <row r="49" spans="1:61" x14ac:dyDescent="0.25">
      <c r="A49" s="88" t="s">
        <v>2</v>
      </c>
      <c r="B49" s="89">
        <v>365240</v>
      </c>
      <c r="C49" s="89">
        <v>2648.88</v>
      </c>
      <c r="D49" s="89">
        <v>182.42500000000001</v>
      </c>
      <c r="E49" s="89">
        <v>18708.5</v>
      </c>
      <c r="F49" s="89">
        <v>32063.9</v>
      </c>
      <c r="G49" s="19">
        <f>IF(B$57=0,0,(B49/B$57)^2)</f>
        <v>0.13767634938641973</v>
      </c>
      <c r="H49" s="19">
        <f>IF(C$57=0,0,(C49/C$57)^2)</f>
        <v>4.2400916865020254E-5</v>
      </c>
      <c r="I49" s="19">
        <f>IF(D$57=0,0,(D49/D$57)^2)</f>
        <v>1.0059336795588353E-6</v>
      </c>
      <c r="J49" s="19">
        <f>IF(E$57=0,0,(E49/E$57)^2)</f>
        <v>5.7167487614786724E-3</v>
      </c>
      <c r="K49" s="19">
        <f>IF(F$57=0,0,(F49/F$57)^2)</f>
        <v>1.0159827184894504E-2</v>
      </c>
      <c r="L49" s="18">
        <f>IF(COUNT(B49)=1,VLOOKUP($A49,References!$E$3:$P$69,9,FALSE),0)</f>
        <v>3</v>
      </c>
      <c r="M49" s="18">
        <f>IF(COUNT(C49)=1,VLOOKUP($A49,References!$E$3:$P$69,9,FALSE),0)</f>
        <v>3</v>
      </c>
      <c r="N49" s="18">
        <f>IF(COUNT(D49)=1,VLOOKUP($A49,References!$E$3:$P$69,9,FALSE),0)</f>
        <v>3</v>
      </c>
      <c r="O49" s="18">
        <f>IF(COUNT(E49)=1,VLOOKUP($A49,References!$E$3:$P$69,9,FALSE),0)</f>
        <v>3</v>
      </c>
      <c r="P49" s="18">
        <f>IF(COUNT(F49)=1,VLOOKUP($A49,References!$E$3:$P$69,9,FALSE),0)</f>
        <v>3</v>
      </c>
      <c r="Q49" s="18">
        <f>IF(COUNT(B49)=1,VLOOKUP($A49,References!$E$3:$P$69,10,FALSE),0)</f>
        <v>1</v>
      </c>
      <c r="R49" s="18">
        <f>IF(COUNT(C49)=1,VLOOKUP($A49,References!$E$3:$P$69,10,FALSE),0)</f>
        <v>1</v>
      </c>
      <c r="S49" s="18">
        <f>IF(COUNT(D49)=1,VLOOKUP($A49,References!$E$3:$P$69,10,FALSE),0)</f>
        <v>1</v>
      </c>
      <c r="T49" s="18">
        <f>IF(COUNT(E49)=1,VLOOKUP($A49,References!$E$3:$P$69,10,FALSE),0)</f>
        <v>1</v>
      </c>
      <c r="U49" s="18">
        <f>IF(COUNT(F49)=1,VLOOKUP($A49,References!$E$3:$P$69,10,FALSE),0)</f>
        <v>1</v>
      </c>
      <c r="V49" s="18">
        <f>IF(COUNT(B49)=1,VLOOKUP($A49,References!$E$3:$P$69,12,FALSE),0)</f>
        <v>1</v>
      </c>
      <c r="W49" s="18">
        <f>IF(COUNT(C49)=1,VLOOKUP($A49,References!$E$3:$P$69,12,FALSE),0)</f>
        <v>1</v>
      </c>
      <c r="X49" s="18">
        <f>IF(COUNT(D49)=1,VLOOKUP($A49,References!$E$3:$P$69,12,FALSE),0)</f>
        <v>1</v>
      </c>
      <c r="Y49" s="18">
        <f>IF(COUNT(E49)=1,VLOOKUP($A49,References!$E$3:$P$69,12,FALSE),0)</f>
        <v>1</v>
      </c>
      <c r="Z49" s="18">
        <f>IF(COUNT(F49)=1,VLOOKUP($A49,References!$E$3:$P$69,12,FALSE),0)</f>
        <v>1</v>
      </c>
      <c r="AA49" s="19">
        <f>L49/References!$B$28</f>
        <v>1</v>
      </c>
      <c r="AB49" s="19">
        <f>M49/References!$B$28</f>
        <v>1</v>
      </c>
      <c r="AC49" s="19">
        <f>N49/References!$B$28</f>
        <v>1</v>
      </c>
      <c r="AD49" s="19">
        <f>O49/References!$B$28</f>
        <v>1</v>
      </c>
      <c r="AE49" s="19">
        <f>P49/References!$B$28</f>
        <v>1</v>
      </c>
      <c r="AF49" s="19">
        <f t="shared" si="0"/>
        <v>0.5</v>
      </c>
      <c r="AG49" s="19">
        <f t="shared" si="1"/>
        <v>0.5</v>
      </c>
      <c r="AH49" s="19">
        <f t="shared" si="1"/>
        <v>0.5</v>
      </c>
      <c r="AI49" s="19">
        <f t="shared" si="1"/>
        <v>0.5</v>
      </c>
      <c r="AJ49" s="19">
        <f t="shared" si="1"/>
        <v>0.5</v>
      </c>
      <c r="AK49" s="19">
        <f>V49/References!$B$36</f>
        <v>0.2</v>
      </c>
      <c r="AL49" s="19">
        <f>W49/References!$B$36</f>
        <v>0.2</v>
      </c>
      <c r="AM49" s="19">
        <f>X49/References!$B$36</f>
        <v>0.2</v>
      </c>
      <c r="AN49" s="19">
        <f>Y49/References!$B$36</f>
        <v>0.2</v>
      </c>
      <c r="AO49" s="19">
        <f>Z49/References!$B$36</f>
        <v>0.2</v>
      </c>
      <c r="AP49" s="19">
        <f>AA49*References!$B$6</f>
        <v>0.25</v>
      </c>
      <c r="AQ49" s="19">
        <f>AB49*References!$B$6</f>
        <v>0.25</v>
      </c>
      <c r="AR49" s="19">
        <f>AC49*References!$B$6</f>
        <v>0.25</v>
      </c>
      <c r="AS49" s="19">
        <f>AD49*References!$B$6</f>
        <v>0.25</v>
      </c>
      <c r="AT49" s="19">
        <f>AE49*References!$B$6</f>
        <v>0.25</v>
      </c>
      <c r="AU49" s="19">
        <f>AF49*References!$B$5</f>
        <v>2.5000000000000001E-2</v>
      </c>
      <c r="AV49" s="19">
        <f>AG49*References!$B$5</f>
        <v>2.5000000000000001E-2</v>
      </c>
      <c r="AW49" s="19">
        <f>AH49*References!$B$5</f>
        <v>2.5000000000000001E-2</v>
      </c>
      <c r="AX49" s="19">
        <f>AI49*References!$B$5</f>
        <v>2.5000000000000001E-2</v>
      </c>
      <c r="AY49" s="19">
        <f>AJ49*References!$B$5</f>
        <v>2.5000000000000001E-2</v>
      </c>
      <c r="AZ49" s="19">
        <f>AK49*References!$B$7</f>
        <v>2.0000000000000004E-2</v>
      </c>
      <c r="BA49" s="19">
        <f>AL49*References!$B$7</f>
        <v>2.0000000000000004E-2</v>
      </c>
      <c r="BB49" s="19">
        <f>AM49*References!$B$7</f>
        <v>2.0000000000000004E-2</v>
      </c>
      <c r="BC49" s="19">
        <f>AN49*References!$B$7</f>
        <v>2.0000000000000004E-2</v>
      </c>
      <c r="BD49" s="19">
        <f>AO49*References!$B$7</f>
        <v>2.0000000000000004E-2</v>
      </c>
      <c r="BE49" s="78">
        <f t="shared" si="8"/>
        <v>0.29500000000000004</v>
      </c>
      <c r="BF49" s="78">
        <f t="shared" si="2"/>
        <v>0.29500000000000004</v>
      </c>
      <c r="BG49" s="78">
        <f t="shared" si="2"/>
        <v>0.29500000000000004</v>
      </c>
      <c r="BH49" s="78">
        <f t="shared" si="2"/>
        <v>0.29500000000000004</v>
      </c>
      <c r="BI49" s="78">
        <f t="shared" si="2"/>
        <v>0.29500000000000004</v>
      </c>
    </row>
    <row r="50" spans="1:61" x14ac:dyDescent="0.25">
      <c r="A50" s="88" t="s">
        <v>158</v>
      </c>
      <c r="B50" s="89"/>
      <c r="C50" s="89"/>
      <c r="D50" s="89"/>
      <c r="E50" s="90">
        <v>20.321000000000002</v>
      </c>
      <c r="F50" s="91">
        <v>0.03</v>
      </c>
      <c r="G50" s="19">
        <f>IF(B$57=0,0,(B50/B$57)^2)</f>
        <v>0</v>
      </c>
      <c r="H50" s="19">
        <f>IF(C$57=0,0,(C50/C$57)^2)</f>
        <v>0</v>
      </c>
      <c r="I50" s="19">
        <f>IF(D$57=0,0,(D50/D$57)^2)</f>
        <v>0</v>
      </c>
      <c r="J50" s="19">
        <f>IF(E$57=0,0,(E50/E$57)^2)</f>
        <v>6.7446795655037757E-9</v>
      </c>
      <c r="K50" s="19">
        <f>IF(F$57=0,0,(F50/F$57)^2)</f>
        <v>8.8939798150061352E-15</v>
      </c>
      <c r="L50" s="18">
        <f>IF(COUNT(B50)=1,VLOOKUP($A50,References!$E$3:$P$69,9,FALSE),0)</f>
        <v>0</v>
      </c>
      <c r="M50" s="18">
        <f>IF(COUNT(C50)=1,VLOOKUP($A50,References!$E$3:$P$69,9,FALSE),0)</f>
        <v>0</v>
      </c>
      <c r="N50" s="18">
        <f>IF(COUNT(D50)=1,VLOOKUP($A50,References!$E$3:$P$69,9,FALSE),0)</f>
        <v>0</v>
      </c>
      <c r="O50" s="18">
        <f>IF(COUNT(E50)=1,VLOOKUP($A50,References!$E$3:$P$69,9,FALSE),0)</f>
        <v>3</v>
      </c>
      <c r="P50" s="18">
        <f>IF(COUNT(F50)=1,VLOOKUP($A50,References!$E$3:$P$69,9,FALSE),0)</f>
        <v>3</v>
      </c>
      <c r="Q50" s="18">
        <f>IF(COUNT(B50)=1,VLOOKUP($A50,References!$E$3:$P$69,10,FALSE),0)</f>
        <v>0</v>
      </c>
      <c r="R50" s="18">
        <f>IF(COUNT(C50)=1,VLOOKUP($A50,References!$E$3:$P$69,10,FALSE),0)</f>
        <v>0</v>
      </c>
      <c r="S50" s="18">
        <f>IF(COUNT(D50)=1,VLOOKUP($A50,References!$E$3:$P$69,10,FALSE),0)</f>
        <v>0</v>
      </c>
      <c r="T50" s="18">
        <f>IF(COUNT(E50)=1,VLOOKUP($A50,References!$E$3:$P$69,10,FALSE),0)</f>
        <v>2</v>
      </c>
      <c r="U50" s="18">
        <f>IF(COUNT(F50)=1,VLOOKUP($A50,References!$E$3:$P$69,10,FALSE),0)</f>
        <v>2</v>
      </c>
      <c r="V50" s="18">
        <f>IF(COUNT(B50)=1,VLOOKUP($A50,References!$E$3:$P$69,12,FALSE),0)</f>
        <v>0</v>
      </c>
      <c r="W50" s="18">
        <f>IF(COUNT(C50)=1,VLOOKUP($A50,References!$E$3:$P$69,12,FALSE),0)</f>
        <v>0</v>
      </c>
      <c r="X50" s="18">
        <f>IF(COUNT(D50)=1,VLOOKUP($A50,References!$E$3:$P$69,12,FALSE),0)</f>
        <v>0</v>
      </c>
      <c r="Y50" s="18">
        <f>IF(COUNT(E50)=1,VLOOKUP($A50,References!$E$3:$P$69,12,FALSE),0)</f>
        <v>3</v>
      </c>
      <c r="Z50" s="18">
        <f>IF(COUNT(F50)=1,VLOOKUP($A50,References!$E$3:$P$69,12,FALSE),0)</f>
        <v>3</v>
      </c>
      <c r="AA50" s="19">
        <f>L50/References!$B$28</f>
        <v>0</v>
      </c>
      <c r="AB50" s="19">
        <f>M50/References!$B$28</f>
        <v>0</v>
      </c>
      <c r="AC50" s="19">
        <f>N50/References!$B$28</f>
        <v>0</v>
      </c>
      <c r="AD50" s="19">
        <f>O50/References!$B$28</f>
        <v>1</v>
      </c>
      <c r="AE50" s="19">
        <f>P50/References!$B$28</f>
        <v>1</v>
      </c>
      <c r="AF50" s="19">
        <f t="shared" si="0"/>
        <v>0</v>
      </c>
      <c r="AG50" s="19">
        <f t="shared" si="1"/>
        <v>0</v>
      </c>
      <c r="AH50" s="19">
        <f t="shared" si="1"/>
        <v>0</v>
      </c>
      <c r="AI50" s="19">
        <f t="shared" si="1"/>
        <v>1</v>
      </c>
      <c r="AJ50" s="19">
        <f t="shared" si="1"/>
        <v>1</v>
      </c>
      <c r="AK50" s="19">
        <f>V50/References!$B$36</f>
        <v>0</v>
      </c>
      <c r="AL50" s="19">
        <f>W50/References!$B$36</f>
        <v>0</v>
      </c>
      <c r="AM50" s="19">
        <f>X50/References!$B$36</f>
        <v>0</v>
      </c>
      <c r="AN50" s="19">
        <f>Y50/References!$B$36</f>
        <v>0.6</v>
      </c>
      <c r="AO50" s="19">
        <f>Z50/References!$B$36</f>
        <v>0.6</v>
      </c>
      <c r="AP50" s="19">
        <f>AA50*References!$B$6</f>
        <v>0</v>
      </c>
      <c r="AQ50" s="19">
        <f>AB50*References!$B$6</f>
        <v>0</v>
      </c>
      <c r="AR50" s="19">
        <f>AC50*References!$B$6</f>
        <v>0</v>
      </c>
      <c r="AS50" s="19">
        <f>AD50*References!$B$6</f>
        <v>0.25</v>
      </c>
      <c r="AT50" s="19">
        <f>AE50*References!$B$6</f>
        <v>0.25</v>
      </c>
      <c r="AU50" s="19">
        <f>AF50*References!$B$5</f>
        <v>0</v>
      </c>
      <c r="AV50" s="19">
        <f>AG50*References!$B$5</f>
        <v>0</v>
      </c>
      <c r="AW50" s="19">
        <f>AH50*References!$B$5</f>
        <v>0</v>
      </c>
      <c r="AX50" s="19">
        <f>AI50*References!$B$5</f>
        <v>0.05</v>
      </c>
      <c r="AY50" s="19">
        <f>AJ50*References!$B$5</f>
        <v>0.05</v>
      </c>
      <c r="AZ50" s="19">
        <f>AK50*References!$B$7</f>
        <v>0</v>
      </c>
      <c r="BA50" s="19">
        <f>AL50*References!$B$7</f>
        <v>0</v>
      </c>
      <c r="BB50" s="19">
        <f>AM50*References!$B$7</f>
        <v>0</v>
      </c>
      <c r="BC50" s="19">
        <f>AN50*References!$B$7</f>
        <v>0.06</v>
      </c>
      <c r="BD50" s="19">
        <f>AO50*References!$B$7</f>
        <v>0.06</v>
      </c>
      <c r="BE50" s="78" t="str">
        <f t="shared" si="8"/>
        <v/>
      </c>
      <c r="BF50" s="78" t="str">
        <f t="shared" si="2"/>
        <v/>
      </c>
      <c r="BG50" s="78" t="str">
        <f t="shared" si="2"/>
        <v/>
      </c>
      <c r="BH50" s="78">
        <f t="shared" si="2"/>
        <v>0.36</v>
      </c>
      <c r="BI50" s="78">
        <f t="shared" si="2"/>
        <v>0.36</v>
      </c>
    </row>
    <row r="51" spans="1:61" x14ac:dyDescent="0.25">
      <c r="A51" s="88" t="s">
        <v>8</v>
      </c>
      <c r="B51" s="89">
        <v>18</v>
      </c>
      <c r="C51" s="89">
        <v>1831.17</v>
      </c>
      <c r="D51" s="89">
        <v>0.34799999999999998</v>
      </c>
      <c r="E51" s="89"/>
      <c r="F51" s="89"/>
      <c r="G51" s="19">
        <f>IF(B$57=0,0,(B51/B$57)^2)</f>
        <v>3.3438569013078119E-10</v>
      </c>
      <c r="H51" s="19">
        <f>IF(C$57=0,0,(C51/C$57)^2)</f>
        <v>2.026319895605941E-5</v>
      </c>
      <c r="I51" s="19">
        <f>IF(D$57=0,0,(D51/D$57)^2)</f>
        <v>3.6606577517447131E-12</v>
      </c>
      <c r="J51" s="19">
        <f>IF(E$57=0,0,(E51/E$57)^2)</f>
        <v>0</v>
      </c>
      <c r="K51" s="19">
        <f>IF(F$57=0,0,(F51/F$57)^2)</f>
        <v>0</v>
      </c>
      <c r="L51" s="18">
        <f>IF(COUNT(B51)=1,VLOOKUP($A51,References!$E$3:$P$69,9,FALSE),0)</f>
        <v>3</v>
      </c>
      <c r="M51" s="18">
        <f>IF(COUNT(C51)=1,VLOOKUP($A51,References!$E$3:$P$69,9,FALSE),0)</f>
        <v>3</v>
      </c>
      <c r="N51" s="18">
        <f>IF(COUNT(D51)=1,VLOOKUP($A51,References!$E$3:$P$69,9,FALSE),0)</f>
        <v>3</v>
      </c>
      <c r="O51" s="18">
        <f>IF(COUNT(E51)=1,VLOOKUP($A51,References!$E$3:$P$69,9,FALSE),0)</f>
        <v>0</v>
      </c>
      <c r="P51" s="18">
        <f>IF(COUNT(F51)=1,VLOOKUP($A51,References!$E$3:$P$69,9,FALSE),0)</f>
        <v>0</v>
      </c>
      <c r="Q51" s="18">
        <f>IF(COUNT(B51)=1,VLOOKUP($A51,References!$E$3:$P$69,10,FALSE),0)</f>
        <v>1</v>
      </c>
      <c r="R51" s="18">
        <f>IF(COUNT(C51)=1,VLOOKUP($A51,References!$E$3:$P$69,10,FALSE),0)</f>
        <v>1</v>
      </c>
      <c r="S51" s="18">
        <f>IF(COUNT(D51)=1,VLOOKUP($A51,References!$E$3:$P$69,10,FALSE),0)</f>
        <v>1</v>
      </c>
      <c r="T51" s="18">
        <f>IF(COUNT(E51)=1,VLOOKUP($A51,References!$E$3:$P$69,10,FALSE),0)</f>
        <v>0</v>
      </c>
      <c r="U51" s="18">
        <f>IF(COUNT(F51)=1,VLOOKUP($A51,References!$E$3:$P$69,10,FALSE),0)</f>
        <v>0</v>
      </c>
      <c r="V51" s="18">
        <f>IF(COUNT(B51)=1,VLOOKUP($A51,References!$E$3:$P$69,12,FALSE),0)</f>
        <v>1</v>
      </c>
      <c r="W51" s="18">
        <f>IF(COUNT(C51)=1,VLOOKUP($A51,References!$E$3:$P$69,12,FALSE),0)</f>
        <v>1</v>
      </c>
      <c r="X51" s="18">
        <f>IF(COUNT(D51)=1,VLOOKUP($A51,References!$E$3:$P$69,12,FALSE),0)</f>
        <v>1</v>
      </c>
      <c r="Y51" s="18">
        <f>IF(COUNT(E51)=1,VLOOKUP($A51,References!$E$3:$P$69,12,FALSE),0)</f>
        <v>0</v>
      </c>
      <c r="Z51" s="18">
        <f>IF(COUNT(F51)=1,VLOOKUP($A51,References!$E$3:$P$69,12,FALSE),0)</f>
        <v>0</v>
      </c>
      <c r="AA51" s="19">
        <f>L51/References!$B$28</f>
        <v>1</v>
      </c>
      <c r="AB51" s="19">
        <f>M51/References!$B$28</f>
        <v>1</v>
      </c>
      <c r="AC51" s="19">
        <f>N51/References!$B$28</f>
        <v>1</v>
      </c>
      <c r="AD51" s="19">
        <f>O51/References!$B$28</f>
        <v>0</v>
      </c>
      <c r="AE51" s="19">
        <f>P51/References!$B$28</f>
        <v>0</v>
      </c>
      <c r="AF51" s="19">
        <f t="shared" si="0"/>
        <v>0.5</v>
      </c>
      <c r="AG51" s="19">
        <f t="shared" si="1"/>
        <v>0.5</v>
      </c>
      <c r="AH51" s="19">
        <f t="shared" si="1"/>
        <v>0.5</v>
      </c>
      <c r="AI51" s="19">
        <f t="shared" si="1"/>
        <v>0</v>
      </c>
      <c r="AJ51" s="19">
        <f t="shared" si="1"/>
        <v>0</v>
      </c>
      <c r="AK51" s="19">
        <f>V51/References!$B$36</f>
        <v>0.2</v>
      </c>
      <c r="AL51" s="19">
        <f>W51/References!$B$36</f>
        <v>0.2</v>
      </c>
      <c r="AM51" s="19">
        <f>X51/References!$B$36</f>
        <v>0.2</v>
      </c>
      <c r="AN51" s="19">
        <f>Y51/References!$B$36</f>
        <v>0</v>
      </c>
      <c r="AO51" s="19">
        <f>Z51/References!$B$36</f>
        <v>0</v>
      </c>
      <c r="AP51" s="19">
        <f>AA51*References!$B$6</f>
        <v>0.25</v>
      </c>
      <c r="AQ51" s="19">
        <f>AB51*References!$B$6</f>
        <v>0.25</v>
      </c>
      <c r="AR51" s="19">
        <f>AC51*References!$B$6</f>
        <v>0.25</v>
      </c>
      <c r="AS51" s="19">
        <f>AD51*References!$B$6</f>
        <v>0</v>
      </c>
      <c r="AT51" s="19">
        <f>AE51*References!$B$6</f>
        <v>0</v>
      </c>
      <c r="AU51" s="19">
        <f>AF51*References!$B$5</f>
        <v>2.5000000000000001E-2</v>
      </c>
      <c r="AV51" s="19">
        <f>AG51*References!$B$5</f>
        <v>2.5000000000000001E-2</v>
      </c>
      <c r="AW51" s="19">
        <f>AH51*References!$B$5</f>
        <v>2.5000000000000001E-2</v>
      </c>
      <c r="AX51" s="19">
        <f>AI51*References!$B$5</f>
        <v>0</v>
      </c>
      <c r="AY51" s="19">
        <f>AJ51*References!$B$5</f>
        <v>0</v>
      </c>
      <c r="AZ51" s="19">
        <f>AK51*References!$B$7</f>
        <v>2.0000000000000004E-2</v>
      </c>
      <c r="BA51" s="19">
        <f>AL51*References!$B$7</f>
        <v>2.0000000000000004E-2</v>
      </c>
      <c r="BB51" s="19">
        <f>AM51*References!$B$7</f>
        <v>2.0000000000000004E-2</v>
      </c>
      <c r="BC51" s="19">
        <f>AN51*References!$B$7</f>
        <v>0</v>
      </c>
      <c r="BD51" s="19">
        <f>AO51*References!$B$7</f>
        <v>0</v>
      </c>
      <c r="BE51" s="78">
        <f t="shared" si="8"/>
        <v>0.29500000000000004</v>
      </c>
      <c r="BF51" s="78">
        <f t="shared" si="2"/>
        <v>0.29500000000000004</v>
      </c>
      <c r="BG51" s="78">
        <f t="shared" si="2"/>
        <v>0.29500000000000004</v>
      </c>
      <c r="BH51" s="78" t="str">
        <f t="shared" si="2"/>
        <v/>
      </c>
      <c r="BI51" s="78" t="str">
        <f t="shared" si="2"/>
        <v/>
      </c>
    </row>
    <row r="52" spans="1:61" x14ac:dyDescent="0.25">
      <c r="A52" s="88" t="s">
        <v>135</v>
      </c>
      <c r="B52" s="89"/>
      <c r="C52" s="89">
        <v>7766.05</v>
      </c>
      <c r="D52" s="89"/>
      <c r="E52" s="89">
        <v>236.47399999999999</v>
      </c>
      <c r="F52" s="89"/>
      <c r="G52" s="19">
        <f>IF(B$57=0,0,(B52/B$57)^2)</f>
        <v>0</v>
      </c>
      <c r="H52" s="19">
        <f>IF(C$57=0,0,(C52/C$57)^2)</f>
        <v>3.6446098442210491E-4</v>
      </c>
      <c r="I52" s="19">
        <f>IF(D$57=0,0,(D52/D$57)^2)</f>
        <v>0</v>
      </c>
      <c r="J52" s="19">
        <f>IF(E$57=0,0,(E52/E$57)^2)</f>
        <v>9.1335153924474348E-7</v>
      </c>
      <c r="K52" s="19">
        <f>IF(F$57=0,0,(F52/F$57)^2)</f>
        <v>0</v>
      </c>
      <c r="L52" s="18">
        <f>IF(COUNT(B52)=1,VLOOKUP($A52,References!$E$3:$P$69,9,FALSE),0)</f>
        <v>0</v>
      </c>
      <c r="M52" s="18">
        <f>IF(COUNT(C52)=1,VLOOKUP($A52,References!$E$3:$P$69,9,FALSE),0)</f>
        <v>2</v>
      </c>
      <c r="N52" s="18">
        <f>IF(COUNT(D52)=1,VLOOKUP($A52,References!$E$3:$P$69,9,FALSE),0)</f>
        <v>0</v>
      </c>
      <c r="O52" s="18">
        <f>IF(COUNT(E52)=1,VLOOKUP($A52,References!$E$3:$P$69,9,FALSE),0)</f>
        <v>2</v>
      </c>
      <c r="P52" s="18">
        <f>IF(COUNT(F52)=1,VLOOKUP($A52,References!$E$3:$P$69,9,FALSE),0)</f>
        <v>0</v>
      </c>
      <c r="Q52" s="18">
        <f>IF(COUNT(B52)=1,VLOOKUP($A52,References!$E$3:$P$69,10,FALSE),0)</f>
        <v>0</v>
      </c>
      <c r="R52" s="18">
        <f>IF(COUNT(C52)=1,VLOOKUP($A52,References!$E$3:$P$69,10,FALSE),0)</f>
        <v>1</v>
      </c>
      <c r="S52" s="18">
        <f>IF(COUNT(D52)=1,VLOOKUP($A52,References!$E$3:$P$69,10,FALSE),0)</f>
        <v>0</v>
      </c>
      <c r="T52" s="18">
        <f>IF(COUNT(E52)=1,VLOOKUP($A52,References!$E$3:$P$69,10,FALSE),0)</f>
        <v>1</v>
      </c>
      <c r="U52" s="18">
        <f>IF(COUNT(F52)=1,VLOOKUP($A52,References!$E$3:$P$69,10,FALSE),0)</f>
        <v>0</v>
      </c>
      <c r="V52" s="18">
        <f>IF(COUNT(B52)=1,VLOOKUP($A52,References!$E$3:$P$69,12,FALSE),0)</f>
        <v>0</v>
      </c>
      <c r="W52" s="18">
        <f>IF(COUNT(C52)=1,VLOOKUP($A52,References!$E$3:$P$69,12,FALSE),0)</f>
        <v>4</v>
      </c>
      <c r="X52" s="18">
        <f>IF(COUNT(D52)=1,VLOOKUP($A52,References!$E$3:$P$69,12,FALSE),0)</f>
        <v>0</v>
      </c>
      <c r="Y52" s="18">
        <f>IF(COUNT(E52)=1,VLOOKUP($A52,References!$E$3:$P$69,12,FALSE),0)</f>
        <v>4</v>
      </c>
      <c r="Z52" s="18">
        <f>IF(COUNT(F52)=1,VLOOKUP($A52,References!$E$3:$P$69,12,FALSE),0)</f>
        <v>0</v>
      </c>
      <c r="AA52" s="19">
        <f>L52/References!$B$28</f>
        <v>0</v>
      </c>
      <c r="AB52" s="19">
        <f>M52/References!$B$28</f>
        <v>0.66666666666666663</v>
      </c>
      <c r="AC52" s="19">
        <f>N52/References!$B$28</f>
        <v>0</v>
      </c>
      <c r="AD52" s="19">
        <f>O52/References!$B$28</f>
        <v>0.66666666666666663</v>
      </c>
      <c r="AE52" s="19">
        <f>P52/References!$B$28</f>
        <v>0</v>
      </c>
      <c r="AF52" s="19">
        <f t="shared" si="0"/>
        <v>0</v>
      </c>
      <c r="AG52" s="19">
        <f t="shared" si="1"/>
        <v>0.5</v>
      </c>
      <c r="AH52" s="19">
        <f t="shared" si="1"/>
        <v>0</v>
      </c>
      <c r="AI52" s="19">
        <f t="shared" si="1"/>
        <v>0.5</v>
      </c>
      <c r="AJ52" s="19">
        <f t="shared" si="1"/>
        <v>0</v>
      </c>
      <c r="AK52" s="19">
        <f>V52/References!$B$36</f>
        <v>0</v>
      </c>
      <c r="AL52" s="19">
        <f>W52/References!$B$36</f>
        <v>0.8</v>
      </c>
      <c r="AM52" s="19">
        <f>X52/References!$B$36</f>
        <v>0</v>
      </c>
      <c r="AN52" s="19">
        <f>Y52/References!$B$36</f>
        <v>0.8</v>
      </c>
      <c r="AO52" s="19">
        <f>Z52/References!$B$36</f>
        <v>0</v>
      </c>
      <c r="AP52" s="19">
        <f>AA52*References!$B$6</f>
        <v>0</v>
      </c>
      <c r="AQ52" s="19">
        <f>AB52*References!$B$6</f>
        <v>0.16666666666666666</v>
      </c>
      <c r="AR52" s="19">
        <f>AC52*References!$B$6</f>
        <v>0</v>
      </c>
      <c r="AS52" s="19">
        <f>AD52*References!$B$6</f>
        <v>0.16666666666666666</v>
      </c>
      <c r="AT52" s="19">
        <f>AE52*References!$B$6</f>
        <v>0</v>
      </c>
      <c r="AU52" s="19">
        <f>AF52*References!$B$5</f>
        <v>0</v>
      </c>
      <c r="AV52" s="19">
        <f>AG52*References!$B$5</f>
        <v>2.5000000000000001E-2</v>
      </c>
      <c r="AW52" s="19">
        <f>AH52*References!$B$5</f>
        <v>0</v>
      </c>
      <c r="AX52" s="19">
        <f>AI52*References!$B$5</f>
        <v>2.5000000000000001E-2</v>
      </c>
      <c r="AY52" s="19">
        <f>AJ52*References!$B$5</f>
        <v>0</v>
      </c>
      <c r="AZ52" s="19">
        <f>AK52*References!$B$7</f>
        <v>0</v>
      </c>
      <c r="BA52" s="19">
        <f>AL52*References!$B$7</f>
        <v>8.0000000000000016E-2</v>
      </c>
      <c r="BB52" s="19">
        <f>AM52*References!$B$7</f>
        <v>0</v>
      </c>
      <c r="BC52" s="19">
        <f>AN52*References!$B$7</f>
        <v>8.0000000000000016E-2</v>
      </c>
      <c r="BD52" s="19">
        <f>AO52*References!$B$7</f>
        <v>0</v>
      </c>
      <c r="BE52" s="78" t="str">
        <f t="shared" si="8"/>
        <v/>
      </c>
      <c r="BF52" s="78">
        <f t="shared" si="2"/>
        <v>0.27166666666666667</v>
      </c>
      <c r="BG52" s="78" t="str">
        <f t="shared" si="2"/>
        <v/>
      </c>
      <c r="BH52" s="78">
        <f t="shared" si="2"/>
        <v>0.27166666666666667</v>
      </c>
      <c r="BI52" s="78" t="str">
        <f t="shared" si="2"/>
        <v/>
      </c>
    </row>
    <row r="53" spans="1:61" x14ac:dyDescent="0.25">
      <c r="A53" s="88" t="s">
        <v>21</v>
      </c>
      <c r="B53" s="89">
        <v>60</v>
      </c>
      <c r="C53" s="89"/>
      <c r="D53" s="89">
        <v>478.95</v>
      </c>
      <c r="E53" s="89">
        <v>16181.2</v>
      </c>
      <c r="F53" s="89">
        <v>118.31</v>
      </c>
      <c r="G53" s="19">
        <f>IF(B$57=0,0,(B53/B$57)^2)</f>
        <v>3.7153965570086794E-9</v>
      </c>
      <c r="H53" s="19">
        <f>IF(C$57=0,0,(C53/C$57)^2)</f>
        <v>0</v>
      </c>
      <c r="I53" s="19">
        <f>IF(D$57=0,0,(D53/D$57)^2)</f>
        <v>6.9339546081334599E-6</v>
      </c>
      <c r="J53" s="19">
        <f>IF(E$57=0,0,(E53/E$57)^2)</f>
        <v>4.2765408166629383E-3</v>
      </c>
      <c r="K53" s="19">
        <f>IF(F$57=0,0,(F53/F$57)^2)</f>
        <v>1.3832368135430168E-7</v>
      </c>
      <c r="L53" s="18">
        <f>IF(COUNT(B53)=1,VLOOKUP($A53,References!$E$3:$P$69,9,FALSE),0)</f>
        <v>1</v>
      </c>
      <c r="M53" s="18">
        <f>IF(COUNT(C53)=1,VLOOKUP($A53,References!$E$3:$P$69,9,FALSE),0)</f>
        <v>0</v>
      </c>
      <c r="N53" s="18">
        <f>IF(COUNT(D53)=1,VLOOKUP($A53,References!$E$3:$P$69,9,FALSE),0)</f>
        <v>1</v>
      </c>
      <c r="O53" s="18">
        <f>IF(COUNT(E53)=1,VLOOKUP($A53,References!$E$3:$P$69,9,FALSE),0)</f>
        <v>1</v>
      </c>
      <c r="P53" s="18">
        <f>IF(COUNT(F53)=1,VLOOKUP($A53,References!$E$3:$P$69,9,FALSE),0)</f>
        <v>1</v>
      </c>
      <c r="Q53" s="18">
        <f>IF(COUNT(B53)=1,VLOOKUP($A53,References!$E$3:$P$69,10,FALSE),0)</f>
        <v>2</v>
      </c>
      <c r="R53" s="18">
        <f>IF(COUNT(C53)=1,VLOOKUP($A53,References!$E$3:$P$69,10,FALSE),0)</f>
        <v>0</v>
      </c>
      <c r="S53" s="18">
        <f>IF(COUNT(D53)=1,VLOOKUP($A53,References!$E$3:$P$69,10,FALSE),0)</f>
        <v>2</v>
      </c>
      <c r="T53" s="18">
        <f>IF(COUNT(E53)=1,VLOOKUP($A53,References!$E$3:$P$69,10,FALSE),0)</f>
        <v>2</v>
      </c>
      <c r="U53" s="18">
        <f>IF(COUNT(F53)=1,VLOOKUP($A53,References!$E$3:$P$69,10,FALSE),0)</f>
        <v>2</v>
      </c>
      <c r="V53" s="18">
        <f>IF(COUNT(B53)=1,VLOOKUP($A53,References!$E$3:$P$69,12,FALSE),0)</f>
        <v>1</v>
      </c>
      <c r="W53" s="18">
        <f>IF(COUNT(C53)=1,VLOOKUP($A53,References!$E$3:$P$69,12,FALSE),0)</f>
        <v>0</v>
      </c>
      <c r="X53" s="18">
        <f>IF(COUNT(D53)=1,VLOOKUP($A53,References!$E$3:$P$69,12,FALSE),0)</f>
        <v>1</v>
      </c>
      <c r="Y53" s="18">
        <f>IF(COUNT(E53)=1,VLOOKUP($A53,References!$E$3:$P$69,12,FALSE),0)</f>
        <v>1</v>
      </c>
      <c r="Z53" s="18">
        <f>IF(COUNT(F53)=1,VLOOKUP($A53,References!$E$3:$P$69,12,FALSE),0)</f>
        <v>1</v>
      </c>
      <c r="AA53" s="19">
        <f>L53/References!$B$28</f>
        <v>0.33333333333333331</v>
      </c>
      <c r="AB53" s="19">
        <f>M53/References!$B$28</f>
        <v>0</v>
      </c>
      <c r="AC53" s="19">
        <f>N53/References!$B$28</f>
        <v>0.33333333333333331</v>
      </c>
      <c r="AD53" s="19">
        <f>O53/References!$B$28</f>
        <v>0.33333333333333331</v>
      </c>
      <c r="AE53" s="19">
        <f>P53/References!$B$28</f>
        <v>0.33333333333333331</v>
      </c>
      <c r="AF53" s="19">
        <f t="shared" si="0"/>
        <v>1</v>
      </c>
      <c r="AG53" s="19">
        <f t="shared" si="1"/>
        <v>0</v>
      </c>
      <c r="AH53" s="19">
        <f t="shared" si="1"/>
        <v>1</v>
      </c>
      <c r="AI53" s="19">
        <f t="shared" si="1"/>
        <v>1</v>
      </c>
      <c r="AJ53" s="19">
        <f t="shared" si="1"/>
        <v>1</v>
      </c>
      <c r="AK53" s="19">
        <f>V53/References!$B$36</f>
        <v>0.2</v>
      </c>
      <c r="AL53" s="19">
        <f>W53/References!$B$36</f>
        <v>0</v>
      </c>
      <c r="AM53" s="19">
        <f>X53/References!$B$36</f>
        <v>0.2</v>
      </c>
      <c r="AN53" s="19">
        <f>Y53/References!$B$36</f>
        <v>0.2</v>
      </c>
      <c r="AO53" s="19">
        <f>Z53/References!$B$36</f>
        <v>0.2</v>
      </c>
      <c r="AP53" s="19">
        <f>AA53*References!$B$6</f>
        <v>8.3333333333333329E-2</v>
      </c>
      <c r="AQ53" s="19">
        <f>AB53*References!$B$6</f>
        <v>0</v>
      </c>
      <c r="AR53" s="19">
        <f>AC53*References!$B$6</f>
        <v>8.3333333333333329E-2</v>
      </c>
      <c r="AS53" s="19">
        <f>AD53*References!$B$6</f>
        <v>8.3333333333333329E-2</v>
      </c>
      <c r="AT53" s="19">
        <f>AE53*References!$B$6</f>
        <v>8.3333333333333329E-2</v>
      </c>
      <c r="AU53" s="19">
        <f>AF53*References!$B$5</f>
        <v>0.05</v>
      </c>
      <c r="AV53" s="19">
        <f>AG53*References!$B$5</f>
        <v>0</v>
      </c>
      <c r="AW53" s="19">
        <f>AH53*References!$B$5</f>
        <v>0.05</v>
      </c>
      <c r="AX53" s="19">
        <f>AI53*References!$B$5</f>
        <v>0.05</v>
      </c>
      <c r="AY53" s="19">
        <f>AJ53*References!$B$5</f>
        <v>0.05</v>
      </c>
      <c r="AZ53" s="19">
        <f>AK53*References!$B$7</f>
        <v>2.0000000000000004E-2</v>
      </c>
      <c r="BA53" s="19">
        <f>AL53*References!$B$7</f>
        <v>0</v>
      </c>
      <c r="BB53" s="19">
        <f>AM53*References!$B$7</f>
        <v>2.0000000000000004E-2</v>
      </c>
      <c r="BC53" s="19">
        <f>AN53*References!$B$7</f>
        <v>2.0000000000000004E-2</v>
      </c>
      <c r="BD53" s="19">
        <f>AO53*References!$B$7</f>
        <v>2.0000000000000004E-2</v>
      </c>
      <c r="BE53" s="78">
        <f t="shared" si="8"/>
        <v>0.15333333333333332</v>
      </c>
      <c r="BF53" s="78" t="str">
        <f t="shared" si="2"/>
        <v/>
      </c>
      <c r="BG53" s="78">
        <f t="shared" si="2"/>
        <v>0.15333333333333332</v>
      </c>
      <c r="BH53" s="78">
        <f t="shared" si="2"/>
        <v>0.15333333333333332</v>
      </c>
      <c r="BI53" s="78">
        <f t="shared" si="2"/>
        <v>0.15333333333333332</v>
      </c>
    </row>
    <row r="54" spans="1:61" x14ac:dyDescent="0.25">
      <c r="A54" s="88" t="s">
        <v>11</v>
      </c>
      <c r="B54" s="89">
        <v>23401</v>
      </c>
      <c r="C54" s="89"/>
      <c r="D54" s="89">
        <v>1381.58</v>
      </c>
      <c r="E54" s="89"/>
      <c r="F54" s="89">
        <v>1509.7</v>
      </c>
      <c r="G54" s="19">
        <f>IF(B$57=0,0,(B54/B$57)^2)</f>
        <v>5.6516011750831589E-4</v>
      </c>
      <c r="H54" s="19">
        <f>IF(C$57=0,0,(C54/C$57)^2)</f>
        <v>0</v>
      </c>
      <c r="I54" s="19">
        <f>IF(D$57=0,0,(D54/D$57)^2)</f>
        <v>5.7696931209641716E-5</v>
      </c>
      <c r="J54" s="19">
        <f>IF(E$57=0,0,(E54/E$57)^2)</f>
        <v>0</v>
      </c>
      <c r="K54" s="19">
        <f>IF(F$57=0,0,(F54/F$57)^2)</f>
        <v>2.2523451367712532E-5</v>
      </c>
      <c r="L54" s="18">
        <f>IF(COUNT(B54)=1,VLOOKUP($A54,References!$E$3:$P$69,9,FALSE),0)</f>
        <v>1</v>
      </c>
      <c r="M54" s="18">
        <f>IF(COUNT(C54)=1,VLOOKUP($A54,References!$E$3:$P$69,9,FALSE),0)</f>
        <v>0</v>
      </c>
      <c r="N54" s="18">
        <f>IF(COUNT(D54)=1,VLOOKUP($A54,References!$E$3:$P$69,9,FALSE),0)</f>
        <v>1</v>
      </c>
      <c r="O54" s="18">
        <f>IF(COUNT(E54)=1,VLOOKUP($A54,References!$E$3:$P$69,9,FALSE),0)</f>
        <v>0</v>
      </c>
      <c r="P54" s="18">
        <f>IF(COUNT(F54)=1,VLOOKUP($A54,References!$E$3:$P$69,9,FALSE),0)</f>
        <v>1</v>
      </c>
      <c r="Q54" s="18">
        <f>IF(COUNT(B54)=1,VLOOKUP($A54,References!$E$3:$P$69,10,FALSE),0)</f>
        <v>2</v>
      </c>
      <c r="R54" s="18">
        <f>IF(COUNT(C54)=1,VLOOKUP($A54,References!$E$3:$P$69,10,FALSE),0)</f>
        <v>0</v>
      </c>
      <c r="S54" s="18">
        <f>IF(COUNT(D54)=1,VLOOKUP($A54,References!$E$3:$P$69,10,FALSE),0)</f>
        <v>2</v>
      </c>
      <c r="T54" s="18">
        <f>IF(COUNT(E54)=1,VLOOKUP($A54,References!$E$3:$P$69,10,FALSE),0)</f>
        <v>0</v>
      </c>
      <c r="U54" s="18">
        <f>IF(COUNT(F54)=1,VLOOKUP($A54,References!$E$3:$P$69,10,FALSE),0)</f>
        <v>2</v>
      </c>
      <c r="V54" s="18">
        <f>IF(COUNT(B54)=1,VLOOKUP($A54,References!$E$3:$P$69,12,FALSE),0)</f>
        <v>2</v>
      </c>
      <c r="W54" s="18">
        <f>IF(COUNT(C54)=1,VLOOKUP($A54,References!$E$3:$P$69,12,FALSE),0)</f>
        <v>0</v>
      </c>
      <c r="X54" s="18">
        <f>IF(COUNT(D54)=1,VLOOKUP($A54,References!$E$3:$P$69,12,FALSE),0)</f>
        <v>2</v>
      </c>
      <c r="Y54" s="18">
        <f>IF(COUNT(E54)=1,VLOOKUP($A54,References!$E$3:$P$69,12,FALSE),0)</f>
        <v>0</v>
      </c>
      <c r="Z54" s="18">
        <f>IF(COUNT(F54)=1,VLOOKUP($A54,References!$E$3:$P$69,12,FALSE),0)</f>
        <v>2</v>
      </c>
      <c r="AA54" s="19">
        <f>L54/References!$B$28</f>
        <v>0.33333333333333331</v>
      </c>
      <c r="AB54" s="19">
        <f>M54/References!$B$28</f>
        <v>0</v>
      </c>
      <c r="AC54" s="19">
        <f>N54/References!$B$28</f>
        <v>0.33333333333333331</v>
      </c>
      <c r="AD54" s="19">
        <f>O54/References!$B$28</f>
        <v>0</v>
      </c>
      <c r="AE54" s="19">
        <f>P54/References!$B$28</f>
        <v>0.33333333333333331</v>
      </c>
      <c r="AF54" s="19">
        <f t="shared" si="0"/>
        <v>1</v>
      </c>
      <c r="AG54" s="19">
        <f t="shared" si="1"/>
        <v>0</v>
      </c>
      <c r="AH54" s="19">
        <f t="shared" si="1"/>
        <v>1</v>
      </c>
      <c r="AI54" s="19">
        <f t="shared" si="1"/>
        <v>0</v>
      </c>
      <c r="AJ54" s="19">
        <f t="shared" si="1"/>
        <v>1</v>
      </c>
      <c r="AK54" s="19">
        <f>V54/References!$B$36</f>
        <v>0.4</v>
      </c>
      <c r="AL54" s="19">
        <f>W54/References!$B$36</f>
        <v>0</v>
      </c>
      <c r="AM54" s="19">
        <f>X54/References!$B$36</f>
        <v>0.4</v>
      </c>
      <c r="AN54" s="19">
        <f>Y54/References!$B$36</f>
        <v>0</v>
      </c>
      <c r="AO54" s="19">
        <f>Z54/References!$B$36</f>
        <v>0.4</v>
      </c>
      <c r="AP54" s="19">
        <f>AA54*References!$B$6</f>
        <v>8.3333333333333329E-2</v>
      </c>
      <c r="AQ54" s="19">
        <f>AB54*References!$B$6</f>
        <v>0</v>
      </c>
      <c r="AR54" s="19">
        <f>AC54*References!$B$6</f>
        <v>8.3333333333333329E-2</v>
      </c>
      <c r="AS54" s="19">
        <f>AD54*References!$B$6</f>
        <v>0</v>
      </c>
      <c r="AT54" s="19">
        <f>AE54*References!$B$6</f>
        <v>8.3333333333333329E-2</v>
      </c>
      <c r="AU54" s="19">
        <f>AF54*References!$B$5</f>
        <v>0.05</v>
      </c>
      <c r="AV54" s="19">
        <f>AG54*References!$B$5</f>
        <v>0</v>
      </c>
      <c r="AW54" s="19">
        <f>AH54*References!$B$5</f>
        <v>0.05</v>
      </c>
      <c r="AX54" s="19">
        <f>AI54*References!$B$5</f>
        <v>0</v>
      </c>
      <c r="AY54" s="19">
        <f>AJ54*References!$B$5</f>
        <v>0.05</v>
      </c>
      <c r="AZ54" s="19">
        <f>AK54*References!$B$7</f>
        <v>4.0000000000000008E-2</v>
      </c>
      <c r="BA54" s="19">
        <f>AL54*References!$B$7</f>
        <v>0</v>
      </c>
      <c r="BB54" s="19">
        <f>AM54*References!$B$7</f>
        <v>4.0000000000000008E-2</v>
      </c>
      <c r="BC54" s="19">
        <f>AN54*References!$B$7</f>
        <v>0</v>
      </c>
      <c r="BD54" s="19">
        <f>AO54*References!$B$7</f>
        <v>4.0000000000000008E-2</v>
      </c>
      <c r="BE54" s="78">
        <f t="shared" si="8"/>
        <v>0.17333333333333334</v>
      </c>
      <c r="BF54" s="78" t="str">
        <f t="shared" si="2"/>
        <v/>
      </c>
      <c r="BG54" s="78">
        <f t="shared" si="2"/>
        <v>0.17333333333333334</v>
      </c>
      <c r="BH54" s="78" t="str">
        <f t="shared" si="2"/>
        <v/>
      </c>
      <c r="BI54" s="78">
        <f t="shared" si="2"/>
        <v>0.17333333333333334</v>
      </c>
    </row>
    <row r="55" spans="1:61" x14ac:dyDescent="0.25">
      <c r="A55" s="88" t="s">
        <v>3</v>
      </c>
      <c r="B55" s="89">
        <v>33603</v>
      </c>
      <c r="C55" s="89"/>
      <c r="D55" s="89">
        <v>16510</v>
      </c>
      <c r="E55" s="89">
        <v>23232.9</v>
      </c>
      <c r="F55" s="89">
        <v>22.35</v>
      </c>
      <c r="G55" s="19">
        <f>IF(B$57=0,0,(B55/B$57)^2)</f>
        <v>1.1653564317736058E-3</v>
      </c>
      <c r="H55" s="19">
        <f>IF(C$57=0,0,(C55/C$57)^2)</f>
        <v>0</v>
      </c>
      <c r="I55" s="19">
        <f>IF(D$57=0,0,(D55/D$57)^2)</f>
        <v>8.2393847935357152E-3</v>
      </c>
      <c r="J55" s="19">
        <f>IF(E$57=0,0,(E55/E$57)^2)</f>
        <v>8.816130619532285E-3</v>
      </c>
      <c r="K55" s="19">
        <f>IF(F$57=0,0,(F55/F$57)^2)</f>
        <v>4.9363811468237797E-9</v>
      </c>
      <c r="L55" s="18">
        <f>IF(COUNT(B55)=1,VLOOKUP($A55,References!$E$3:$P$69,9,FALSE),0)</f>
        <v>3</v>
      </c>
      <c r="M55" s="18">
        <f>IF(COUNT(C55)=1,VLOOKUP($A55,References!$E$3:$P$69,9,FALSE),0)</f>
        <v>0</v>
      </c>
      <c r="N55" s="18">
        <f>IF(COUNT(D55)=1,VLOOKUP($A55,References!$E$3:$P$69,9,FALSE),0)</f>
        <v>3</v>
      </c>
      <c r="O55" s="18">
        <f>IF(COUNT(E55)=1,VLOOKUP($A55,References!$E$3:$P$69,9,FALSE),0)</f>
        <v>3</v>
      </c>
      <c r="P55" s="18">
        <f>IF(COUNT(F55)=1,VLOOKUP($A55,References!$E$3:$P$69,9,FALSE),0)</f>
        <v>3</v>
      </c>
      <c r="Q55" s="18">
        <f>IF(COUNT(B55)=1,VLOOKUP($A55,References!$E$3:$P$69,10,FALSE),0)</f>
        <v>1</v>
      </c>
      <c r="R55" s="18">
        <f>IF(COUNT(C55)=1,VLOOKUP($A55,References!$E$3:$P$69,10,FALSE),0)</f>
        <v>0</v>
      </c>
      <c r="S55" s="18">
        <f>IF(COUNT(D55)=1,VLOOKUP($A55,References!$E$3:$P$69,10,FALSE),0)</f>
        <v>1</v>
      </c>
      <c r="T55" s="18">
        <f>IF(COUNT(E55)=1,VLOOKUP($A55,References!$E$3:$P$69,10,FALSE),0)</f>
        <v>1</v>
      </c>
      <c r="U55" s="18">
        <f>IF(COUNT(F55)=1,VLOOKUP($A55,References!$E$3:$P$69,10,FALSE),0)</f>
        <v>1</v>
      </c>
      <c r="V55" s="18">
        <f>IF(COUNT(B55)=1,VLOOKUP($A55,References!$E$3:$P$69,12,FALSE),0)</f>
        <v>3</v>
      </c>
      <c r="W55" s="18">
        <f>IF(COUNT(C55)=1,VLOOKUP($A55,References!$E$3:$P$69,12,FALSE),0)</f>
        <v>0</v>
      </c>
      <c r="X55" s="18">
        <f>IF(COUNT(D55)=1,VLOOKUP($A55,References!$E$3:$P$69,12,FALSE),0)</f>
        <v>3</v>
      </c>
      <c r="Y55" s="18">
        <f>IF(COUNT(E55)=1,VLOOKUP($A55,References!$E$3:$P$69,12,FALSE),0)</f>
        <v>3</v>
      </c>
      <c r="Z55" s="18">
        <f>IF(COUNT(F55)=1,VLOOKUP($A55,References!$E$3:$P$69,12,FALSE),0)</f>
        <v>3</v>
      </c>
      <c r="AA55" s="19">
        <f>L55/References!$B$28</f>
        <v>1</v>
      </c>
      <c r="AB55" s="19">
        <f>M55/References!$B$28</f>
        <v>0</v>
      </c>
      <c r="AC55" s="19">
        <f>N55/References!$B$28</f>
        <v>1</v>
      </c>
      <c r="AD55" s="19">
        <f>O55/References!$B$28</f>
        <v>1</v>
      </c>
      <c r="AE55" s="19">
        <f>P55/References!$B$28</f>
        <v>1</v>
      </c>
      <c r="AF55" s="19">
        <f t="shared" si="0"/>
        <v>0.5</v>
      </c>
      <c r="AG55" s="19">
        <f t="shared" si="1"/>
        <v>0</v>
      </c>
      <c r="AH55" s="19">
        <f t="shared" si="1"/>
        <v>0.5</v>
      </c>
      <c r="AI55" s="19">
        <f t="shared" si="1"/>
        <v>0.5</v>
      </c>
      <c r="AJ55" s="19">
        <f t="shared" si="1"/>
        <v>0.5</v>
      </c>
      <c r="AK55" s="19">
        <f>V55/References!$B$36</f>
        <v>0.6</v>
      </c>
      <c r="AL55" s="19">
        <f>W55/References!$B$36</f>
        <v>0</v>
      </c>
      <c r="AM55" s="19">
        <f>X55/References!$B$36</f>
        <v>0.6</v>
      </c>
      <c r="AN55" s="19">
        <f>Y55/References!$B$36</f>
        <v>0.6</v>
      </c>
      <c r="AO55" s="19">
        <f>Z55/References!$B$36</f>
        <v>0.6</v>
      </c>
      <c r="AP55" s="19">
        <f>AA55*References!$B$6</f>
        <v>0.25</v>
      </c>
      <c r="AQ55" s="19">
        <f>AB55*References!$B$6</f>
        <v>0</v>
      </c>
      <c r="AR55" s="19">
        <f>AC55*References!$B$6</f>
        <v>0.25</v>
      </c>
      <c r="AS55" s="19">
        <f>AD55*References!$B$6</f>
        <v>0.25</v>
      </c>
      <c r="AT55" s="19">
        <f>AE55*References!$B$6</f>
        <v>0.25</v>
      </c>
      <c r="AU55" s="19">
        <f>AF55*References!$B$5</f>
        <v>2.5000000000000001E-2</v>
      </c>
      <c r="AV55" s="19">
        <f>AG55*References!$B$5</f>
        <v>0</v>
      </c>
      <c r="AW55" s="19">
        <f>AH55*References!$B$5</f>
        <v>2.5000000000000001E-2</v>
      </c>
      <c r="AX55" s="19">
        <f>AI55*References!$B$5</f>
        <v>2.5000000000000001E-2</v>
      </c>
      <c r="AY55" s="19">
        <f>AJ55*References!$B$5</f>
        <v>2.5000000000000001E-2</v>
      </c>
      <c r="AZ55" s="19">
        <f>AK55*References!$B$7</f>
        <v>0.06</v>
      </c>
      <c r="BA55" s="19">
        <f>AL55*References!$B$7</f>
        <v>0</v>
      </c>
      <c r="BB55" s="19">
        <f>AM55*References!$B$7</f>
        <v>0.06</v>
      </c>
      <c r="BC55" s="19">
        <f>AN55*References!$B$7</f>
        <v>0.06</v>
      </c>
      <c r="BD55" s="19">
        <f>AO55*References!$B$7</f>
        <v>0.06</v>
      </c>
      <c r="BE55" s="78">
        <f t="shared" si="8"/>
        <v>0.33500000000000002</v>
      </c>
      <c r="BF55" s="78" t="str">
        <f t="shared" si="2"/>
        <v/>
      </c>
      <c r="BG55" s="78">
        <f t="shared" si="2"/>
        <v>0.33500000000000002</v>
      </c>
      <c r="BH55" s="78">
        <f t="shared" si="2"/>
        <v>0.33500000000000002</v>
      </c>
      <c r="BI55" s="78">
        <f t="shared" si="2"/>
        <v>0.33500000000000002</v>
      </c>
    </row>
    <row r="56" spans="1:61" x14ac:dyDescent="0.25">
      <c r="A56" s="88" t="s">
        <v>20</v>
      </c>
      <c r="B56" s="89">
        <v>3964</v>
      </c>
      <c r="C56" s="89"/>
      <c r="D56" s="89">
        <v>2913.45</v>
      </c>
      <c r="E56" s="89"/>
      <c r="F56" s="89">
        <v>2611.1999999999998</v>
      </c>
      <c r="G56" s="19">
        <f>IF(B$57=0,0,(B56/B$57)^2)</f>
        <v>1.6216979404905073E-5</v>
      </c>
      <c r="H56" s="19">
        <f>IF(C$57=0,0,(C56/C$57)^2)</f>
        <v>0</v>
      </c>
      <c r="I56" s="19">
        <f>IF(D$57=0,0,(D56/D$57)^2)</f>
        <v>2.5657585071942773E-4</v>
      </c>
      <c r="J56" s="19">
        <f>IF(E$57=0,0,(E56/E$57)^2)</f>
        <v>0</v>
      </c>
      <c r="K56" s="19">
        <f>IF(F$57=0,0,(F56/F$57)^2)</f>
        <v>6.7380449549661584E-5</v>
      </c>
      <c r="L56" s="18">
        <f>IF(COUNT(B56)=1,VLOOKUP($A56,References!$E$3:$P$69,9,FALSE),0)</f>
        <v>0</v>
      </c>
      <c r="M56" s="18">
        <f>IF(COUNT(C56)=1,VLOOKUP($A56,References!$E$3:$P$69,9,FALSE),0)</f>
        <v>0</v>
      </c>
      <c r="N56" s="18">
        <f>IF(COUNT(D56)=1,VLOOKUP($A56,References!$E$3:$P$69,9,FALSE),0)</f>
        <v>0</v>
      </c>
      <c r="O56" s="18">
        <f>IF(COUNT(E56)=1,VLOOKUP($A56,References!$E$3:$P$69,9,FALSE),0)</f>
        <v>0</v>
      </c>
      <c r="P56" s="18">
        <f>IF(COUNT(F56)=1,VLOOKUP($A56,References!$E$3:$P$69,9,FALSE),0)</f>
        <v>0</v>
      </c>
      <c r="Q56" s="18">
        <f>IF(COUNT(B56)=1,VLOOKUP($A56,References!$E$3:$P$69,10,FALSE),0)</f>
        <v>1</v>
      </c>
      <c r="R56" s="18">
        <f>IF(COUNT(C56)=1,VLOOKUP($A56,References!$E$3:$P$69,10,FALSE),0)</f>
        <v>0</v>
      </c>
      <c r="S56" s="18">
        <f>IF(COUNT(D56)=1,VLOOKUP($A56,References!$E$3:$P$69,10,FALSE),0)</f>
        <v>1</v>
      </c>
      <c r="T56" s="18">
        <f>IF(COUNT(E56)=1,VLOOKUP($A56,References!$E$3:$P$69,10,FALSE),0)</f>
        <v>0</v>
      </c>
      <c r="U56" s="18">
        <f>IF(COUNT(F56)=1,VLOOKUP($A56,References!$E$3:$P$69,10,FALSE),0)</f>
        <v>1</v>
      </c>
      <c r="V56" s="18">
        <f>IF(COUNT(B56)=1,VLOOKUP($A56,References!$E$3:$P$69,12,FALSE),0)</f>
        <v>0</v>
      </c>
      <c r="W56" s="18">
        <f>IF(COUNT(C56)=1,VLOOKUP($A56,References!$E$3:$P$69,12,FALSE),0)</f>
        <v>0</v>
      </c>
      <c r="X56" s="18">
        <f>IF(COUNT(D56)=1,VLOOKUP($A56,References!$E$3:$P$69,12,FALSE),0)</f>
        <v>0</v>
      </c>
      <c r="Y56" s="18">
        <f>IF(COUNT(E56)=1,VLOOKUP($A56,References!$E$3:$P$69,12,FALSE),0)</f>
        <v>0</v>
      </c>
      <c r="Z56" s="18">
        <f>IF(COUNT(F56)=1,VLOOKUP($A56,References!$E$3:$P$69,12,FALSE),0)</f>
        <v>0</v>
      </c>
      <c r="AA56" s="19">
        <f>L56/References!$B$28</f>
        <v>0</v>
      </c>
      <c r="AB56" s="19">
        <f>M56/References!$B$28</f>
        <v>0</v>
      </c>
      <c r="AC56" s="19">
        <f>N56/References!$B$28</f>
        <v>0</v>
      </c>
      <c r="AD56" s="19">
        <f>O56/References!$B$28</f>
        <v>0</v>
      </c>
      <c r="AE56" s="19">
        <f>P56/References!$B$28</f>
        <v>0</v>
      </c>
      <c r="AF56" s="19">
        <f t="shared" si="0"/>
        <v>0.5</v>
      </c>
      <c r="AG56" s="19">
        <f t="shared" si="1"/>
        <v>0</v>
      </c>
      <c r="AH56" s="19">
        <f t="shared" si="1"/>
        <v>0.5</v>
      </c>
      <c r="AI56" s="19">
        <f t="shared" si="1"/>
        <v>0</v>
      </c>
      <c r="AJ56" s="19">
        <f t="shared" si="1"/>
        <v>0.5</v>
      </c>
      <c r="AK56" s="19">
        <f>V56/References!$B$36</f>
        <v>0</v>
      </c>
      <c r="AL56" s="19">
        <f>W56/References!$B$36</f>
        <v>0</v>
      </c>
      <c r="AM56" s="19">
        <f>X56/References!$B$36</f>
        <v>0</v>
      </c>
      <c r="AN56" s="19">
        <f>Y56/References!$B$36</f>
        <v>0</v>
      </c>
      <c r="AO56" s="19">
        <f>Z56/References!$B$36</f>
        <v>0</v>
      </c>
      <c r="AP56" s="19">
        <f>AA56*References!$B$6</f>
        <v>0</v>
      </c>
      <c r="AQ56" s="19">
        <f>AB56*References!$B$6</f>
        <v>0</v>
      </c>
      <c r="AR56" s="19">
        <f>AC56*References!$B$6</f>
        <v>0</v>
      </c>
      <c r="AS56" s="19">
        <f>AD56*References!$B$6</f>
        <v>0</v>
      </c>
      <c r="AT56" s="19">
        <f>AE56*References!$B$6</f>
        <v>0</v>
      </c>
      <c r="AU56" s="19">
        <f>AF56*References!$B$5</f>
        <v>2.5000000000000001E-2</v>
      </c>
      <c r="AV56" s="19">
        <f>AG56*References!$B$5</f>
        <v>0</v>
      </c>
      <c r="AW56" s="19">
        <f>AH56*References!$B$5</f>
        <v>2.5000000000000001E-2</v>
      </c>
      <c r="AX56" s="19">
        <f>AI56*References!$B$5</f>
        <v>0</v>
      </c>
      <c r="AY56" s="19">
        <f>AJ56*References!$B$5</f>
        <v>2.5000000000000001E-2</v>
      </c>
      <c r="AZ56" s="19">
        <f>AK56*References!$B$7</f>
        <v>0</v>
      </c>
      <c r="BA56" s="19">
        <f>AL56*References!$B$7</f>
        <v>0</v>
      </c>
      <c r="BB56" s="19">
        <f>AM56*References!$B$7</f>
        <v>0</v>
      </c>
      <c r="BC56" s="19">
        <f>AN56*References!$B$7</f>
        <v>0</v>
      </c>
      <c r="BD56" s="19">
        <f>AO56*References!$B$7</f>
        <v>0</v>
      </c>
      <c r="BE56" s="78"/>
      <c r="BF56" s="78"/>
      <c r="BG56" s="78"/>
      <c r="BH56" s="78"/>
      <c r="BI56" s="78"/>
    </row>
    <row r="57" spans="1:61" x14ac:dyDescent="0.25">
      <c r="A57" s="114" t="s">
        <v>39</v>
      </c>
      <c r="B57" s="115">
        <f>SUM(B7:B56)</f>
        <v>984348</v>
      </c>
      <c r="C57" s="115">
        <f t="shared" ref="B57:K57" si="24">SUM(C7:C56)</f>
        <v>406794.114</v>
      </c>
      <c r="D57" s="115">
        <f t="shared" si="24"/>
        <v>181886.17099999997</v>
      </c>
      <c r="E57" s="115">
        <f t="shared" si="24"/>
        <v>247436.87099999996</v>
      </c>
      <c r="F57" s="115">
        <f t="shared" si="24"/>
        <v>318106.97000000003</v>
      </c>
      <c r="G57" s="20">
        <f t="shared" si="24"/>
        <v>0.33646212691788241</v>
      </c>
      <c r="H57" s="20">
        <f t="shared" si="24"/>
        <v>0.62068184137849503</v>
      </c>
      <c r="I57" s="20">
        <f t="shared" si="24"/>
        <v>0.40145720265331331</v>
      </c>
      <c r="J57" s="20">
        <f t="shared" si="24"/>
        <v>0.19666201342694931</v>
      </c>
      <c r="K57" s="20">
        <f t="shared" si="24"/>
        <v>0.59918864708227004</v>
      </c>
      <c r="L57" s="18">
        <f t="shared" ref="L57:Z57" si="25">SUM(L7:L55)</f>
        <v>66</v>
      </c>
      <c r="M57" s="18">
        <f t="shared" si="25"/>
        <v>46</v>
      </c>
      <c r="N57" s="18">
        <f t="shared" si="25"/>
        <v>61</v>
      </c>
      <c r="O57" s="18">
        <f t="shared" si="25"/>
        <v>47</v>
      </c>
      <c r="P57" s="18">
        <f t="shared" si="25"/>
        <v>62</v>
      </c>
      <c r="Q57" s="18">
        <f t="shared" si="25"/>
        <v>65</v>
      </c>
      <c r="R57" s="18">
        <f t="shared" si="25"/>
        <v>40</v>
      </c>
      <c r="S57" s="18">
        <f t="shared" si="25"/>
        <v>60</v>
      </c>
      <c r="T57" s="18">
        <f t="shared" si="25"/>
        <v>46</v>
      </c>
      <c r="U57" s="18">
        <f t="shared" si="25"/>
        <v>61</v>
      </c>
      <c r="V57" s="18">
        <f t="shared" si="25"/>
        <v>59</v>
      </c>
      <c r="W57" s="18">
        <f t="shared" si="25"/>
        <v>46</v>
      </c>
      <c r="X57" s="18">
        <f t="shared" si="25"/>
        <v>56</v>
      </c>
      <c r="Y57" s="18">
        <f t="shared" si="25"/>
        <v>45</v>
      </c>
      <c r="Z57" s="18">
        <f t="shared" si="25"/>
        <v>56</v>
      </c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79">
        <f>IF(COUNT(BE7:BE56)=0,0,(PRODUCT(BE7:BE56))^(1/COUNT(BE7:BE56)))</f>
        <v>0.19561024327249293</v>
      </c>
      <c r="BF57" s="79">
        <f t="shared" ref="BF57:BI57" si="26">IF(COUNT(BF7:BF56)=0,0,(PRODUCT(BF7:BF56))^(1/COUNT(BF7:BF56)))</f>
        <v>0.20708278122005883</v>
      </c>
      <c r="BG57" s="79">
        <f t="shared" si="26"/>
        <v>0.19644214020677112</v>
      </c>
      <c r="BH57" s="79">
        <f t="shared" si="26"/>
        <v>0.19309117472721679</v>
      </c>
      <c r="BI57" s="79">
        <f t="shared" si="26"/>
        <v>0.19926447857498059</v>
      </c>
    </row>
    <row r="58" spans="1:61" x14ac:dyDescent="0.25">
      <c r="B58" s="138">
        <f>B57/$F$59</f>
        <v>0.46028281582493602</v>
      </c>
      <c r="C58" s="138">
        <f t="shared" ref="C58:F58" si="27">C57/$F$59</f>
        <v>0.19021762654359031</v>
      </c>
      <c r="D58" s="138">
        <f t="shared" si="27"/>
        <v>8.5050286024348914E-2</v>
      </c>
      <c r="E58" s="138">
        <f t="shared" si="27"/>
        <v>0.1157019059547959</v>
      </c>
      <c r="F58" s="149">
        <f t="shared" si="27"/>
        <v>0.14874736565232871</v>
      </c>
      <c r="I58" s="14"/>
      <c r="J58" s="14"/>
      <c r="K58" s="1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61" x14ac:dyDescent="0.25">
      <c r="C59" s="14"/>
      <c r="D59" s="14"/>
      <c r="E59" s="16"/>
      <c r="F59" s="3">
        <f>SUM(B57:F57)</f>
        <v>2138572.1260000002</v>
      </c>
      <c r="I59" s="14"/>
      <c r="J59" s="14"/>
      <c r="K59" s="15"/>
    </row>
    <row r="60" spans="1:61" x14ac:dyDescent="0.25">
      <c r="C60" s="14"/>
      <c r="D60" s="14"/>
      <c r="E60" s="16"/>
      <c r="I60" s="14"/>
      <c r="J60" s="14"/>
      <c r="K60" s="15"/>
    </row>
    <row r="61" spans="1:61" x14ac:dyDescent="0.25">
      <c r="C61" s="14"/>
      <c r="D61" s="14"/>
      <c r="E61" s="16"/>
      <c r="I61" s="14"/>
      <c r="J61" s="14"/>
      <c r="K61" s="15"/>
    </row>
    <row r="62" spans="1:61" x14ac:dyDescent="0.25">
      <c r="I62" s="14"/>
      <c r="J62" s="14"/>
      <c r="K62" s="15"/>
    </row>
    <row r="63" spans="1:61" x14ac:dyDescent="0.25">
      <c r="I63" s="14"/>
      <c r="J63" s="14"/>
      <c r="K63" s="14"/>
    </row>
    <row r="64" spans="1:61" x14ac:dyDescent="0.25">
      <c r="D64" s="17"/>
      <c r="E64" s="17"/>
      <c r="I64" s="14"/>
      <c r="J64" s="14"/>
      <c r="K64" s="14"/>
    </row>
    <row r="65" spans="1:11" x14ac:dyDescent="0.25">
      <c r="E65" s="2"/>
      <c r="K65" s="2"/>
    </row>
    <row r="68" spans="1:11" x14ac:dyDescent="0.25">
      <c r="A68" s="11"/>
      <c r="B68" s="12"/>
      <c r="C68" s="1"/>
      <c r="D68" s="12"/>
      <c r="E68" s="1"/>
      <c r="F68" s="1"/>
      <c r="G68" s="1"/>
    </row>
    <row r="69" spans="1:11" x14ac:dyDescent="0.25">
      <c r="A69" s="68" t="s">
        <v>33</v>
      </c>
      <c r="B69" s="63" t="s">
        <v>0</v>
      </c>
      <c r="C69" s="63" t="s">
        <v>1</v>
      </c>
      <c r="D69" s="63" t="s">
        <v>2</v>
      </c>
      <c r="E69" s="63" t="s">
        <v>3</v>
      </c>
      <c r="F69" s="64" t="s">
        <v>5</v>
      </c>
      <c r="G69" s="65" t="s">
        <v>6</v>
      </c>
    </row>
    <row r="70" spans="1:11" x14ac:dyDescent="0.25">
      <c r="A70" s="26" t="s">
        <v>63</v>
      </c>
      <c r="B70" s="93">
        <v>0</v>
      </c>
      <c r="C70" s="93">
        <v>0</v>
      </c>
      <c r="D70" s="93">
        <v>0</v>
      </c>
      <c r="E70" s="93">
        <v>5600000</v>
      </c>
      <c r="F70" s="94">
        <v>0</v>
      </c>
      <c r="G70" s="95">
        <v>280000000</v>
      </c>
    </row>
    <row r="71" spans="1:11" x14ac:dyDescent="0.25">
      <c r="A71" s="26" t="s">
        <v>64</v>
      </c>
      <c r="B71" s="93">
        <v>0</v>
      </c>
      <c r="C71" s="93">
        <v>0</v>
      </c>
      <c r="D71" s="93">
        <v>0</v>
      </c>
      <c r="E71" s="93">
        <v>500</v>
      </c>
      <c r="F71" s="94">
        <v>0</v>
      </c>
      <c r="G71" s="95">
        <v>1680000</v>
      </c>
    </row>
    <row r="72" spans="1:11" x14ac:dyDescent="0.25">
      <c r="A72" s="26" t="s">
        <v>65</v>
      </c>
      <c r="B72" s="93">
        <v>62.618000000000002</v>
      </c>
      <c r="C72" s="93">
        <v>6676.78</v>
      </c>
      <c r="D72" s="93">
        <v>781</v>
      </c>
      <c r="E72" s="93">
        <v>38.54</v>
      </c>
      <c r="F72" s="94">
        <v>6.0369999999999999</v>
      </c>
      <c r="G72" s="95">
        <v>0</v>
      </c>
    </row>
    <row r="73" spans="1:11" x14ac:dyDescent="0.25">
      <c r="A73" s="26" t="s">
        <v>66</v>
      </c>
      <c r="B73" s="9">
        <f>B57/1000</f>
        <v>984.34799999999996</v>
      </c>
      <c r="C73" s="9">
        <f>C57/1000</f>
        <v>406.79411399999998</v>
      </c>
      <c r="D73" s="9">
        <f>D57/1000</f>
        <v>181.88617099999996</v>
      </c>
      <c r="E73" s="9">
        <f>E57/1000</f>
        <v>247.43687099999997</v>
      </c>
      <c r="F73" s="22">
        <f>F57/1000</f>
        <v>318.10697000000005</v>
      </c>
      <c r="G73" s="37"/>
    </row>
    <row r="74" spans="1:11" x14ac:dyDescent="0.25">
      <c r="A74" s="27" t="s">
        <v>34</v>
      </c>
      <c r="B74" s="112">
        <f>B70/$G70</f>
        <v>0</v>
      </c>
      <c r="C74" s="112">
        <f>C70/$G70</f>
        <v>0</v>
      </c>
      <c r="D74" s="112">
        <f>D70/$G70</f>
        <v>0</v>
      </c>
      <c r="E74" s="112">
        <f>E70/$G70</f>
        <v>0.02</v>
      </c>
      <c r="F74" s="113">
        <f>F70/$G70</f>
        <v>0</v>
      </c>
      <c r="G74" s="38"/>
    </row>
    <row r="77" spans="1:11" x14ac:dyDescent="0.25">
      <c r="A77" s="21" t="s">
        <v>41</v>
      </c>
    </row>
    <row r="78" spans="1:11" x14ac:dyDescent="0.25">
      <c r="A78" s="68" t="s">
        <v>33</v>
      </c>
      <c r="B78" s="63" t="s">
        <v>0</v>
      </c>
      <c r="C78" s="63" t="s">
        <v>1</v>
      </c>
      <c r="D78" s="63" t="s">
        <v>2</v>
      </c>
      <c r="E78" s="63" t="s">
        <v>3</v>
      </c>
      <c r="F78" s="63" t="s">
        <v>5</v>
      </c>
      <c r="G78" s="65" t="s">
        <v>6</v>
      </c>
    </row>
    <row r="79" spans="1:11" x14ac:dyDescent="0.25">
      <c r="A79" s="26" t="s">
        <v>40</v>
      </c>
      <c r="B79" s="9">
        <f t="shared" ref="B79:E79" si="28">IF(B71=0,0,B70/B71)</f>
        <v>0</v>
      </c>
      <c r="C79" s="9">
        <f t="shared" si="28"/>
        <v>0</v>
      </c>
      <c r="D79" s="9">
        <f t="shared" si="28"/>
        <v>0</v>
      </c>
      <c r="E79" s="9">
        <f t="shared" si="28"/>
        <v>11200</v>
      </c>
      <c r="F79" s="9">
        <f>IF(F71=0,0,F70/F71)</f>
        <v>0</v>
      </c>
      <c r="G79" s="36">
        <f>G70/G71</f>
        <v>166.66666666666666</v>
      </c>
    </row>
    <row r="80" spans="1:11" x14ac:dyDescent="0.25">
      <c r="A80" s="26" t="s">
        <v>36</v>
      </c>
      <c r="B80" s="3">
        <f>G57*10000</f>
        <v>3364.6212691788242</v>
      </c>
      <c r="C80" s="3">
        <f t="shared" ref="C80:F80" si="29">H57*10000</f>
        <v>6206.8184137849503</v>
      </c>
      <c r="D80" s="3">
        <f t="shared" si="29"/>
        <v>4014.5720265331329</v>
      </c>
      <c r="E80" s="3">
        <f t="shared" si="29"/>
        <v>1966.6201342694931</v>
      </c>
      <c r="F80" s="3">
        <f t="shared" si="29"/>
        <v>5991.8864708227002</v>
      </c>
      <c r="G80" s="37"/>
    </row>
    <row r="81" spans="1:7" x14ac:dyDescent="0.25">
      <c r="A81" s="27" t="s">
        <v>35</v>
      </c>
      <c r="B81" s="23">
        <f>B73/(B71+B73-B72)</f>
        <v>1.0679352955854753</v>
      </c>
      <c r="C81" s="23">
        <f>C73/(C71+C73-C72)</f>
        <v>-6.4879590065475945E-2</v>
      </c>
      <c r="D81" s="23">
        <f>D73/(D71+D73-D72)</f>
        <v>-0.30359200905709682</v>
      </c>
      <c r="E81" s="23">
        <f>E73/(E71+E73-E72)</f>
        <v>0.34904494732915808</v>
      </c>
      <c r="F81" s="23">
        <f>F73/(F71+F73-F72)</f>
        <v>1.019345020605475</v>
      </c>
      <c r="G81" s="38"/>
    </row>
    <row r="83" spans="1:7" x14ac:dyDescent="0.25">
      <c r="A83" s="21" t="s">
        <v>42</v>
      </c>
    </row>
    <row r="84" spans="1:7" x14ac:dyDescent="0.25">
      <c r="A84" s="68" t="s">
        <v>33</v>
      </c>
      <c r="B84" s="62" t="s">
        <v>0</v>
      </c>
      <c r="C84" s="63" t="s">
        <v>1</v>
      </c>
      <c r="D84" s="63" t="s">
        <v>2</v>
      </c>
      <c r="E84" s="63" t="s">
        <v>3</v>
      </c>
      <c r="F84" s="64" t="s">
        <v>5</v>
      </c>
      <c r="G84" s="65" t="s">
        <v>48</v>
      </c>
    </row>
    <row r="85" spans="1:7" x14ac:dyDescent="0.25">
      <c r="A85" s="26" t="s">
        <v>40</v>
      </c>
      <c r="B85" s="33">
        <f>IF(B79&gt;References!$A$11,References!$B$11,IF(B79&lt;References!$A$13,References!$B$13,References!$B$12))</f>
        <v>3</v>
      </c>
      <c r="C85" s="9">
        <f>IF(C79&gt;References!$A$11,References!$B$11,IF(C79&lt;References!$A$13,References!$B$13,References!$B$12))</f>
        <v>3</v>
      </c>
      <c r="D85" s="9">
        <f>IF(D79&gt;References!$A$11,References!$B$11,IF(D79&lt;References!$A$13,References!$B$13,References!$B$12))</f>
        <v>3</v>
      </c>
      <c r="E85" s="9">
        <f>IF(E79&gt;References!$A$11,References!$B$11,IF(E79&lt;References!$A$13,References!$B$13,References!$B$12))</f>
        <v>1</v>
      </c>
      <c r="F85" s="22">
        <f>IF(F79&gt;References!$A$11,References!$B$11,IF(F79&lt;References!$A$13,References!$B$13,References!$B$12))</f>
        <v>3</v>
      </c>
      <c r="G85" s="39">
        <v>3</v>
      </c>
    </row>
    <row r="86" spans="1:7" x14ac:dyDescent="0.25">
      <c r="A86" s="26" t="s">
        <v>36</v>
      </c>
      <c r="B86" s="33">
        <f>IF(B80&lt;References!$A$16,References!$B$16,IF(B80&gt;References!$A$18,References!$B$18,References!$B$17))</f>
        <v>3</v>
      </c>
      <c r="C86" s="9">
        <f>IF(C80&lt;References!$A$16,References!$B$16,IF(C80&gt;References!$A$18,References!$B$18,References!$B$17))</f>
        <v>3</v>
      </c>
      <c r="D86" s="9">
        <f>IF(D80&lt;References!$A$16,References!$B$16,IF(D80&gt;References!$A$18,References!$B$18,References!$B$17))</f>
        <v>3</v>
      </c>
      <c r="E86" s="9">
        <f>IF(E80&lt;References!$A$16,References!$B$16,IF(E80&gt;References!$A$18,References!$B$18,References!$B$17))</f>
        <v>2</v>
      </c>
      <c r="F86" s="22">
        <f>IF(F80&lt;References!$A$16,References!$B$16,IF(F80&gt;References!$A$18,References!$B$18,References!$B$17))</f>
        <v>3</v>
      </c>
      <c r="G86" s="40">
        <v>3</v>
      </c>
    </row>
    <row r="87" spans="1:7" x14ac:dyDescent="0.25">
      <c r="A87" s="27" t="s">
        <v>35</v>
      </c>
      <c r="B87" s="34">
        <f>IF(B81&lt;References!$A$21,References!$B$21,IF(B81&gt;References!$A$23,References!$B$23,References!$B$22))</f>
        <v>3</v>
      </c>
      <c r="C87" s="35">
        <f>IF(C81&lt;References!$A$21,References!$B$21,IF(C81&gt;References!$A$23,References!$B$23,References!$B$22))</f>
        <v>1</v>
      </c>
      <c r="D87" s="35">
        <f>IF(D81&lt;References!$A$21,References!$B$21,IF(D81&gt;References!$A$23,References!$B$23,References!$B$22))</f>
        <v>1</v>
      </c>
      <c r="E87" s="35">
        <f>IF(E81&lt;References!$A$21,References!$B$21,IF(E81&gt;References!$A$23,References!$B$23,References!$B$22))</f>
        <v>2</v>
      </c>
      <c r="F87" s="24">
        <f>IF(F81&lt;References!$A$21,References!$B$21,IF(F81&gt;References!$A$23,References!$B$23,References!$B$22))</f>
        <v>3</v>
      </c>
      <c r="G87" s="41">
        <v>3</v>
      </c>
    </row>
    <row r="88" spans="1:7" x14ac:dyDescent="0.25">
      <c r="A88" s="7"/>
      <c r="B88" s="9"/>
      <c r="C88" s="9"/>
      <c r="D88" s="9"/>
      <c r="E88" s="9"/>
      <c r="F88" s="9"/>
      <c r="G88" s="9"/>
    </row>
    <row r="89" spans="1:7" x14ac:dyDescent="0.25">
      <c r="A89" s="21" t="s">
        <v>47</v>
      </c>
    </row>
    <row r="90" spans="1:7" x14ac:dyDescent="0.25">
      <c r="A90" s="68" t="s">
        <v>33</v>
      </c>
      <c r="B90" s="62" t="s">
        <v>0</v>
      </c>
      <c r="C90" s="63" t="s">
        <v>1</v>
      </c>
      <c r="D90" s="63" t="s">
        <v>2</v>
      </c>
      <c r="E90" s="63" t="s">
        <v>3</v>
      </c>
      <c r="F90" s="64" t="s">
        <v>5</v>
      </c>
      <c r="G90" s="65" t="s">
        <v>49</v>
      </c>
    </row>
    <row r="91" spans="1:7" x14ac:dyDescent="0.25">
      <c r="A91" s="26" t="s">
        <v>40</v>
      </c>
      <c r="B91" s="43">
        <f>B85/$G85</f>
        <v>1</v>
      </c>
      <c r="C91" s="45">
        <f t="shared" ref="C91:F91" si="30">C85/$G85</f>
        <v>1</v>
      </c>
      <c r="D91" s="45">
        <f t="shared" si="30"/>
        <v>1</v>
      </c>
      <c r="E91" s="45">
        <f t="shared" si="30"/>
        <v>0.33333333333333331</v>
      </c>
      <c r="F91" s="46">
        <f t="shared" si="30"/>
        <v>1</v>
      </c>
      <c r="G91" s="51">
        <f>References!B2</f>
        <v>0.15</v>
      </c>
    </row>
    <row r="92" spans="1:7" x14ac:dyDescent="0.25">
      <c r="A92" s="26" t="s">
        <v>36</v>
      </c>
      <c r="B92" s="42">
        <f t="shared" ref="B92:F93" si="31">B86/$G86</f>
        <v>1</v>
      </c>
      <c r="C92" s="47">
        <f t="shared" si="31"/>
        <v>1</v>
      </c>
      <c r="D92" s="47">
        <f t="shared" si="31"/>
        <v>1</v>
      </c>
      <c r="E92" s="47">
        <f t="shared" si="31"/>
        <v>0.66666666666666663</v>
      </c>
      <c r="F92" s="48">
        <f t="shared" si="31"/>
        <v>1</v>
      </c>
      <c r="G92" s="52">
        <f>References!B3</f>
        <v>0.3</v>
      </c>
    </row>
    <row r="93" spans="1:7" x14ac:dyDescent="0.25">
      <c r="A93" s="27" t="s">
        <v>35</v>
      </c>
      <c r="B93" s="44">
        <f t="shared" si="31"/>
        <v>1</v>
      </c>
      <c r="C93" s="49">
        <f t="shared" si="31"/>
        <v>0.33333333333333331</v>
      </c>
      <c r="D93" s="49">
        <f t="shared" si="31"/>
        <v>0.33333333333333331</v>
      </c>
      <c r="E93" s="49">
        <f t="shared" si="31"/>
        <v>0.66666666666666663</v>
      </c>
      <c r="F93" s="50">
        <f t="shared" si="31"/>
        <v>1</v>
      </c>
      <c r="G93" s="53">
        <f>References!B4</f>
        <v>0.15</v>
      </c>
    </row>
    <row r="95" spans="1:7" x14ac:dyDescent="0.25">
      <c r="A95" s="21" t="s">
        <v>52</v>
      </c>
    </row>
    <row r="96" spans="1:7" x14ac:dyDescent="0.25">
      <c r="A96" s="68" t="s">
        <v>33</v>
      </c>
      <c r="B96" s="62" t="s">
        <v>0</v>
      </c>
      <c r="C96" s="63" t="s">
        <v>1</v>
      </c>
      <c r="D96" s="63" t="s">
        <v>2</v>
      </c>
      <c r="E96" s="63" t="s">
        <v>3</v>
      </c>
      <c r="F96" s="64" t="s">
        <v>5</v>
      </c>
      <c r="G96" s="54"/>
    </row>
    <row r="97" spans="1:7" x14ac:dyDescent="0.25">
      <c r="A97" s="25" t="s">
        <v>40</v>
      </c>
      <c r="B97" s="55">
        <f>B91*$G91</f>
        <v>0.15</v>
      </c>
      <c r="C97" s="57">
        <f t="shared" ref="C97:F97" si="32">C91*$G91</f>
        <v>0.15</v>
      </c>
      <c r="D97" s="57">
        <f t="shared" si="32"/>
        <v>0.15</v>
      </c>
      <c r="E97" s="57">
        <f t="shared" si="32"/>
        <v>4.9999999999999996E-2</v>
      </c>
      <c r="F97" s="58">
        <f t="shared" si="32"/>
        <v>0.15</v>
      </c>
      <c r="G97" s="10"/>
    </row>
    <row r="98" spans="1:7" x14ac:dyDescent="0.25">
      <c r="A98" s="26" t="s">
        <v>36</v>
      </c>
      <c r="B98" s="59">
        <f t="shared" ref="B98:F99" si="33">B92*$G92</f>
        <v>0.3</v>
      </c>
      <c r="C98" s="60">
        <f t="shared" si="33"/>
        <v>0.3</v>
      </c>
      <c r="D98" s="60">
        <f t="shared" si="33"/>
        <v>0.3</v>
      </c>
      <c r="E98" s="60">
        <f t="shared" si="33"/>
        <v>0.19999999999999998</v>
      </c>
      <c r="F98" s="61">
        <f t="shared" si="33"/>
        <v>0.3</v>
      </c>
      <c r="G98" s="56"/>
    </row>
    <row r="99" spans="1:7" x14ac:dyDescent="0.25">
      <c r="A99" s="26" t="s">
        <v>35</v>
      </c>
      <c r="B99" s="59">
        <f t="shared" si="33"/>
        <v>0.15</v>
      </c>
      <c r="C99" s="60">
        <f t="shared" si="33"/>
        <v>4.9999999999999996E-2</v>
      </c>
      <c r="D99" s="60">
        <f t="shared" si="33"/>
        <v>4.9999999999999996E-2</v>
      </c>
      <c r="E99" s="60">
        <f t="shared" si="33"/>
        <v>9.9999999999999992E-2</v>
      </c>
      <c r="F99" s="61">
        <f t="shared" si="33"/>
        <v>0.15</v>
      </c>
      <c r="G99" s="10"/>
    </row>
    <row r="100" spans="1:7" x14ac:dyDescent="0.25">
      <c r="A100" s="28" t="s">
        <v>53</v>
      </c>
      <c r="B100" s="86">
        <f>SUM(B97:B99)</f>
        <v>0.6</v>
      </c>
      <c r="C100" s="86">
        <f t="shared" ref="C100:F100" si="34">SUM(C97:C99)</f>
        <v>0.49999999999999994</v>
      </c>
      <c r="D100" s="86">
        <f t="shared" si="34"/>
        <v>0.49999999999999994</v>
      </c>
      <c r="E100" s="86">
        <f t="shared" si="34"/>
        <v>0.35</v>
      </c>
      <c r="F100" s="86">
        <f t="shared" si="34"/>
        <v>0.6</v>
      </c>
    </row>
    <row r="104" spans="1:7" x14ac:dyDescent="0.25">
      <c r="A104" t="s">
        <v>92</v>
      </c>
    </row>
    <row r="105" spans="1:7" x14ac:dyDescent="0.25">
      <c r="A105" s="80" t="s">
        <v>53</v>
      </c>
      <c r="B105" s="81">
        <f>B100</f>
        <v>0.6</v>
      </c>
      <c r="C105" s="81">
        <f t="shared" ref="C105:F105" si="35">C100</f>
        <v>0.49999999999999994</v>
      </c>
      <c r="D105" s="81">
        <f t="shared" si="35"/>
        <v>0.49999999999999994</v>
      </c>
      <c r="E105" s="81">
        <f t="shared" si="35"/>
        <v>0.35</v>
      </c>
      <c r="F105" s="81">
        <f t="shared" si="35"/>
        <v>0.6</v>
      </c>
    </row>
    <row r="106" spans="1:7" x14ac:dyDescent="0.25">
      <c r="A106" s="80" t="s">
        <v>80</v>
      </c>
      <c r="B106" s="82">
        <f>BE57</f>
        <v>0.19561024327249293</v>
      </c>
      <c r="C106" s="82">
        <f>BF57</f>
        <v>0.20708278122005883</v>
      </c>
      <c r="D106" s="82">
        <f>BG57</f>
        <v>0.19644214020677112</v>
      </c>
      <c r="E106" s="82">
        <f>BH57</f>
        <v>0.19309117472721679</v>
      </c>
      <c r="F106" s="82">
        <f>BI57</f>
        <v>0.19926447857498059</v>
      </c>
    </row>
    <row r="107" spans="1:7" x14ac:dyDescent="0.25">
      <c r="A107" s="80" t="s">
        <v>81</v>
      </c>
      <c r="B107" s="83">
        <f>SUM(B105:B106)</f>
        <v>0.79561024327249297</v>
      </c>
      <c r="C107" s="83">
        <f t="shared" ref="C107:F107" si="36">SUM(C105:C106)</f>
        <v>0.70708278122005874</v>
      </c>
      <c r="D107" s="83">
        <f t="shared" si="36"/>
        <v>0.69644214020677109</v>
      </c>
      <c r="E107" s="83">
        <f t="shared" si="36"/>
        <v>0.5430911747272168</v>
      </c>
      <c r="F107" s="83">
        <f t="shared" si="36"/>
        <v>0.79926447857498051</v>
      </c>
    </row>
    <row r="108" spans="1:7" x14ac:dyDescent="0.25">
      <c r="A108" s="80" t="s">
        <v>86</v>
      </c>
      <c r="B108" s="76" t="str">
        <f>IF(B107&gt;References!$A$39,References!$B$39,References!$B$40)</f>
        <v>Critical</v>
      </c>
      <c r="C108" s="76" t="str">
        <f>IF(C107&gt;References!$A$39,References!$B$39,References!$B$40)</f>
        <v>Critical</v>
      </c>
      <c r="D108" s="76" t="str">
        <f>IF(D107&gt;References!$A$39,References!$B$39,References!$B$40)</f>
        <v>Critical</v>
      </c>
      <c r="E108" s="76" t="str">
        <f>IF(E107&gt;References!$A$39,References!$B$39,References!$B$40)</f>
        <v>Critical</v>
      </c>
      <c r="F108" s="76" t="str">
        <f>IF(F107&gt;References!$A$39,References!$B$39,References!$B$40)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81C4-DA70-4955-8B18-EBBE09380C56}">
  <dimension ref="A1:BI68"/>
  <sheetViews>
    <sheetView zoomScale="85" zoomScaleNormal="85" workbookViewId="0">
      <selection activeCell="F19" sqref="F19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138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27" t="s">
        <v>139</v>
      </c>
      <c r="C5" s="128"/>
      <c r="D5" s="128"/>
      <c r="E5" s="128"/>
      <c r="F5" s="129"/>
      <c r="G5" s="134" t="s">
        <v>37</v>
      </c>
      <c r="H5" s="134"/>
      <c r="I5" s="134"/>
      <c r="J5" s="134"/>
      <c r="K5" s="134"/>
      <c r="L5" s="133" t="s">
        <v>67</v>
      </c>
      <c r="M5" s="133"/>
      <c r="N5" s="133"/>
      <c r="O5" s="133"/>
      <c r="P5" s="133"/>
      <c r="Q5" s="133" t="s">
        <v>70</v>
      </c>
      <c r="R5" s="133"/>
      <c r="S5" s="133"/>
      <c r="T5" s="133"/>
      <c r="U5" s="133"/>
      <c r="V5" s="133" t="s">
        <v>72</v>
      </c>
      <c r="W5" s="133"/>
      <c r="X5" s="133"/>
      <c r="Y5" s="133"/>
      <c r="Z5" s="133"/>
      <c r="AA5" s="134" t="s">
        <v>78</v>
      </c>
      <c r="AB5" s="134"/>
      <c r="AC5" s="134"/>
      <c r="AD5" s="134"/>
      <c r="AE5" s="134"/>
      <c r="AF5" s="134" t="s">
        <v>73</v>
      </c>
      <c r="AG5" s="134"/>
      <c r="AH5" s="134"/>
      <c r="AI5" s="134"/>
      <c r="AJ5" s="134"/>
      <c r="AK5" s="134" t="s">
        <v>74</v>
      </c>
      <c r="AL5" s="134"/>
      <c r="AM5" s="134"/>
      <c r="AN5" s="134"/>
      <c r="AO5" s="134"/>
      <c r="AP5" s="133" t="s">
        <v>75</v>
      </c>
      <c r="AQ5" s="133"/>
      <c r="AR5" s="133"/>
      <c r="AS5" s="133"/>
      <c r="AT5" s="133"/>
      <c r="AU5" s="133" t="s">
        <v>76</v>
      </c>
      <c r="AV5" s="133"/>
      <c r="AW5" s="133"/>
      <c r="AX5" s="133"/>
      <c r="AY5" s="133"/>
      <c r="AZ5" s="133" t="s">
        <v>77</v>
      </c>
      <c r="BA5" s="133"/>
      <c r="BB5" s="133"/>
      <c r="BC5" s="133"/>
      <c r="BD5" s="133"/>
      <c r="BE5" s="133" t="s">
        <v>79</v>
      </c>
      <c r="BF5" s="133"/>
      <c r="BG5" s="133"/>
      <c r="BH5" s="133"/>
      <c r="BI5" s="133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7</v>
      </c>
      <c r="B7" s="89">
        <v>2.1779999999999999</v>
      </c>
      <c r="C7" s="89"/>
      <c r="D7" s="89"/>
      <c r="E7" s="89"/>
      <c r="F7" s="89"/>
      <c r="G7" s="19">
        <f>IF(B$17=0,0,(B7/B$17)^2)</f>
        <v>1.9273675085405098E-6</v>
      </c>
      <c r="H7" s="19">
        <f t="shared" ref="H7:K16" si="0">IF(C$17=0,0,(C7/C$17)^2)</f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8">
        <f>IF(COUNT(B7)=1,VLOOKUP($A7,References!$E$3:$P$69,9,FALSE),0)</f>
        <v>1</v>
      </c>
      <c r="M7" s="18">
        <f>IF(COUNT(C7)=1,VLOOKUP($A7,References!$E$3:$P$69,9,FALSE),0)</f>
        <v>0</v>
      </c>
      <c r="N7" s="18">
        <f>IF(COUNT(D7)=1,VLOOKUP($A7,References!$E$3:$P$69,9,FALSE),0)</f>
        <v>0</v>
      </c>
      <c r="O7" s="18">
        <f>IF(COUNT(E7)=1,VLOOKUP($A7,References!$E$3:$P$69,9,FALSE),0)</f>
        <v>0</v>
      </c>
      <c r="P7" s="18">
        <f>IF(COUNT(F7)=1,VLOOKUP($A7,References!$E$3:$P$69,9,FALSE),0)</f>
        <v>0</v>
      </c>
      <c r="Q7" s="18">
        <f>IF(COUNT(B7)=1,VLOOKUP($A7,References!$E$3:$P$69,10,FALSE),0)</f>
        <v>1</v>
      </c>
      <c r="R7" s="18">
        <f>IF(COUNT(C7)=1,VLOOKUP($A7,References!$E$3:$P$69,10,FALSE),0)</f>
        <v>0</v>
      </c>
      <c r="S7" s="18">
        <f>IF(COUNT(D7)=1,VLOOKUP($A7,References!$E$3:$P$69,10,FALSE),0)</f>
        <v>0</v>
      </c>
      <c r="T7" s="18">
        <f>IF(COUNT(E7)=1,VLOOKUP($A7,References!$E$3:$P$69,10,FALSE),0)</f>
        <v>0</v>
      </c>
      <c r="U7" s="18">
        <f>IF(COUNT(F7)=1,VLOOKUP($A7,References!$E$3:$P$69,10,FALSE),0)</f>
        <v>0</v>
      </c>
      <c r="V7" s="18">
        <f>IF(COUNT(B7)=1,VLOOKUP($A7,References!$E$3:$P$69,12,FALSE),0)</f>
        <v>2</v>
      </c>
      <c r="W7" s="18">
        <f>IF(COUNT(C7)=1,VLOOKUP($A7,References!$E$3:$P$69,12,FALSE),0)</f>
        <v>0</v>
      </c>
      <c r="X7" s="18">
        <f>IF(COUNT(D7)=1,VLOOKUP($A7,References!$E$3:$P$69,12,FALSE),0)</f>
        <v>0</v>
      </c>
      <c r="Y7" s="18">
        <f>IF(COUNT(E7)=1,VLOOKUP($A7,References!$E$3:$P$69,12,FALSE),0)</f>
        <v>0</v>
      </c>
      <c r="Z7" s="18">
        <f>IF(COUNT(F7)=1,VLOOKUP($A7,References!$E$3:$P$69,12,FALSE),0)</f>
        <v>0</v>
      </c>
      <c r="AA7" s="19">
        <f>L7/References!$B$28</f>
        <v>0.33333333333333331</v>
      </c>
      <c r="AB7" s="19">
        <f>M7/References!$B$28</f>
        <v>0</v>
      </c>
      <c r="AC7" s="19">
        <f>N7/References!$B$28</f>
        <v>0</v>
      </c>
      <c r="AD7" s="19">
        <f>O7/References!$B$28</f>
        <v>0</v>
      </c>
      <c r="AE7" s="19">
        <f>P7/References!$B$28</f>
        <v>0</v>
      </c>
      <c r="AF7" s="19">
        <f t="shared" ref="AF7:AF16" si="1">Q7/2</f>
        <v>0.5</v>
      </c>
      <c r="AG7" s="19">
        <f t="shared" ref="AG7:AJ16" si="2">R7/2</f>
        <v>0</v>
      </c>
      <c r="AH7" s="19">
        <f t="shared" si="2"/>
        <v>0</v>
      </c>
      <c r="AI7" s="19">
        <f t="shared" si="2"/>
        <v>0</v>
      </c>
      <c r="AJ7" s="19">
        <f t="shared" si="2"/>
        <v>0</v>
      </c>
      <c r="AK7" s="19">
        <f>V7/References!$B$36</f>
        <v>0.4</v>
      </c>
      <c r="AL7" s="19">
        <f>W7/References!$B$36</f>
        <v>0</v>
      </c>
      <c r="AM7" s="19">
        <f>X7/References!$B$36</f>
        <v>0</v>
      </c>
      <c r="AN7" s="19">
        <f>Y7/References!$B$36</f>
        <v>0</v>
      </c>
      <c r="AO7" s="19">
        <f>Z7/References!$B$36</f>
        <v>0</v>
      </c>
      <c r="AP7" s="19">
        <f>AA7*References!$B$6</f>
        <v>8.3333333333333329E-2</v>
      </c>
      <c r="AQ7" s="19">
        <f>AB7*References!$B$6</f>
        <v>0</v>
      </c>
      <c r="AR7" s="19">
        <f>AC7*References!$B$6</f>
        <v>0</v>
      </c>
      <c r="AS7" s="19">
        <f>AD7*References!$B$6</f>
        <v>0</v>
      </c>
      <c r="AT7" s="19">
        <f>AE7*References!$B$6</f>
        <v>0</v>
      </c>
      <c r="AU7" s="19">
        <f>AF7*References!$B$5</f>
        <v>2.5000000000000001E-2</v>
      </c>
      <c r="AV7" s="19">
        <f>AG7*References!$B$5</f>
        <v>0</v>
      </c>
      <c r="AW7" s="19">
        <f>AH7*References!$B$5</f>
        <v>0</v>
      </c>
      <c r="AX7" s="19">
        <f>AI7*References!$B$5</f>
        <v>0</v>
      </c>
      <c r="AY7" s="19">
        <f>AJ7*References!$B$5</f>
        <v>0</v>
      </c>
      <c r="AZ7" s="19">
        <f>AK7*References!$B$7</f>
        <v>4.0000000000000008E-2</v>
      </c>
      <c r="BA7" s="19">
        <f>AL7*References!$B$7</f>
        <v>0</v>
      </c>
      <c r="BB7" s="19">
        <f>AM7*References!$B$7</f>
        <v>0</v>
      </c>
      <c r="BC7" s="19">
        <f>AN7*References!$B$7</f>
        <v>0</v>
      </c>
      <c r="BD7" s="19">
        <f>AO7*References!$B$7</f>
        <v>0</v>
      </c>
      <c r="BE7" s="78">
        <f>IF((AP7+AU7+AZ7)=0,"",AP7+AU7+AZ7)</f>
        <v>0.14833333333333334</v>
      </c>
      <c r="BF7" s="78" t="str">
        <f t="shared" ref="BF7:BI16" si="3">IF((AQ7+AV7+BA7)=0,"",AQ7+AV7+BA7)</f>
        <v/>
      </c>
      <c r="BG7" s="78" t="str">
        <f t="shared" si="3"/>
        <v/>
      </c>
      <c r="BH7" s="78" t="str">
        <f t="shared" si="3"/>
        <v/>
      </c>
      <c r="BI7" s="78" t="str">
        <f t="shared" si="3"/>
        <v/>
      </c>
    </row>
    <row r="8" spans="1:61" x14ac:dyDescent="0.25">
      <c r="A8" s="88" t="s">
        <v>95</v>
      </c>
      <c r="B8" s="89">
        <v>125.006</v>
      </c>
      <c r="C8" s="89"/>
      <c r="D8" s="89"/>
      <c r="E8" s="89"/>
      <c r="F8" s="89"/>
      <c r="G8" s="19">
        <f t="shared" ref="G8:G16" si="4">IF(B$17=0,0,(B8/B$17)^2)</f>
        <v>6.3490756217306037E-3</v>
      </c>
      <c r="H8" s="19">
        <f t="shared" si="0"/>
        <v>0</v>
      </c>
      <c r="I8" s="19">
        <f t="shared" si="0"/>
        <v>0</v>
      </c>
      <c r="J8" s="19">
        <f t="shared" si="0"/>
        <v>0</v>
      </c>
      <c r="K8" s="19">
        <f t="shared" si="0"/>
        <v>0</v>
      </c>
      <c r="L8" s="18">
        <f>IF(COUNT(B8)=1,VLOOKUP($A8,References!$E$3:$P$69,9,FALSE),0)</f>
        <v>3</v>
      </c>
      <c r="M8" s="18">
        <f>IF(COUNT(C8)=1,VLOOKUP($A8,References!$E$3:$P$69,9,FALSE),0)</f>
        <v>0</v>
      </c>
      <c r="N8" s="18">
        <f>IF(COUNT(D8)=1,VLOOKUP($A8,References!$E$3:$P$69,9,FALSE),0)</f>
        <v>0</v>
      </c>
      <c r="O8" s="18">
        <f>IF(COUNT(E8)=1,VLOOKUP($A8,References!$E$3:$P$69,9,FALSE),0)</f>
        <v>0</v>
      </c>
      <c r="P8" s="18">
        <f>IF(COUNT(F8)=1,VLOOKUP($A8,References!$E$3:$P$69,9,FALSE),0)</f>
        <v>0</v>
      </c>
      <c r="Q8" s="18">
        <f>IF(COUNT(B8)=1,VLOOKUP($A8,References!$E$3:$P$69,10,FALSE),0)</f>
        <v>2</v>
      </c>
      <c r="R8" s="18">
        <f>IF(COUNT(C8)=1,VLOOKUP($A8,References!$E$3:$P$69,10,FALSE),0)</f>
        <v>0</v>
      </c>
      <c r="S8" s="18">
        <f>IF(COUNT(D8)=1,VLOOKUP($A8,References!$E$3:$P$69,10,FALSE),0)</f>
        <v>0</v>
      </c>
      <c r="T8" s="18">
        <f>IF(COUNT(E8)=1,VLOOKUP($A8,References!$E$3:$P$69,10,FALSE),0)</f>
        <v>0</v>
      </c>
      <c r="U8" s="18">
        <f>IF(COUNT(F8)=1,VLOOKUP($A8,References!$E$3:$P$69,10,FALSE),0)</f>
        <v>0</v>
      </c>
      <c r="V8" s="18">
        <f>IF(COUNT(B8)=1,VLOOKUP($A8,References!$E$3:$P$69,12,FALSE),0)</f>
        <v>2</v>
      </c>
      <c r="W8" s="18">
        <f>IF(COUNT(C8)=1,VLOOKUP($A8,References!$E$3:$P$69,12,FALSE),0)</f>
        <v>0</v>
      </c>
      <c r="X8" s="18">
        <f>IF(COUNT(D8)=1,VLOOKUP($A8,References!$E$3:$P$69,12,FALSE),0)</f>
        <v>0</v>
      </c>
      <c r="Y8" s="18">
        <f>IF(COUNT(E8)=1,VLOOKUP($A8,References!$E$3:$P$69,12,FALSE),0)</f>
        <v>0</v>
      </c>
      <c r="Z8" s="18">
        <f>IF(COUNT(F8)=1,VLOOKUP($A8,References!$E$3:$P$69,12,FALSE),0)</f>
        <v>0</v>
      </c>
      <c r="AA8" s="19">
        <f>L8/References!$B$28</f>
        <v>1</v>
      </c>
      <c r="AB8" s="19">
        <f>M8/References!$B$28</f>
        <v>0</v>
      </c>
      <c r="AC8" s="19">
        <f>N8/References!$B$28</f>
        <v>0</v>
      </c>
      <c r="AD8" s="19">
        <f>O8/References!$B$28</f>
        <v>0</v>
      </c>
      <c r="AE8" s="19">
        <f>P8/References!$B$28</f>
        <v>0</v>
      </c>
      <c r="AF8" s="19">
        <f t="shared" si="1"/>
        <v>1</v>
      </c>
      <c r="AG8" s="19">
        <f t="shared" si="2"/>
        <v>0</v>
      </c>
      <c r="AH8" s="19">
        <f t="shared" si="2"/>
        <v>0</v>
      </c>
      <c r="AI8" s="19">
        <f t="shared" si="2"/>
        <v>0</v>
      </c>
      <c r="AJ8" s="19">
        <f t="shared" si="2"/>
        <v>0</v>
      </c>
      <c r="AK8" s="19">
        <f>V8/References!$B$36</f>
        <v>0.4</v>
      </c>
      <c r="AL8" s="19">
        <f>W8/References!$B$36</f>
        <v>0</v>
      </c>
      <c r="AM8" s="19">
        <f>X8/References!$B$36</f>
        <v>0</v>
      </c>
      <c r="AN8" s="19">
        <f>Y8/References!$B$36</f>
        <v>0</v>
      </c>
      <c r="AO8" s="19">
        <f>Z8/References!$B$36</f>
        <v>0</v>
      </c>
      <c r="AP8" s="19">
        <f>AA8*References!$B$6</f>
        <v>0.25</v>
      </c>
      <c r="AQ8" s="19">
        <f>AB8*References!$B$6</f>
        <v>0</v>
      </c>
      <c r="AR8" s="19">
        <f>AC8*References!$B$6</f>
        <v>0</v>
      </c>
      <c r="AS8" s="19">
        <f>AD8*References!$B$6</f>
        <v>0</v>
      </c>
      <c r="AT8" s="19">
        <f>AE8*References!$B$6</f>
        <v>0</v>
      </c>
      <c r="AU8" s="19">
        <f>AF8*References!$B$5</f>
        <v>0.05</v>
      </c>
      <c r="AV8" s="19">
        <f>AG8*References!$B$5</f>
        <v>0</v>
      </c>
      <c r="AW8" s="19">
        <f>AH8*References!$B$5</f>
        <v>0</v>
      </c>
      <c r="AX8" s="19">
        <f>AI8*References!$B$5</f>
        <v>0</v>
      </c>
      <c r="AY8" s="19">
        <f>AJ8*References!$B$5</f>
        <v>0</v>
      </c>
      <c r="AZ8" s="19">
        <f>AK8*References!$B$7</f>
        <v>4.0000000000000008E-2</v>
      </c>
      <c r="BA8" s="19">
        <f>AL8*References!$B$7</f>
        <v>0</v>
      </c>
      <c r="BB8" s="19">
        <f>AM8*References!$B$7</f>
        <v>0</v>
      </c>
      <c r="BC8" s="19">
        <f>AN8*References!$B$7</f>
        <v>0</v>
      </c>
      <c r="BD8" s="19">
        <f>AO8*References!$B$7</f>
        <v>0</v>
      </c>
      <c r="BE8" s="78">
        <f t="shared" ref="BE8:BE16" si="5">IF((AP8+AU8+AZ8)=0,"",AP8+AU8+AZ8)</f>
        <v>0.33999999999999997</v>
      </c>
      <c r="BF8" s="78" t="str">
        <f t="shared" si="3"/>
        <v/>
      </c>
      <c r="BG8" s="78" t="str">
        <f t="shared" si="3"/>
        <v/>
      </c>
      <c r="BH8" s="78" t="str">
        <f t="shared" si="3"/>
        <v/>
      </c>
      <c r="BI8" s="78" t="str">
        <f t="shared" si="3"/>
        <v/>
      </c>
    </row>
    <row r="9" spans="1:61" x14ac:dyDescent="0.25">
      <c r="A9" s="88" t="s">
        <v>10</v>
      </c>
      <c r="B9" s="89">
        <v>281.608</v>
      </c>
      <c r="C9" s="89">
        <v>10136.1</v>
      </c>
      <c r="D9" s="89">
        <v>20714.8</v>
      </c>
      <c r="E9" s="89">
        <v>7458.04</v>
      </c>
      <c r="F9" s="89"/>
      <c r="G9" s="19">
        <f t="shared" si="4"/>
        <v>3.222098101147719E-2</v>
      </c>
      <c r="H9" s="19">
        <f t="shared" si="0"/>
        <v>1</v>
      </c>
      <c r="I9" s="19">
        <f t="shared" si="0"/>
        <v>1</v>
      </c>
      <c r="J9" s="19">
        <f t="shared" si="0"/>
        <v>1</v>
      </c>
      <c r="K9" s="19">
        <f t="shared" si="0"/>
        <v>0</v>
      </c>
      <c r="L9" s="18">
        <f>IF(COUNT(B9)=1,VLOOKUP($A9,References!$E$3:$P$69,9,FALSE),0)</f>
        <v>3</v>
      </c>
      <c r="M9" s="18">
        <f>IF(COUNT(C9)=1,VLOOKUP($A9,References!$E$3:$P$69,9,FALSE),0)</f>
        <v>3</v>
      </c>
      <c r="N9" s="18">
        <f>IF(COUNT(D9)=1,VLOOKUP($A9,References!$E$3:$P$69,9,FALSE),0)</f>
        <v>3</v>
      </c>
      <c r="O9" s="18">
        <f>IF(COUNT(E9)=1,VLOOKUP($A9,References!$E$3:$P$69,9,FALSE),0)</f>
        <v>3</v>
      </c>
      <c r="P9" s="18">
        <f>IF(COUNT(F9)=1,VLOOKUP($A9,References!$E$3:$P$69,9,FALSE),0)</f>
        <v>0</v>
      </c>
      <c r="Q9" s="18">
        <f>IF(COUNT(B9)=1,VLOOKUP($A9,References!$E$3:$P$69,10,FALSE),0)</f>
        <v>1</v>
      </c>
      <c r="R9" s="18">
        <f>IF(COUNT(C9)=1,VLOOKUP($A9,References!$E$3:$P$69,10,FALSE),0)</f>
        <v>1</v>
      </c>
      <c r="S9" s="18">
        <f>IF(COUNT(D9)=1,VLOOKUP($A9,References!$E$3:$P$69,10,FALSE),0)</f>
        <v>1</v>
      </c>
      <c r="T9" s="18">
        <f>IF(COUNT(E9)=1,VLOOKUP($A9,References!$E$3:$P$69,10,FALSE),0)</f>
        <v>1</v>
      </c>
      <c r="U9" s="18">
        <f>IF(COUNT(F9)=1,VLOOKUP($A9,References!$E$3:$P$69,10,FALSE),0)</f>
        <v>0</v>
      </c>
      <c r="V9" s="18">
        <f>IF(COUNT(B9)=1,VLOOKUP($A9,References!$E$3:$P$69,12,FALSE),0)</f>
        <v>3</v>
      </c>
      <c r="W9" s="18">
        <f>IF(COUNT(C9)=1,VLOOKUP($A9,References!$E$3:$P$69,12,FALSE),0)</f>
        <v>3</v>
      </c>
      <c r="X9" s="18">
        <f>IF(COUNT(D9)=1,VLOOKUP($A9,References!$E$3:$P$69,12,FALSE),0)</f>
        <v>3</v>
      </c>
      <c r="Y9" s="18">
        <f>IF(COUNT(E9)=1,VLOOKUP($A9,References!$E$3:$P$69,12,FALSE),0)</f>
        <v>3</v>
      </c>
      <c r="Z9" s="18">
        <f>IF(COUNT(F9)=1,VLOOKUP($A9,References!$E$3:$P$69,12,FALSE),0)</f>
        <v>0</v>
      </c>
      <c r="AA9" s="19">
        <f>L9/References!$B$28</f>
        <v>1</v>
      </c>
      <c r="AB9" s="19">
        <f>M9/References!$B$28</f>
        <v>1</v>
      </c>
      <c r="AC9" s="19">
        <f>N9/References!$B$28</f>
        <v>1</v>
      </c>
      <c r="AD9" s="19">
        <f>O9/References!$B$28</f>
        <v>1</v>
      </c>
      <c r="AE9" s="19">
        <f>P9/References!$B$28</f>
        <v>0</v>
      </c>
      <c r="AF9" s="19">
        <f t="shared" si="1"/>
        <v>0.5</v>
      </c>
      <c r="AG9" s="19">
        <f t="shared" si="2"/>
        <v>0.5</v>
      </c>
      <c r="AH9" s="19">
        <f t="shared" si="2"/>
        <v>0.5</v>
      </c>
      <c r="AI9" s="19">
        <f t="shared" si="2"/>
        <v>0.5</v>
      </c>
      <c r="AJ9" s="19">
        <f t="shared" si="2"/>
        <v>0</v>
      </c>
      <c r="AK9" s="19">
        <f>V9/References!$B$36</f>
        <v>0.6</v>
      </c>
      <c r="AL9" s="19">
        <f>W9/References!$B$36</f>
        <v>0.6</v>
      </c>
      <c r="AM9" s="19">
        <f>X9/References!$B$36</f>
        <v>0.6</v>
      </c>
      <c r="AN9" s="19">
        <f>Y9/References!$B$36</f>
        <v>0.6</v>
      </c>
      <c r="AO9" s="19">
        <f>Z9/References!$B$36</f>
        <v>0</v>
      </c>
      <c r="AP9" s="19">
        <f>AA9*References!$B$6</f>
        <v>0.25</v>
      </c>
      <c r="AQ9" s="19">
        <f>AB9*References!$B$6</f>
        <v>0.25</v>
      </c>
      <c r="AR9" s="19">
        <f>AC9*References!$B$6</f>
        <v>0.25</v>
      </c>
      <c r="AS9" s="19">
        <f>AD9*References!$B$6</f>
        <v>0.25</v>
      </c>
      <c r="AT9" s="19">
        <f>AE9*References!$B$6</f>
        <v>0</v>
      </c>
      <c r="AU9" s="19">
        <f>AF9*References!$B$5</f>
        <v>2.5000000000000001E-2</v>
      </c>
      <c r="AV9" s="19">
        <f>AG9*References!$B$5</f>
        <v>2.5000000000000001E-2</v>
      </c>
      <c r="AW9" s="19">
        <f>AH9*References!$B$5</f>
        <v>2.5000000000000001E-2</v>
      </c>
      <c r="AX9" s="19">
        <f>AI9*References!$B$5</f>
        <v>2.5000000000000001E-2</v>
      </c>
      <c r="AY9" s="19">
        <f>AJ9*References!$B$5</f>
        <v>0</v>
      </c>
      <c r="AZ9" s="19">
        <f>AK9*References!$B$7</f>
        <v>0.06</v>
      </c>
      <c r="BA9" s="19">
        <f>AL9*References!$B$7</f>
        <v>0.06</v>
      </c>
      <c r="BB9" s="19">
        <f>AM9*References!$B$7</f>
        <v>0.06</v>
      </c>
      <c r="BC9" s="19">
        <f>AN9*References!$B$7</f>
        <v>0.06</v>
      </c>
      <c r="BD9" s="19">
        <f>AO9*References!$B$7</f>
        <v>0</v>
      </c>
      <c r="BE9" s="78">
        <f t="shared" si="5"/>
        <v>0.33500000000000002</v>
      </c>
      <c r="BF9" s="78">
        <f t="shared" si="3"/>
        <v>0.33500000000000002</v>
      </c>
      <c r="BG9" s="78">
        <f t="shared" si="3"/>
        <v>0.33500000000000002</v>
      </c>
      <c r="BH9" s="78">
        <f t="shared" si="3"/>
        <v>0.33500000000000002</v>
      </c>
      <c r="BI9" s="78" t="str">
        <f t="shared" si="3"/>
        <v/>
      </c>
    </row>
    <row r="10" spans="1:61" x14ac:dyDescent="0.25">
      <c r="A10" s="88" t="s">
        <v>17</v>
      </c>
      <c r="B10" s="89">
        <v>40.200000000000003</v>
      </c>
      <c r="C10" s="89"/>
      <c r="D10" s="89"/>
      <c r="E10" s="89"/>
      <c r="F10" s="89"/>
      <c r="G10" s="19">
        <f t="shared" si="4"/>
        <v>6.5660001562115142E-4</v>
      </c>
      <c r="H10" s="19">
        <f t="shared" si="0"/>
        <v>0</v>
      </c>
      <c r="I10" s="19">
        <f t="shared" si="0"/>
        <v>0</v>
      </c>
      <c r="J10" s="19">
        <f t="shared" si="0"/>
        <v>0</v>
      </c>
      <c r="K10" s="19">
        <f t="shared" si="0"/>
        <v>0</v>
      </c>
      <c r="L10" s="18">
        <f>IF(COUNT(B10)=1,VLOOKUP($A10,References!$E$3:$P$69,9,FALSE),0)</f>
        <v>1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0</v>
      </c>
      <c r="Q10" s="18">
        <f>IF(COUNT(B10)=1,VLOOKUP($A10,References!$E$3:$P$69,10,FALSE),0)</f>
        <v>2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0</v>
      </c>
      <c r="V10" s="18">
        <f>IF(COUNT(B10)=1,VLOOKUP($A10,References!$E$3:$P$69,12,FALSE),0)</f>
        <v>1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0</v>
      </c>
      <c r="AA10" s="19">
        <f>L10/References!$B$28</f>
        <v>0.33333333333333331</v>
      </c>
      <c r="AB10" s="19">
        <f>M10/References!$B$28</f>
        <v>0</v>
      </c>
      <c r="AC10" s="19">
        <f>N10/References!$B$28</f>
        <v>0</v>
      </c>
      <c r="AD10" s="19">
        <f>O10/References!$B$28</f>
        <v>0</v>
      </c>
      <c r="AE10" s="19">
        <f>P10/References!$B$28</f>
        <v>0</v>
      </c>
      <c r="AF10" s="19">
        <f t="shared" si="1"/>
        <v>1</v>
      </c>
      <c r="AG10" s="19">
        <f t="shared" si="2"/>
        <v>0</v>
      </c>
      <c r="AH10" s="19">
        <f t="shared" si="2"/>
        <v>0</v>
      </c>
      <c r="AI10" s="19">
        <f t="shared" si="2"/>
        <v>0</v>
      </c>
      <c r="AJ10" s="19">
        <f t="shared" si="2"/>
        <v>0</v>
      </c>
      <c r="AK10" s="19">
        <f>V10/References!$B$36</f>
        <v>0.2</v>
      </c>
      <c r="AL10" s="19">
        <f>W10/References!$B$36</f>
        <v>0</v>
      </c>
      <c r="AM10" s="19">
        <f>X10/References!$B$36</f>
        <v>0</v>
      </c>
      <c r="AN10" s="19">
        <f>Y10/References!$B$36</f>
        <v>0</v>
      </c>
      <c r="AO10" s="19">
        <f>Z10/References!$B$36</f>
        <v>0</v>
      </c>
      <c r="AP10" s="19">
        <f>AA10*References!$B$6</f>
        <v>8.3333333333333329E-2</v>
      </c>
      <c r="AQ10" s="19">
        <f>AB10*References!$B$6</f>
        <v>0</v>
      </c>
      <c r="AR10" s="19">
        <f>AC10*References!$B$6</f>
        <v>0</v>
      </c>
      <c r="AS10" s="19">
        <f>AD10*References!$B$6</f>
        <v>0</v>
      </c>
      <c r="AT10" s="19">
        <f>AE10*References!$B$6</f>
        <v>0</v>
      </c>
      <c r="AU10" s="19">
        <f>AF10*References!$B$5</f>
        <v>0.05</v>
      </c>
      <c r="AV10" s="19">
        <f>AG10*References!$B$5</f>
        <v>0</v>
      </c>
      <c r="AW10" s="19">
        <f>AH10*References!$B$5</f>
        <v>0</v>
      </c>
      <c r="AX10" s="19">
        <f>AI10*References!$B$5</f>
        <v>0</v>
      </c>
      <c r="AY10" s="19">
        <f>AJ10*References!$B$5</f>
        <v>0</v>
      </c>
      <c r="AZ10" s="19">
        <f>AK10*References!$B$7</f>
        <v>2.0000000000000004E-2</v>
      </c>
      <c r="BA10" s="19">
        <f>AL10*References!$B$7</f>
        <v>0</v>
      </c>
      <c r="BB10" s="19">
        <f>AM10*References!$B$7</f>
        <v>0</v>
      </c>
      <c r="BC10" s="19">
        <f>AN10*References!$B$7</f>
        <v>0</v>
      </c>
      <c r="BD10" s="19">
        <f>AO10*References!$B$7</f>
        <v>0</v>
      </c>
      <c r="BE10" s="78">
        <f t="shared" si="5"/>
        <v>0.15333333333333332</v>
      </c>
      <c r="BF10" s="78" t="str">
        <f t="shared" si="3"/>
        <v/>
      </c>
      <c r="BG10" s="78" t="str">
        <f t="shared" si="3"/>
        <v/>
      </c>
      <c r="BH10" s="78" t="str">
        <f t="shared" si="3"/>
        <v/>
      </c>
      <c r="BI10" s="78" t="str">
        <f t="shared" si="3"/>
        <v/>
      </c>
    </row>
    <row r="11" spans="1:61" x14ac:dyDescent="0.25">
      <c r="A11" s="88" t="s">
        <v>124</v>
      </c>
      <c r="B11" s="89">
        <v>27</v>
      </c>
      <c r="C11" s="89"/>
      <c r="D11" s="89"/>
      <c r="E11" s="90"/>
      <c r="F11" s="89"/>
      <c r="G11" s="19">
        <f t="shared" si="4"/>
        <v>2.9619403689748973E-4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8">
        <f>IF(COUNT(B11)=1,VLOOKUP($A11,References!$E$3:$P$69,9,FALSE),0)</f>
        <v>2</v>
      </c>
      <c r="M11" s="18">
        <f>IF(COUNT(C11)=1,VLOOKUP($A11,References!$E$3:$P$69,9,FALSE),0)</f>
        <v>0</v>
      </c>
      <c r="N11" s="18">
        <f>IF(COUNT(D11)=1,VLOOKUP($A11,References!$E$3:$P$69,9,FALSE),0)</f>
        <v>0</v>
      </c>
      <c r="O11" s="18">
        <f>IF(COUNT(E11)=1,VLOOKUP($A11,References!$E$3:$P$69,9,FALSE),0)</f>
        <v>0</v>
      </c>
      <c r="P11" s="18">
        <f>IF(COUNT(F11)=1,VLOOKUP($A11,References!$E$3:$P$69,9,FALSE),0)</f>
        <v>0</v>
      </c>
      <c r="Q11" s="18">
        <f>IF(COUNT(B11)=1,VLOOKUP($A11,References!$E$3:$P$69,10,FALSE),0)</f>
        <v>2</v>
      </c>
      <c r="R11" s="18">
        <f>IF(COUNT(C11)=1,VLOOKUP($A11,References!$E$3:$P$69,10,FALSE),0)</f>
        <v>0</v>
      </c>
      <c r="S11" s="18">
        <f>IF(COUNT(D11)=1,VLOOKUP($A11,References!$E$3:$P$69,10,FALSE),0)</f>
        <v>0</v>
      </c>
      <c r="T11" s="18">
        <f>IF(COUNT(E11)=1,VLOOKUP($A11,References!$E$3:$P$69,10,FALSE),0)</f>
        <v>0</v>
      </c>
      <c r="U11" s="18">
        <f>IF(COUNT(F11)=1,VLOOKUP($A11,References!$E$3:$P$69,10,FALSE),0)</f>
        <v>0</v>
      </c>
      <c r="V11" s="18">
        <f>IF(COUNT(B11)=1,VLOOKUP($A11,References!$E$3:$P$69,12,FALSE),0)</f>
        <v>1</v>
      </c>
      <c r="W11" s="18">
        <f>IF(COUNT(C11)=1,VLOOKUP($A11,References!$E$3:$P$69,12,FALSE),0)</f>
        <v>0</v>
      </c>
      <c r="X11" s="18">
        <f>IF(COUNT(D11)=1,VLOOKUP($A11,References!$E$3:$P$69,12,FALSE),0)</f>
        <v>0</v>
      </c>
      <c r="Y11" s="18">
        <f>IF(COUNT(E11)=1,VLOOKUP($A11,References!$E$3:$P$69,12,FALSE),0)</f>
        <v>0</v>
      </c>
      <c r="Z11" s="18">
        <f>IF(COUNT(F11)=1,VLOOKUP($A11,References!$E$3:$P$69,12,FALSE),0)</f>
        <v>0</v>
      </c>
      <c r="AA11" s="19">
        <f>L11/References!$B$28</f>
        <v>0.66666666666666663</v>
      </c>
      <c r="AB11" s="19">
        <f>M11/References!$B$28</f>
        <v>0</v>
      </c>
      <c r="AC11" s="19">
        <f>N11/References!$B$28</f>
        <v>0</v>
      </c>
      <c r="AD11" s="19">
        <f>O11/References!$B$28</f>
        <v>0</v>
      </c>
      <c r="AE11" s="19">
        <f>P11/References!$B$28</f>
        <v>0</v>
      </c>
      <c r="AF11" s="19">
        <f t="shared" si="1"/>
        <v>1</v>
      </c>
      <c r="AG11" s="19">
        <f t="shared" si="2"/>
        <v>0</v>
      </c>
      <c r="AH11" s="19">
        <f t="shared" si="2"/>
        <v>0</v>
      </c>
      <c r="AI11" s="19">
        <f t="shared" si="2"/>
        <v>0</v>
      </c>
      <c r="AJ11" s="19">
        <f t="shared" si="2"/>
        <v>0</v>
      </c>
      <c r="AK11" s="19">
        <f>V11/References!$B$36</f>
        <v>0.2</v>
      </c>
      <c r="AL11" s="19">
        <f>W11/References!$B$36</f>
        <v>0</v>
      </c>
      <c r="AM11" s="19">
        <f>X11/References!$B$36</f>
        <v>0</v>
      </c>
      <c r="AN11" s="19">
        <f>Y11/References!$B$36</f>
        <v>0</v>
      </c>
      <c r="AO11" s="19">
        <f>Z11/References!$B$36</f>
        <v>0</v>
      </c>
      <c r="AP11" s="19">
        <f>AA11*References!$B$6</f>
        <v>0.16666666666666666</v>
      </c>
      <c r="AQ11" s="19">
        <f>AB11*References!$B$6</f>
        <v>0</v>
      </c>
      <c r="AR11" s="19">
        <f>AC11*References!$B$6</f>
        <v>0</v>
      </c>
      <c r="AS11" s="19">
        <f>AD11*References!$B$6</f>
        <v>0</v>
      </c>
      <c r="AT11" s="19">
        <f>AE11*References!$B$6</f>
        <v>0</v>
      </c>
      <c r="AU11" s="19">
        <f>AF11*References!$B$5</f>
        <v>0.05</v>
      </c>
      <c r="AV11" s="19">
        <f>AG11*References!$B$5</f>
        <v>0</v>
      </c>
      <c r="AW11" s="19">
        <f>AH11*References!$B$5</f>
        <v>0</v>
      </c>
      <c r="AX11" s="19">
        <f>AI11*References!$B$5</f>
        <v>0</v>
      </c>
      <c r="AY11" s="19">
        <f>AJ11*References!$B$5</f>
        <v>0</v>
      </c>
      <c r="AZ11" s="19">
        <f>AK11*References!$B$7</f>
        <v>2.0000000000000004E-2</v>
      </c>
      <c r="BA11" s="19">
        <f>AL11*References!$B$7</f>
        <v>0</v>
      </c>
      <c r="BB11" s="19">
        <f>AM11*References!$B$7</f>
        <v>0</v>
      </c>
      <c r="BC11" s="19">
        <f>AN11*References!$B$7</f>
        <v>0</v>
      </c>
      <c r="BD11" s="19">
        <f>AO11*References!$B$7</f>
        <v>0</v>
      </c>
      <c r="BE11" s="78">
        <f t="shared" si="5"/>
        <v>0.23666666666666669</v>
      </c>
      <c r="BF11" s="78" t="str">
        <f t="shared" si="3"/>
        <v/>
      </c>
      <c r="BG11" s="78" t="str">
        <f t="shared" si="3"/>
        <v/>
      </c>
      <c r="BH11" s="78" t="str">
        <f t="shared" si="3"/>
        <v/>
      </c>
      <c r="BI11" s="78" t="str">
        <f t="shared" si="3"/>
        <v/>
      </c>
    </row>
    <row r="12" spans="1:61" x14ac:dyDescent="0.25">
      <c r="A12" s="88" t="s">
        <v>137</v>
      </c>
      <c r="B12" s="89">
        <v>563.20000000000005</v>
      </c>
      <c r="C12" s="89"/>
      <c r="D12" s="89"/>
      <c r="E12" s="89"/>
      <c r="F12" s="89"/>
      <c r="G12" s="19">
        <f t="shared" si="4"/>
        <v>0.12887660140772461</v>
      </c>
      <c r="H12" s="19">
        <f t="shared" si="0"/>
        <v>0</v>
      </c>
      <c r="I12" s="19">
        <f t="shared" si="0"/>
        <v>0</v>
      </c>
      <c r="J12" s="19">
        <f t="shared" si="0"/>
        <v>0</v>
      </c>
      <c r="K12" s="19">
        <f t="shared" si="0"/>
        <v>0</v>
      </c>
      <c r="L12" s="18">
        <f>IF(COUNT(B12)=1,VLOOKUP($A12,References!$E$3:$P$69,9,FALSE),0)</f>
        <v>3</v>
      </c>
      <c r="M12" s="18">
        <f>IF(COUNT(C12)=1,VLOOKUP($A12,References!$E$3:$P$69,9,FALSE),0)</f>
        <v>0</v>
      </c>
      <c r="N12" s="18">
        <f>IF(COUNT(D12)=1,VLOOKUP($A12,References!$E$3:$P$69,9,FALSE),0)</f>
        <v>0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2</v>
      </c>
      <c r="R12" s="18">
        <f>IF(COUNT(C12)=1,VLOOKUP($A12,References!$E$3:$P$69,10,FALSE),0)</f>
        <v>0</v>
      </c>
      <c r="S12" s="18">
        <f>IF(COUNT(D12)=1,VLOOKUP($A12,References!$E$3:$P$69,10,FALSE),0)</f>
        <v>0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3</v>
      </c>
      <c r="W12" s="18">
        <f>IF(COUNT(C12)=1,VLOOKUP($A12,References!$E$3:$P$69,12,FALSE),0)</f>
        <v>0</v>
      </c>
      <c r="X12" s="18">
        <f>IF(COUNT(D12)=1,VLOOKUP($A12,References!$E$3:$P$69,12,FALSE),0)</f>
        <v>0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1</v>
      </c>
      <c r="AB12" s="19">
        <f>M12/References!$B$28</f>
        <v>0</v>
      </c>
      <c r="AC12" s="19">
        <f>N12/References!$B$28</f>
        <v>0</v>
      </c>
      <c r="AD12" s="19">
        <f>O12/References!$B$28</f>
        <v>0</v>
      </c>
      <c r="AE12" s="19">
        <f>P12/References!$B$28</f>
        <v>0</v>
      </c>
      <c r="AF12" s="19">
        <f t="shared" si="1"/>
        <v>1</v>
      </c>
      <c r="AG12" s="19">
        <f t="shared" si="2"/>
        <v>0</v>
      </c>
      <c r="AH12" s="19">
        <f t="shared" si="2"/>
        <v>0</v>
      </c>
      <c r="AI12" s="19">
        <f t="shared" si="2"/>
        <v>0</v>
      </c>
      <c r="AJ12" s="19">
        <f t="shared" si="2"/>
        <v>0</v>
      </c>
      <c r="AK12" s="19">
        <f>V12/References!$B$36</f>
        <v>0.6</v>
      </c>
      <c r="AL12" s="19">
        <f>W12/References!$B$36</f>
        <v>0</v>
      </c>
      <c r="AM12" s="19">
        <f>X12/References!$B$36</f>
        <v>0</v>
      </c>
      <c r="AN12" s="19">
        <f>Y12/References!$B$36</f>
        <v>0</v>
      </c>
      <c r="AO12" s="19">
        <f>Z12/References!$B$36</f>
        <v>0</v>
      </c>
      <c r="AP12" s="19">
        <f>AA12*References!$B$6</f>
        <v>0.25</v>
      </c>
      <c r="AQ12" s="19">
        <f>AB12*References!$B$6</f>
        <v>0</v>
      </c>
      <c r="AR12" s="19">
        <f>AC12*References!$B$6</f>
        <v>0</v>
      </c>
      <c r="AS12" s="19">
        <f>AD12*References!$B$6</f>
        <v>0</v>
      </c>
      <c r="AT12" s="19">
        <f>AE12*References!$B$6</f>
        <v>0</v>
      </c>
      <c r="AU12" s="19">
        <f>AF12*References!$B$5</f>
        <v>0.05</v>
      </c>
      <c r="AV12" s="19">
        <f>AG12*References!$B$5</f>
        <v>0</v>
      </c>
      <c r="AW12" s="19">
        <f>AH12*References!$B$5</f>
        <v>0</v>
      </c>
      <c r="AX12" s="19">
        <f>AI12*References!$B$5</f>
        <v>0</v>
      </c>
      <c r="AY12" s="19">
        <f>AJ12*References!$B$5</f>
        <v>0</v>
      </c>
      <c r="AZ12" s="19">
        <f>AK12*References!$B$7</f>
        <v>0.06</v>
      </c>
      <c r="BA12" s="19">
        <f>AL12*References!$B$7</f>
        <v>0</v>
      </c>
      <c r="BB12" s="19">
        <f>AM12*References!$B$7</f>
        <v>0</v>
      </c>
      <c r="BC12" s="19">
        <f>AN12*References!$B$7</f>
        <v>0</v>
      </c>
      <c r="BD12" s="19">
        <f>AO12*References!$B$7</f>
        <v>0</v>
      </c>
      <c r="BE12" s="78">
        <f t="shared" si="5"/>
        <v>0.36</v>
      </c>
      <c r="BF12" s="78" t="str">
        <f t="shared" si="3"/>
        <v/>
      </c>
      <c r="BG12" s="78" t="str">
        <f t="shared" si="3"/>
        <v/>
      </c>
      <c r="BH12" s="78" t="str">
        <f t="shared" si="3"/>
        <v/>
      </c>
      <c r="BI12" s="78" t="str">
        <f t="shared" si="3"/>
        <v/>
      </c>
    </row>
    <row r="13" spans="1:61" x14ac:dyDescent="0.25">
      <c r="A13" s="88" t="s">
        <v>18</v>
      </c>
      <c r="B13" s="89">
        <v>478.43700000000001</v>
      </c>
      <c r="C13" s="89"/>
      <c r="D13" s="89"/>
      <c r="E13" s="89"/>
      <c r="F13" s="89"/>
      <c r="G13" s="19">
        <f t="shared" si="4"/>
        <v>9.3003287332713069E-2</v>
      </c>
      <c r="H13" s="19">
        <f t="shared" si="0"/>
        <v>0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1</v>
      </c>
      <c r="M13" s="18">
        <f>IF(COUNT(C13)=1,VLOOKUP($A13,References!$E$3:$P$69,9,FALSE),0)</f>
        <v>0</v>
      </c>
      <c r="N13" s="18">
        <f>IF(COUNT(D13)=1,VLOOKUP($A13,References!$E$3:$P$69,9,FALSE),0)</f>
        <v>0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1</v>
      </c>
      <c r="R13" s="18">
        <f>IF(COUNT(C13)=1,VLOOKUP($A13,References!$E$3:$P$69,10,FALSE),0)</f>
        <v>0</v>
      </c>
      <c r="S13" s="18">
        <f>IF(COUNT(D13)=1,VLOOKUP($A13,References!$E$3:$P$69,10,FALSE),0)</f>
        <v>0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1</v>
      </c>
      <c r="W13" s="18">
        <f>IF(COUNT(C13)=1,VLOOKUP($A13,References!$E$3:$P$69,12,FALSE),0)</f>
        <v>0</v>
      </c>
      <c r="X13" s="18">
        <f>IF(COUNT(D13)=1,VLOOKUP($A13,References!$E$3:$P$69,12,FALSE),0)</f>
        <v>0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0.33333333333333331</v>
      </c>
      <c r="AB13" s="19">
        <f>M13/References!$B$28</f>
        <v>0</v>
      </c>
      <c r="AC13" s="19">
        <f>N13/References!$B$28</f>
        <v>0</v>
      </c>
      <c r="AD13" s="19">
        <f>O13/References!$B$28</f>
        <v>0</v>
      </c>
      <c r="AE13" s="19">
        <f>P13/References!$B$28</f>
        <v>0</v>
      </c>
      <c r="AF13" s="19">
        <f t="shared" si="1"/>
        <v>0.5</v>
      </c>
      <c r="AG13" s="19">
        <f t="shared" si="2"/>
        <v>0</v>
      </c>
      <c r="AH13" s="19">
        <f t="shared" si="2"/>
        <v>0</v>
      </c>
      <c r="AI13" s="19">
        <f t="shared" si="2"/>
        <v>0</v>
      </c>
      <c r="AJ13" s="19">
        <f t="shared" si="2"/>
        <v>0</v>
      </c>
      <c r="AK13" s="19">
        <f>V13/References!$B$36</f>
        <v>0.2</v>
      </c>
      <c r="AL13" s="19">
        <f>W13/References!$B$36</f>
        <v>0</v>
      </c>
      <c r="AM13" s="19">
        <f>X13/References!$B$36</f>
        <v>0</v>
      </c>
      <c r="AN13" s="19">
        <f>Y13/References!$B$36</f>
        <v>0</v>
      </c>
      <c r="AO13" s="19">
        <f>Z13/References!$B$36</f>
        <v>0</v>
      </c>
      <c r="AP13" s="19">
        <f>AA13*References!$B$6</f>
        <v>8.3333333333333329E-2</v>
      </c>
      <c r="AQ13" s="19">
        <f>AB13*References!$B$6</f>
        <v>0</v>
      </c>
      <c r="AR13" s="19">
        <f>AC13*References!$B$6</f>
        <v>0</v>
      </c>
      <c r="AS13" s="19">
        <f>AD13*References!$B$6</f>
        <v>0</v>
      </c>
      <c r="AT13" s="19">
        <f>AE13*References!$B$6</f>
        <v>0</v>
      </c>
      <c r="AU13" s="19">
        <f>AF13*References!$B$5</f>
        <v>2.5000000000000001E-2</v>
      </c>
      <c r="AV13" s="19">
        <f>AG13*References!$B$5</f>
        <v>0</v>
      </c>
      <c r="AW13" s="19">
        <f>AH13*References!$B$5</f>
        <v>0</v>
      </c>
      <c r="AX13" s="19">
        <f>AI13*References!$B$5</f>
        <v>0</v>
      </c>
      <c r="AY13" s="19">
        <f>AJ13*References!$B$5</f>
        <v>0</v>
      </c>
      <c r="AZ13" s="19">
        <f>AK13*References!$B$7</f>
        <v>2.0000000000000004E-2</v>
      </c>
      <c r="BA13" s="19">
        <f>AL13*References!$B$7</f>
        <v>0</v>
      </c>
      <c r="BB13" s="19">
        <f>AM13*References!$B$7</f>
        <v>0</v>
      </c>
      <c r="BC13" s="19">
        <f>AN13*References!$B$7</f>
        <v>0</v>
      </c>
      <c r="BD13" s="19">
        <f>AO13*References!$B$7</f>
        <v>0</v>
      </c>
      <c r="BE13" s="78">
        <f t="shared" si="5"/>
        <v>0.12833333333333335</v>
      </c>
      <c r="BF13" s="78" t="str">
        <f t="shared" si="3"/>
        <v/>
      </c>
      <c r="BG13" s="78" t="str">
        <f t="shared" si="3"/>
        <v/>
      </c>
      <c r="BH13" s="78" t="str">
        <f t="shared" si="3"/>
        <v/>
      </c>
      <c r="BI13" s="78" t="str">
        <f t="shared" si="3"/>
        <v/>
      </c>
    </row>
    <row r="14" spans="1:61" x14ac:dyDescent="0.25">
      <c r="A14" s="88" t="s">
        <v>99</v>
      </c>
      <c r="B14" s="89">
        <v>21.2</v>
      </c>
      <c r="C14" s="89"/>
      <c r="D14" s="89"/>
      <c r="E14" s="89"/>
      <c r="F14" s="89"/>
      <c r="G14" s="19">
        <f t="shared" si="4"/>
        <v>1.8260829621839203E-4</v>
      </c>
      <c r="H14" s="19">
        <f t="shared" si="0"/>
        <v>0</v>
      </c>
      <c r="I14" s="19">
        <f t="shared" si="0"/>
        <v>0</v>
      </c>
      <c r="J14" s="19">
        <f t="shared" si="0"/>
        <v>0</v>
      </c>
      <c r="K14" s="19">
        <f t="shared" si="0"/>
        <v>0</v>
      </c>
      <c r="L14" s="18">
        <f>IF(COUNT(B14)=1,VLOOKUP($A14,References!$E$3:$P$69,9,FALSE),0)</f>
        <v>1</v>
      </c>
      <c r="M14" s="18">
        <f>IF(COUNT(C14)=1,VLOOKUP($A14,References!$E$3:$P$69,9,FALSE),0)</f>
        <v>0</v>
      </c>
      <c r="N14" s="18">
        <f>IF(COUNT(D14)=1,VLOOKUP($A14,References!$E$3:$P$69,9,FALSE),0)</f>
        <v>0</v>
      </c>
      <c r="O14" s="18">
        <f>IF(COUNT(E14)=1,VLOOKUP($A14,References!$E$3:$P$69,9,FALSE),0)</f>
        <v>0</v>
      </c>
      <c r="P14" s="18">
        <f>IF(COUNT(F14)=1,VLOOKUP($A14,References!$E$3:$P$69,9,FALSE),0)</f>
        <v>0</v>
      </c>
      <c r="Q14" s="18">
        <f>IF(COUNT(B14)=1,VLOOKUP($A14,References!$E$3:$P$69,10,FALSE),0)</f>
        <v>2</v>
      </c>
      <c r="R14" s="18">
        <f>IF(COUNT(C14)=1,VLOOKUP($A14,References!$E$3:$P$69,10,FALSE),0)</f>
        <v>0</v>
      </c>
      <c r="S14" s="18">
        <f>IF(COUNT(D14)=1,VLOOKUP($A14,References!$E$3:$P$69,10,FALSE),0)</f>
        <v>0</v>
      </c>
      <c r="T14" s="18">
        <f>IF(COUNT(E14)=1,VLOOKUP($A14,References!$E$3:$P$69,10,FALSE),0)</f>
        <v>0</v>
      </c>
      <c r="U14" s="18">
        <f>IF(COUNT(F14)=1,VLOOKUP($A14,References!$E$3:$P$69,10,FALSE),0)</f>
        <v>0</v>
      </c>
      <c r="V14" s="18">
        <f>IF(COUNT(B14)=1,VLOOKUP($A14,References!$E$3:$P$69,12,FALSE),0)</f>
        <v>1</v>
      </c>
      <c r="W14" s="18">
        <f>IF(COUNT(C14)=1,VLOOKUP($A14,References!$E$3:$P$69,12,FALSE),0)</f>
        <v>0</v>
      </c>
      <c r="X14" s="18">
        <f>IF(COUNT(D14)=1,VLOOKUP($A14,References!$E$3:$P$69,12,FALSE),0)</f>
        <v>0</v>
      </c>
      <c r="Y14" s="18">
        <f>IF(COUNT(E14)=1,VLOOKUP($A14,References!$E$3:$P$69,12,FALSE),0)</f>
        <v>0</v>
      </c>
      <c r="Z14" s="18">
        <f>IF(COUNT(F14)=1,VLOOKUP($A14,References!$E$3:$P$69,12,FALSE),0)</f>
        <v>0</v>
      </c>
      <c r="AA14" s="19">
        <f>L14/References!$B$28</f>
        <v>0.33333333333333331</v>
      </c>
      <c r="AB14" s="19">
        <f>M14/References!$B$28</f>
        <v>0</v>
      </c>
      <c r="AC14" s="19">
        <f>N14/References!$B$28</f>
        <v>0</v>
      </c>
      <c r="AD14" s="19">
        <f>O14/References!$B$28</f>
        <v>0</v>
      </c>
      <c r="AE14" s="19">
        <f>P14/References!$B$28</f>
        <v>0</v>
      </c>
      <c r="AF14" s="19">
        <f t="shared" si="1"/>
        <v>1</v>
      </c>
      <c r="AG14" s="19">
        <f t="shared" si="2"/>
        <v>0</v>
      </c>
      <c r="AH14" s="19">
        <f t="shared" si="2"/>
        <v>0</v>
      </c>
      <c r="AI14" s="19">
        <f t="shared" si="2"/>
        <v>0</v>
      </c>
      <c r="AJ14" s="19">
        <f t="shared" si="2"/>
        <v>0</v>
      </c>
      <c r="AK14" s="19">
        <f>V14/References!$B$36</f>
        <v>0.2</v>
      </c>
      <c r="AL14" s="19">
        <f>W14/References!$B$36</f>
        <v>0</v>
      </c>
      <c r="AM14" s="19">
        <f>X14/References!$B$36</f>
        <v>0</v>
      </c>
      <c r="AN14" s="19">
        <f>Y14/References!$B$36</f>
        <v>0</v>
      </c>
      <c r="AO14" s="19">
        <f>Z14/References!$B$36</f>
        <v>0</v>
      </c>
      <c r="AP14" s="19">
        <f>AA14*References!$B$6</f>
        <v>8.3333333333333329E-2</v>
      </c>
      <c r="AQ14" s="19">
        <f>AB14*References!$B$6</f>
        <v>0</v>
      </c>
      <c r="AR14" s="19">
        <f>AC14*References!$B$6</f>
        <v>0</v>
      </c>
      <c r="AS14" s="19">
        <f>AD14*References!$B$6</f>
        <v>0</v>
      </c>
      <c r="AT14" s="19">
        <f>AE14*References!$B$6</f>
        <v>0</v>
      </c>
      <c r="AU14" s="19">
        <f>AF14*References!$B$5</f>
        <v>0.05</v>
      </c>
      <c r="AV14" s="19">
        <f>AG14*References!$B$5</f>
        <v>0</v>
      </c>
      <c r="AW14" s="19">
        <f>AH14*References!$B$5</f>
        <v>0</v>
      </c>
      <c r="AX14" s="19">
        <f>AI14*References!$B$5</f>
        <v>0</v>
      </c>
      <c r="AY14" s="19">
        <f>AJ14*References!$B$5</f>
        <v>0</v>
      </c>
      <c r="AZ14" s="19">
        <f>AK14*References!$B$7</f>
        <v>2.0000000000000004E-2</v>
      </c>
      <c r="BA14" s="19">
        <f>AL14*References!$B$7</f>
        <v>0</v>
      </c>
      <c r="BB14" s="19">
        <f>AM14*References!$B$7</f>
        <v>0</v>
      </c>
      <c r="BC14" s="19">
        <f>AN14*References!$B$7</f>
        <v>0</v>
      </c>
      <c r="BD14" s="19">
        <f>AO14*References!$B$7</f>
        <v>0</v>
      </c>
      <c r="BE14" s="78">
        <f t="shared" si="5"/>
        <v>0.15333333333333332</v>
      </c>
      <c r="BF14" s="78" t="str">
        <f t="shared" si="3"/>
        <v/>
      </c>
      <c r="BG14" s="78" t="str">
        <f t="shared" si="3"/>
        <v/>
      </c>
      <c r="BH14" s="78" t="str">
        <f t="shared" si="3"/>
        <v/>
      </c>
      <c r="BI14" s="78" t="str">
        <f t="shared" si="3"/>
        <v/>
      </c>
    </row>
    <row r="15" spans="1:61" x14ac:dyDescent="0.25">
      <c r="A15" s="88" t="s">
        <v>21</v>
      </c>
      <c r="B15" s="89">
        <v>20</v>
      </c>
      <c r="C15" s="89"/>
      <c r="D15" s="89"/>
      <c r="E15" s="90"/>
      <c r="F15" s="91"/>
      <c r="G15" s="19">
        <f t="shared" si="4"/>
        <v>1.6252073355143472E-4</v>
      </c>
      <c r="H15" s="19">
        <f t="shared" si="0"/>
        <v>0</v>
      </c>
      <c r="I15" s="19">
        <f t="shared" si="0"/>
        <v>0</v>
      </c>
      <c r="J15" s="19">
        <f t="shared" si="0"/>
        <v>0</v>
      </c>
      <c r="K15" s="19">
        <f t="shared" si="0"/>
        <v>0</v>
      </c>
      <c r="L15" s="18">
        <f>IF(COUNT(B15)=1,VLOOKUP($A15,References!$E$3:$P$69,9,FALSE),0)</f>
        <v>1</v>
      </c>
      <c r="M15" s="18">
        <f>IF(COUNT(C15)=1,VLOOKUP($A15,References!$E$3:$P$69,9,FALSE),0)</f>
        <v>0</v>
      </c>
      <c r="N15" s="18">
        <f>IF(COUNT(D15)=1,VLOOKUP($A15,References!$E$3:$P$69,9,FALSE),0)</f>
        <v>0</v>
      </c>
      <c r="O15" s="18">
        <f>IF(COUNT(E15)=1,VLOOKUP($A15,References!$E$3:$P$69,9,FALSE),0)</f>
        <v>0</v>
      </c>
      <c r="P15" s="18">
        <f>IF(COUNT(F15)=1,VLOOKUP($A15,References!$E$3:$P$69,9,FALSE),0)</f>
        <v>0</v>
      </c>
      <c r="Q15" s="18">
        <f>IF(COUNT(B15)=1,VLOOKUP($A15,References!$E$3:$P$69,10,FALSE),0)</f>
        <v>2</v>
      </c>
      <c r="R15" s="18">
        <f>IF(COUNT(C15)=1,VLOOKUP($A15,References!$E$3:$P$69,10,FALSE),0)</f>
        <v>0</v>
      </c>
      <c r="S15" s="18">
        <f>IF(COUNT(D15)=1,VLOOKUP($A15,References!$E$3:$P$69,10,FALSE),0)</f>
        <v>0</v>
      </c>
      <c r="T15" s="18">
        <f>IF(COUNT(E15)=1,VLOOKUP($A15,References!$E$3:$P$69,10,FALSE),0)</f>
        <v>0</v>
      </c>
      <c r="U15" s="18">
        <f>IF(COUNT(F15)=1,VLOOKUP($A15,References!$E$3:$P$69,10,FALSE),0)</f>
        <v>0</v>
      </c>
      <c r="V15" s="18">
        <f>IF(COUNT(B15)=1,VLOOKUP($A15,References!$E$3:$P$69,12,FALSE),0)</f>
        <v>1</v>
      </c>
      <c r="W15" s="18">
        <f>IF(COUNT(C15)=1,VLOOKUP($A15,References!$E$3:$P$69,12,FALSE),0)</f>
        <v>0</v>
      </c>
      <c r="X15" s="18">
        <f>IF(COUNT(D15)=1,VLOOKUP($A15,References!$E$3:$P$69,12,FALSE),0)</f>
        <v>0</v>
      </c>
      <c r="Y15" s="18">
        <f>IF(COUNT(E15)=1,VLOOKUP($A15,References!$E$3:$P$69,12,FALSE),0)</f>
        <v>0</v>
      </c>
      <c r="Z15" s="18">
        <f>IF(COUNT(F15)=1,VLOOKUP($A15,References!$E$3:$P$69,12,FALSE),0)</f>
        <v>0</v>
      </c>
      <c r="AA15" s="19">
        <f>L15/References!$B$28</f>
        <v>0.33333333333333331</v>
      </c>
      <c r="AB15" s="19">
        <f>M15/References!$B$28</f>
        <v>0</v>
      </c>
      <c r="AC15" s="19">
        <f>N15/References!$B$28</f>
        <v>0</v>
      </c>
      <c r="AD15" s="19">
        <f>O15/References!$B$28</f>
        <v>0</v>
      </c>
      <c r="AE15" s="19">
        <f>P15/References!$B$28</f>
        <v>0</v>
      </c>
      <c r="AF15" s="19">
        <f t="shared" si="1"/>
        <v>1</v>
      </c>
      <c r="AG15" s="19">
        <f t="shared" si="2"/>
        <v>0</v>
      </c>
      <c r="AH15" s="19">
        <f t="shared" si="2"/>
        <v>0</v>
      </c>
      <c r="AI15" s="19">
        <f t="shared" si="2"/>
        <v>0</v>
      </c>
      <c r="AJ15" s="19">
        <f t="shared" si="2"/>
        <v>0</v>
      </c>
      <c r="AK15" s="19">
        <f>V15/References!$B$36</f>
        <v>0.2</v>
      </c>
      <c r="AL15" s="19">
        <f>W15/References!$B$36</f>
        <v>0</v>
      </c>
      <c r="AM15" s="19">
        <f>X15/References!$B$36</f>
        <v>0</v>
      </c>
      <c r="AN15" s="19">
        <f>Y15/References!$B$36</f>
        <v>0</v>
      </c>
      <c r="AO15" s="19">
        <f>Z15/References!$B$36</f>
        <v>0</v>
      </c>
      <c r="AP15" s="19">
        <f>AA15*References!$B$6</f>
        <v>8.3333333333333329E-2</v>
      </c>
      <c r="AQ15" s="19">
        <f>AB15*References!$B$6</f>
        <v>0</v>
      </c>
      <c r="AR15" s="19">
        <f>AC15*References!$B$6</f>
        <v>0</v>
      </c>
      <c r="AS15" s="19">
        <f>AD15*References!$B$6</f>
        <v>0</v>
      </c>
      <c r="AT15" s="19">
        <f>AE15*References!$B$6</f>
        <v>0</v>
      </c>
      <c r="AU15" s="19">
        <f>AF15*References!$B$5</f>
        <v>0.05</v>
      </c>
      <c r="AV15" s="19">
        <f>AG15*References!$B$5</f>
        <v>0</v>
      </c>
      <c r="AW15" s="19">
        <f>AH15*References!$B$5</f>
        <v>0</v>
      </c>
      <c r="AX15" s="19">
        <f>AI15*References!$B$5</f>
        <v>0</v>
      </c>
      <c r="AY15" s="19">
        <f>AJ15*References!$B$5</f>
        <v>0</v>
      </c>
      <c r="AZ15" s="19">
        <f>AK15*References!$B$7</f>
        <v>2.0000000000000004E-2</v>
      </c>
      <c r="BA15" s="19">
        <f>AL15*References!$B$7</f>
        <v>0</v>
      </c>
      <c r="BB15" s="19">
        <f>AM15*References!$B$7</f>
        <v>0</v>
      </c>
      <c r="BC15" s="19">
        <f>AN15*References!$B$7</f>
        <v>0</v>
      </c>
      <c r="BD15" s="19">
        <f>AO15*References!$B$7</f>
        <v>0</v>
      </c>
      <c r="BE15" s="78">
        <f t="shared" si="5"/>
        <v>0.15333333333333332</v>
      </c>
      <c r="BF15" s="78" t="str">
        <f t="shared" si="3"/>
        <v/>
      </c>
      <c r="BG15" s="78" t="str">
        <f t="shared" si="3"/>
        <v/>
      </c>
      <c r="BH15" s="78" t="str">
        <f t="shared" si="3"/>
        <v/>
      </c>
      <c r="BI15" s="78" t="str">
        <f t="shared" si="3"/>
        <v/>
      </c>
    </row>
    <row r="16" spans="1:61" x14ac:dyDescent="0.25">
      <c r="A16" s="88" t="s">
        <v>11</v>
      </c>
      <c r="B16" s="89">
        <v>10</v>
      </c>
      <c r="C16" s="89"/>
      <c r="D16" s="89"/>
      <c r="E16" s="89"/>
      <c r="F16" s="89">
        <v>93</v>
      </c>
      <c r="G16" s="19">
        <f t="shared" si="4"/>
        <v>4.063018338785868E-5</v>
      </c>
      <c r="H16" s="19">
        <f t="shared" si="0"/>
        <v>0</v>
      </c>
      <c r="I16" s="19">
        <f t="shared" si="0"/>
        <v>0</v>
      </c>
      <c r="J16" s="19">
        <f t="shared" si="0"/>
        <v>0</v>
      </c>
      <c r="K16" s="19">
        <f t="shared" si="0"/>
        <v>1</v>
      </c>
      <c r="L16" s="18">
        <f>IF(COUNT(B16)=1,VLOOKUP($A16,References!$E$3:$P$69,9,FALSE),0)</f>
        <v>1</v>
      </c>
      <c r="M16" s="18">
        <f>IF(COUNT(C16)=1,VLOOKUP($A16,References!$E$3:$P$69,9,FALSE),0)</f>
        <v>0</v>
      </c>
      <c r="N16" s="18">
        <f>IF(COUNT(D16)=1,VLOOKUP($A16,References!$E$3:$P$69,9,FALSE),0)</f>
        <v>0</v>
      </c>
      <c r="O16" s="18">
        <f>IF(COUNT(E16)=1,VLOOKUP($A16,References!$E$3:$P$69,9,FALSE),0)</f>
        <v>0</v>
      </c>
      <c r="P16" s="18">
        <f>IF(COUNT(F16)=1,VLOOKUP($A16,References!$E$3:$P$69,9,FALSE),0)</f>
        <v>1</v>
      </c>
      <c r="Q16" s="18">
        <f>IF(COUNT(B16)=1,VLOOKUP($A16,References!$E$3:$P$69,10,FALSE),0)</f>
        <v>2</v>
      </c>
      <c r="R16" s="18">
        <f>IF(COUNT(C16)=1,VLOOKUP($A16,References!$E$3:$P$69,10,FALSE),0)</f>
        <v>0</v>
      </c>
      <c r="S16" s="18">
        <f>IF(COUNT(D16)=1,VLOOKUP($A16,References!$E$3:$P$69,10,FALSE),0)</f>
        <v>0</v>
      </c>
      <c r="T16" s="18">
        <f>IF(COUNT(E16)=1,VLOOKUP($A16,References!$E$3:$P$69,10,FALSE),0)</f>
        <v>0</v>
      </c>
      <c r="U16" s="18">
        <f>IF(COUNT(F16)=1,VLOOKUP($A16,References!$E$3:$P$69,10,FALSE),0)</f>
        <v>2</v>
      </c>
      <c r="V16" s="18">
        <f>IF(COUNT(B16)=1,VLOOKUP($A16,References!$E$3:$P$69,12,FALSE),0)</f>
        <v>2</v>
      </c>
      <c r="W16" s="18">
        <f>IF(COUNT(C16)=1,VLOOKUP($A16,References!$E$3:$P$69,12,FALSE),0)</f>
        <v>0</v>
      </c>
      <c r="X16" s="18">
        <f>IF(COUNT(D16)=1,VLOOKUP($A16,References!$E$3:$P$69,12,FALSE),0)</f>
        <v>0</v>
      </c>
      <c r="Y16" s="18">
        <f>IF(COUNT(E16)=1,VLOOKUP($A16,References!$E$3:$P$69,12,FALSE),0)</f>
        <v>0</v>
      </c>
      <c r="Z16" s="18">
        <f>IF(COUNT(F16)=1,VLOOKUP($A16,References!$E$3:$P$69,12,FALSE),0)</f>
        <v>2</v>
      </c>
      <c r="AA16" s="19">
        <f>L16/References!$B$28</f>
        <v>0.33333333333333331</v>
      </c>
      <c r="AB16" s="19">
        <f>M16/References!$B$28</f>
        <v>0</v>
      </c>
      <c r="AC16" s="19">
        <f>N16/References!$B$28</f>
        <v>0</v>
      </c>
      <c r="AD16" s="19">
        <f>O16/References!$B$28</f>
        <v>0</v>
      </c>
      <c r="AE16" s="19">
        <f>P16/References!$B$28</f>
        <v>0.33333333333333331</v>
      </c>
      <c r="AF16" s="19">
        <f t="shared" si="1"/>
        <v>1</v>
      </c>
      <c r="AG16" s="19">
        <f t="shared" si="2"/>
        <v>0</v>
      </c>
      <c r="AH16" s="19">
        <f t="shared" si="2"/>
        <v>0</v>
      </c>
      <c r="AI16" s="19">
        <f t="shared" si="2"/>
        <v>0</v>
      </c>
      <c r="AJ16" s="19">
        <f t="shared" si="2"/>
        <v>1</v>
      </c>
      <c r="AK16" s="19">
        <f>V16/References!$B$36</f>
        <v>0.4</v>
      </c>
      <c r="AL16" s="19">
        <f>W16/References!$B$36</f>
        <v>0</v>
      </c>
      <c r="AM16" s="19">
        <f>X16/References!$B$36</f>
        <v>0</v>
      </c>
      <c r="AN16" s="19">
        <f>Y16/References!$B$36</f>
        <v>0</v>
      </c>
      <c r="AO16" s="19">
        <f>Z16/References!$B$36</f>
        <v>0.4</v>
      </c>
      <c r="AP16" s="19">
        <f>AA16*References!$B$6</f>
        <v>8.3333333333333329E-2</v>
      </c>
      <c r="AQ16" s="19">
        <f>AB16*References!$B$6</f>
        <v>0</v>
      </c>
      <c r="AR16" s="19">
        <f>AC16*References!$B$6</f>
        <v>0</v>
      </c>
      <c r="AS16" s="19">
        <f>AD16*References!$B$6</f>
        <v>0</v>
      </c>
      <c r="AT16" s="19">
        <f>AE16*References!$B$6</f>
        <v>8.3333333333333329E-2</v>
      </c>
      <c r="AU16" s="19">
        <f>AF16*References!$B$5</f>
        <v>0.05</v>
      </c>
      <c r="AV16" s="19">
        <f>AG16*References!$B$5</f>
        <v>0</v>
      </c>
      <c r="AW16" s="19">
        <f>AH16*References!$B$5</f>
        <v>0</v>
      </c>
      <c r="AX16" s="19">
        <f>AI16*References!$B$5</f>
        <v>0</v>
      </c>
      <c r="AY16" s="19">
        <f>AJ16*References!$B$5</f>
        <v>0.05</v>
      </c>
      <c r="AZ16" s="19">
        <f>AK16*References!$B$7</f>
        <v>4.0000000000000008E-2</v>
      </c>
      <c r="BA16" s="19">
        <f>AL16*References!$B$7</f>
        <v>0</v>
      </c>
      <c r="BB16" s="19">
        <f>AM16*References!$B$7</f>
        <v>0</v>
      </c>
      <c r="BC16" s="19">
        <f>AN16*References!$B$7</f>
        <v>0</v>
      </c>
      <c r="BD16" s="19">
        <f>AO16*References!$B$7</f>
        <v>4.0000000000000008E-2</v>
      </c>
      <c r="BE16" s="78">
        <f t="shared" si="5"/>
        <v>0.17333333333333334</v>
      </c>
      <c r="BF16" s="78" t="str">
        <f t="shared" si="3"/>
        <v/>
      </c>
      <c r="BG16" s="78" t="str">
        <f t="shared" si="3"/>
        <v/>
      </c>
      <c r="BH16" s="78" t="str">
        <f t="shared" si="3"/>
        <v/>
      </c>
      <c r="BI16" s="78">
        <f t="shared" si="3"/>
        <v>0.17333333333333334</v>
      </c>
    </row>
    <row r="17" spans="1:61" x14ac:dyDescent="0.25">
      <c r="A17" s="114" t="s">
        <v>39</v>
      </c>
      <c r="B17" s="115">
        <f t="shared" ref="B17:Z17" si="6">SUM(B7:B16)</f>
        <v>1568.829</v>
      </c>
      <c r="C17" s="115">
        <f t="shared" si="6"/>
        <v>10136.1</v>
      </c>
      <c r="D17" s="115">
        <f t="shared" si="6"/>
        <v>20714.8</v>
      </c>
      <c r="E17" s="115">
        <f t="shared" si="6"/>
        <v>7458.04</v>
      </c>
      <c r="F17" s="115">
        <f t="shared" si="6"/>
        <v>93</v>
      </c>
      <c r="G17" s="20">
        <f t="shared" si="6"/>
        <v>0.26179042600683039</v>
      </c>
      <c r="H17" s="20">
        <f t="shared" si="6"/>
        <v>1</v>
      </c>
      <c r="I17" s="20">
        <f t="shared" si="6"/>
        <v>1</v>
      </c>
      <c r="J17" s="20">
        <f t="shared" si="6"/>
        <v>1</v>
      </c>
      <c r="K17" s="20">
        <f t="shared" si="6"/>
        <v>1</v>
      </c>
      <c r="L17" s="18">
        <f t="shared" si="6"/>
        <v>17</v>
      </c>
      <c r="M17" s="18">
        <f t="shared" si="6"/>
        <v>3</v>
      </c>
      <c r="N17" s="18">
        <f t="shared" si="6"/>
        <v>3</v>
      </c>
      <c r="O17" s="18">
        <f t="shared" si="6"/>
        <v>3</v>
      </c>
      <c r="P17" s="18">
        <f t="shared" si="6"/>
        <v>1</v>
      </c>
      <c r="Q17" s="18">
        <f t="shared" si="6"/>
        <v>17</v>
      </c>
      <c r="R17" s="18">
        <f t="shared" si="6"/>
        <v>1</v>
      </c>
      <c r="S17" s="18">
        <f t="shared" si="6"/>
        <v>1</v>
      </c>
      <c r="T17" s="18">
        <f t="shared" si="6"/>
        <v>1</v>
      </c>
      <c r="U17" s="18">
        <f t="shared" si="6"/>
        <v>2</v>
      </c>
      <c r="V17" s="18">
        <f t="shared" si="6"/>
        <v>17</v>
      </c>
      <c r="W17" s="18">
        <f t="shared" si="6"/>
        <v>3</v>
      </c>
      <c r="X17" s="18">
        <f t="shared" si="6"/>
        <v>3</v>
      </c>
      <c r="Y17" s="18">
        <f t="shared" si="6"/>
        <v>3</v>
      </c>
      <c r="Z17" s="18">
        <f t="shared" si="6"/>
        <v>2</v>
      </c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79">
        <f>IF(COUNT(BE7:BE16)=0,0,(PRODUCT(BE7:BE16))^(1/COUNT(BE7:BE16)))</f>
        <v>0.20241063948804955</v>
      </c>
      <c r="BF17" s="79">
        <f t="shared" ref="BF17:BI17" si="7">IF(COUNT(BF7:BF16)=0,0,(PRODUCT(BF7:BF16))^(1/COUNT(BF7:BF16)))</f>
        <v>0.33500000000000002</v>
      </c>
      <c r="BG17" s="79">
        <f t="shared" si="7"/>
        <v>0.33500000000000002</v>
      </c>
      <c r="BH17" s="79">
        <f t="shared" si="7"/>
        <v>0.33500000000000002</v>
      </c>
      <c r="BI17" s="79">
        <f t="shared" si="7"/>
        <v>0.17333333333333334</v>
      </c>
    </row>
    <row r="18" spans="1:61" x14ac:dyDescent="0.25">
      <c r="B18" s="138">
        <f>B17/$F$19</f>
        <v>3.9249407485755401E-2</v>
      </c>
      <c r="C18" s="138">
        <f t="shared" ref="C18:F18" si="8">C17/$F$19</f>
        <v>0.25358781563597138</v>
      </c>
      <c r="D18" s="138">
        <f t="shared" si="8"/>
        <v>0.51824872321070425</v>
      </c>
      <c r="E18" s="138">
        <f t="shared" si="8"/>
        <v>0.18658735337316126</v>
      </c>
      <c r="F18" s="138">
        <f t="shared" si="8"/>
        <v>2.3267002944076455E-3</v>
      </c>
      <c r="I18" s="14"/>
      <c r="J18" s="14"/>
      <c r="K18" s="1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61" x14ac:dyDescent="0.25">
      <c r="C19" s="14"/>
      <c r="D19" s="14"/>
      <c r="E19" s="16"/>
      <c r="F19" s="3">
        <f>SUM(B17:F17)</f>
        <v>39970.769</v>
      </c>
      <c r="I19" s="14"/>
      <c r="J19" s="14"/>
      <c r="K19" s="15"/>
    </row>
    <row r="20" spans="1:61" x14ac:dyDescent="0.25">
      <c r="C20" s="14"/>
      <c r="D20" s="14"/>
      <c r="E20" s="16"/>
      <c r="I20" s="14"/>
      <c r="J20" s="14"/>
      <c r="K20" s="15"/>
    </row>
    <row r="21" spans="1:61" x14ac:dyDescent="0.25">
      <c r="C21" s="14"/>
      <c r="D21" s="14"/>
      <c r="E21" s="16"/>
      <c r="I21" s="14"/>
      <c r="J21" s="14"/>
      <c r="K21" s="15"/>
    </row>
    <row r="22" spans="1:61" x14ac:dyDescent="0.25">
      <c r="I22" s="14"/>
      <c r="J22" s="14"/>
      <c r="K22" s="15"/>
    </row>
    <row r="23" spans="1:61" x14ac:dyDescent="0.25">
      <c r="I23" s="14"/>
      <c r="J23" s="14"/>
      <c r="K23" s="14"/>
    </row>
    <row r="24" spans="1:61" x14ac:dyDescent="0.25">
      <c r="D24" s="17"/>
      <c r="E24" s="17"/>
      <c r="I24" s="14"/>
      <c r="J24" s="14"/>
      <c r="K24" s="14"/>
    </row>
    <row r="25" spans="1:61" x14ac:dyDescent="0.25">
      <c r="E25" s="2"/>
      <c r="K25" s="2"/>
    </row>
    <row r="28" spans="1:61" x14ac:dyDescent="0.25">
      <c r="A28" s="11"/>
      <c r="B28" s="12"/>
      <c r="C28" s="1"/>
      <c r="D28" s="12"/>
      <c r="E28" s="1"/>
      <c r="F28" s="1"/>
      <c r="G28" s="1"/>
    </row>
    <row r="29" spans="1:61" x14ac:dyDescent="0.25">
      <c r="A29" s="68" t="s">
        <v>33</v>
      </c>
      <c r="B29" s="63" t="s">
        <v>0</v>
      </c>
      <c r="C29" s="63" t="s">
        <v>1</v>
      </c>
      <c r="D29" s="63" t="s">
        <v>2</v>
      </c>
      <c r="E29" s="63" t="s">
        <v>3</v>
      </c>
      <c r="F29" s="64" t="s">
        <v>5</v>
      </c>
      <c r="G29" s="65" t="s">
        <v>6</v>
      </c>
    </row>
    <row r="30" spans="1:61" x14ac:dyDescent="0.25">
      <c r="A30" s="26" t="s">
        <v>63</v>
      </c>
      <c r="B30" s="93">
        <v>3100000000</v>
      </c>
      <c r="C30" s="93">
        <v>170000000</v>
      </c>
      <c r="D30" s="93">
        <v>0</v>
      </c>
      <c r="E30" s="93">
        <v>5800000000</v>
      </c>
      <c r="F30" s="94">
        <v>0</v>
      </c>
      <c r="G30" s="95">
        <v>30000000000</v>
      </c>
    </row>
    <row r="31" spans="1:61" x14ac:dyDescent="0.25">
      <c r="A31" s="26" t="s">
        <v>64</v>
      </c>
      <c r="B31" s="93">
        <v>21000000</v>
      </c>
      <c r="C31" s="93">
        <v>500000</v>
      </c>
      <c r="D31" s="93">
        <v>0</v>
      </c>
      <c r="E31" s="93">
        <v>3900000</v>
      </c>
      <c r="F31" s="94">
        <v>0</v>
      </c>
      <c r="G31" s="95">
        <v>140000000</v>
      </c>
    </row>
    <row r="32" spans="1:61" x14ac:dyDescent="0.25">
      <c r="A32" s="26" t="s">
        <v>65</v>
      </c>
      <c r="B32" s="93">
        <v>17845200</v>
      </c>
      <c r="C32" s="93">
        <v>321454</v>
      </c>
      <c r="D32" s="93">
        <v>0</v>
      </c>
      <c r="E32" s="93">
        <v>0</v>
      </c>
      <c r="F32" s="94">
        <v>0</v>
      </c>
      <c r="G32" s="95">
        <v>0</v>
      </c>
    </row>
    <row r="33" spans="1:7" x14ac:dyDescent="0.25">
      <c r="A33" s="26" t="s">
        <v>66</v>
      </c>
      <c r="B33" s="9">
        <f>B17</f>
        <v>1568.829</v>
      </c>
      <c r="C33" s="9">
        <f>C17</f>
        <v>10136.1</v>
      </c>
      <c r="D33" s="9">
        <f t="shared" ref="D33:E33" si="9">D17</f>
        <v>20714.8</v>
      </c>
      <c r="E33" s="9">
        <f t="shared" si="9"/>
        <v>7458.04</v>
      </c>
      <c r="F33" s="22">
        <f>F17</f>
        <v>93</v>
      </c>
      <c r="G33" s="37"/>
    </row>
    <row r="34" spans="1:7" x14ac:dyDescent="0.25">
      <c r="A34" s="27" t="s">
        <v>34</v>
      </c>
      <c r="B34" s="112">
        <f>B30/$G30</f>
        <v>0.10333333333333333</v>
      </c>
      <c r="C34" s="112">
        <f>C30/$G30</f>
        <v>5.6666666666666671E-3</v>
      </c>
      <c r="D34" s="112">
        <f>D30/$G30</f>
        <v>0</v>
      </c>
      <c r="E34" s="112">
        <f>E30/$G30</f>
        <v>0.19333333333333333</v>
      </c>
      <c r="F34" s="113">
        <f>F30/$G30</f>
        <v>0</v>
      </c>
      <c r="G34" s="38"/>
    </row>
    <row r="37" spans="1:7" x14ac:dyDescent="0.25">
      <c r="A37" s="21" t="s">
        <v>41</v>
      </c>
    </row>
    <row r="38" spans="1:7" x14ac:dyDescent="0.25">
      <c r="A38" s="68" t="s">
        <v>33</v>
      </c>
      <c r="B38" s="63" t="s">
        <v>0</v>
      </c>
      <c r="C38" s="63" t="s">
        <v>1</v>
      </c>
      <c r="D38" s="63" t="s">
        <v>2</v>
      </c>
      <c r="E38" s="63" t="s">
        <v>3</v>
      </c>
      <c r="F38" s="63" t="s">
        <v>5</v>
      </c>
      <c r="G38" s="65" t="s">
        <v>6</v>
      </c>
    </row>
    <row r="39" spans="1:7" x14ac:dyDescent="0.25">
      <c r="A39" s="26" t="s">
        <v>40</v>
      </c>
      <c r="B39" s="9">
        <f t="shared" ref="B39:E39" si="10">IF(B31=0,0,B30/B31)</f>
        <v>147.61904761904762</v>
      </c>
      <c r="C39" s="9">
        <f t="shared" si="10"/>
        <v>340</v>
      </c>
      <c r="D39" s="9">
        <f t="shared" si="10"/>
        <v>0</v>
      </c>
      <c r="E39" s="9">
        <f t="shared" si="10"/>
        <v>1487.1794871794871</v>
      </c>
      <c r="F39" s="9">
        <f>IF(F31=0,0,F30/F31)</f>
        <v>0</v>
      </c>
      <c r="G39" s="36">
        <f>G30/G31</f>
        <v>214.28571428571428</v>
      </c>
    </row>
    <row r="40" spans="1:7" x14ac:dyDescent="0.25">
      <c r="A40" s="26" t="s">
        <v>36</v>
      </c>
      <c r="B40" s="3">
        <f>G17*10000</f>
        <v>2617.9042600683038</v>
      </c>
      <c r="C40" s="3">
        <f t="shared" ref="C40:F40" si="11">H17*10000</f>
        <v>10000</v>
      </c>
      <c r="D40" s="3">
        <f t="shared" si="11"/>
        <v>10000</v>
      </c>
      <c r="E40" s="3">
        <f t="shared" si="11"/>
        <v>10000</v>
      </c>
      <c r="F40" s="3">
        <f t="shared" si="11"/>
        <v>10000</v>
      </c>
      <c r="G40" s="37"/>
    </row>
    <row r="41" spans="1:7" x14ac:dyDescent="0.25">
      <c r="A41" s="27" t="s">
        <v>35</v>
      </c>
      <c r="B41" s="112">
        <f>B33/(B31+B33-B32)</f>
        <v>4.9703601986749943E-4</v>
      </c>
      <c r="C41" s="23">
        <f>C33/(C31+C33-C32)</f>
        <v>5.3720517208574646E-2</v>
      </c>
      <c r="D41" s="23">
        <f>D33/(D31+D33-D32)</f>
        <v>1</v>
      </c>
      <c r="E41" s="112">
        <f>E33/(E31+E33-E32)</f>
        <v>1.9086679687032545E-3</v>
      </c>
      <c r="F41" s="23">
        <f>F33/(F31+F33-F32)</f>
        <v>1</v>
      </c>
      <c r="G41" s="38"/>
    </row>
    <row r="43" spans="1:7" x14ac:dyDescent="0.25">
      <c r="A43" s="21" t="s">
        <v>42</v>
      </c>
    </row>
    <row r="44" spans="1:7" x14ac:dyDescent="0.25">
      <c r="A44" s="68" t="s">
        <v>33</v>
      </c>
      <c r="B44" s="62" t="s">
        <v>0</v>
      </c>
      <c r="C44" s="63" t="s">
        <v>1</v>
      </c>
      <c r="D44" s="63" t="s">
        <v>2</v>
      </c>
      <c r="E44" s="63" t="s">
        <v>3</v>
      </c>
      <c r="F44" s="64" t="s">
        <v>5</v>
      </c>
      <c r="G44" s="65" t="s">
        <v>48</v>
      </c>
    </row>
    <row r="45" spans="1:7" x14ac:dyDescent="0.25">
      <c r="A45" s="26" t="s">
        <v>40</v>
      </c>
      <c r="B45" s="33">
        <f>IF(B39&gt;References!$A$11,References!$B$11,IF(B39&lt;References!$A$13,References!$B$13,References!$B$12))</f>
        <v>1</v>
      </c>
      <c r="C45" s="9">
        <f>IF(C39&gt;References!$A$11,References!$B$11,IF(C39&lt;References!$A$13,References!$B$13,References!$B$12))</f>
        <v>1</v>
      </c>
      <c r="D45" s="9">
        <f>IF(D39&gt;References!$A$11,References!$B$11,IF(D39&lt;References!$A$13,References!$B$13,References!$B$12))</f>
        <v>3</v>
      </c>
      <c r="E45" s="9">
        <f>IF(E39&gt;References!$A$11,References!$B$11,IF(E39&lt;References!$A$13,References!$B$13,References!$B$12))</f>
        <v>1</v>
      </c>
      <c r="F45" s="22">
        <f>IF(F39&gt;References!$A$11,References!$B$11,IF(F39&lt;References!$A$13,References!$B$13,References!$B$12))</f>
        <v>3</v>
      </c>
      <c r="G45" s="39">
        <v>3</v>
      </c>
    </row>
    <row r="46" spans="1:7" x14ac:dyDescent="0.25">
      <c r="A46" s="26" t="s">
        <v>36</v>
      </c>
      <c r="B46" s="33">
        <f>IF(B40&lt;References!$A$16,References!$B$16,IF(B40&gt;References!$A$18,References!$B$18,References!$B$17))</f>
        <v>3</v>
      </c>
      <c r="C46" s="9">
        <f>IF(C40&lt;References!$A$16,References!$B$16,IF(C40&gt;References!$A$18,References!$B$18,References!$B$17))</f>
        <v>3</v>
      </c>
      <c r="D46" s="9">
        <f>IF(D40&lt;References!$A$16,References!$B$16,IF(D40&gt;References!$A$18,References!$B$18,References!$B$17))</f>
        <v>3</v>
      </c>
      <c r="E46" s="9">
        <f>IF(E40&lt;References!$A$16,References!$B$16,IF(E40&gt;References!$A$18,References!$B$18,References!$B$17))</f>
        <v>3</v>
      </c>
      <c r="F46" s="22">
        <f>IF(F40&lt;References!$A$16,References!$B$16,IF(F40&gt;References!$A$18,References!$B$18,References!$B$17))</f>
        <v>3</v>
      </c>
      <c r="G46" s="40">
        <v>3</v>
      </c>
    </row>
    <row r="47" spans="1:7" x14ac:dyDescent="0.25">
      <c r="A47" s="27" t="s">
        <v>35</v>
      </c>
      <c r="B47" s="34">
        <f>IF(B41&lt;References!$A$21,References!$B$21,IF(B41&gt;References!$A$23,References!$B$23,References!$B$22))</f>
        <v>1</v>
      </c>
      <c r="C47" s="35">
        <f>IF(C41&lt;References!$A$21,References!$B$21,IF(C41&gt;References!$A$23,References!$B$23,References!$B$22))</f>
        <v>1</v>
      </c>
      <c r="D47" s="35">
        <f>IF(D41&lt;References!$A$21,References!$B$21,IF(D41&gt;References!$A$23,References!$B$23,References!$B$22))</f>
        <v>3</v>
      </c>
      <c r="E47" s="35">
        <f>IF(E41&lt;References!$A$21,References!$B$21,IF(E41&gt;References!$A$23,References!$B$23,References!$B$22))</f>
        <v>1</v>
      </c>
      <c r="F47" s="24">
        <f>IF(F41&lt;References!$A$21,References!$B$21,IF(F41&gt;References!$A$23,References!$B$23,References!$B$22))</f>
        <v>3</v>
      </c>
      <c r="G47" s="41">
        <v>3</v>
      </c>
    </row>
    <row r="48" spans="1:7" x14ac:dyDescent="0.25">
      <c r="A48" s="7"/>
      <c r="B48" s="9"/>
      <c r="C48" s="9"/>
      <c r="D48" s="9"/>
      <c r="E48" s="9"/>
      <c r="F48" s="9"/>
      <c r="G48" s="9"/>
    </row>
    <row r="49" spans="1:7" x14ac:dyDescent="0.25">
      <c r="A49" s="21" t="s">
        <v>47</v>
      </c>
    </row>
    <row r="50" spans="1:7" x14ac:dyDescent="0.25">
      <c r="A50" s="68" t="s">
        <v>33</v>
      </c>
      <c r="B50" s="62" t="s">
        <v>0</v>
      </c>
      <c r="C50" s="63" t="s">
        <v>1</v>
      </c>
      <c r="D50" s="63" t="s">
        <v>2</v>
      </c>
      <c r="E50" s="63" t="s">
        <v>3</v>
      </c>
      <c r="F50" s="64" t="s">
        <v>5</v>
      </c>
      <c r="G50" s="65" t="s">
        <v>49</v>
      </c>
    </row>
    <row r="51" spans="1:7" x14ac:dyDescent="0.25">
      <c r="A51" s="26" t="s">
        <v>40</v>
      </c>
      <c r="B51" s="43">
        <f>B45/$G45</f>
        <v>0.33333333333333331</v>
      </c>
      <c r="C51" s="45">
        <f t="shared" ref="C51:F51" si="12">C45/$G45</f>
        <v>0.33333333333333331</v>
      </c>
      <c r="D51" s="45">
        <f t="shared" si="12"/>
        <v>1</v>
      </c>
      <c r="E51" s="45">
        <f t="shared" si="12"/>
        <v>0.33333333333333331</v>
      </c>
      <c r="F51" s="46">
        <f t="shared" si="12"/>
        <v>1</v>
      </c>
      <c r="G51" s="51">
        <f>References!B2</f>
        <v>0.15</v>
      </c>
    </row>
    <row r="52" spans="1:7" x14ac:dyDescent="0.25">
      <c r="A52" s="26" t="s">
        <v>36</v>
      </c>
      <c r="B52" s="42">
        <f t="shared" ref="B52:F53" si="13">B46/$G46</f>
        <v>1</v>
      </c>
      <c r="C52" s="47">
        <f t="shared" si="13"/>
        <v>1</v>
      </c>
      <c r="D52" s="47">
        <f t="shared" si="13"/>
        <v>1</v>
      </c>
      <c r="E52" s="47">
        <f t="shared" si="13"/>
        <v>1</v>
      </c>
      <c r="F52" s="48">
        <f t="shared" si="13"/>
        <v>1</v>
      </c>
      <c r="G52" s="52">
        <f>References!B3</f>
        <v>0.3</v>
      </c>
    </row>
    <row r="53" spans="1:7" x14ac:dyDescent="0.25">
      <c r="A53" s="27" t="s">
        <v>35</v>
      </c>
      <c r="B53" s="44">
        <f t="shared" si="13"/>
        <v>0.33333333333333331</v>
      </c>
      <c r="C53" s="49">
        <f t="shared" si="13"/>
        <v>0.33333333333333331</v>
      </c>
      <c r="D53" s="49">
        <f t="shared" si="13"/>
        <v>1</v>
      </c>
      <c r="E53" s="49">
        <f t="shared" si="13"/>
        <v>0.33333333333333331</v>
      </c>
      <c r="F53" s="50">
        <f t="shared" si="13"/>
        <v>1</v>
      </c>
      <c r="G53" s="53">
        <f>References!B4</f>
        <v>0.15</v>
      </c>
    </row>
    <row r="55" spans="1:7" x14ac:dyDescent="0.25">
      <c r="A55" s="21" t="s">
        <v>52</v>
      </c>
    </row>
    <row r="56" spans="1:7" x14ac:dyDescent="0.25">
      <c r="A56" s="68" t="s">
        <v>33</v>
      </c>
      <c r="B56" s="62" t="s">
        <v>0</v>
      </c>
      <c r="C56" s="63" t="s">
        <v>1</v>
      </c>
      <c r="D56" s="63" t="s">
        <v>2</v>
      </c>
      <c r="E56" s="63" t="s">
        <v>3</v>
      </c>
      <c r="F56" s="64" t="s">
        <v>5</v>
      </c>
      <c r="G56" s="54"/>
    </row>
    <row r="57" spans="1:7" x14ac:dyDescent="0.25">
      <c r="A57" s="25" t="s">
        <v>40</v>
      </c>
      <c r="B57" s="55">
        <f>B51*$G51</f>
        <v>4.9999999999999996E-2</v>
      </c>
      <c r="C57" s="57">
        <f t="shared" ref="C57:F57" si="14">C51*$G51</f>
        <v>4.9999999999999996E-2</v>
      </c>
      <c r="D57" s="57">
        <f t="shared" si="14"/>
        <v>0.15</v>
      </c>
      <c r="E57" s="57">
        <f t="shared" si="14"/>
        <v>4.9999999999999996E-2</v>
      </c>
      <c r="F57" s="58">
        <f t="shared" si="14"/>
        <v>0.15</v>
      </c>
      <c r="G57" s="10"/>
    </row>
    <row r="58" spans="1:7" x14ac:dyDescent="0.25">
      <c r="A58" s="26" t="s">
        <v>36</v>
      </c>
      <c r="B58" s="59">
        <f t="shared" ref="B58:F59" si="15">B52*$G52</f>
        <v>0.3</v>
      </c>
      <c r="C58" s="60">
        <f t="shared" si="15"/>
        <v>0.3</v>
      </c>
      <c r="D58" s="60">
        <f t="shared" si="15"/>
        <v>0.3</v>
      </c>
      <c r="E58" s="60">
        <f t="shared" si="15"/>
        <v>0.3</v>
      </c>
      <c r="F58" s="61">
        <f t="shared" si="15"/>
        <v>0.3</v>
      </c>
      <c r="G58" s="56"/>
    </row>
    <row r="59" spans="1:7" x14ac:dyDescent="0.25">
      <c r="A59" s="26" t="s">
        <v>35</v>
      </c>
      <c r="B59" s="59">
        <f t="shared" si="15"/>
        <v>4.9999999999999996E-2</v>
      </c>
      <c r="C59" s="60">
        <f t="shared" si="15"/>
        <v>4.9999999999999996E-2</v>
      </c>
      <c r="D59" s="60">
        <f t="shared" si="15"/>
        <v>0.15</v>
      </c>
      <c r="E59" s="60">
        <f t="shared" si="15"/>
        <v>4.9999999999999996E-2</v>
      </c>
      <c r="F59" s="61">
        <f t="shared" si="15"/>
        <v>0.15</v>
      </c>
      <c r="G59" s="10"/>
    </row>
    <row r="60" spans="1:7" x14ac:dyDescent="0.25">
      <c r="A60" s="28" t="s">
        <v>53</v>
      </c>
      <c r="B60" s="86">
        <f>SUM(B57:B59)</f>
        <v>0.39999999999999997</v>
      </c>
      <c r="C60" s="86">
        <f t="shared" ref="C60:F60" si="16">SUM(C57:C59)</f>
        <v>0.39999999999999997</v>
      </c>
      <c r="D60" s="86">
        <f t="shared" si="16"/>
        <v>0.6</v>
      </c>
      <c r="E60" s="86">
        <f t="shared" si="16"/>
        <v>0.39999999999999997</v>
      </c>
      <c r="F60" s="86">
        <f t="shared" si="16"/>
        <v>0.6</v>
      </c>
    </row>
    <row r="64" spans="1:7" x14ac:dyDescent="0.25">
      <c r="A64" t="s">
        <v>92</v>
      </c>
    </row>
    <row r="65" spans="1:6" x14ac:dyDescent="0.25">
      <c r="A65" s="80" t="s">
        <v>53</v>
      </c>
      <c r="B65" s="81">
        <f>B60</f>
        <v>0.39999999999999997</v>
      </c>
      <c r="C65" s="81">
        <f t="shared" ref="C65:F65" si="17">C60</f>
        <v>0.39999999999999997</v>
      </c>
      <c r="D65" s="81">
        <f t="shared" si="17"/>
        <v>0.6</v>
      </c>
      <c r="E65" s="81">
        <f t="shared" si="17"/>
        <v>0.39999999999999997</v>
      </c>
      <c r="F65" s="81">
        <f t="shared" si="17"/>
        <v>0.6</v>
      </c>
    </row>
    <row r="66" spans="1:6" x14ac:dyDescent="0.25">
      <c r="A66" s="80" t="s">
        <v>80</v>
      </c>
      <c r="B66" s="82">
        <f>BE17</f>
        <v>0.20241063948804955</v>
      </c>
      <c r="C66" s="82">
        <f>BF17</f>
        <v>0.33500000000000002</v>
      </c>
      <c r="D66" s="82">
        <f>BG17</f>
        <v>0.33500000000000002</v>
      </c>
      <c r="E66" s="82">
        <f>BH17</f>
        <v>0.33500000000000002</v>
      </c>
      <c r="F66" s="82">
        <f>BI17</f>
        <v>0.17333333333333334</v>
      </c>
    </row>
    <row r="67" spans="1:6" x14ac:dyDescent="0.25">
      <c r="A67" s="80" t="s">
        <v>81</v>
      </c>
      <c r="B67" s="83">
        <f>SUM(B65:B66)</f>
        <v>0.60241063948804952</v>
      </c>
      <c r="C67" s="83">
        <f t="shared" ref="C67:F67" si="18">SUM(C65:C66)</f>
        <v>0.73499999999999999</v>
      </c>
      <c r="D67" s="83">
        <f t="shared" si="18"/>
        <v>0.93500000000000005</v>
      </c>
      <c r="E67" s="83">
        <f t="shared" si="18"/>
        <v>0.73499999999999999</v>
      </c>
      <c r="F67" s="83">
        <f t="shared" si="18"/>
        <v>0.77333333333333332</v>
      </c>
    </row>
    <row r="68" spans="1:6" x14ac:dyDescent="0.25">
      <c r="A68" s="80" t="s">
        <v>86</v>
      </c>
      <c r="B68" s="76" t="str">
        <f>IF(B67&gt;References!$A$39,References!$B$39,References!$B$40)</f>
        <v>Critical</v>
      </c>
      <c r="C68" s="76" t="str">
        <f>IF(C67&gt;References!$A$39,References!$B$39,References!$B$40)</f>
        <v>Critical</v>
      </c>
      <c r="D68" s="76" t="str">
        <f>IF(D67&gt;References!$A$39,References!$B$39,References!$B$40)</f>
        <v>Critical</v>
      </c>
      <c r="E68" s="76" t="str">
        <f>IF(E67&gt;References!$A$39,References!$B$39,References!$B$40)</f>
        <v>Critical</v>
      </c>
      <c r="F68" s="76" t="str">
        <f>IF(F67&gt;References!$A$39,References!$B$39,References!$B$40)</f>
        <v>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91D5-D51B-4D71-B3B4-B3510CBB7670}">
  <dimension ref="A1:BI66"/>
  <sheetViews>
    <sheetView topLeftCell="A4" zoomScale="85" zoomScaleNormal="85" workbookViewId="0">
      <selection activeCell="F17" sqref="F17"/>
    </sheetView>
  </sheetViews>
  <sheetFormatPr defaultRowHeight="15" x14ac:dyDescent="0.25"/>
  <cols>
    <col min="1" max="1" width="32" customWidth="1"/>
    <col min="2" max="2" width="17.140625" customWidth="1"/>
    <col min="3" max="3" width="19.85546875" bestFit="1" customWidth="1"/>
    <col min="4" max="4" width="13.85546875" customWidth="1"/>
    <col min="5" max="5" width="15.140625" customWidth="1"/>
    <col min="6" max="6" width="13.85546875" customWidth="1"/>
    <col min="7" max="7" width="20.85546875" customWidth="1"/>
    <col min="8" max="8" width="14.5703125" bestFit="1" customWidth="1"/>
    <col min="9" max="9" width="20" bestFit="1" customWidth="1"/>
    <col min="10" max="10" width="13.28515625" bestFit="1" customWidth="1"/>
    <col min="11" max="11" width="11" bestFit="1" customWidth="1"/>
    <col min="12" max="16" width="12.42578125" customWidth="1"/>
    <col min="17" max="26" width="11.7109375" customWidth="1"/>
    <col min="42" max="61" width="11.5703125" customWidth="1"/>
  </cols>
  <sheetData>
    <row r="1" spans="1:61" x14ac:dyDescent="0.25">
      <c r="A1" t="s">
        <v>140</v>
      </c>
      <c r="C1" s="14"/>
      <c r="D1" s="14"/>
      <c r="E1" s="16"/>
      <c r="I1" s="14"/>
      <c r="J1" s="14"/>
      <c r="K1" s="15"/>
    </row>
    <row r="2" spans="1:61" x14ac:dyDescent="0.25">
      <c r="A2" s="87" t="s">
        <v>93</v>
      </c>
      <c r="C2" s="14"/>
      <c r="D2" s="14"/>
      <c r="E2" s="16"/>
      <c r="I2" s="14"/>
      <c r="J2" s="14"/>
      <c r="K2" s="15"/>
    </row>
    <row r="3" spans="1:61" x14ac:dyDescent="0.25">
      <c r="A3" t="s">
        <v>94</v>
      </c>
      <c r="C3" s="14"/>
      <c r="D3" s="14"/>
      <c r="E3" s="16"/>
      <c r="I3" s="14"/>
      <c r="J3" s="14"/>
      <c r="K3" s="15"/>
    </row>
    <row r="4" spans="1:61" x14ac:dyDescent="0.25">
      <c r="I4" s="14"/>
      <c r="J4" s="14"/>
      <c r="K4" s="15"/>
    </row>
    <row r="5" spans="1:61" x14ac:dyDescent="0.25">
      <c r="A5" s="31"/>
      <c r="B5" s="127" t="s">
        <v>143</v>
      </c>
      <c r="C5" s="128"/>
      <c r="D5" s="128"/>
      <c r="E5" s="128"/>
      <c r="F5" s="129"/>
      <c r="G5" s="134" t="s">
        <v>37</v>
      </c>
      <c r="H5" s="134"/>
      <c r="I5" s="134"/>
      <c r="J5" s="134"/>
      <c r="K5" s="134"/>
      <c r="L5" s="133" t="s">
        <v>67</v>
      </c>
      <c r="M5" s="133"/>
      <c r="N5" s="133"/>
      <c r="O5" s="133"/>
      <c r="P5" s="133"/>
      <c r="Q5" s="133" t="s">
        <v>70</v>
      </c>
      <c r="R5" s="133"/>
      <c r="S5" s="133"/>
      <c r="T5" s="133"/>
      <c r="U5" s="133"/>
      <c r="V5" s="133" t="s">
        <v>72</v>
      </c>
      <c r="W5" s="133"/>
      <c r="X5" s="133"/>
      <c r="Y5" s="133"/>
      <c r="Z5" s="133"/>
      <c r="AA5" s="134" t="s">
        <v>78</v>
      </c>
      <c r="AB5" s="134"/>
      <c r="AC5" s="134"/>
      <c r="AD5" s="134"/>
      <c r="AE5" s="134"/>
      <c r="AF5" s="134" t="s">
        <v>73</v>
      </c>
      <c r="AG5" s="134"/>
      <c r="AH5" s="134"/>
      <c r="AI5" s="134"/>
      <c r="AJ5" s="134"/>
      <c r="AK5" s="134" t="s">
        <v>74</v>
      </c>
      <c r="AL5" s="134"/>
      <c r="AM5" s="134"/>
      <c r="AN5" s="134"/>
      <c r="AO5" s="134"/>
      <c r="AP5" s="133" t="s">
        <v>75</v>
      </c>
      <c r="AQ5" s="133"/>
      <c r="AR5" s="133"/>
      <c r="AS5" s="133"/>
      <c r="AT5" s="133"/>
      <c r="AU5" s="133" t="s">
        <v>76</v>
      </c>
      <c r="AV5" s="133"/>
      <c r="AW5" s="133"/>
      <c r="AX5" s="133"/>
      <c r="AY5" s="133"/>
      <c r="AZ5" s="133" t="s">
        <v>77</v>
      </c>
      <c r="BA5" s="133"/>
      <c r="BB5" s="133"/>
      <c r="BC5" s="133"/>
      <c r="BD5" s="133"/>
      <c r="BE5" s="133" t="s">
        <v>79</v>
      </c>
      <c r="BF5" s="133"/>
      <c r="BG5" s="133"/>
      <c r="BH5" s="133"/>
      <c r="BI5" s="133"/>
    </row>
    <row r="6" spans="1:61" x14ac:dyDescent="0.25">
      <c r="A6" s="31" t="s">
        <v>38</v>
      </c>
      <c r="B6" s="66" t="s">
        <v>0</v>
      </c>
      <c r="C6" s="31" t="s">
        <v>1</v>
      </c>
      <c r="D6" s="31" t="s">
        <v>2</v>
      </c>
      <c r="E6" s="67" t="s">
        <v>3</v>
      </c>
      <c r="F6" s="66" t="s">
        <v>5</v>
      </c>
      <c r="G6" s="66" t="s">
        <v>0</v>
      </c>
      <c r="H6" s="31" t="s">
        <v>1</v>
      </c>
      <c r="I6" s="31" t="s">
        <v>2</v>
      </c>
      <c r="J6" s="67" t="s">
        <v>3</v>
      </c>
      <c r="K6" s="66" t="s">
        <v>5</v>
      </c>
      <c r="L6" s="75" t="s">
        <v>0</v>
      </c>
      <c r="M6" s="76" t="s">
        <v>1</v>
      </c>
      <c r="N6" s="76" t="s">
        <v>2</v>
      </c>
      <c r="O6" s="77" t="s">
        <v>3</v>
      </c>
      <c r="P6" s="75" t="s">
        <v>5</v>
      </c>
      <c r="Q6" s="75" t="s">
        <v>0</v>
      </c>
      <c r="R6" s="76" t="s">
        <v>1</v>
      </c>
      <c r="S6" s="76" t="s">
        <v>2</v>
      </c>
      <c r="T6" s="77" t="s">
        <v>3</v>
      </c>
      <c r="U6" s="75" t="s">
        <v>5</v>
      </c>
      <c r="V6" s="75" t="s">
        <v>0</v>
      </c>
      <c r="W6" s="76" t="s">
        <v>1</v>
      </c>
      <c r="X6" s="76" t="s">
        <v>2</v>
      </c>
      <c r="Y6" s="77" t="s">
        <v>3</v>
      </c>
      <c r="Z6" s="75" t="s">
        <v>5</v>
      </c>
      <c r="AA6" s="66" t="s">
        <v>0</v>
      </c>
      <c r="AB6" s="31" t="s">
        <v>1</v>
      </c>
      <c r="AC6" s="31" t="s">
        <v>2</v>
      </c>
      <c r="AD6" s="67" t="s">
        <v>3</v>
      </c>
      <c r="AE6" s="66" t="s">
        <v>5</v>
      </c>
      <c r="AF6" s="66" t="s">
        <v>0</v>
      </c>
      <c r="AG6" s="31" t="s">
        <v>1</v>
      </c>
      <c r="AH6" s="31" t="s">
        <v>2</v>
      </c>
      <c r="AI6" s="67" t="s">
        <v>3</v>
      </c>
      <c r="AJ6" s="66" t="s">
        <v>5</v>
      </c>
      <c r="AK6" s="66" t="s">
        <v>0</v>
      </c>
      <c r="AL6" s="31" t="s">
        <v>1</v>
      </c>
      <c r="AM6" s="31" t="s">
        <v>2</v>
      </c>
      <c r="AN6" s="67" t="s">
        <v>3</v>
      </c>
      <c r="AO6" s="66" t="s">
        <v>5</v>
      </c>
      <c r="AP6" s="75" t="s">
        <v>0</v>
      </c>
      <c r="AQ6" s="76" t="s">
        <v>1</v>
      </c>
      <c r="AR6" s="76" t="s">
        <v>2</v>
      </c>
      <c r="AS6" s="77" t="s">
        <v>3</v>
      </c>
      <c r="AT6" s="75" t="s">
        <v>5</v>
      </c>
      <c r="AU6" s="75" t="s">
        <v>0</v>
      </c>
      <c r="AV6" s="76" t="s">
        <v>1</v>
      </c>
      <c r="AW6" s="76" t="s">
        <v>2</v>
      </c>
      <c r="AX6" s="77" t="s">
        <v>3</v>
      </c>
      <c r="AY6" s="75" t="s">
        <v>5</v>
      </c>
      <c r="AZ6" s="75" t="s">
        <v>0</v>
      </c>
      <c r="BA6" s="76" t="s">
        <v>1</v>
      </c>
      <c r="BB6" s="76" t="s">
        <v>2</v>
      </c>
      <c r="BC6" s="77" t="s">
        <v>3</v>
      </c>
      <c r="BD6" s="75" t="s">
        <v>5</v>
      </c>
      <c r="BE6" s="75" t="s">
        <v>0</v>
      </c>
      <c r="BF6" s="76" t="s">
        <v>1</v>
      </c>
      <c r="BG6" s="76" t="s">
        <v>2</v>
      </c>
      <c r="BH6" s="77" t="s">
        <v>3</v>
      </c>
      <c r="BI6" s="75" t="s">
        <v>5</v>
      </c>
    </row>
    <row r="7" spans="1:61" x14ac:dyDescent="0.25">
      <c r="A7" s="88" t="s">
        <v>10</v>
      </c>
      <c r="B7" s="89"/>
      <c r="C7" s="89">
        <v>21600</v>
      </c>
      <c r="D7" s="89">
        <v>5196</v>
      </c>
      <c r="E7" s="89"/>
      <c r="F7" s="89"/>
      <c r="G7" s="19">
        <f t="shared" ref="G7:K14" si="0">IF(B$15=0,0,(B7/B$15)^2)</f>
        <v>0</v>
      </c>
      <c r="H7" s="19">
        <f t="shared" si="0"/>
        <v>0.1369674608479382</v>
      </c>
      <c r="I7" s="19">
        <f t="shared" si="0"/>
        <v>4.5443656434362915E-6</v>
      </c>
      <c r="J7" s="19">
        <f t="shared" si="0"/>
        <v>0</v>
      </c>
      <c r="K7" s="19">
        <f t="shared" si="0"/>
        <v>0</v>
      </c>
      <c r="L7" s="18">
        <f>IF(COUNT(B7)=1,VLOOKUP($A7,References!$E$3:$P$69,9,FALSE),0)</f>
        <v>0</v>
      </c>
      <c r="M7" s="18">
        <f>IF(COUNT(C7)=1,VLOOKUP($A7,References!$E$3:$P$69,9,FALSE),0)</f>
        <v>3</v>
      </c>
      <c r="N7" s="18">
        <f>IF(COUNT(D7)=1,VLOOKUP($A7,References!$E$3:$P$69,9,FALSE),0)</f>
        <v>3</v>
      </c>
      <c r="O7" s="18">
        <f>IF(COUNT(E7)=1,VLOOKUP($A7,References!$E$3:$P$69,9,FALSE),0)</f>
        <v>0</v>
      </c>
      <c r="P7" s="18">
        <f>IF(COUNT(F7)=1,VLOOKUP($A7,References!$E$3:$P$69,9,FALSE),0)</f>
        <v>0</v>
      </c>
      <c r="Q7" s="18">
        <f>IF(COUNT(B7)=1,VLOOKUP($A7,References!$E$3:$P$69,10,FALSE),0)</f>
        <v>0</v>
      </c>
      <c r="R7" s="18">
        <f>IF(COUNT(C7)=1,VLOOKUP($A7,References!$E$3:$P$69,10,FALSE),0)</f>
        <v>1</v>
      </c>
      <c r="S7" s="18">
        <f>IF(COUNT(D7)=1,VLOOKUP($A7,References!$E$3:$P$69,10,FALSE),0)</f>
        <v>1</v>
      </c>
      <c r="T7" s="18">
        <f>IF(COUNT(E7)=1,VLOOKUP($A7,References!$E$3:$P$69,10,FALSE),0)</f>
        <v>0</v>
      </c>
      <c r="U7" s="18">
        <f>IF(COUNT(F7)=1,VLOOKUP($A7,References!$E$3:$P$69,10,FALSE),0)</f>
        <v>0</v>
      </c>
      <c r="V7" s="18">
        <f>IF(COUNT(B7)=1,VLOOKUP($A7,References!$E$3:$P$69,12,FALSE),0)</f>
        <v>0</v>
      </c>
      <c r="W7" s="18">
        <f>IF(COUNT(C7)=1,VLOOKUP($A7,References!$E$3:$P$69,12,FALSE),0)</f>
        <v>3</v>
      </c>
      <c r="X7" s="18">
        <f>IF(COUNT(D7)=1,VLOOKUP($A7,References!$E$3:$P$69,12,FALSE),0)</f>
        <v>3</v>
      </c>
      <c r="Y7" s="18">
        <f>IF(COUNT(E7)=1,VLOOKUP($A7,References!$E$3:$P$69,12,FALSE),0)</f>
        <v>0</v>
      </c>
      <c r="Z7" s="18">
        <f>IF(COUNT(F7)=1,VLOOKUP($A7,References!$E$3:$P$69,12,FALSE),0)</f>
        <v>0</v>
      </c>
      <c r="AA7" s="19">
        <f>L7/References!$B$28</f>
        <v>0</v>
      </c>
      <c r="AB7" s="19">
        <f>M7/References!$B$28</f>
        <v>1</v>
      </c>
      <c r="AC7" s="19">
        <f>N7/References!$B$28</f>
        <v>1</v>
      </c>
      <c r="AD7" s="19">
        <f>O7/References!$B$28</f>
        <v>0</v>
      </c>
      <c r="AE7" s="19">
        <f>P7/References!$B$28</f>
        <v>0</v>
      </c>
      <c r="AF7" s="19">
        <f>Q7/2</f>
        <v>0</v>
      </c>
      <c r="AG7" s="19">
        <f t="shared" ref="AG7:AJ14" si="1">R7/2</f>
        <v>0.5</v>
      </c>
      <c r="AH7" s="19">
        <f t="shared" si="1"/>
        <v>0.5</v>
      </c>
      <c r="AI7" s="19">
        <f t="shared" si="1"/>
        <v>0</v>
      </c>
      <c r="AJ7" s="19">
        <f t="shared" si="1"/>
        <v>0</v>
      </c>
      <c r="AK7" s="19">
        <f>V7/References!$B$36</f>
        <v>0</v>
      </c>
      <c r="AL7" s="19">
        <f>W7/References!$B$36</f>
        <v>0.6</v>
      </c>
      <c r="AM7" s="19">
        <f>X7/References!$B$36</f>
        <v>0.6</v>
      </c>
      <c r="AN7" s="19">
        <f>Y7/References!$B$36</f>
        <v>0</v>
      </c>
      <c r="AO7" s="19">
        <f>Z7/References!$B$36</f>
        <v>0</v>
      </c>
      <c r="AP7" s="19">
        <f>AA7*References!$B$6</f>
        <v>0</v>
      </c>
      <c r="AQ7" s="19">
        <f>AB7*References!$B$6</f>
        <v>0.25</v>
      </c>
      <c r="AR7" s="19">
        <f>AC7*References!$B$6</f>
        <v>0.25</v>
      </c>
      <c r="AS7" s="19">
        <f>AD7*References!$B$6</f>
        <v>0</v>
      </c>
      <c r="AT7" s="19">
        <f>AE7*References!$B$6</f>
        <v>0</v>
      </c>
      <c r="AU7" s="19">
        <f>AF7*References!$B$5</f>
        <v>0</v>
      </c>
      <c r="AV7" s="19">
        <f>AG7*References!$B$5</f>
        <v>2.5000000000000001E-2</v>
      </c>
      <c r="AW7" s="19">
        <f>AH7*References!$B$5</f>
        <v>2.5000000000000001E-2</v>
      </c>
      <c r="AX7" s="19">
        <f>AI7*References!$B$5</f>
        <v>0</v>
      </c>
      <c r="AY7" s="19">
        <f>AJ7*References!$B$5</f>
        <v>0</v>
      </c>
      <c r="AZ7" s="19">
        <f>AK7*References!$B$7</f>
        <v>0</v>
      </c>
      <c r="BA7" s="19">
        <f>AL7*References!$B$7</f>
        <v>0.06</v>
      </c>
      <c r="BB7" s="19">
        <f>AM7*References!$B$7</f>
        <v>0.06</v>
      </c>
      <c r="BC7" s="19">
        <f>AN7*References!$B$7</f>
        <v>0</v>
      </c>
      <c r="BD7" s="19">
        <f>AO7*References!$B$7</f>
        <v>0</v>
      </c>
      <c r="BE7" s="78" t="str">
        <f>IF((AP7+AU7+AZ7)=0,"",AP7+AU7+AZ7)</f>
        <v/>
      </c>
      <c r="BF7" s="78">
        <f t="shared" ref="BF7:BI14" si="2">IF((AQ7+AV7+BA7)=0,"",AQ7+AV7+BA7)</f>
        <v>0.33500000000000002</v>
      </c>
      <c r="BG7" s="78">
        <f t="shared" si="2"/>
        <v>0.33500000000000002</v>
      </c>
      <c r="BH7" s="78" t="str">
        <f t="shared" si="2"/>
        <v/>
      </c>
      <c r="BI7" s="78" t="str">
        <f t="shared" si="2"/>
        <v/>
      </c>
    </row>
    <row r="8" spans="1:61" x14ac:dyDescent="0.25">
      <c r="A8" s="88" t="s">
        <v>97</v>
      </c>
      <c r="B8" s="89"/>
      <c r="C8" s="89">
        <v>36764</v>
      </c>
      <c r="D8" s="89">
        <v>1468550</v>
      </c>
      <c r="E8" s="89"/>
      <c r="F8" s="89"/>
      <c r="G8" s="19">
        <f t="shared" si="0"/>
        <v>0</v>
      </c>
      <c r="H8" s="19">
        <f t="shared" si="0"/>
        <v>0.39678515668783948</v>
      </c>
      <c r="I8" s="19">
        <f t="shared" si="0"/>
        <v>0.3630048756450111</v>
      </c>
      <c r="J8" s="19">
        <f t="shared" si="0"/>
        <v>0</v>
      </c>
      <c r="K8" s="19">
        <f t="shared" si="0"/>
        <v>0</v>
      </c>
      <c r="L8" s="18">
        <f>IF(COUNT(B8)=1,VLOOKUP($A8,References!$E$3:$P$69,9,FALSE),0)</f>
        <v>0</v>
      </c>
      <c r="M8" s="18">
        <f>IF(COUNT(C8)=1,VLOOKUP($A8,References!$E$3:$P$69,9,FALSE),0)</f>
        <v>3</v>
      </c>
      <c r="N8" s="18">
        <f>IF(COUNT(D8)=1,VLOOKUP($A8,References!$E$3:$P$69,9,FALSE),0)</f>
        <v>3</v>
      </c>
      <c r="O8" s="18">
        <f>IF(COUNT(E8)=1,VLOOKUP($A8,References!$E$3:$P$69,9,FALSE),0)</f>
        <v>0</v>
      </c>
      <c r="P8" s="18">
        <f>IF(COUNT(F8)=1,VLOOKUP($A8,References!$E$3:$P$69,9,FALSE),0)</f>
        <v>0</v>
      </c>
      <c r="Q8" s="18">
        <f>IF(COUNT(B8)=1,VLOOKUP($A8,References!$E$3:$P$69,10,FALSE),0)</f>
        <v>0</v>
      </c>
      <c r="R8" s="18">
        <f>IF(COUNT(C8)=1,VLOOKUP($A8,References!$E$3:$P$69,10,FALSE),0)</f>
        <v>2</v>
      </c>
      <c r="S8" s="18">
        <f>IF(COUNT(D8)=1,VLOOKUP($A8,References!$E$3:$P$69,10,FALSE),0)</f>
        <v>2</v>
      </c>
      <c r="T8" s="18">
        <f>IF(COUNT(E8)=1,VLOOKUP($A8,References!$E$3:$P$69,10,FALSE),0)</f>
        <v>0</v>
      </c>
      <c r="U8" s="18">
        <f>IF(COUNT(F8)=1,VLOOKUP($A8,References!$E$3:$P$69,10,FALSE),0)</f>
        <v>0</v>
      </c>
      <c r="V8" s="18">
        <f>IF(COUNT(B8)=1,VLOOKUP($A8,References!$E$3:$P$69,12,FALSE),0)</f>
        <v>0</v>
      </c>
      <c r="W8" s="18">
        <f>IF(COUNT(C8)=1,VLOOKUP($A8,References!$E$3:$P$69,12,FALSE),0)</f>
        <v>2</v>
      </c>
      <c r="X8" s="18">
        <f>IF(COUNT(D8)=1,VLOOKUP($A8,References!$E$3:$P$69,12,FALSE),0)</f>
        <v>2</v>
      </c>
      <c r="Y8" s="18">
        <f>IF(COUNT(E8)=1,VLOOKUP($A8,References!$E$3:$P$69,12,FALSE),0)</f>
        <v>0</v>
      </c>
      <c r="Z8" s="18">
        <f>IF(COUNT(F8)=1,VLOOKUP($A8,References!$E$3:$P$69,12,FALSE),0)</f>
        <v>0</v>
      </c>
      <c r="AA8" s="19">
        <f>L8/References!$B$28</f>
        <v>0</v>
      </c>
      <c r="AB8" s="19">
        <f>M8/References!$B$28</f>
        <v>1</v>
      </c>
      <c r="AC8" s="19">
        <f>N8/References!$B$28</f>
        <v>1</v>
      </c>
      <c r="AD8" s="19">
        <f>O8/References!$B$28</f>
        <v>0</v>
      </c>
      <c r="AE8" s="19">
        <f>P8/References!$B$28</f>
        <v>0</v>
      </c>
      <c r="AF8" s="19">
        <f t="shared" ref="AF8:AF14" si="3">Q8/2</f>
        <v>0</v>
      </c>
      <c r="AG8" s="19">
        <f t="shared" si="1"/>
        <v>1</v>
      </c>
      <c r="AH8" s="19">
        <f t="shared" si="1"/>
        <v>1</v>
      </c>
      <c r="AI8" s="19">
        <f t="shared" si="1"/>
        <v>0</v>
      </c>
      <c r="AJ8" s="19">
        <f t="shared" si="1"/>
        <v>0</v>
      </c>
      <c r="AK8" s="19">
        <f>V8/References!$B$36</f>
        <v>0</v>
      </c>
      <c r="AL8" s="19">
        <f>W8/References!$B$36</f>
        <v>0.4</v>
      </c>
      <c r="AM8" s="19">
        <f>X8/References!$B$36</f>
        <v>0.4</v>
      </c>
      <c r="AN8" s="19">
        <f>Y8/References!$B$36</f>
        <v>0</v>
      </c>
      <c r="AO8" s="19">
        <f>Z8/References!$B$36</f>
        <v>0</v>
      </c>
      <c r="AP8" s="19">
        <f>AA8*References!$B$6</f>
        <v>0</v>
      </c>
      <c r="AQ8" s="19">
        <f>AB8*References!$B$6</f>
        <v>0.25</v>
      </c>
      <c r="AR8" s="19">
        <f>AC8*References!$B$6</f>
        <v>0.25</v>
      </c>
      <c r="AS8" s="19">
        <f>AD8*References!$B$6</f>
        <v>0</v>
      </c>
      <c r="AT8" s="19">
        <f>AE8*References!$B$6</f>
        <v>0</v>
      </c>
      <c r="AU8" s="19">
        <f>AF8*References!$B$5</f>
        <v>0</v>
      </c>
      <c r="AV8" s="19">
        <f>AG8*References!$B$5</f>
        <v>0.05</v>
      </c>
      <c r="AW8" s="19">
        <f>AH8*References!$B$5</f>
        <v>0.05</v>
      </c>
      <c r="AX8" s="19">
        <f>AI8*References!$B$5</f>
        <v>0</v>
      </c>
      <c r="AY8" s="19">
        <f>AJ8*References!$B$5</f>
        <v>0</v>
      </c>
      <c r="AZ8" s="19">
        <f>AK8*References!$B$7</f>
        <v>0</v>
      </c>
      <c r="BA8" s="19">
        <f>AL8*References!$B$7</f>
        <v>4.0000000000000008E-2</v>
      </c>
      <c r="BB8" s="19">
        <f>AM8*References!$B$7</f>
        <v>4.0000000000000008E-2</v>
      </c>
      <c r="BC8" s="19">
        <f>AN8*References!$B$7</f>
        <v>0</v>
      </c>
      <c r="BD8" s="19">
        <f>AO8*References!$B$7</f>
        <v>0</v>
      </c>
      <c r="BE8" s="78" t="str">
        <f t="shared" ref="BE8:BE14" si="4">IF((AP8+AU8+AZ8)=0,"",AP8+AU8+AZ8)</f>
        <v/>
      </c>
      <c r="BF8" s="78">
        <f t="shared" si="2"/>
        <v>0.33999999999999997</v>
      </c>
      <c r="BG8" s="78">
        <f t="shared" si="2"/>
        <v>0.33999999999999997</v>
      </c>
      <c r="BH8" s="78" t="str">
        <f t="shared" si="2"/>
        <v/>
      </c>
      <c r="BI8" s="78" t="str">
        <f t="shared" si="2"/>
        <v/>
      </c>
    </row>
    <row r="9" spans="1:61" x14ac:dyDescent="0.25">
      <c r="A9" s="88" t="s">
        <v>98</v>
      </c>
      <c r="B9" s="89"/>
      <c r="C9" s="89"/>
      <c r="D9" s="89">
        <v>377179</v>
      </c>
      <c r="E9" s="89"/>
      <c r="F9" s="89"/>
      <c r="G9" s="19">
        <f t="shared" si="0"/>
        <v>0</v>
      </c>
      <c r="H9" s="19">
        <f t="shared" si="0"/>
        <v>0</v>
      </c>
      <c r="I9" s="19">
        <f t="shared" si="0"/>
        <v>2.394583537772765E-2</v>
      </c>
      <c r="J9" s="19">
        <f t="shared" si="0"/>
        <v>0</v>
      </c>
      <c r="K9" s="19">
        <f t="shared" si="0"/>
        <v>0</v>
      </c>
      <c r="L9" s="18">
        <f>IF(COUNT(B9)=1,VLOOKUP($A9,References!$E$3:$P$69,9,FALSE),0)</f>
        <v>0</v>
      </c>
      <c r="M9" s="18">
        <f>IF(COUNT(C9)=1,VLOOKUP($A9,References!$E$3:$P$69,9,FALSE),0)</f>
        <v>0</v>
      </c>
      <c r="N9" s="18">
        <f>IF(COUNT(D9)=1,VLOOKUP($A9,References!$E$3:$P$69,9,FALSE),0)</f>
        <v>0</v>
      </c>
      <c r="O9" s="18">
        <f>IF(COUNT(E9)=1,VLOOKUP($A9,References!$E$3:$P$69,9,FALSE),0)</f>
        <v>0</v>
      </c>
      <c r="P9" s="18">
        <f>IF(COUNT(F9)=1,VLOOKUP($A9,References!$E$3:$P$69,9,FALSE),0)</f>
        <v>0</v>
      </c>
      <c r="Q9" s="18">
        <f>IF(COUNT(B9)=1,VLOOKUP($A9,References!$E$3:$P$69,10,FALSE),0)</f>
        <v>0</v>
      </c>
      <c r="R9" s="18">
        <f>IF(COUNT(C9)=1,VLOOKUP($A9,References!$E$3:$P$69,10,FALSE),0)</f>
        <v>0</v>
      </c>
      <c r="S9" s="18">
        <f>IF(COUNT(D9)=1,VLOOKUP($A9,References!$E$3:$P$69,10,FALSE),0)</f>
        <v>2</v>
      </c>
      <c r="T9" s="18">
        <f>IF(COUNT(E9)=1,VLOOKUP($A9,References!$E$3:$P$69,10,FALSE),0)</f>
        <v>0</v>
      </c>
      <c r="U9" s="18">
        <f>IF(COUNT(F9)=1,VLOOKUP($A9,References!$E$3:$P$69,10,FALSE),0)</f>
        <v>0</v>
      </c>
      <c r="V9" s="18">
        <f>IF(COUNT(B9)=1,VLOOKUP($A9,References!$E$3:$P$69,12,FALSE),0)</f>
        <v>0</v>
      </c>
      <c r="W9" s="18">
        <f>IF(COUNT(C9)=1,VLOOKUP($A9,References!$E$3:$P$69,12,FALSE),0)</f>
        <v>0</v>
      </c>
      <c r="X9" s="18">
        <f>IF(COUNT(D9)=1,VLOOKUP($A9,References!$E$3:$P$69,12,FALSE),0)</f>
        <v>1</v>
      </c>
      <c r="Y9" s="18">
        <f>IF(COUNT(E9)=1,VLOOKUP($A9,References!$E$3:$P$69,12,FALSE),0)</f>
        <v>0</v>
      </c>
      <c r="Z9" s="18">
        <f>IF(COUNT(F9)=1,VLOOKUP($A9,References!$E$3:$P$69,12,FALSE),0)</f>
        <v>0</v>
      </c>
      <c r="AA9" s="19">
        <f>L9/References!$B$28</f>
        <v>0</v>
      </c>
      <c r="AB9" s="19">
        <f>M9/References!$B$28</f>
        <v>0</v>
      </c>
      <c r="AC9" s="19">
        <f>N9/References!$B$28</f>
        <v>0</v>
      </c>
      <c r="AD9" s="19">
        <f>O9/References!$B$28</f>
        <v>0</v>
      </c>
      <c r="AE9" s="19">
        <f>P9/References!$B$28</f>
        <v>0</v>
      </c>
      <c r="AF9" s="19">
        <f t="shared" si="3"/>
        <v>0</v>
      </c>
      <c r="AG9" s="19">
        <f t="shared" si="1"/>
        <v>0</v>
      </c>
      <c r="AH9" s="19">
        <f t="shared" si="1"/>
        <v>1</v>
      </c>
      <c r="AI9" s="19">
        <f t="shared" si="1"/>
        <v>0</v>
      </c>
      <c r="AJ9" s="19">
        <f t="shared" si="1"/>
        <v>0</v>
      </c>
      <c r="AK9" s="19">
        <f>V9/References!$B$36</f>
        <v>0</v>
      </c>
      <c r="AL9" s="19">
        <f>W9/References!$B$36</f>
        <v>0</v>
      </c>
      <c r="AM9" s="19">
        <f>X9/References!$B$36</f>
        <v>0.2</v>
      </c>
      <c r="AN9" s="19">
        <f>Y9/References!$B$36</f>
        <v>0</v>
      </c>
      <c r="AO9" s="19">
        <f>Z9/References!$B$36</f>
        <v>0</v>
      </c>
      <c r="AP9" s="19">
        <f>AA9*References!$B$6</f>
        <v>0</v>
      </c>
      <c r="AQ9" s="19">
        <f>AB9*References!$B$6</f>
        <v>0</v>
      </c>
      <c r="AR9" s="19">
        <f>AC9*References!$B$6</f>
        <v>0</v>
      </c>
      <c r="AS9" s="19">
        <f>AD9*References!$B$6</f>
        <v>0</v>
      </c>
      <c r="AT9" s="19">
        <f>AE9*References!$B$6</f>
        <v>0</v>
      </c>
      <c r="AU9" s="19">
        <f>AF9*References!$B$5</f>
        <v>0</v>
      </c>
      <c r="AV9" s="19">
        <f>AG9*References!$B$5</f>
        <v>0</v>
      </c>
      <c r="AW9" s="19">
        <f>AH9*References!$B$5</f>
        <v>0.05</v>
      </c>
      <c r="AX9" s="19">
        <f>AI9*References!$B$5</f>
        <v>0</v>
      </c>
      <c r="AY9" s="19">
        <f>AJ9*References!$B$5</f>
        <v>0</v>
      </c>
      <c r="AZ9" s="19">
        <f>AK9*References!$B$7</f>
        <v>0</v>
      </c>
      <c r="BA9" s="19">
        <f>AL9*References!$B$7</f>
        <v>0</v>
      </c>
      <c r="BB9" s="19">
        <f>AM9*References!$B$7</f>
        <v>2.0000000000000004E-2</v>
      </c>
      <c r="BC9" s="19">
        <f>AN9*References!$B$7</f>
        <v>0</v>
      </c>
      <c r="BD9" s="19">
        <f>AO9*References!$B$7</f>
        <v>0</v>
      </c>
      <c r="BE9" s="78" t="str">
        <f t="shared" si="4"/>
        <v/>
      </c>
      <c r="BF9" s="78" t="str">
        <f t="shared" si="2"/>
        <v/>
      </c>
      <c r="BG9" s="78">
        <f t="shared" si="2"/>
        <v>7.0000000000000007E-2</v>
      </c>
      <c r="BH9" s="78" t="str">
        <f t="shared" si="2"/>
        <v/>
      </c>
      <c r="BI9" s="78" t="str">
        <f t="shared" si="2"/>
        <v/>
      </c>
    </row>
    <row r="10" spans="1:61" x14ac:dyDescent="0.25">
      <c r="A10" s="88" t="s">
        <v>0</v>
      </c>
      <c r="B10" s="89"/>
      <c r="C10" s="89"/>
      <c r="D10" s="89"/>
      <c r="E10" s="89"/>
      <c r="F10" s="89"/>
      <c r="G10" s="19">
        <f t="shared" si="0"/>
        <v>0</v>
      </c>
      <c r="H10" s="19">
        <f t="shared" si="0"/>
        <v>0</v>
      </c>
      <c r="I10" s="19">
        <f t="shared" si="0"/>
        <v>0</v>
      </c>
      <c r="J10" s="19">
        <f t="shared" si="0"/>
        <v>0</v>
      </c>
      <c r="K10" s="19">
        <f t="shared" si="0"/>
        <v>0</v>
      </c>
      <c r="L10" s="18">
        <f>IF(COUNT(B10)=1,VLOOKUP($A10,References!$E$3:$P$69,9,FALSE),0)</f>
        <v>0</v>
      </c>
      <c r="M10" s="18">
        <f>IF(COUNT(C10)=1,VLOOKUP($A10,References!$E$3:$P$69,9,FALSE),0)</f>
        <v>0</v>
      </c>
      <c r="N10" s="18">
        <f>IF(COUNT(D10)=1,VLOOKUP($A10,References!$E$3:$P$69,9,FALSE),0)</f>
        <v>0</v>
      </c>
      <c r="O10" s="18">
        <f>IF(COUNT(E10)=1,VLOOKUP($A10,References!$E$3:$P$69,9,FALSE),0)</f>
        <v>0</v>
      </c>
      <c r="P10" s="18">
        <f>IF(COUNT(F10)=1,VLOOKUP($A10,References!$E$3:$P$69,9,FALSE),0)</f>
        <v>0</v>
      </c>
      <c r="Q10" s="18">
        <f>IF(COUNT(B10)=1,VLOOKUP($A10,References!$E$3:$P$69,10,FALSE),0)</f>
        <v>0</v>
      </c>
      <c r="R10" s="18">
        <f>IF(COUNT(C10)=1,VLOOKUP($A10,References!$E$3:$P$69,10,FALSE),0)</f>
        <v>0</v>
      </c>
      <c r="S10" s="18">
        <f>IF(COUNT(D10)=1,VLOOKUP($A10,References!$E$3:$P$69,10,FALSE),0)</f>
        <v>0</v>
      </c>
      <c r="T10" s="18">
        <f>IF(COUNT(E10)=1,VLOOKUP($A10,References!$E$3:$P$69,10,FALSE),0)</f>
        <v>0</v>
      </c>
      <c r="U10" s="18">
        <f>IF(COUNT(F10)=1,VLOOKUP($A10,References!$E$3:$P$69,10,FALSE),0)</f>
        <v>0</v>
      </c>
      <c r="V10" s="18">
        <f>IF(COUNT(B10)=1,VLOOKUP($A10,References!$E$3:$P$69,12,FALSE),0)</f>
        <v>0</v>
      </c>
      <c r="W10" s="18">
        <f>IF(COUNT(C10)=1,VLOOKUP($A10,References!$E$3:$P$69,12,FALSE),0)</f>
        <v>0</v>
      </c>
      <c r="X10" s="18">
        <f>IF(COUNT(D10)=1,VLOOKUP($A10,References!$E$3:$P$69,12,FALSE),0)</f>
        <v>0</v>
      </c>
      <c r="Y10" s="18">
        <f>IF(COUNT(E10)=1,VLOOKUP($A10,References!$E$3:$P$69,12,FALSE),0)</f>
        <v>0</v>
      </c>
      <c r="Z10" s="18">
        <f>IF(COUNT(F10)=1,VLOOKUP($A10,References!$E$3:$P$69,12,FALSE),0)</f>
        <v>0</v>
      </c>
      <c r="AA10" s="19">
        <f>L10/References!$B$28</f>
        <v>0</v>
      </c>
      <c r="AB10" s="19">
        <f>M10/References!$B$28</f>
        <v>0</v>
      </c>
      <c r="AC10" s="19">
        <f>N10/References!$B$28</f>
        <v>0</v>
      </c>
      <c r="AD10" s="19">
        <f>O10/References!$B$28</f>
        <v>0</v>
      </c>
      <c r="AE10" s="19">
        <f>P10/References!$B$28</f>
        <v>0</v>
      </c>
      <c r="AF10" s="19">
        <f t="shared" si="3"/>
        <v>0</v>
      </c>
      <c r="AG10" s="19">
        <f t="shared" si="1"/>
        <v>0</v>
      </c>
      <c r="AH10" s="19">
        <f t="shared" si="1"/>
        <v>0</v>
      </c>
      <c r="AI10" s="19">
        <f t="shared" si="1"/>
        <v>0</v>
      </c>
      <c r="AJ10" s="19">
        <f t="shared" si="1"/>
        <v>0</v>
      </c>
      <c r="AK10" s="19">
        <f>V10/References!$B$36</f>
        <v>0</v>
      </c>
      <c r="AL10" s="19">
        <f>W10/References!$B$36</f>
        <v>0</v>
      </c>
      <c r="AM10" s="19">
        <f>X10/References!$B$36</f>
        <v>0</v>
      </c>
      <c r="AN10" s="19">
        <f>Y10/References!$B$36</f>
        <v>0</v>
      </c>
      <c r="AO10" s="19">
        <f>Z10/References!$B$36</f>
        <v>0</v>
      </c>
      <c r="AP10" s="19">
        <f>AA10*References!$B$6</f>
        <v>0</v>
      </c>
      <c r="AQ10" s="19">
        <f>AB10*References!$B$6</f>
        <v>0</v>
      </c>
      <c r="AR10" s="19">
        <f>AC10*References!$B$6</f>
        <v>0</v>
      </c>
      <c r="AS10" s="19">
        <f>AD10*References!$B$6</f>
        <v>0</v>
      </c>
      <c r="AT10" s="19">
        <f>AE10*References!$B$6</f>
        <v>0</v>
      </c>
      <c r="AU10" s="19">
        <f>AF10*References!$B$5</f>
        <v>0</v>
      </c>
      <c r="AV10" s="19">
        <f>AG10*References!$B$5</f>
        <v>0</v>
      </c>
      <c r="AW10" s="19">
        <f>AH10*References!$B$5</f>
        <v>0</v>
      </c>
      <c r="AX10" s="19">
        <f>AI10*References!$B$5</f>
        <v>0</v>
      </c>
      <c r="AY10" s="19">
        <f>AJ10*References!$B$5</f>
        <v>0</v>
      </c>
      <c r="AZ10" s="19">
        <f>AK10*References!$B$7</f>
        <v>0</v>
      </c>
      <c r="BA10" s="19">
        <f>AL10*References!$B$7</f>
        <v>0</v>
      </c>
      <c r="BB10" s="19">
        <f>AM10*References!$B$7</f>
        <v>0</v>
      </c>
      <c r="BC10" s="19">
        <f>AN10*References!$B$7</f>
        <v>0</v>
      </c>
      <c r="BD10" s="19">
        <f>AO10*References!$B$7</f>
        <v>0</v>
      </c>
      <c r="BE10" s="78" t="str">
        <f t="shared" si="4"/>
        <v/>
      </c>
      <c r="BF10" s="78" t="str">
        <f t="shared" si="2"/>
        <v/>
      </c>
      <c r="BG10" s="78" t="str">
        <f t="shared" si="2"/>
        <v/>
      </c>
      <c r="BH10" s="78" t="str">
        <f t="shared" si="2"/>
        <v/>
      </c>
      <c r="BI10" s="78" t="str">
        <f t="shared" si="2"/>
        <v/>
      </c>
    </row>
    <row r="11" spans="1:61" x14ac:dyDescent="0.25">
      <c r="A11" s="88" t="s">
        <v>99</v>
      </c>
      <c r="B11" s="89"/>
      <c r="C11" s="89"/>
      <c r="D11" s="89">
        <v>377179</v>
      </c>
      <c r="E11" s="90"/>
      <c r="F11" s="89"/>
      <c r="G11" s="19">
        <f t="shared" si="0"/>
        <v>0</v>
      </c>
      <c r="H11" s="19">
        <f t="shared" si="0"/>
        <v>0</v>
      </c>
      <c r="I11" s="19">
        <f t="shared" si="0"/>
        <v>2.394583537772765E-2</v>
      </c>
      <c r="J11" s="19">
        <f t="shared" si="0"/>
        <v>0</v>
      </c>
      <c r="K11" s="19">
        <f t="shared" si="0"/>
        <v>0</v>
      </c>
      <c r="L11" s="18">
        <f>IF(COUNT(B11)=1,VLOOKUP($A11,References!$E$3:$P$69,9,FALSE),0)</f>
        <v>0</v>
      </c>
      <c r="M11" s="18">
        <f>IF(COUNT(C11)=1,VLOOKUP($A11,References!$E$3:$P$69,9,FALSE),0)</f>
        <v>0</v>
      </c>
      <c r="N11" s="18">
        <f>IF(COUNT(D11)=1,VLOOKUP($A11,References!$E$3:$P$69,9,FALSE),0)</f>
        <v>1</v>
      </c>
      <c r="O11" s="18">
        <f>IF(COUNT(E11)=1,VLOOKUP($A11,References!$E$3:$P$69,9,FALSE),0)</f>
        <v>0</v>
      </c>
      <c r="P11" s="18">
        <f>IF(COUNT(F11)=1,VLOOKUP($A11,References!$E$3:$P$69,9,FALSE),0)</f>
        <v>0</v>
      </c>
      <c r="Q11" s="18">
        <f>IF(COUNT(B11)=1,VLOOKUP($A11,References!$E$3:$P$69,10,FALSE),0)</f>
        <v>0</v>
      </c>
      <c r="R11" s="18">
        <f>IF(COUNT(C11)=1,VLOOKUP($A11,References!$E$3:$P$69,10,FALSE),0)</f>
        <v>0</v>
      </c>
      <c r="S11" s="18">
        <f>IF(COUNT(D11)=1,VLOOKUP($A11,References!$E$3:$P$69,10,FALSE),0)</f>
        <v>2</v>
      </c>
      <c r="T11" s="18">
        <f>IF(COUNT(E11)=1,VLOOKUP($A11,References!$E$3:$P$69,10,FALSE),0)</f>
        <v>0</v>
      </c>
      <c r="U11" s="18">
        <f>IF(COUNT(F11)=1,VLOOKUP($A11,References!$E$3:$P$69,10,FALSE),0)</f>
        <v>0</v>
      </c>
      <c r="V11" s="18">
        <f>IF(COUNT(B11)=1,VLOOKUP($A11,References!$E$3:$P$69,12,FALSE),0)</f>
        <v>0</v>
      </c>
      <c r="W11" s="18">
        <f>IF(COUNT(C11)=1,VLOOKUP($A11,References!$E$3:$P$69,12,FALSE),0)</f>
        <v>0</v>
      </c>
      <c r="X11" s="18">
        <f>IF(COUNT(D11)=1,VLOOKUP($A11,References!$E$3:$P$69,12,FALSE),0)</f>
        <v>1</v>
      </c>
      <c r="Y11" s="18">
        <f>IF(COUNT(E11)=1,VLOOKUP($A11,References!$E$3:$P$69,12,FALSE),0)</f>
        <v>0</v>
      </c>
      <c r="Z11" s="18">
        <f>IF(COUNT(F11)=1,VLOOKUP($A11,References!$E$3:$P$69,12,FALSE),0)</f>
        <v>0</v>
      </c>
      <c r="AA11" s="19">
        <f>L11/References!$B$28</f>
        <v>0</v>
      </c>
      <c r="AB11" s="19">
        <f>M11/References!$B$28</f>
        <v>0</v>
      </c>
      <c r="AC11" s="19">
        <f>N11/References!$B$28</f>
        <v>0.33333333333333331</v>
      </c>
      <c r="AD11" s="19">
        <f>O11/References!$B$28</f>
        <v>0</v>
      </c>
      <c r="AE11" s="19">
        <f>P11/References!$B$28</f>
        <v>0</v>
      </c>
      <c r="AF11" s="19">
        <f t="shared" si="3"/>
        <v>0</v>
      </c>
      <c r="AG11" s="19">
        <f t="shared" si="1"/>
        <v>0</v>
      </c>
      <c r="AH11" s="19">
        <f t="shared" si="1"/>
        <v>1</v>
      </c>
      <c r="AI11" s="19">
        <f t="shared" si="1"/>
        <v>0</v>
      </c>
      <c r="AJ11" s="19">
        <f t="shared" si="1"/>
        <v>0</v>
      </c>
      <c r="AK11" s="19">
        <f>V11/References!$B$36</f>
        <v>0</v>
      </c>
      <c r="AL11" s="19">
        <f>W11/References!$B$36</f>
        <v>0</v>
      </c>
      <c r="AM11" s="19">
        <f>X11/References!$B$36</f>
        <v>0.2</v>
      </c>
      <c r="AN11" s="19">
        <f>Y11/References!$B$36</f>
        <v>0</v>
      </c>
      <c r="AO11" s="19">
        <f>Z11/References!$B$36</f>
        <v>0</v>
      </c>
      <c r="AP11" s="19">
        <f>AA11*References!$B$6</f>
        <v>0</v>
      </c>
      <c r="AQ11" s="19">
        <f>AB11*References!$B$6</f>
        <v>0</v>
      </c>
      <c r="AR11" s="19">
        <f>AC11*References!$B$6</f>
        <v>8.3333333333333329E-2</v>
      </c>
      <c r="AS11" s="19">
        <f>AD11*References!$B$6</f>
        <v>0</v>
      </c>
      <c r="AT11" s="19">
        <f>AE11*References!$B$6</f>
        <v>0</v>
      </c>
      <c r="AU11" s="19">
        <f>AF11*References!$B$5</f>
        <v>0</v>
      </c>
      <c r="AV11" s="19">
        <f>AG11*References!$B$5</f>
        <v>0</v>
      </c>
      <c r="AW11" s="19">
        <f>AH11*References!$B$5</f>
        <v>0.05</v>
      </c>
      <c r="AX11" s="19">
        <f>AI11*References!$B$5</f>
        <v>0</v>
      </c>
      <c r="AY11" s="19">
        <f>AJ11*References!$B$5</f>
        <v>0</v>
      </c>
      <c r="AZ11" s="19">
        <f>AK11*References!$B$7</f>
        <v>0</v>
      </c>
      <c r="BA11" s="19">
        <f>AL11*References!$B$7</f>
        <v>0</v>
      </c>
      <c r="BB11" s="19">
        <f>AM11*References!$B$7</f>
        <v>2.0000000000000004E-2</v>
      </c>
      <c r="BC11" s="19">
        <f>AN11*References!$B$7</f>
        <v>0</v>
      </c>
      <c r="BD11" s="19">
        <f>AO11*References!$B$7</f>
        <v>0</v>
      </c>
      <c r="BE11" s="78" t="str">
        <f t="shared" si="4"/>
        <v/>
      </c>
      <c r="BF11" s="78" t="str">
        <f t="shared" si="2"/>
        <v/>
      </c>
      <c r="BG11" s="78">
        <f t="shared" si="2"/>
        <v>0.15333333333333332</v>
      </c>
      <c r="BH11" s="78" t="str">
        <f t="shared" si="2"/>
        <v/>
      </c>
      <c r="BI11" s="78" t="str">
        <f t="shared" si="2"/>
        <v/>
      </c>
    </row>
    <row r="12" spans="1:61" x14ac:dyDescent="0.25">
      <c r="A12" s="88" t="s">
        <v>5</v>
      </c>
      <c r="B12" s="89"/>
      <c r="C12" s="89"/>
      <c r="D12" s="89">
        <v>180090</v>
      </c>
      <c r="E12" s="89"/>
      <c r="F12" s="89"/>
      <c r="G12" s="19">
        <f t="shared" si="0"/>
        <v>0</v>
      </c>
      <c r="H12" s="19">
        <f t="shared" si="0"/>
        <v>0</v>
      </c>
      <c r="I12" s="19">
        <f t="shared" si="0"/>
        <v>5.4590136363386974E-3</v>
      </c>
      <c r="J12" s="19">
        <f t="shared" si="0"/>
        <v>0</v>
      </c>
      <c r="K12" s="19">
        <f t="shared" si="0"/>
        <v>0</v>
      </c>
      <c r="L12" s="18">
        <f>IF(COUNT(B12)=1,VLOOKUP($A12,References!$E$3:$P$69,9,FALSE),0)</f>
        <v>0</v>
      </c>
      <c r="M12" s="18">
        <f>IF(COUNT(C12)=1,VLOOKUP($A12,References!$E$3:$P$69,9,FALSE),0)</f>
        <v>0</v>
      </c>
      <c r="N12" s="18">
        <f>IF(COUNT(D12)=1,VLOOKUP($A12,References!$E$3:$P$69,9,FALSE),0)</f>
        <v>3</v>
      </c>
      <c r="O12" s="18">
        <f>IF(COUNT(E12)=1,VLOOKUP($A12,References!$E$3:$P$69,9,FALSE),0)</f>
        <v>0</v>
      </c>
      <c r="P12" s="18">
        <f>IF(COUNT(F12)=1,VLOOKUP($A12,References!$E$3:$P$69,9,FALSE),0)</f>
        <v>0</v>
      </c>
      <c r="Q12" s="18">
        <f>IF(COUNT(B12)=1,VLOOKUP($A12,References!$E$3:$P$69,10,FALSE),0)</f>
        <v>0</v>
      </c>
      <c r="R12" s="18">
        <f>IF(COUNT(C12)=1,VLOOKUP($A12,References!$E$3:$P$69,10,FALSE),0)</f>
        <v>0</v>
      </c>
      <c r="S12" s="18">
        <f>IF(COUNT(D12)=1,VLOOKUP($A12,References!$E$3:$P$69,10,FALSE),0)</f>
        <v>1</v>
      </c>
      <c r="T12" s="18">
        <f>IF(COUNT(E12)=1,VLOOKUP($A12,References!$E$3:$P$69,10,FALSE),0)</f>
        <v>0</v>
      </c>
      <c r="U12" s="18">
        <f>IF(COUNT(F12)=1,VLOOKUP($A12,References!$E$3:$P$69,10,FALSE),0)</f>
        <v>0</v>
      </c>
      <c r="V12" s="18">
        <f>IF(COUNT(B12)=1,VLOOKUP($A12,References!$E$3:$P$69,12,FALSE),0)</f>
        <v>0</v>
      </c>
      <c r="W12" s="18">
        <f>IF(COUNT(C12)=1,VLOOKUP($A12,References!$E$3:$P$69,12,FALSE),0)</f>
        <v>0</v>
      </c>
      <c r="X12" s="18">
        <f>IF(COUNT(D12)=1,VLOOKUP($A12,References!$E$3:$P$69,12,FALSE),0)</f>
        <v>3</v>
      </c>
      <c r="Y12" s="18">
        <f>IF(COUNT(E12)=1,VLOOKUP($A12,References!$E$3:$P$69,12,FALSE),0)</f>
        <v>0</v>
      </c>
      <c r="Z12" s="18">
        <f>IF(COUNT(F12)=1,VLOOKUP($A12,References!$E$3:$P$69,12,FALSE),0)</f>
        <v>0</v>
      </c>
      <c r="AA12" s="19">
        <f>L12/References!$B$28</f>
        <v>0</v>
      </c>
      <c r="AB12" s="19">
        <f>M12/References!$B$28</f>
        <v>0</v>
      </c>
      <c r="AC12" s="19">
        <f>N12/References!$B$28</f>
        <v>1</v>
      </c>
      <c r="AD12" s="19">
        <f>O12/References!$B$28</f>
        <v>0</v>
      </c>
      <c r="AE12" s="19">
        <f>P12/References!$B$28</f>
        <v>0</v>
      </c>
      <c r="AF12" s="19">
        <f t="shared" si="3"/>
        <v>0</v>
      </c>
      <c r="AG12" s="19">
        <f t="shared" si="1"/>
        <v>0</v>
      </c>
      <c r="AH12" s="19">
        <f t="shared" si="1"/>
        <v>0.5</v>
      </c>
      <c r="AI12" s="19">
        <f t="shared" si="1"/>
        <v>0</v>
      </c>
      <c r="AJ12" s="19">
        <f t="shared" si="1"/>
        <v>0</v>
      </c>
      <c r="AK12" s="19">
        <f>V12/References!$B$36</f>
        <v>0</v>
      </c>
      <c r="AL12" s="19">
        <f>W12/References!$B$36</f>
        <v>0</v>
      </c>
      <c r="AM12" s="19">
        <f>X12/References!$B$36</f>
        <v>0.6</v>
      </c>
      <c r="AN12" s="19">
        <f>Y12/References!$B$36</f>
        <v>0</v>
      </c>
      <c r="AO12" s="19">
        <f>Z12/References!$B$36</f>
        <v>0</v>
      </c>
      <c r="AP12" s="19">
        <f>AA12*References!$B$6</f>
        <v>0</v>
      </c>
      <c r="AQ12" s="19">
        <f>AB12*References!$B$6</f>
        <v>0</v>
      </c>
      <c r="AR12" s="19">
        <f>AC12*References!$B$6</f>
        <v>0.25</v>
      </c>
      <c r="AS12" s="19">
        <f>AD12*References!$B$6</f>
        <v>0</v>
      </c>
      <c r="AT12" s="19">
        <f>AE12*References!$B$6</f>
        <v>0</v>
      </c>
      <c r="AU12" s="19">
        <f>AF12*References!$B$5</f>
        <v>0</v>
      </c>
      <c r="AV12" s="19">
        <f>AG12*References!$B$5</f>
        <v>0</v>
      </c>
      <c r="AW12" s="19">
        <f>AH12*References!$B$5</f>
        <v>2.5000000000000001E-2</v>
      </c>
      <c r="AX12" s="19">
        <f>AI12*References!$B$5</f>
        <v>0</v>
      </c>
      <c r="AY12" s="19">
        <f>AJ12*References!$B$5</f>
        <v>0</v>
      </c>
      <c r="AZ12" s="19">
        <f>AK12*References!$B$7</f>
        <v>0</v>
      </c>
      <c r="BA12" s="19">
        <f>AL12*References!$B$7</f>
        <v>0</v>
      </c>
      <c r="BB12" s="19">
        <f>AM12*References!$B$7</f>
        <v>0.06</v>
      </c>
      <c r="BC12" s="19">
        <f>AN12*References!$B$7</f>
        <v>0</v>
      </c>
      <c r="BD12" s="19">
        <f>AO12*References!$B$7</f>
        <v>0</v>
      </c>
      <c r="BE12" s="78" t="str">
        <f t="shared" si="4"/>
        <v/>
      </c>
      <c r="BF12" s="78" t="str">
        <f t="shared" si="2"/>
        <v/>
      </c>
      <c r="BG12" s="78">
        <f t="shared" si="2"/>
        <v>0.33500000000000002</v>
      </c>
      <c r="BH12" s="78" t="str">
        <f t="shared" si="2"/>
        <v/>
      </c>
      <c r="BI12" s="78" t="str">
        <f t="shared" si="2"/>
        <v/>
      </c>
    </row>
    <row r="13" spans="1:61" x14ac:dyDescent="0.25">
      <c r="A13" s="88" t="s">
        <v>11</v>
      </c>
      <c r="B13" s="89"/>
      <c r="C13" s="89"/>
      <c r="D13" s="89">
        <v>13488</v>
      </c>
      <c r="E13" s="89"/>
      <c r="F13" s="89"/>
      <c r="G13" s="19">
        <f t="shared" si="0"/>
        <v>0</v>
      </c>
      <c r="H13" s="19">
        <f t="shared" si="0"/>
        <v>0</v>
      </c>
      <c r="I13" s="19">
        <f t="shared" si="0"/>
        <v>3.0621756418467051E-5</v>
      </c>
      <c r="J13" s="19">
        <f t="shared" si="0"/>
        <v>0</v>
      </c>
      <c r="K13" s="19">
        <f t="shared" si="0"/>
        <v>0</v>
      </c>
      <c r="L13" s="18">
        <f>IF(COUNT(B13)=1,VLOOKUP($A13,References!$E$3:$P$69,9,FALSE),0)</f>
        <v>0</v>
      </c>
      <c r="M13" s="18">
        <f>IF(COUNT(C13)=1,VLOOKUP($A13,References!$E$3:$P$69,9,FALSE),0)</f>
        <v>0</v>
      </c>
      <c r="N13" s="18">
        <f>IF(COUNT(D13)=1,VLOOKUP($A13,References!$E$3:$P$69,9,FALSE),0)</f>
        <v>1</v>
      </c>
      <c r="O13" s="18">
        <f>IF(COUNT(E13)=1,VLOOKUP($A13,References!$E$3:$P$69,9,FALSE),0)</f>
        <v>0</v>
      </c>
      <c r="P13" s="18">
        <f>IF(COUNT(F13)=1,VLOOKUP($A13,References!$E$3:$P$69,9,FALSE),0)</f>
        <v>0</v>
      </c>
      <c r="Q13" s="18">
        <f>IF(COUNT(B13)=1,VLOOKUP($A13,References!$E$3:$P$69,10,FALSE),0)</f>
        <v>0</v>
      </c>
      <c r="R13" s="18">
        <f>IF(COUNT(C13)=1,VLOOKUP($A13,References!$E$3:$P$69,10,FALSE),0)</f>
        <v>0</v>
      </c>
      <c r="S13" s="18">
        <f>IF(COUNT(D13)=1,VLOOKUP($A13,References!$E$3:$P$69,10,FALSE),0)</f>
        <v>2</v>
      </c>
      <c r="T13" s="18">
        <f>IF(COUNT(E13)=1,VLOOKUP($A13,References!$E$3:$P$69,10,FALSE),0)</f>
        <v>0</v>
      </c>
      <c r="U13" s="18">
        <f>IF(COUNT(F13)=1,VLOOKUP($A13,References!$E$3:$P$69,10,FALSE),0)</f>
        <v>0</v>
      </c>
      <c r="V13" s="18">
        <f>IF(COUNT(B13)=1,VLOOKUP($A13,References!$E$3:$P$69,12,FALSE),0)</f>
        <v>0</v>
      </c>
      <c r="W13" s="18">
        <f>IF(COUNT(C13)=1,VLOOKUP($A13,References!$E$3:$P$69,12,FALSE),0)</f>
        <v>0</v>
      </c>
      <c r="X13" s="18">
        <f>IF(COUNT(D13)=1,VLOOKUP($A13,References!$E$3:$P$69,12,FALSE),0)</f>
        <v>2</v>
      </c>
      <c r="Y13" s="18">
        <f>IF(COUNT(E13)=1,VLOOKUP($A13,References!$E$3:$P$69,12,FALSE),0)</f>
        <v>0</v>
      </c>
      <c r="Z13" s="18">
        <f>IF(COUNT(F13)=1,VLOOKUP($A13,References!$E$3:$P$69,12,FALSE),0)</f>
        <v>0</v>
      </c>
      <c r="AA13" s="19">
        <f>L13/References!$B$28</f>
        <v>0</v>
      </c>
      <c r="AB13" s="19">
        <f>M13/References!$B$28</f>
        <v>0</v>
      </c>
      <c r="AC13" s="19">
        <f>N13/References!$B$28</f>
        <v>0.33333333333333331</v>
      </c>
      <c r="AD13" s="19">
        <f>O13/References!$B$28</f>
        <v>0</v>
      </c>
      <c r="AE13" s="19">
        <f>P13/References!$B$28</f>
        <v>0</v>
      </c>
      <c r="AF13" s="19">
        <f t="shared" si="3"/>
        <v>0</v>
      </c>
      <c r="AG13" s="19">
        <f t="shared" si="1"/>
        <v>0</v>
      </c>
      <c r="AH13" s="19">
        <f t="shared" si="1"/>
        <v>1</v>
      </c>
      <c r="AI13" s="19">
        <f t="shared" si="1"/>
        <v>0</v>
      </c>
      <c r="AJ13" s="19">
        <f t="shared" si="1"/>
        <v>0</v>
      </c>
      <c r="AK13" s="19">
        <f>V13/References!$B$36</f>
        <v>0</v>
      </c>
      <c r="AL13" s="19">
        <f>W13/References!$B$36</f>
        <v>0</v>
      </c>
      <c r="AM13" s="19">
        <f>X13/References!$B$36</f>
        <v>0.4</v>
      </c>
      <c r="AN13" s="19">
        <f>Y13/References!$B$36</f>
        <v>0</v>
      </c>
      <c r="AO13" s="19">
        <f>Z13/References!$B$36</f>
        <v>0</v>
      </c>
      <c r="AP13" s="19">
        <f>AA13*References!$B$6</f>
        <v>0</v>
      </c>
      <c r="AQ13" s="19">
        <f>AB13*References!$B$6</f>
        <v>0</v>
      </c>
      <c r="AR13" s="19">
        <f>AC13*References!$B$6</f>
        <v>8.3333333333333329E-2</v>
      </c>
      <c r="AS13" s="19">
        <f>AD13*References!$B$6</f>
        <v>0</v>
      </c>
      <c r="AT13" s="19">
        <f>AE13*References!$B$6</f>
        <v>0</v>
      </c>
      <c r="AU13" s="19">
        <f>AF13*References!$B$5</f>
        <v>0</v>
      </c>
      <c r="AV13" s="19">
        <f>AG13*References!$B$5</f>
        <v>0</v>
      </c>
      <c r="AW13" s="19">
        <f>AH13*References!$B$5</f>
        <v>0.05</v>
      </c>
      <c r="AX13" s="19">
        <f>AI13*References!$B$5</f>
        <v>0</v>
      </c>
      <c r="AY13" s="19">
        <f>AJ13*References!$B$5</f>
        <v>0</v>
      </c>
      <c r="AZ13" s="19">
        <f>AK13*References!$B$7</f>
        <v>0</v>
      </c>
      <c r="BA13" s="19">
        <f>AL13*References!$B$7</f>
        <v>0</v>
      </c>
      <c r="BB13" s="19">
        <f>AM13*References!$B$7</f>
        <v>4.0000000000000008E-2</v>
      </c>
      <c r="BC13" s="19">
        <f>AN13*References!$B$7</f>
        <v>0</v>
      </c>
      <c r="BD13" s="19">
        <f>AO13*References!$B$7</f>
        <v>0</v>
      </c>
      <c r="BE13" s="78" t="str">
        <f t="shared" si="4"/>
        <v/>
      </c>
      <c r="BF13" s="78" t="str">
        <f t="shared" si="2"/>
        <v/>
      </c>
      <c r="BG13" s="78">
        <f t="shared" si="2"/>
        <v>0.17333333333333334</v>
      </c>
      <c r="BH13" s="78" t="str">
        <f t="shared" si="2"/>
        <v/>
      </c>
      <c r="BI13" s="78" t="str">
        <f t="shared" si="2"/>
        <v/>
      </c>
    </row>
    <row r="14" spans="1:61" x14ac:dyDescent="0.25">
      <c r="A14" s="88" t="s">
        <v>20</v>
      </c>
      <c r="B14" s="89"/>
      <c r="C14" s="89"/>
      <c r="D14" s="89">
        <v>15750</v>
      </c>
      <c r="E14" s="89">
        <v>15750</v>
      </c>
      <c r="F14" s="89">
        <v>12</v>
      </c>
      <c r="G14" s="19">
        <f t="shared" si="0"/>
        <v>0</v>
      </c>
      <c r="H14" s="19">
        <f t="shared" si="0"/>
        <v>0</v>
      </c>
      <c r="I14" s="19">
        <f t="shared" si="0"/>
        <v>4.1753808905860065E-5</v>
      </c>
      <c r="J14" s="19">
        <f t="shared" si="0"/>
        <v>1</v>
      </c>
      <c r="K14" s="19">
        <f t="shared" si="0"/>
        <v>1</v>
      </c>
      <c r="L14" s="18">
        <f>IF(COUNT(B14)=1,VLOOKUP($A14,References!$E$3:$P$69,9,FALSE),0)</f>
        <v>0</v>
      </c>
      <c r="M14" s="18">
        <f>IF(COUNT(C14)=1,VLOOKUP($A14,References!$E$3:$P$69,9,FALSE),0)</f>
        <v>0</v>
      </c>
      <c r="N14" s="18">
        <f>IF(COUNT(D14)=1,VLOOKUP($A14,References!$E$3:$P$69,9,FALSE),0)</f>
        <v>0</v>
      </c>
      <c r="O14" s="18">
        <f>IF(COUNT(E14)=1,VLOOKUP($A14,References!$E$3:$P$69,9,FALSE),0)</f>
        <v>0</v>
      </c>
      <c r="P14" s="18">
        <f>IF(COUNT(F14)=1,VLOOKUP($A14,References!$E$3:$P$69,9,FALSE),0)</f>
        <v>0</v>
      </c>
      <c r="Q14" s="18">
        <f>IF(COUNT(B14)=1,VLOOKUP($A14,References!$E$3:$P$69,10,FALSE),0)</f>
        <v>0</v>
      </c>
      <c r="R14" s="18">
        <f>IF(COUNT(C14)=1,VLOOKUP($A14,References!$E$3:$P$69,10,FALSE),0)</f>
        <v>0</v>
      </c>
      <c r="S14" s="18">
        <f>IF(COUNT(D14)=1,VLOOKUP($A14,References!$E$3:$P$69,10,FALSE),0)</f>
        <v>1</v>
      </c>
      <c r="T14" s="18">
        <f>IF(COUNT(E14)=1,VLOOKUP($A14,References!$E$3:$P$69,10,FALSE),0)</f>
        <v>1</v>
      </c>
      <c r="U14" s="18">
        <f>IF(COUNT(F14)=1,VLOOKUP($A14,References!$E$3:$P$69,10,FALSE),0)</f>
        <v>1</v>
      </c>
      <c r="V14" s="18">
        <f>IF(COUNT(B14)=1,VLOOKUP($A14,References!$E$3:$P$69,12,FALSE),0)</f>
        <v>0</v>
      </c>
      <c r="W14" s="18">
        <f>IF(COUNT(C14)=1,VLOOKUP($A14,References!$E$3:$P$69,12,FALSE),0)</f>
        <v>0</v>
      </c>
      <c r="X14" s="18">
        <f>IF(COUNT(D14)=1,VLOOKUP($A14,References!$E$3:$P$69,12,FALSE),0)</f>
        <v>0</v>
      </c>
      <c r="Y14" s="18">
        <f>IF(COUNT(E14)=1,VLOOKUP($A14,References!$E$3:$P$69,12,FALSE),0)</f>
        <v>0</v>
      </c>
      <c r="Z14" s="18">
        <f>IF(COUNT(F14)=1,VLOOKUP($A14,References!$E$3:$P$69,12,FALSE),0)</f>
        <v>0</v>
      </c>
      <c r="AA14" s="19">
        <f>L14/References!$B$28</f>
        <v>0</v>
      </c>
      <c r="AB14" s="19">
        <f>M14/References!$B$28</f>
        <v>0</v>
      </c>
      <c r="AC14" s="19">
        <f>N14/References!$B$28</f>
        <v>0</v>
      </c>
      <c r="AD14" s="19">
        <f>O14/References!$B$28</f>
        <v>0</v>
      </c>
      <c r="AE14" s="19">
        <f>P14/References!$B$28</f>
        <v>0</v>
      </c>
      <c r="AF14" s="19">
        <f t="shared" si="3"/>
        <v>0</v>
      </c>
      <c r="AG14" s="19">
        <f t="shared" si="1"/>
        <v>0</v>
      </c>
      <c r="AH14" s="19">
        <f t="shared" si="1"/>
        <v>0.5</v>
      </c>
      <c r="AI14" s="19">
        <f t="shared" si="1"/>
        <v>0.5</v>
      </c>
      <c r="AJ14" s="19">
        <f t="shared" si="1"/>
        <v>0.5</v>
      </c>
      <c r="AK14" s="19">
        <f>V14/References!$B$36</f>
        <v>0</v>
      </c>
      <c r="AL14" s="19">
        <f>W14/References!$B$36</f>
        <v>0</v>
      </c>
      <c r="AM14" s="19">
        <f>X14/References!$B$36</f>
        <v>0</v>
      </c>
      <c r="AN14" s="19">
        <f>Y14/References!$B$36</f>
        <v>0</v>
      </c>
      <c r="AO14" s="19">
        <f>Z14/References!$B$36</f>
        <v>0</v>
      </c>
      <c r="AP14" s="19">
        <f>AA14*References!$B$6</f>
        <v>0</v>
      </c>
      <c r="AQ14" s="19">
        <f>AB14*References!$B$6</f>
        <v>0</v>
      </c>
      <c r="AR14" s="19">
        <f>AC14*References!$B$6</f>
        <v>0</v>
      </c>
      <c r="AS14" s="19">
        <f>AD14*References!$B$6</f>
        <v>0</v>
      </c>
      <c r="AT14" s="19">
        <f>AE14*References!$B$6</f>
        <v>0</v>
      </c>
      <c r="AU14" s="19">
        <f>AF14*References!$B$5</f>
        <v>0</v>
      </c>
      <c r="AV14" s="19">
        <f>AG14*References!$B$5</f>
        <v>0</v>
      </c>
      <c r="AW14" s="19">
        <f>AH14*References!$B$5</f>
        <v>2.5000000000000001E-2</v>
      </c>
      <c r="AX14" s="19">
        <f>AI14*References!$B$5</f>
        <v>2.5000000000000001E-2</v>
      </c>
      <c r="AY14" s="19">
        <f>AJ14*References!$B$5</f>
        <v>2.5000000000000001E-2</v>
      </c>
      <c r="AZ14" s="19">
        <f>AK14*References!$B$7</f>
        <v>0</v>
      </c>
      <c r="BA14" s="19">
        <f>AL14*References!$B$7</f>
        <v>0</v>
      </c>
      <c r="BB14" s="19">
        <f>AM14*References!$B$7</f>
        <v>0</v>
      </c>
      <c r="BC14" s="19">
        <f>AN14*References!$B$7</f>
        <v>0</v>
      </c>
      <c r="BD14" s="19">
        <f>AO14*References!$B$7</f>
        <v>0</v>
      </c>
      <c r="BE14" s="78" t="str">
        <f t="shared" si="4"/>
        <v/>
      </c>
      <c r="BF14" s="78" t="str">
        <f t="shared" si="2"/>
        <v/>
      </c>
      <c r="BG14" s="78">
        <f t="shared" si="2"/>
        <v>2.5000000000000001E-2</v>
      </c>
      <c r="BH14" s="78">
        <f t="shared" si="2"/>
        <v>2.5000000000000001E-2</v>
      </c>
      <c r="BI14" s="78">
        <f t="shared" si="2"/>
        <v>2.5000000000000001E-2</v>
      </c>
    </row>
    <row r="15" spans="1:61" x14ac:dyDescent="0.25">
      <c r="A15" s="114" t="s">
        <v>39</v>
      </c>
      <c r="B15" s="115">
        <f t="shared" ref="B15:Z15" si="5">SUM(B7:B14)</f>
        <v>0</v>
      </c>
      <c r="C15" s="115">
        <f t="shared" si="5"/>
        <v>58364</v>
      </c>
      <c r="D15" s="115">
        <f t="shared" si="5"/>
        <v>2437432</v>
      </c>
      <c r="E15" s="115">
        <f t="shared" si="5"/>
        <v>15750</v>
      </c>
      <c r="F15" s="115">
        <f t="shared" si="5"/>
        <v>12</v>
      </c>
      <c r="G15" s="20">
        <f t="shared" si="5"/>
        <v>0</v>
      </c>
      <c r="H15" s="20">
        <f t="shared" si="5"/>
        <v>0.53375261753577763</v>
      </c>
      <c r="I15" s="20">
        <f t="shared" si="5"/>
        <v>0.41643247996777294</v>
      </c>
      <c r="J15" s="20">
        <f t="shared" si="5"/>
        <v>1</v>
      </c>
      <c r="K15" s="20">
        <f t="shared" si="5"/>
        <v>1</v>
      </c>
      <c r="L15" s="18">
        <f t="shared" si="5"/>
        <v>0</v>
      </c>
      <c r="M15" s="18">
        <f t="shared" si="5"/>
        <v>6</v>
      </c>
      <c r="N15" s="18">
        <f t="shared" si="5"/>
        <v>11</v>
      </c>
      <c r="O15" s="18">
        <f t="shared" si="5"/>
        <v>0</v>
      </c>
      <c r="P15" s="18">
        <f t="shared" si="5"/>
        <v>0</v>
      </c>
      <c r="Q15" s="18">
        <f t="shared" si="5"/>
        <v>0</v>
      </c>
      <c r="R15" s="18">
        <f t="shared" si="5"/>
        <v>3</v>
      </c>
      <c r="S15" s="18">
        <f t="shared" si="5"/>
        <v>11</v>
      </c>
      <c r="T15" s="18">
        <f t="shared" si="5"/>
        <v>1</v>
      </c>
      <c r="U15" s="18">
        <f t="shared" si="5"/>
        <v>1</v>
      </c>
      <c r="V15" s="18">
        <f t="shared" si="5"/>
        <v>0</v>
      </c>
      <c r="W15" s="18">
        <f t="shared" si="5"/>
        <v>5</v>
      </c>
      <c r="X15" s="18">
        <f t="shared" si="5"/>
        <v>12</v>
      </c>
      <c r="Y15" s="18">
        <f t="shared" si="5"/>
        <v>0</v>
      </c>
      <c r="Z15" s="18">
        <f t="shared" si="5"/>
        <v>0</v>
      </c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79">
        <f>IF(COUNT(BE7:BE14)=0,0,(PRODUCT(BE7:BE14))^(1/COUNT(BE7:BE14)))</f>
        <v>0</v>
      </c>
      <c r="BF15" s="79">
        <f>IF(COUNT(BF7:BF14)=0,0,(PRODUCT(BF7:BF14))^(1/COUNT(BF7:BF14)))</f>
        <v>0.33749074061372408</v>
      </c>
      <c r="BG15" s="79">
        <f>IF(COUNT(BG7:BG14)=0,0,(PRODUCT(BG7:BG14))^(1/COUNT(BG7:BG14)))</f>
        <v>0.1508156685652062</v>
      </c>
      <c r="BH15" s="79">
        <f>IF(COUNT(BH7:BH14)=0,0,(PRODUCT(BH7:BH14))^(1/COUNT(BH7:BH14)))</f>
        <v>2.5000000000000001E-2</v>
      </c>
      <c r="BI15" s="79">
        <f>IF(COUNT(BI7:BI14)=0,0,(PRODUCT(BI7:BI14))^(1/COUNT(BI7:BI14)))</f>
        <v>2.5000000000000001E-2</v>
      </c>
    </row>
    <row r="16" spans="1:61" x14ac:dyDescent="0.25">
      <c r="B16" s="138">
        <f>B15/$F$17</f>
        <v>0</v>
      </c>
      <c r="C16" s="138">
        <f t="shared" ref="C16:F16" si="6">C15/$F$17</f>
        <v>2.3238165314119763E-2</v>
      </c>
      <c r="D16" s="138">
        <f t="shared" si="6"/>
        <v>0.97048604889873136</v>
      </c>
      <c r="E16" s="138">
        <f t="shared" si="6"/>
        <v>6.271007876385893E-3</v>
      </c>
      <c r="F16" s="138">
        <f t="shared" si="6"/>
        <v>4.7779107629606805E-6</v>
      </c>
      <c r="I16" s="14"/>
      <c r="J16" s="14"/>
      <c r="K16" s="15"/>
      <c r="L16" s="3"/>
      <c r="M16" s="3"/>
      <c r="N16" s="3"/>
      <c r="O16" s="3"/>
      <c r="P16" s="3"/>
      <c r="Q16" s="3"/>
      <c r="R16" s="3"/>
      <c r="S16" s="3"/>
      <c r="T16" s="3"/>
      <c r="U16" s="3"/>
      <c r="V16" s="3">
        <f>MAX(V7:V14)</f>
        <v>0</v>
      </c>
      <c r="W16" s="3">
        <f>MAX(W7:W14)</f>
        <v>3</v>
      </c>
      <c r="X16" s="3">
        <f>MAX(X7:X14)</f>
        <v>3</v>
      </c>
      <c r="Y16" s="3">
        <f>MAX(Y7:Y14)</f>
        <v>0</v>
      </c>
      <c r="Z16" s="3">
        <f>MAX(Z7:Z14)</f>
        <v>0</v>
      </c>
    </row>
    <row r="17" spans="1:11" x14ac:dyDescent="0.25">
      <c r="C17" s="14"/>
      <c r="D17" s="14"/>
      <c r="E17" s="16"/>
      <c r="F17" s="3">
        <f>SUM(B15:F15)</f>
        <v>2511558</v>
      </c>
      <c r="I17" s="14"/>
      <c r="J17" s="14"/>
      <c r="K17" s="15"/>
    </row>
    <row r="18" spans="1:11" x14ac:dyDescent="0.25">
      <c r="C18" s="14"/>
      <c r="D18" s="14"/>
      <c r="E18" s="16"/>
      <c r="I18" s="14"/>
      <c r="J18" s="14"/>
      <c r="K18" s="15"/>
    </row>
    <row r="19" spans="1:11" x14ac:dyDescent="0.25">
      <c r="C19" s="14"/>
      <c r="D19" s="14"/>
      <c r="E19" s="16"/>
      <c r="I19" s="14"/>
      <c r="J19" s="14"/>
      <c r="K19" s="15"/>
    </row>
    <row r="20" spans="1:11" x14ac:dyDescent="0.25">
      <c r="I20" s="14"/>
      <c r="J20" s="14"/>
      <c r="K20" s="15"/>
    </row>
    <row r="21" spans="1:11" x14ac:dyDescent="0.25">
      <c r="I21" s="14"/>
      <c r="J21" s="14"/>
      <c r="K21" s="14"/>
    </row>
    <row r="22" spans="1:11" x14ac:dyDescent="0.25">
      <c r="D22" s="17"/>
      <c r="E22" s="17"/>
      <c r="I22" s="14"/>
      <c r="J22" s="14"/>
      <c r="K22" s="14"/>
    </row>
    <row r="23" spans="1:11" x14ac:dyDescent="0.25">
      <c r="E23" s="2"/>
      <c r="K23" s="2"/>
    </row>
    <row r="26" spans="1:11" x14ac:dyDescent="0.25">
      <c r="A26" s="11"/>
      <c r="B26" s="12"/>
      <c r="C26" s="1"/>
      <c r="D26" s="12"/>
      <c r="E26" s="1"/>
      <c r="F26" s="151"/>
      <c r="G26" s="1"/>
    </row>
    <row r="27" spans="1:11" x14ac:dyDescent="0.25">
      <c r="A27" s="68" t="s">
        <v>33</v>
      </c>
      <c r="B27" s="63" t="s">
        <v>0</v>
      </c>
      <c r="C27" s="63" t="s">
        <v>1</v>
      </c>
      <c r="D27" s="63" t="s">
        <v>2</v>
      </c>
      <c r="E27" s="63" t="s">
        <v>3</v>
      </c>
      <c r="F27" s="64" t="s">
        <v>5</v>
      </c>
      <c r="G27" s="65" t="s">
        <v>6</v>
      </c>
    </row>
    <row r="28" spans="1:11" x14ac:dyDescent="0.25">
      <c r="A28" s="26" t="s">
        <v>63</v>
      </c>
      <c r="B28" s="93">
        <v>55000000</v>
      </c>
      <c r="C28" s="93">
        <v>0</v>
      </c>
      <c r="D28" s="93">
        <v>0</v>
      </c>
      <c r="E28" s="93">
        <v>0</v>
      </c>
      <c r="F28" s="94">
        <v>4800000</v>
      </c>
      <c r="G28" s="95">
        <v>130000000</v>
      </c>
    </row>
    <row r="29" spans="1:11" x14ac:dyDescent="0.25">
      <c r="A29" s="26" t="s">
        <v>64</v>
      </c>
      <c r="B29" s="93">
        <v>1580000</v>
      </c>
      <c r="C29" s="93">
        <v>0</v>
      </c>
      <c r="D29" s="93">
        <v>0</v>
      </c>
      <c r="E29" s="93">
        <v>0</v>
      </c>
      <c r="F29" s="94">
        <v>345000</v>
      </c>
      <c r="G29" s="95">
        <v>3270000</v>
      </c>
    </row>
    <row r="30" spans="1:11" x14ac:dyDescent="0.25">
      <c r="A30" s="26" t="s">
        <v>65</v>
      </c>
      <c r="B30" s="93">
        <v>6040451.824</v>
      </c>
      <c r="C30" s="93">
        <v>9052.6</v>
      </c>
      <c r="D30" s="93">
        <v>540.86300000000006</v>
      </c>
      <c r="E30" s="93">
        <v>4655.3860000000004</v>
      </c>
      <c r="F30" s="94">
        <v>180.09</v>
      </c>
      <c r="G30" s="95"/>
    </row>
    <row r="31" spans="1:11" x14ac:dyDescent="0.25">
      <c r="A31" s="26" t="s">
        <v>66</v>
      </c>
      <c r="B31" s="9">
        <f>B15/1000</f>
        <v>0</v>
      </c>
      <c r="C31" s="9">
        <f>C15/1000</f>
        <v>58.363999999999997</v>
      </c>
      <c r="D31" s="9">
        <f t="shared" ref="D31:E31" si="7">D15/1000</f>
        <v>2437.4319999999998</v>
      </c>
      <c r="E31" s="9">
        <f t="shared" si="7"/>
        <v>15.75</v>
      </c>
      <c r="F31" s="22">
        <f>F15/1000</f>
        <v>1.2E-2</v>
      </c>
      <c r="G31" s="37"/>
    </row>
    <row r="32" spans="1:11" x14ac:dyDescent="0.25">
      <c r="A32" s="27" t="s">
        <v>34</v>
      </c>
      <c r="B32" s="112">
        <f>B28/$G28</f>
        <v>0.42307692307692307</v>
      </c>
      <c r="C32" s="112">
        <f>C28/$G28</f>
        <v>0</v>
      </c>
      <c r="D32" s="112">
        <f>D28/$G28</f>
        <v>0</v>
      </c>
      <c r="E32" s="112">
        <f>E28/$G28</f>
        <v>0</v>
      </c>
      <c r="F32" s="113">
        <f>F28/$G28</f>
        <v>3.6923076923076927E-2</v>
      </c>
      <c r="G32" s="38"/>
    </row>
    <row r="35" spans="1:7" x14ac:dyDescent="0.25">
      <c r="A35" s="21" t="s">
        <v>41</v>
      </c>
    </row>
    <row r="36" spans="1:7" x14ac:dyDescent="0.25">
      <c r="A36" s="68" t="s">
        <v>33</v>
      </c>
      <c r="B36" s="63" t="s">
        <v>0</v>
      </c>
      <c r="C36" s="63" t="s">
        <v>1</v>
      </c>
      <c r="D36" s="63" t="s">
        <v>2</v>
      </c>
      <c r="E36" s="63" t="s">
        <v>3</v>
      </c>
      <c r="F36" s="63" t="s">
        <v>5</v>
      </c>
      <c r="G36" s="65" t="s">
        <v>6</v>
      </c>
    </row>
    <row r="37" spans="1:7" x14ac:dyDescent="0.25">
      <c r="A37" s="26" t="s">
        <v>40</v>
      </c>
      <c r="B37" s="9">
        <f t="shared" ref="B37:E37" si="8">IF(B29=0,0,B28/B29)</f>
        <v>34.810126582278478</v>
      </c>
      <c r="C37" s="9">
        <f t="shared" si="8"/>
        <v>0</v>
      </c>
      <c r="D37" s="9">
        <f t="shared" si="8"/>
        <v>0</v>
      </c>
      <c r="E37" s="9">
        <f t="shared" si="8"/>
        <v>0</v>
      </c>
      <c r="F37" s="9">
        <f>IF(F29=0,0,F28/F29)</f>
        <v>13.913043478260869</v>
      </c>
      <c r="G37" s="36">
        <f>G28/G29</f>
        <v>39.755351681957187</v>
      </c>
    </row>
    <row r="38" spans="1:7" x14ac:dyDescent="0.25">
      <c r="A38" s="26" t="s">
        <v>36</v>
      </c>
      <c r="B38" s="3">
        <f>G15*10000</f>
        <v>0</v>
      </c>
      <c r="C38" s="3">
        <f t="shared" ref="C38:F38" si="9">H15*10000</f>
        <v>5337.5261753577761</v>
      </c>
      <c r="D38" s="3">
        <f t="shared" si="9"/>
        <v>4164.3247996777291</v>
      </c>
      <c r="E38" s="3">
        <f t="shared" si="9"/>
        <v>10000</v>
      </c>
      <c r="F38" s="3">
        <f t="shared" si="9"/>
        <v>10000</v>
      </c>
      <c r="G38" s="37"/>
    </row>
    <row r="39" spans="1:7" x14ac:dyDescent="0.25">
      <c r="A39" s="27" t="s">
        <v>35</v>
      </c>
      <c r="B39" s="23">
        <f>B31/(B29+B31-B30)</f>
        <v>0</v>
      </c>
      <c r="C39" s="150">
        <f>C31/(C29+C31-C30)</f>
        <v>-6.4890447615561777E-3</v>
      </c>
      <c r="D39" s="23">
        <f>D31/(D29+D31-D30)</f>
        <v>1.285179711362993</v>
      </c>
      <c r="E39" s="150">
        <f>E31/(E29+E31-E30)</f>
        <v>-3.3946628571724156E-3</v>
      </c>
      <c r="F39" s="23">
        <f>F31/(F29+F31-F30)</f>
        <v>3.4800773488951726E-8</v>
      </c>
      <c r="G39" s="38"/>
    </row>
    <row r="41" spans="1:7" x14ac:dyDescent="0.25">
      <c r="A41" s="21" t="s">
        <v>42</v>
      </c>
    </row>
    <row r="42" spans="1:7" x14ac:dyDescent="0.25">
      <c r="A42" s="68" t="s">
        <v>33</v>
      </c>
      <c r="B42" s="62" t="s">
        <v>0</v>
      </c>
      <c r="C42" s="63" t="s">
        <v>1</v>
      </c>
      <c r="D42" s="63" t="s">
        <v>2</v>
      </c>
      <c r="E42" s="63" t="s">
        <v>3</v>
      </c>
      <c r="F42" s="64" t="s">
        <v>5</v>
      </c>
      <c r="G42" s="65" t="s">
        <v>48</v>
      </c>
    </row>
    <row r="43" spans="1:7" x14ac:dyDescent="0.25">
      <c r="A43" s="26" t="s">
        <v>40</v>
      </c>
      <c r="B43" s="33">
        <f>IF(B37&gt;References!$A$11,References!$B$11,IF(B37&lt;References!$A$13,References!$B$13,References!$B$12))</f>
        <v>1</v>
      </c>
      <c r="C43" s="9">
        <f>IF(C37&gt;References!$A$11,References!$B$11,IF(C37&lt;References!$A$13,References!$B$13,References!$B$12))</f>
        <v>3</v>
      </c>
      <c r="D43" s="9">
        <f>IF(D37&gt;References!$A$11,References!$B$11,IF(D37&lt;References!$A$13,References!$B$13,References!$B$12))</f>
        <v>3</v>
      </c>
      <c r="E43" s="9">
        <f>IF(E37&gt;References!$A$11,References!$B$11,IF(E37&lt;References!$A$13,References!$B$13,References!$B$12))</f>
        <v>3</v>
      </c>
      <c r="F43" s="22">
        <f>IF(F37&gt;References!$A$11,References!$B$11,IF(F37&lt;References!$A$13,References!$B$13,References!$B$12))</f>
        <v>1</v>
      </c>
      <c r="G43" s="39">
        <v>3</v>
      </c>
    </row>
    <row r="44" spans="1:7" x14ac:dyDescent="0.25">
      <c r="A44" s="26" t="s">
        <v>36</v>
      </c>
      <c r="B44" s="33">
        <f>IF(B38&lt;References!$A$16,References!$B$16,IF(B38&gt;References!$A$18,References!$B$18,References!$B$17))</f>
        <v>1</v>
      </c>
      <c r="C44" s="9">
        <f>IF(C38&lt;References!$A$16,References!$B$16,IF(C38&gt;References!$A$18,References!$B$18,References!$B$17))</f>
        <v>3</v>
      </c>
      <c r="D44" s="9">
        <f>IF(D38&lt;References!$A$16,References!$B$16,IF(D38&gt;References!$A$18,References!$B$18,References!$B$17))</f>
        <v>3</v>
      </c>
      <c r="E44" s="9">
        <f>IF(E38&lt;References!$A$16,References!$B$16,IF(E38&gt;References!$A$18,References!$B$18,References!$B$17))</f>
        <v>3</v>
      </c>
      <c r="F44" s="22">
        <f>IF(F38&lt;References!$A$16,References!$B$16,IF(F38&gt;References!$A$18,References!$B$18,References!$B$17))</f>
        <v>3</v>
      </c>
      <c r="G44" s="40">
        <v>3</v>
      </c>
    </row>
    <row r="45" spans="1:7" x14ac:dyDescent="0.25">
      <c r="A45" s="27" t="s">
        <v>35</v>
      </c>
      <c r="B45" s="34">
        <f>IF(B39&lt;References!$A$21,References!$B$21,IF(B39&gt;References!$A$23,References!$B$23,References!$B$22))</f>
        <v>1</v>
      </c>
      <c r="C45" s="35">
        <f>IF(C39&lt;References!$A$21,References!$B$21,IF(C39&gt;References!$A$23,References!$B$23,References!$B$22))</f>
        <v>1</v>
      </c>
      <c r="D45" s="35">
        <f>IF(D39&lt;References!$A$21,References!$B$21,IF(D39&gt;References!$A$23,References!$B$23,References!$B$22))</f>
        <v>3</v>
      </c>
      <c r="E45" s="35">
        <f>IF(E39&lt;References!$A$21,References!$B$21,IF(E39&gt;References!$A$23,References!$B$23,References!$B$22))</f>
        <v>1</v>
      </c>
      <c r="F45" s="24">
        <f>IF(F39&lt;References!$A$21,References!$B$21,IF(F39&gt;References!$A$23,References!$B$23,References!$B$22))</f>
        <v>1</v>
      </c>
      <c r="G45" s="41">
        <v>3</v>
      </c>
    </row>
    <row r="46" spans="1:7" x14ac:dyDescent="0.25">
      <c r="A46" s="7"/>
      <c r="B46" s="9"/>
      <c r="C46" s="9"/>
      <c r="D46" s="9"/>
      <c r="E46" s="9"/>
      <c r="F46" s="9"/>
      <c r="G46" s="9"/>
    </row>
    <row r="47" spans="1:7" x14ac:dyDescent="0.25">
      <c r="A47" s="21" t="s">
        <v>47</v>
      </c>
    </row>
    <row r="48" spans="1:7" x14ac:dyDescent="0.25">
      <c r="A48" s="68" t="s">
        <v>33</v>
      </c>
      <c r="B48" s="62" t="s">
        <v>0</v>
      </c>
      <c r="C48" s="63" t="s">
        <v>1</v>
      </c>
      <c r="D48" s="63" t="s">
        <v>2</v>
      </c>
      <c r="E48" s="63" t="s">
        <v>3</v>
      </c>
      <c r="F48" s="64" t="s">
        <v>5</v>
      </c>
      <c r="G48" s="65" t="s">
        <v>49</v>
      </c>
    </row>
    <row r="49" spans="1:7" x14ac:dyDescent="0.25">
      <c r="A49" s="26" t="s">
        <v>40</v>
      </c>
      <c r="B49" s="43">
        <f>B43/$G43</f>
        <v>0.33333333333333331</v>
      </c>
      <c r="C49" s="45">
        <f t="shared" ref="C49:F49" si="10">C43/$G43</f>
        <v>1</v>
      </c>
      <c r="D49" s="45">
        <f t="shared" si="10"/>
        <v>1</v>
      </c>
      <c r="E49" s="45">
        <f t="shared" si="10"/>
        <v>1</v>
      </c>
      <c r="F49" s="46">
        <f t="shared" si="10"/>
        <v>0.33333333333333331</v>
      </c>
      <c r="G49" s="51">
        <f>References!B2</f>
        <v>0.15</v>
      </c>
    </row>
    <row r="50" spans="1:7" x14ac:dyDescent="0.25">
      <c r="A50" s="26" t="s">
        <v>36</v>
      </c>
      <c r="B50" s="42">
        <f t="shared" ref="B50:F51" si="11">B44/$G44</f>
        <v>0.33333333333333331</v>
      </c>
      <c r="C50" s="47">
        <f t="shared" si="11"/>
        <v>1</v>
      </c>
      <c r="D50" s="47">
        <f t="shared" si="11"/>
        <v>1</v>
      </c>
      <c r="E50" s="47">
        <f t="shared" si="11"/>
        <v>1</v>
      </c>
      <c r="F50" s="48">
        <f t="shared" si="11"/>
        <v>1</v>
      </c>
      <c r="G50" s="52">
        <f>References!B3</f>
        <v>0.3</v>
      </c>
    </row>
    <row r="51" spans="1:7" x14ac:dyDescent="0.25">
      <c r="A51" s="27" t="s">
        <v>35</v>
      </c>
      <c r="B51" s="44">
        <f t="shared" si="11"/>
        <v>0.33333333333333331</v>
      </c>
      <c r="C51" s="49">
        <f t="shared" si="11"/>
        <v>0.33333333333333331</v>
      </c>
      <c r="D51" s="49">
        <f t="shared" si="11"/>
        <v>1</v>
      </c>
      <c r="E51" s="49">
        <f t="shared" si="11"/>
        <v>0.33333333333333331</v>
      </c>
      <c r="F51" s="50">
        <f t="shared" si="11"/>
        <v>0.33333333333333331</v>
      </c>
      <c r="G51" s="53">
        <f>References!B4</f>
        <v>0.15</v>
      </c>
    </row>
    <row r="53" spans="1:7" x14ac:dyDescent="0.25">
      <c r="A53" s="21" t="s">
        <v>52</v>
      </c>
    </row>
    <row r="54" spans="1:7" x14ac:dyDescent="0.25">
      <c r="A54" s="68" t="s">
        <v>33</v>
      </c>
      <c r="B54" s="62" t="s">
        <v>0</v>
      </c>
      <c r="C54" s="63" t="s">
        <v>1</v>
      </c>
      <c r="D54" s="63" t="s">
        <v>2</v>
      </c>
      <c r="E54" s="63" t="s">
        <v>3</v>
      </c>
      <c r="F54" s="64" t="s">
        <v>5</v>
      </c>
      <c r="G54" s="54"/>
    </row>
    <row r="55" spans="1:7" x14ac:dyDescent="0.25">
      <c r="A55" s="25" t="s">
        <v>40</v>
      </c>
      <c r="B55" s="55">
        <f>B49*$G49</f>
        <v>4.9999999999999996E-2</v>
      </c>
      <c r="C55" s="57">
        <f t="shared" ref="C55:F55" si="12">C49*$G49</f>
        <v>0.15</v>
      </c>
      <c r="D55" s="57">
        <f t="shared" si="12"/>
        <v>0.15</v>
      </c>
      <c r="E55" s="57">
        <f t="shared" si="12"/>
        <v>0.15</v>
      </c>
      <c r="F55" s="58">
        <f t="shared" si="12"/>
        <v>4.9999999999999996E-2</v>
      </c>
      <c r="G55" s="10"/>
    </row>
    <row r="56" spans="1:7" x14ac:dyDescent="0.25">
      <c r="A56" s="26" t="s">
        <v>36</v>
      </c>
      <c r="B56" s="59">
        <f t="shared" ref="B56:F57" si="13">B50*$G50</f>
        <v>9.9999999999999992E-2</v>
      </c>
      <c r="C56" s="60">
        <f t="shared" si="13"/>
        <v>0.3</v>
      </c>
      <c r="D56" s="60">
        <f t="shared" si="13"/>
        <v>0.3</v>
      </c>
      <c r="E56" s="60">
        <f t="shared" si="13"/>
        <v>0.3</v>
      </c>
      <c r="F56" s="61">
        <f t="shared" si="13"/>
        <v>0.3</v>
      </c>
      <c r="G56" s="56"/>
    </row>
    <row r="57" spans="1:7" x14ac:dyDescent="0.25">
      <c r="A57" s="26" t="s">
        <v>35</v>
      </c>
      <c r="B57" s="59">
        <f t="shared" si="13"/>
        <v>4.9999999999999996E-2</v>
      </c>
      <c r="C57" s="60">
        <f t="shared" si="13"/>
        <v>4.9999999999999996E-2</v>
      </c>
      <c r="D57" s="60">
        <f t="shared" si="13"/>
        <v>0.15</v>
      </c>
      <c r="E57" s="60">
        <f t="shared" si="13"/>
        <v>4.9999999999999996E-2</v>
      </c>
      <c r="F57" s="61">
        <f t="shared" si="13"/>
        <v>4.9999999999999996E-2</v>
      </c>
      <c r="G57" s="10"/>
    </row>
    <row r="58" spans="1:7" x14ac:dyDescent="0.25">
      <c r="A58" s="28" t="s">
        <v>53</v>
      </c>
      <c r="B58" s="86">
        <f>SUM(B55:B57)</f>
        <v>0.19999999999999998</v>
      </c>
      <c r="C58" s="86">
        <f t="shared" ref="C58:F58" si="14">SUM(C55:C57)</f>
        <v>0.49999999999999994</v>
      </c>
      <c r="D58" s="86">
        <f t="shared" si="14"/>
        <v>0.6</v>
      </c>
      <c r="E58" s="86">
        <f t="shared" si="14"/>
        <v>0.49999999999999994</v>
      </c>
      <c r="F58" s="86">
        <f t="shared" si="14"/>
        <v>0.39999999999999997</v>
      </c>
    </row>
    <row r="62" spans="1:7" x14ac:dyDescent="0.25">
      <c r="A62" t="s">
        <v>92</v>
      </c>
    </row>
    <row r="63" spans="1:7" x14ac:dyDescent="0.25">
      <c r="A63" s="80" t="s">
        <v>53</v>
      </c>
      <c r="B63" s="81">
        <f>B58</f>
        <v>0.19999999999999998</v>
      </c>
      <c r="C63" s="81">
        <f t="shared" ref="C63:F63" si="15">C58</f>
        <v>0.49999999999999994</v>
      </c>
      <c r="D63" s="81">
        <f t="shared" si="15"/>
        <v>0.6</v>
      </c>
      <c r="E63" s="81">
        <f t="shared" si="15"/>
        <v>0.49999999999999994</v>
      </c>
      <c r="F63" s="81">
        <f t="shared" si="15"/>
        <v>0.39999999999999997</v>
      </c>
    </row>
    <row r="64" spans="1:7" x14ac:dyDescent="0.25">
      <c r="A64" s="80" t="s">
        <v>80</v>
      </c>
      <c r="B64" s="82">
        <f>BE15</f>
        <v>0</v>
      </c>
      <c r="C64" s="82">
        <f>BF15</f>
        <v>0.33749074061372408</v>
      </c>
      <c r="D64" s="82">
        <f>BG15</f>
        <v>0.1508156685652062</v>
      </c>
      <c r="E64" s="82">
        <f>BH15</f>
        <v>2.5000000000000001E-2</v>
      </c>
      <c r="F64" s="82">
        <f>BI15</f>
        <v>2.5000000000000001E-2</v>
      </c>
    </row>
    <row r="65" spans="1:6" x14ac:dyDescent="0.25">
      <c r="A65" s="80" t="s">
        <v>81</v>
      </c>
      <c r="B65" s="83">
        <f>SUM(B63:B64)</f>
        <v>0.19999999999999998</v>
      </c>
      <c r="C65" s="83">
        <f t="shared" ref="C65:F65" si="16">SUM(C63:C64)</f>
        <v>0.83749074061372397</v>
      </c>
      <c r="D65" s="83">
        <f t="shared" si="16"/>
        <v>0.75081566856520621</v>
      </c>
      <c r="E65" s="83">
        <f t="shared" si="16"/>
        <v>0.52499999999999991</v>
      </c>
      <c r="F65" s="83">
        <f t="shared" si="16"/>
        <v>0.42499999999999999</v>
      </c>
    </row>
    <row r="66" spans="1:6" x14ac:dyDescent="0.25">
      <c r="A66" s="80" t="s">
        <v>86</v>
      </c>
      <c r="B66" s="76" t="str">
        <f>IF(B65&gt;References!$A$39,References!$B$39,References!$B$40)</f>
        <v>Not critical</v>
      </c>
      <c r="C66" s="76" t="str">
        <f>IF(C65&gt;References!$A$39,References!$B$39,References!$B$40)</f>
        <v>Critical</v>
      </c>
      <c r="D66" s="76" t="str">
        <f>IF(D65&gt;References!$A$39,References!$B$39,References!$B$40)</f>
        <v>Critical</v>
      </c>
      <c r="E66" s="76" t="str">
        <f>IF(E65&gt;References!$A$39,References!$B$39,References!$B$40)</f>
        <v>Critical</v>
      </c>
      <c r="F66" s="76" t="str">
        <f>IF(F65&gt;References!$A$39,References!$B$39,References!$B$40)</f>
        <v>Not critical</v>
      </c>
    </row>
  </sheetData>
  <mergeCells count="12">
    <mergeCell ref="BE5:BI5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References</vt:lpstr>
      <vt:lpstr>1 Cobalt</vt:lpstr>
      <vt:lpstr>2 Manganese</vt:lpstr>
      <vt:lpstr>3 Copper</vt:lpstr>
      <vt:lpstr>4 Iron</vt:lpstr>
      <vt:lpstr>5 Graphite</vt:lpstr>
      <vt:lpstr>6 Bauxite</vt:lpstr>
      <vt:lpstr>7 Nickel</vt:lpstr>
      <vt:lpstr>8 Lithium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triswan suseno</dc:creator>
  <cp:lastModifiedBy>M Indra al Irsyad</cp:lastModifiedBy>
  <dcterms:created xsi:type="dcterms:W3CDTF">2024-06-05T11:43:16Z</dcterms:created>
  <dcterms:modified xsi:type="dcterms:W3CDTF">2024-12-08T08:40:18Z</dcterms:modified>
</cp:coreProperties>
</file>