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узус\Вычислительная Математика\8-1\"/>
    </mc:Choice>
  </mc:AlternateContent>
  <xr:revisionPtr revIDLastSave="0" documentId="13_ncr:1_{3AF300BA-ED81-4133-8C79-05498317DCED}" xr6:coauthVersionLast="45" xr6:coauthVersionMax="45" xr10:uidLastSave="{00000000-0000-0000-0000-000000000000}"/>
  <bookViews>
    <workbookView xWindow="-120" yWindow="-120" windowWidth="38640" windowHeight="21840" xr2:uid="{8DF67F79-5C8E-4F58-A1A6-C7D9CD69C456}"/>
  </bookViews>
  <sheets>
    <sheet name="Лист1" sheetId="1" r:id="rId1"/>
  </sheets>
  <definedNames>
    <definedName name="solver_adj" localSheetId="0" hidden="1">Лист1!$G$26:$G$45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Лист1!$B$48</definedName>
    <definedName name="solver_lhs10" localSheetId="0" hidden="1">Лист1!$G$35</definedName>
    <definedName name="solver_lhs11" localSheetId="0" hidden="1">Лист1!$G$36</definedName>
    <definedName name="solver_lhs12" localSheetId="0" hidden="1">Лист1!$G$37</definedName>
    <definedName name="solver_lhs13" localSheetId="0" hidden="1">Лист1!$G$38</definedName>
    <definedName name="solver_lhs14" localSheetId="0" hidden="1">Лист1!$G$39</definedName>
    <definedName name="solver_lhs15" localSheetId="0" hidden="1">Лист1!$G$40</definedName>
    <definedName name="solver_lhs16" localSheetId="0" hidden="1">Лист1!$G$41</definedName>
    <definedName name="solver_lhs17" localSheetId="0" hidden="1">Лист1!$G$42</definedName>
    <definedName name="solver_lhs18" localSheetId="0" hidden="1">Лист1!$G$43</definedName>
    <definedName name="solver_lhs19" localSheetId="0" hidden="1">Лист1!$G$44</definedName>
    <definedName name="solver_lhs2" localSheetId="0" hidden="1">Лист1!$C$48</definedName>
    <definedName name="solver_lhs20" localSheetId="0" hidden="1">Лист1!$G$45</definedName>
    <definedName name="solver_lhs3" localSheetId="0" hidden="1">Лист1!$D$48</definedName>
    <definedName name="solver_lhs4" localSheetId="0" hidden="1">Лист1!$E$48</definedName>
    <definedName name="solver_lhs5" localSheetId="0" hidden="1">Лист1!$F$51</definedName>
    <definedName name="solver_lhs6" localSheetId="0" hidden="1">Лист1!$G$26:$G$45</definedName>
    <definedName name="solver_lhs7" localSheetId="0" hidden="1">Лист1!$G$32</definedName>
    <definedName name="solver_lhs8" localSheetId="0" hidden="1">Лист1!$G$33</definedName>
    <definedName name="solver_lhs9" localSheetId="0" hidden="1">Лист1!$G$34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Лист1!$F$51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3</definedName>
    <definedName name="solver_rel20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Лист1!$B$24</definedName>
    <definedName name="solver_rhs10" localSheetId="0" hidden="1">Лист1!$G$12</definedName>
    <definedName name="solver_rhs11" localSheetId="0" hidden="1">Лист1!$G$13</definedName>
    <definedName name="solver_rhs12" localSheetId="0" hidden="1">Лист1!$G$14</definedName>
    <definedName name="solver_rhs13" localSheetId="0" hidden="1">Лист1!$G$15</definedName>
    <definedName name="solver_rhs14" localSheetId="0" hidden="1">Лист1!$G$16</definedName>
    <definedName name="solver_rhs15" localSheetId="0" hidden="1">Лист1!$G$17</definedName>
    <definedName name="solver_rhs16" localSheetId="0" hidden="1">Лист1!$G$18</definedName>
    <definedName name="solver_rhs17" localSheetId="0" hidden="1">Лист1!$G$19</definedName>
    <definedName name="solver_rhs18" localSheetId="0" hidden="1">Лист1!$G$20</definedName>
    <definedName name="solver_rhs19" localSheetId="0" hidden="1">Лист1!$G$21</definedName>
    <definedName name="solver_rhs2" localSheetId="0" hidden="1">Лист1!$C$24</definedName>
    <definedName name="solver_rhs20" localSheetId="0" hidden="1">Лист1!$G$22</definedName>
    <definedName name="solver_rhs3" localSheetId="0" hidden="1">Лист1!$D$24</definedName>
    <definedName name="solver_rhs4" localSheetId="0" hidden="1">Лист1!$E$24</definedName>
    <definedName name="solver_rhs5" localSheetId="0" hidden="1">Лист1!$F$54</definedName>
    <definedName name="solver_rhs6" localSheetId="0" hidden="1">"целое"</definedName>
    <definedName name="solver_rhs7" localSheetId="0" hidden="1">Лист1!$G$9</definedName>
    <definedName name="solver_rhs8" localSheetId="0" hidden="1">Лист1!$G$10</definedName>
    <definedName name="solver_rhs9" localSheetId="0" hidden="1">Лист1!$G$11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C26" i="1"/>
  <c r="D26" i="1"/>
  <c r="E26" i="1"/>
  <c r="E48" i="1" s="1"/>
  <c r="B26" i="1"/>
  <c r="G16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D48" i="1" l="1"/>
  <c r="D49" i="1" s="1"/>
  <c r="C48" i="1"/>
  <c r="C49" i="1" s="1"/>
  <c r="B48" i="1"/>
  <c r="B49" i="1" s="1"/>
  <c r="E49" i="1"/>
</calcChain>
</file>

<file path=xl/sharedStrings.xml><?xml version="1.0" encoding="utf-8"?>
<sst xmlns="http://schemas.openxmlformats.org/spreadsheetml/2006/main" count="33" uniqueCount="33">
  <si>
    <t>Продукт</t>
  </si>
  <si>
    <t>Белки</t>
  </si>
  <si>
    <t>Жиры</t>
  </si>
  <si>
    <t>Углеводы</t>
  </si>
  <si>
    <t>Витамин C</t>
  </si>
  <si>
    <t>Мука</t>
  </si>
  <si>
    <t>Подсолнечное масло</t>
  </si>
  <si>
    <t>Картофель</t>
  </si>
  <si>
    <t>Капуста</t>
  </si>
  <si>
    <t>Крупа пшеничная</t>
  </si>
  <si>
    <t>Мясо птицы</t>
  </si>
  <si>
    <t>Ограничения</t>
  </si>
  <si>
    <t>Норма</t>
  </si>
  <si>
    <t>Произвольное ограничение средств</t>
  </si>
  <si>
    <t>Месячная продуктовая корзина</t>
  </si>
  <si>
    <t>Яблоки</t>
  </si>
  <si>
    <t>Морковь</t>
  </si>
  <si>
    <t>Цена (руб/кг)</t>
  </si>
  <si>
    <t>Брокколи</t>
  </si>
  <si>
    <t>Гречка</t>
  </si>
  <si>
    <t>Овсянка</t>
  </si>
  <si>
    <t>Рыба</t>
  </si>
  <si>
    <t>Яйца</t>
  </si>
  <si>
    <t>Орехи</t>
  </si>
  <si>
    <t>Творог</t>
  </si>
  <si>
    <t>Кефир</t>
  </si>
  <si>
    <t>Бананы</t>
  </si>
  <si>
    <t>Помидоры</t>
  </si>
  <si>
    <t>Свекла</t>
  </si>
  <si>
    <t>Шпинат</t>
  </si>
  <si>
    <t>Месячная норма(кг)</t>
  </si>
  <si>
    <t>Кол-во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</si>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</sst>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3" borderId="0" xfId="0" applyNumberFormat="1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CA5D-2901-411B-A243-A25DF9A3489B}">
  <dimension ref="A1:M56"/>
  <sheetViews>
    <sheetView tabSelected="1" topLeftCell="A19" zoomScale="140" zoomScaleNormal="140" workbookViewId="0">
      <selection activeCell="H46" sqref="H46"/>
    </sheetView>
  </sheetViews>
  <sheetFormatPr defaultRowHeight="15" x14ac:dyDescent="0.25"/>
  <cols>
    <col min="1" max="4" width="14.7109375" customWidth="1"/>
    <col min="5" max="5" width="17" customWidth="1"/>
    <col min="6" max="6" width="14.7109375" customWidth="1"/>
    <col min="7" max="7" width="20.140625" customWidth="1"/>
  </cols>
  <sheetData>
    <row r="1" spans="1:13" x14ac:dyDescent="0.25">
      <c r="A1" s="6" t="s">
        <v>14</v>
      </c>
      <c r="B1" s="6"/>
      <c r="C1" s="6"/>
      <c r="D1" s="6"/>
      <c r="E1" s="6"/>
      <c r="F1" s="6"/>
      <c r="G1" s="6"/>
    </row>
    <row r="2" spans="1:13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17</v>
      </c>
      <c r="G2" t="s">
        <v>30</v>
      </c>
    </row>
    <row r="3" spans="1:13" x14ac:dyDescent="0.25">
      <c r="A3" s="1" t="s">
        <v>5</v>
      </c>
      <c r="B3" s="2">
        <v>10</v>
      </c>
      <c r="C3" s="2">
        <v>1</v>
      </c>
      <c r="D3" s="2">
        <v>70</v>
      </c>
      <c r="E3" s="9">
        <v>0</v>
      </c>
      <c r="F3" s="2">
        <v>150</v>
      </c>
      <c r="G3">
        <v>1000</v>
      </c>
      <c r="H3" s="2"/>
      <c r="I3" s="2"/>
      <c r="J3" s="2"/>
      <c r="K3" s="2"/>
      <c r="L3" s="2"/>
      <c r="M3" s="2"/>
    </row>
    <row r="4" spans="1:13" ht="30" x14ac:dyDescent="0.25">
      <c r="A4" s="1" t="s">
        <v>6</v>
      </c>
      <c r="B4" s="2">
        <v>0</v>
      </c>
      <c r="C4" s="2">
        <v>99</v>
      </c>
      <c r="D4" s="2">
        <v>0</v>
      </c>
      <c r="E4" s="9">
        <v>0</v>
      </c>
      <c r="F4" s="2">
        <v>700</v>
      </c>
      <c r="G4">
        <v>1000</v>
      </c>
    </row>
    <row r="5" spans="1:13" x14ac:dyDescent="0.25">
      <c r="A5" s="1" t="s">
        <v>7</v>
      </c>
      <c r="B5" s="2">
        <v>2</v>
      </c>
      <c r="C5" s="2">
        <v>0.1</v>
      </c>
      <c r="D5" s="2">
        <v>20</v>
      </c>
      <c r="E5" s="9">
        <v>0.02</v>
      </c>
      <c r="F5" s="2">
        <v>100</v>
      </c>
      <c r="G5">
        <v>1000</v>
      </c>
    </row>
    <row r="6" spans="1:13" x14ac:dyDescent="0.25">
      <c r="A6" s="1" t="s">
        <v>8</v>
      </c>
      <c r="B6" s="2">
        <v>1</v>
      </c>
      <c r="C6" s="2">
        <v>0.2</v>
      </c>
      <c r="D6" s="2">
        <v>6</v>
      </c>
      <c r="E6" s="9">
        <v>0.04</v>
      </c>
      <c r="F6" s="2">
        <v>200</v>
      </c>
      <c r="G6">
        <v>1000</v>
      </c>
    </row>
    <row r="7" spans="1:13" ht="30" x14ac:dyDescent="0.25">
      <c r="A7" s="1" t="s">
        <v>9</v>
      </c>
      <c r="B7" s="2">
        <v>12</v>
      </c>
      <c r="C7" s="2">
        <v>1</v>
      </c>
      <c r="D7" s="2">
        <v>73</v>
      </c>
      <c r="E7" s="9">
        <v>0</v>
      </c>
      <c r="F7" s="2">
        <v>250</v>
      </c>
      <c r="G7">
        <v>1000</v>
      </c>
    </row>
    <row r="8" spans="1:13" x14ac:dyDescent="0.25">
      <c r="A8" s="1" t="s">
        <v>10</v>
      </c>
      <c r="B8" s="2">
        <v>20</v>
      </c>
      <c r="C8" s="2">
        <v>5</v>
      </c>
      <c r="D8" s="2">
        <v>0</v>
      </c>
      <c r="E8" s="9">
        <v>0</v>
      </c>
      <c r="F8" s="2">
        <v>1500</v>
      </c>
      <c r="G8">
        <v>1000</v>
      </c>
    </row>
    <row r="9" spans="1:13" x14ac:dyDescent="0.25">
      <c r="A9" s="1" t="s">
        <v>15</v>
      </c>
      <c r="B9" s="2">
        <v>10</v>
      </c>
      <c r="C9" s="2">
        <v>0.3</v>
      </c>
      <c r="D9" s="2">
        <v>130</v>
      </c>
      <c r="E9" s="9">
        <v>0.05</v>
      </c>
      <c r="F9" s="2">
        <v>80</v>
      </c>
      <c r="G9">
        <f>ROUNDUP(50/12,0)</f>
        <v>5</v>
      </c>
    </row>
    <row r="10" spans="1:13" x14ac:dyDescent="0.25">
      <c r="A10" s="1" t="s">
        <v>16</v>
      </c>
      <c r="B10" s="2">
        <v>10</v>
      </c>
      <c r="C10" s="2">
        <v>0.2</v>
      </c>
      <c r="D10" s="2">
        <v>90</v>
      </c>
      <c r="E10" s="9">
        <v>5.0000000000000001E-3</v>
      </c>
      <c r="F10" s="2">
        <v>40</v>
      </c>
      <c r="G10">
        <f>ROUNDUP(17/12,0)</f>
        <v>2</v>
      </c>
      <c r="J10" s="2"/>
    </row>
    <row r="11" spans="1:13" x14ac:dyDescent="0.25">
      <c r="A11" s="1" t="s">
        <v>18</v>
      </c>
      <c r="B11" s="2">
        <v>30</v>
      </c>
      <c r="C11" s="2">
        <v>0.4</v>
      </c>
      <c r="D11" s="2">
        <v>70</v>
      </c>
      <c r="E11" s="9">
        <v>0.15</v>
      </c>
      <c r="F11" s="2">
        <v>120</v>
      </c>
      <c r="G11">
        <f>ROUNDUP(20/12,0)</f>
        <v>2</v>
      </c>
    </row>
    <row r="12" spans="1:13" x14ac:dyDescent="0.25">
      <c r="A12" s="1" t="s">
        <v>19</v>
      </c>
      <c r="B12" s="2">
        <v>120</v>
      </c>
      <c r="C12" s="2">
        <v>5</v>
      </c>
      <c r="D12" s="2">
        <v>700</v>
      </c>
      <c r="E12" s="9">
        <v>0</v>
      </c>
      <c r="F12" s="2">
        <v>200</v>
      </c>
      <c r="G12">
        <f>ROUNDUP(4/12,0)</f>
        <v>1</v>
      </c>
    </row>
    <row r="13" spans="1:13" x14ac:dyDescent="0.25">
      <c r="A13" s="1" t="s">
        <v>20</v>
      </c>
      <c r="B13" s="2">
        <v>120</v>
      </c>
      <c r="C13" s="2">
        <v>7</v>
      </c>
      <c r="D13" s="2">
        <v>600</v>
      </c>
      <c r="E13" s="9">
        <v>0</v>
      </c>
      <c r="F13" s="2">
        <v>150</v>
      </c>
      <c r="G13">
        <f>ROUNDUP(2/12,0)</f>
        <v>1</v>
      </c>
    </row>
    <row r="14" spans="1:13" x14ac:dyDescent="0.25">
      <c r="A14" s="1" t="s">
        <v>21</v>
      </c>
      <c r="B14" s="2">
        <v>200</v>
      </c>
      <c r="C14" s="2">
        <v>10</v>
      </c>
      <c r="D14" s="2">
        <v>0</v>
      </c>
      <c r="E14" s="9">
        <v>0</v>
      </c>
      <c r="F14" s="2">
        <v>800</v>
      </c>
      <c r="G14">
        <f>ROUNDUP(28/12,0)</f>
        <v>3</v>
      </c>
    </row>
    <row r="15" spans="1:13" x14ac:dyDescent="0.25">
      <c r="A15" s="1" t="s">
        <v>22</v>
      </c>
      <c r="B15" s="2">
        <v>120</v>
      </c>
      <c r="C15" s="2">
        <v>10</v>
      </c>
      <c r="D15" s="2">
        <v>0</v>
      </c>
      <c r="E15" s="9">
        <v>0</v>
      </c>
      <c r="F15" s="2">
        <v>500</v>
      </c>
      <c r="G15">
        <f>ROUNDUP(12/12,0)</f>
        <v>1</v>
      </c>
    </row>
    <row r="16" spans="1:13" x14ac:dyDescent="0.25">
      <c r="A16" s="1" t="s">
        <v>23</v>
      </c>
      <c r="B16" s="2">
        <v>150</v>
      </c>
      <c r="C16" s="2">
        <v>600</v>
      </c>
      <c r="D16" s="2">
        <v>200</v>
      </c>
      <c r="E16" s="9">
        <v>0</v>
      </c>
      <c r="F16" s="2">
        <v>1000</v>
      </c>
      <c r="G16">
        <f>ROUNDUP(12/12,0)</f>
        <v>1</v>
      </c>
    </row>
    <row r="17" spans="1:7" x14ac:dyDescent="0.25">
      <c r="A17" s="1" t="s">
        <v>24</v>
      </c>
      <c r="B17" s="2">
        <v>150</v>
      </c>
      <c r="C17" s="2">
        <v>10</v>
      </c>
      <c r="D17" s="2">
        <v>3</v>
      </c>
      <c r="E17" s="9">
        <v>0</v>
      </c>
      <c r="F17" s="2">
        <v>300</v>
      </c>
      <c r="G17">
        <f>ROUNDUP(9/12,0)</f>
        <v>1</v>
      </c>
    </row>
    <row r="18" spans="1:7" x14ac:dyDescent="0.25">
      <c r="A18" s="1" t="s">
        <v>25</v>
      </c>
      <c r="B18" s="2">
        <v>30</v>
      </c>
      <c r="C18" s="2">
        <v>2</v>
      </c>
      <c r="D18" s="2">
        <v>4</v>
      </c>
      <c r="E18" s="9">
        <v>0</v>
      </c>
      <c r="F18" s="2">
        <v>60</v>
      </c>
      <c r="G18">
        <f>ROUNDUP(84/12,0)</f>
        <v>7</v>
      </c>
    </row>
    <row r="19" spans="1:7" x14ac:dyDescent="0.25">
      <c r="A19" s="1" t="s">
        <v>26</v>
      </c>
      <c r="B19" s="2">
        <v>10</v>
      </c>
      <c r="C19" s="2">
        <v>0.3</v>
      </c>
      <c r="D19" s="2">
        <v>250</v>
      </c>
      <c r="E19" s="9">
        <v>1.4999999999999999E-2</v>
      </c>
      <c r="F19" s="2">
        <v>50</v>
      </c>
      <c r="G19">
        <f>ROUNDUP(5/12,0)</f>
        <v>1</v>
      </c>
    </row>
    <row r="20" spans="1:7" x14ac:dyDescent="0.25">
      <c r="A20" s="1" t="s">
        <v>27</v>
      </c>
      <c r="B20" s="2">
        <v>10</v>
      </c>
      <c r="C20" s="2">
        <v>0.2</v>
      </c>
      <c r="D20" s="2">
        <v>40</v>
      </c>
      <c r="E20" s="9">
        <v>0.2</v>
      </c>
      <c r="F20" s="2">
        <v>70</v>
      </c>
      <c r="G20">
        <f>ROUNDUP(10/12,0)</f>
        <v>1</v>
      </c>
    </row>
    <row r="21" spans="1:7" x14ac:dyDescent="0.25">
      <c r="A21" s="1" t="s">
        <v>28</v>
      </c>
      <c r="B21" s="2">
        <v>20</v>
      </c>
      <c r="C21" s="2">
        <v>0.1</v>
      </c>
      <c r="D21" s="2">
        <v>90</v>
      </c>
      <c r="E21" s="9">
        <v>0.01</v>
      </c>
      <c r="F21" s="2">
        <v>30</v>
      </c>
      <c r="G21">
        <f>ROUNDUP(18/12,0)</f>
        <v>2</v>
      </c>
    </row>
    <row r="22" spans="1:7" x14ac:dyDescent="0.25">
      <c r="A22" s="1" t="s">
        <v>29</v>
      </c>
      <c r="B22" s="2">
        <v>30</v>
      </c>
      <c r="C22" s="2">
        <v>0.4</v>
      </c>
      <c r="D22" s="2">
        <v>50</v>
      </c>
      <c r="E22" s="9">
        <v>0.3</v>
      </c>
      <c r="F22" s="2">
        <v>100</v>
      </c>
      <c r="G22">
        <f>ROUNDUP(20/12,0)</f>
        <v>2</v>
      </c>
    </row>
    <row r="23" spans="1:7" x14ac:dyDescent="0.25">
      <c r="A23" s="1"/>
      <c r="B23" s="2"/>
      <c r="C23" s="2"/>
      <c r="D23" s="2"/>
      <c r="E23" s="2"/>
      <c r="F23" s="2"/>
    </row>
    <row r="24" spans="1:7" x14ac:dyDescent="0.25">
      <c r="A24" s="1" t="s">
        <v>12</v>
      </c>
      <c r="B24" s="2">
        <v>2500</v>
      </c>
      <c r="C24" s="2">
        <v>3000</v>
      </c>
      <c r="D24" s="2">
        <v>12500</v>
      </c>
      <c r="E24" s="2">
        <v>2</v>
      </c>
      <c r="F24" s="2"/>
    </row>
    <row r="25" spans="1:7" x14ac:dyDescent="0.25">
      <c r="A25" s="1"/>
      <c r="B25" s="2"/>
      <c r="C25" s="2"/>
      <c r="D25" s="2"/>
      <c r="E25" s="2"/>
      <c r="F25" s="2"/>
      <c r="G25" t="s">
        <v>31</v>
      </c>
    </row>
    <row r="26" spans="1:7" x14ac:dyDescent="0.25">
      <c r="A26" s="1"/>
      <c r="B26" s="8">
        <f>$G26*B3</f>
        <v>1260</v>
      </c>
      <c r="C26" s="8">
        <f t="shared" ref="C26:E26" si="0">$G26*C3</f>
        <v>126</v>
      </c>
      <c r="D26" s="8">
        <f t="shared" si="0"/>
        <v>8820</v>
      </c>
      <c r="E26" s="8">
        <f t="shared" si="0"/>
        <v>0</v>
      </c>
      <c r="F26" s="2"/>
      <c r="G26" s="8">
        <v>126</v>
      </c>
    </row>
    <row r="27" spans="1:7" x14ac:dyDescent="0.25">
      <c r="A27" s="1"/>
      <c r="B27" s="8">
        <f t="shared" ref="B27:E27" si="1">$G27*B4</f>
        <v>0</v>
      </c>
      <c r="C27" s="8">
        <f t="shared" si="1"/>
        <v>2277</v>
      </c>
      <c r="D27" s="8">
        <f t="shared" si="1"/>
        <v>0</v>
      </c>
      <c r="E27" s="8">
        <f t="shared" si="1"/>
        <v>0</v>
      </c>
      <c r="F27" s="2"/>
      <c r="G27" s="8">
        <v>23</v>
      </c>
    </row>
    <row r="28" spans="1:7" x14ac:dyDescent="0.25">
      <c r="A28" s="1"/>
      <c r="B28" s="8">
        <f t="shared" ref="B28:E28" si="2">$G28*B5</f>
        <v>70</v>
      </c>
      <c r="C28" s="8">
        <f t="shared" si="2"/>
        <v>3.5</v>
      </c>
      <c r="D28" s="8">
        <f t="shared" si="2"/>
        <v>700</v>
      </c>
      <c r="E28" s="8">
        <f t="shared" si="2"/>
        <v>0.70000000000000007</v>
      </c>
      <c r="F28" s="2"/>
      <c r="G28" s="8">
        <v>35</v>
      </c>
    </row>
    <row r="29" spans="1:7" x14ac:dyDescent="0.25">
      <c r="A29" s="1"/>
      <c r="B29" s="8">
        <f t="shared" ref="B29:E29" si="3">$G29*B6</f>
        <v>0</v>
      </c>
      <c r="C29" s="8">
        <f t="shared" si="3"/>
        <v>0</v>
      </c>
      <c r="D29" s="8">
        <f t="shared" si="3"/>
        <v>0</v>
      </c>
      <c r="E29" s="8">
        <f t="shared" si="3"/>
        <v>0</v>
      </c>
      <c r="F29" s="2"/>
      <c r="G29" s="8">
        <v>0</v>
      </c>
    </row>
    <row r="30" spans="1:7" x14ac:dyDescent="0.25">
      <c r="A30" s="1"/>
      <c r="B30" s="8">
        <f t="shared" ref="B30:E30" si="4">$G30*B7</f>
        <v>0</v>
      </c>
      <c r="C30" s="8">
        <f t="shared" si="4"/>
        <v>0</v>
      </c>
      <c r="D30" s="8">
        <f t="shared" si="4"/>
        <v>0</v>
      </c>
      <c r="E30" s="8">
        <f t="shared" si="4"/>
        <v>0</v>
      </c>
      <c r="F30" s="2"/>
      <c r="G30" s="8">
        <v>0</v>
      </c>
    </row>
    <row r="31" spans="1:7" x14ac:dyDescent="0.25">
      <c r="A31" s="1"/>
      <c r="B31" s="8">
        <f t="shared" ref="B31:E31" si="5">$G31*B8</f>
        <v>0</v>
      </c>
      <c r="C31" s="8">
        <f t="shared" si="5"/>
        <v>0</v>
      </c>
      <c r="D31" s="8">
        <f t="shared" si="5"/>
        <v>0</v>
      </c>
      <c r="E31" s="8">
        <f t="shared" si="5"/>
        <v>0</v>
      </c>
      <c r="F31" s="2"/>
      <c r="G31" s="8">
        <v>0</v>
      </c>
    </row>
    <row r="32" spans="1:7" x14ac:dyDescent="0.25">
      <c r="A32" s="1"/>
      <c r="B32" s="8">
        <f t="shared" ref="B32:E32" si="6">$G32*B9</f>
        <v>50</v>
      </c>
      <c r="C32" s="8">
        <f t="shared" si="6"/>
        <v>1.5</v>
      </c>
      <c r="D32" s="8">
        <f t="shared" si="6"/>
        <v>650</v>
      </c>
      <c r="E32" s="8">
        <f t="shared" si="6"/>
        <v>0.25</v>
      </c>
      <c r="F32" s="2"/>
      <c r="G32" s="8">
        <v>5</v>
      </c>
    </row>
    <row r="33" spans="1:7" x14ac:dyDescent="0.25">
      <c r="A33" s="1"/>
      <c r="B33" s="8">
        <f t="shared" ref="B33:E33" si="7">$G33*B10</f>
        <v>20</v>
      </c>
      <c r="C33" s="8">
        <f t="shared" si="7"/>
        <v>0.4</v>
      </c>
      <c r="D33" s="8">
        <f t="shared" si="7"/>
        <v>180</v>
      </c>
      <c r="E33" s="8">
        <f t="shared" si="7"/>
        <v>0.01</v>
      </c>
      <c r="F33" s="2"/>
      <c r="G33" s="8">
        <v>2</v>
      </c>
    </row>
    <row r="34" spans="1:7" x14ac:dyDescent="0.25">
      <c r="A34" s="1"/>
      <c r="B34" s="8">
        <f t="shared" ref="B34:E34" si="8">$G34*B11</f>
        <v>60</v>
      </c>
      <c r="C34" s="8">
        <f t="shared" si="8"/>
        <v>0.8</v>
      </c>
      <c r="D34" s="8">
        <f t="shared" si="8"/>
        <v>140</v>
      </c>
      <c r="E34" s="8">
        <f t="shared" si="8"/>
        <v>0.3</v>
      </c>
      <c r="F34" s="2"/>
      <c r="G34" s="8">
        <v>2</v>
      </c>
    </row>
    <row r="35" spans="1:7" x14ac:dyDescent="0.25">
      <c r="A35" s="1"/>
      <c r="B35" s="8">
        <f t="shared" ref="B35:E35" si="9">$G35*B12</f>
        <v>120</v>
      </c>
      <c r="C35" s="8">
        <f t="shared" si="9"/>
        <v>5</v>
      </c>
      <c r="D35" s="8">
        <f t="shared" si="9"/>
        <v>700</v>
      </c>
      <c r="E35" s="8">
        <f t="shared" si="9"/>
        <v>0</v>
      </c>
      <c r="F35" s="2"/>
      <c r="G35" s="8">
        <v>1</v>
      </c>
    </row>
    <row r="36" spans="1:7" x14ac:dyDescent="0.25">
      <c r="A36" s="1"/>
      <c r="B36" s="8">
        <f t="shared" ref="B36:E36" si="10">$G36*B13</f>
        <v>120</v>
      </c>
      <c r="C36" s="8">
        <f t="shared" si="10"/>
        <v>7</v>
      </c>
      <c r="D36" s="8">
        <f t="shared" si="10"/>
        <v>600</v>
      </c>
      <c r="E36" s="8">
        <f t="shared" si="10"/>
        <v>0</v>
      </c>
      <c r="F36" s="2"/>
      <c r="G36" s="8">
        <v>1</v>
      </c>
    </row>
    <row r="37" spans="1:7" x14ac:dyDescent="0.25">
      <c r="A37" s="1"/>
      <c r="B37" s="8">
        <f t="shared" ref="B37:E37" si="11">$G37*B14</f>
        <v>200</v>
      </c>
      <c r="C37" s="8">
        <f t="shared" si="11"/>
        <v>10</v>
      </c>
      <c r="D37" s="8">
        <f t="shared" si="11"/>
        <v>0</v>
      </c>
      <c r="E37" s="8">
        <f t="shared" si="11"/>
        <v>0</v>
      </c>
      <c r="F37" s="2"/>
      <c r="G37" s="8">
        <v>1</v>
      </c>
    </row>
    <row r="38" spans="1:7" x14ac:dyDescent="0.25">
      <c r="A38" s="1"/>
      <c r="B38" s="8">
        <f t="shared" ref="B38:E38" si="12">$G38*B15</f>
        <v>0</v>
      </c>
      <c r="C38" s="8">
        <f t="shared" si="12"/>
        <v>0</v>
      </c>
      <c r="D38" s="8">
        <f t="shared" si="12"/>
        <v>0</v>
      </c>
      <c r="E38" s="8">
        <f t="shared" si="12"/>
        <v>0</v>
      </c>
      <c r="F38" s="2"/>
      <c r="G38" s="8">
        <v>0</v>
      </c>
    </row>
    <row r="39" spans="1:7" x14ac:dyDescent="0.25">
      <c r="A39" s="1"/>
      <c r="B39" s="8">
        <f t="shared" ref="B39:E39" si="13">$G39*B16</f>
        <v>150</v>
      </c>
      <c r="C39" s="8">
        <f t="shared" si="13"/>
        <v>600</v>
      </c>
      <c r="D39" s="8">
        <f t="shared" si="13"/>
        <v>200</v>
      </c>
      <c r="E39" s="8">
        <f t="shared" si="13"/>
        <v>0</v>
      </c>
      <c r="F39" s="2"/>
      <c r="G39" s="8">
        <v>1</v>
      </c>
    </row>
    <row r="40" spans="1:7" x14ac:dyDescent="0.25">
      <c r="A40" s="1"/>
      <c r="B40" s="8">
        <f t="shared" ref="B40:E40" si="14">$G40*B17</f>
        <v>150</v>
      </c>
      <c r="C40" s="8">
        <f t="shared" si="14"/>
        <v>10</v>
      </c>
      <c r="D40" s="8">
        <f t="shared" si="14"/>
        <v>3</v>
      </c>
      <c r="E40" s="8">
        <f t="shared" si="14"/>
        <v>0</v>
      </c>
      <c r="F40" s="2"/>
      <c r="G40" s="8">
        <v>1</v>
      </c>
    </row>
    <row r="41" spans="1:7" x14ac:dyDescent="0.25">
      <c r="A41" s="1"/>
      <c r="B41" s="8">
        <f t="shared" ref="B41:E41" si="15">$G41*B18</f>
        <v>180</v>
      </c>
      <c r="C41" s="8">
        <f t="shared" si="15"/>
        <v>12</v>
      </c>
      <c r="D41" s="8">
        <f t="shared" si="15"/>
        <v>24</v>
      </c>
      <c r="E41" s="8">
        <f t="shared" si="15"/>
        <v>0</v>
      </c>
      <c r="F41" s="2"/>
      <c r="G41" s="8">
        <v>6</v>
      </c>
    </row>
    <row r="42" spans="1:7" x14ac:dyDescent="0.25">
      <c r="A42" s="1"/>
      <c r="B42" s="8">
        <f t="shared" ref="B42:E42" si="16">$G42*B19</f>
        <v>10</v>
      </c>
      <c r="C42" s="8">
        <f t="shared" si="16"/>
        <v>0.3</v>
      </c>
      <c r="D42" s="8">
        <f t="shared" si="16"/>
        <v>250</v>
      </c>
      <c r="E42" s="8">
        <f t="shared" si="16"/>
        <v>1.4999999999999999E-2</v>
      </c>
      <c r="F42" s="2"/>
      <c r="G42" s="8">
        <v>1</v>
      </c>
    </row>
    <row r="43" spans="1:7" x14ac:dyDescent="0.25">
      <c r="A43" s="1"/>
      <c r="B43" s="8">
        <f t="shared" ref="B43:E43" si="17">$G43*B20</f>
        <v>10</v>
      </c>
      <c r="C43" s="8">
        <f t="shared" si="17"/>
        <v>0.2</v>
      </c>
      <c r="D43" s="8">
        <f t="shared" si="17"/>
        <v>40</v>
      </c>
      <c r="E43" s="8">
        <f t="shared" si="17"/>
        <v>0.2</v>
      </c>
      <c r="F43" s="2"/>
      <c r="G43" s="8">
        <v>1</v>
      </c>
    </row>
    <row r="44" spans="1:7" x14ac:dyDescent="0.25">
      <c r="A44" s="1"/>
      <c r="B44" s="8">
        <f t="shared" ref="B44:E44" si="18">$G44*B21</f>
        <v>40</v>
      </c>
      <c r="C44" s="8">
        <f t="shared" si="18"/>
        <v>0.2</v>
      </c>
      <c r="D44" s="8">
        <f t="shared" si="18"/>
        <v>180</v>
      </c>
      <c r="E44" s="8">
        <f t="shared" si="18"/>
        <v>0.02</v>
      </c>
      <c r="F44" s="2"/>
      <c r="G44" s="8">
        <v>2</v>
      </c>
    </row>
    <row r="45" spans="1:7" x14ac:dyDescent="0.25">
      <c r="A45" s="1"/>
      <c r="B45" s="8">
        <f t="shared" ref="B45:E45" si="19">$G45*B22</f>
        <v>60</v>
      </c>
      <c r="C45" s="8">
        <f t="shared" si="19"/>
        <v>0.8</v>
      </c>
      <c r="D45" s="8">
        <f t="shared" si="19"/>
        <v>100</v>
      </c>
      <c r="E45" s="8">
        <f t="shared" si="19"/>
        <v>0.6</v>
      </c>
      <c r="F45" s="2"/>
      <c r="G45" s="8">
        <v>2</v>
      </c>
    </row>
    <row r="46" spans="1:7" x14ac:dyDescent="0.25">
      <c r="A46" s="1"/>
    </row>
    <row r="47" spans="1:7" x14ac:dyDescent="0.25">
      <c r="A47" s="4" t="s">
        <v>11</v>
      </c>
      <c r="B47" s="4"/>
      <c r="C47" s="4"/>
      <c r="D47" s="4"/>
      <c r="E47" s="4"/>
      <c r="F47" s="4"/>
    </row>
    <row r="48" spans="1:7" x14ac:dyDescent="0.25">
      <c r="A48" s="1"/>
      <c r="B48" s="9">
        <f>SUM(B26:B45)</f>
        <v>2500</v>
      </c>
      <c r="C48" s="9">
        <f t="shared" ref="C48:E48" si="20">SUM(C26:C45)</f>
        <v>3054.7000000000003</v>
      </c>
      <c r="D48" s="9">
        <f t="shared" si="20"/>
        <v>12587</v>
      </c>
      <c r="E48" s="9">
        <f t="shared" si="20"/>
        <v>2.0949999999999998</v>
      </c>
    </row>
    <row r="49" spans="1:6" x14ac:dyDescent="0.25">
      <c r="A49" s="1"/>
      <c r="B49" t="b">
        <f>B48&gt;=B24</f>
        <v>1</v>
      </c>
      <c r="C49" t="b">
        <f>C48&gt;=C24</f>
        <v>1</v>
      </c>
      <c r="D49" t="b">
        <f t="shared" ref="D49:E49" si="21">D48&gt;=D24</f>
        <v>1</v>
      </c>
      <c r="E49" t="b">
        <f t="shared" si="21"/>
        <v>1</v>
      </c>
    </row>
    <row r="50" spans="1:6" x14ac:dyDescent="0.25">
      <c r="A50" s="1"/>
    </row>
    <row r="51" spans="1:6" x14ac:dyDescent="0.25">
      <c r="A51" s="1"/>
      <c r="B51" s="5" t="s">
        <v>32</v>
      </c>
      <c r="C51" s="5"/>
      <c r="D51" s="5"/>
      <c r="E51" s="5"/>
      <c r="F51" s="3">
        <f>$G$26*$F$3+$G$27*$F$4+$G$28*$F$5+$G$29*$F$6+$G$30*$F$7+$G$31*$F$8+$G$32*$F$9+$G$33*$F$10+$G$34*$F$11+$G$35*$F$12+$G$36*$F$13+$G$37*$F$14+$G$38*$F$15+$G$39*$F$16+$G$40*$F$17+$G$41*$F$18+$G$42*$F$19+$G$43*$F$20+$G$44*$F$21+$G$45*$F$22</f>
        <v>42410</v>
      </c>
    </row>
    <row r="54" spans="1:6" ht="45" x14ac:dyDescent="0.25">
      <c r="E54" s="1" t="s">
        <v>13</v>
      </c>
      <c r="F54">
        <v>45000</v>
      </c>
    </row>
    <row r="56" spans="1:6" x14ac:dyDescent="0.25">
      <c r="E56" s="1"/>
      <c r="F56" s="7"/>
    </row>
  </sheetData>
  <mergeCells count="3">
    <mergeCell ref="A47:F47"/>
    <mergeCell ref="B51:E51"/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AlKantemirov</dc:creator>
  <cp:lastModifiedBy>AlKantemirov</cp:lastModifiedBy>
  <dcterms:created xsi:type="dcterms:W3CDTF">2024-12-14T17:49:57Z</dcterms:created>
  <dcterms:modified xsi:type="dcterms:W3CDTF">2024-12-15T10:28:54Z</dcterms:modified>
</cp:coreProperties>
</file>