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showInkAnnotation="0" autoCompressPictures="0"/>
  <mc:AlternateContent xmlns:mc="http://schemas.openxmlformats.org/markup-compatibility/2006">
    <mc:Choice Requires="x15">
      <x15ac:absPath xmlns:x15ac="http://schemas.microsoft.com/office/spreadsheetml/2010/11/ac" url="https://iiasahub.sharepoint.com/teams/RESCUE/Shared Documents/WP 1/data/historical/rescue/gfed/data_raw/"/>
    </mc:Choice>
  </mc:AlternateContent>
  <xr:revisionPtr revIDLastSave="2" documentId="11_B9216AB6AB601CE583D79B3AA4FCD5CD9E790E32" xr6:coauthVersionLast="47" xr6:coauthVersionMax="47" xr10:uidLastSave="{92EEE4DE-A8E8-084C-A9C5-271D1A7FE2B1}"/>
  <bookViews>
    <workbookView xWindow="0" yWindow="500" windowWidth="33600" windowHeight="19480" tabRatio="500" xr2:uid="{00000000-000D-0000-FFFF-FFFF00000000}"/>
  </bookViews>
  <sheets>
    <sheet name="GFED4 E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45" i="1" l="1"/>
  <c r="M97" i="1"/>
  <c r="N97" i="1"/>
  <c r="O97" i="1"/>
  <c r="P97" i="1"/>
  <c r="Q97" i="1"/>
  <c r="R97" i="1"/>
  <c r="M98" i="1"/>
  <c r="N98" i="1"/>
  <c r="O98" i="1"/>
  <c r="P98" i="1"/>
  <c r="Q98" i="1"/>
  <c r="R98" i="1"/>
  <c r="M99" i="1"/>
  <c r="N99" i="1"/>
  <c r="O99" i="1"/>
  <c r="P99" i="1"/>
  <c r="Q99" i="1"/>
  <c r="R99" i="1"/>
  <c r="M100" i="1"/>
  <c r="N100" i="1"/>
  <c r="O100" i="1"/>
  <c r="P100" i="1"/>
  <c r="Q100" i="1"/>
  <c r="R100" i="1"/>
  <c r="M73" i="1"/>
  <c r="N73" i="1"/>
  <c r="O73" i="1"/>
  <c r="P73" i="1"/>
  <c r="Q73" i="1"/>
  <c r="R73" i="1"/>
  <c r="M74" i="1"/>
  <c r="N74" i="1"/>
  <c r="O74" i="1"/>
  <c r="P74" i="1"/>
  <c r="Q74" i="1"/>
  <c r="R74" i="1"/>
  <c r="M75" i="1"/>
  <c r="N75" i="1"/>
  <c r="O75" i="1"/>
  <c r="P75" i="1"/>
  <c r="Q75" i="1"/>
  <c r="R75" i="1"/>
  <c r="M76" i="1"/>
  <c r="N76" i="1"/>
  <c r="O76" i="1"/>
  <c r="P76" i="1"/>
  <c r="Q76" i="1"/>
  <c r="R76" i="1"/>
  <c r="M77" i="1"/>
  <c r="N77" i="1"/>
  <c r="O77" i="1"/>
  <c r="P77" i="1"/>
  <c r="Q77" i="1"/>
  <c r="R77" i="1"/>
  <c r="M78" i="1"/>
  <c r="N78" i="1"/>
  <c r="O78" i="1"/>
  <c r="P78" i="1"/>
  <c r="Q78" i="1"/>
  <c r="R78" i="1"/>
  <c r="M79" i="1"/>
  <c r="N79" i="1"/>
  <c r="O79" i="1"/>
  <c r="P79" i="1"/>
  <c r="Q79" i="1"/>
  <c r="R79" i="1"/>
  <c r="M80" i="1"/>
  <c r="N80" i="1"/>
  <c r="O80" i="1"/>
  <c r="P80" i="1"/>
  <c r="Q80" i="1"/>
  <c r="R80" i="1"/>
  <c r="M81" i="1"/>
  <c r="N81" i="1"/>
  <c r="O81" i="1"/>
  <c r="P81" i="1"/>
  <c r="Q81" i="1"/>
  <c r="R81" i="1"/>
  <c r="M82" i="1"/>
  <c r="N82" i="1"/>
  <c r="O82" i="1"/>
  <c r="P82" i="1"/>
  <c r="Q82" i="1"/>
  <c r="R82" i="1"/>
  <c r="M83" i="1"/>
  <c r="N83" i="1"/>
  <c r="O83" i="1"/>
  <c r="P83" i="1"/>
  <c r="Q83" i="1"/>
  <c r="R83" i="1"/>
  <c r="M84" i="1"/>
  <c r="N84" i="1"/>
  <c r="O84" i="1"/>
  <c r="P84" i="1"/>
  <c r="Q84" i="1"/>
  <c r="R84" i="1"/>
  <c r="M85" i="1"/>
  <c r="N85" i="1"/>
  <c r="O85" i="1"/>
  <c r="P85" i="1"/>
  <c r="Q85" i="1"/>
  <c r="R85" i="1"/>
  <c r="M86" i="1"/>
  <c r="N86" i="1"/>
  <c r="O86" i="1"/>
  <c r="P86" i="1"/>
  <c r="Q86" i="1"/>
  <c r="R86" i="1"/>
  <c r="I38" i="1"/>
  <c r="M87" i="1" s="1"/>
  <c r="G38" i="1"/>
  <c r="N87" i="1" s="1"/>
  <c r="E38" i="1"/>
  <c r="O87" i="1" s="1"/>
  <c r="C38" i="1"/>
  <c r="P87" i="1"/>
  <c r="Q38" i="1"/>
  <c r="Q87" i="1"/>
  <c r="K38" i="1"/>
  <c r="R87" i="1" s="1"/>
  <c r="B63" i="1"/>
  <c r="J67" i="1" s="1"/>
  <c r="I39" i="1" s="1"/>
  <c r="M88" i="1" s="1"/>
  <c r="C63" i="1"/>
  <c r="D63" i="1"/>
  <c r="E63" i="1"/>
  <c r="F63" i="1"/>
  <c r="G63" i="1"/>
  <c r="I63" i="1"/>
  <c r="J68" i="1" s="1"/>
  <c r="K39" i="1" s="1"/>
  <c r="R88" i="1" s="1"/>
  <c r="H63" i="1"/>
  <c r="J65" i="1"/>
  <c r="E39" i="1" s="1"/>
  <c r="O88" i="1" s="1"/>
  <c r="B76" i="1"/>
  <c r="I77" i="1" s="1"/>
  <c r="C40" i="1" s="1"/>
  <c r="P89" i="1" s="1"/>
  <c r="Q89" i="1" s="1"/>
  <c r="C76" i="1"/>
  <c r="D76" i="1"/>
  <c r="E76" i="1"/>
  <c r="F76" i="1"/>
  <c r="I81" i="1" s="1"/>
  <c r="K40" i="1" s="1"/>
  <c r="R89" i="1" s="1"/>
  <c r="G76" i="1"/>
  <c r="I78" i="1"/>
  <c r="E40" i="1" s="1"/>
  <c r="O89" i="1" s="1"/>
  <c r="M90" i="1"/>
  <c r="N90" i="1"/>
  <c r="O90" i="1"/>
  <c r="P90" i="1"/>
  <c r="Q90" i="1"/>
  <c r="R90" i="1"/>
  <c r="M91" i="1"/>
  <c r="N91" i="1"/>
  <c r="O91" i="1"/>
  <c r="P91" i="1"/>
  <c r="Q91" i="1"/>
  <c r="R91" i="1"/>
  <c r="M92" i="1"/>
  <c r="N92" i="1"/>
  <c r="O92" i="1"/>
  <c r="P92" i="1"/>
  <c r="Q92" i="1"/>
  <c r="R92" i="1"/>
  <c r="M93" i="1"/>
  <c r="N93" i="1"/>
  <c r="O93" i="1"/>
  <c r="P93" i="1"/>
  <c r="Q93" i="1"/>
  <c r="R93" i="1"/>
  <c r="M94" i="1"/>
  <c r="N94" i="1"/>
  <c r="O94" i="1"/>
  <c r="P94" i="1"/>
  <c r="Q94" i="1"/>
  <c r="R94" i="1"/>
  <c r="M95" i="1"/>
  <c r="N95" i="1"/>
  <c r="O95" i="1"/>
  <c r="P95" i="1"/>
  <c r="Q95" i="1"/>
  <c r="R95" i="1"/>
  <c r="M96" i="1"/>
  <c r="N96" i="1"/>
  <c r="O96" i="1"/>
  <c r="P96" i="1"/>
  <c r="Q96" i="1"/>
  <c r="R96" i="1"/>
  <c r="Q63" i="1"/>
  <c r="Q64" i="1"/>
  <c r="P65" i="1"/>
  <c r="Q65" i="1"/>
  <c r="P66" i="1"/>
  <c r="Q66" i="1" s="1"/>
  <c r="Q67" i="1"/>
  <c r="P68" i="1"/>
  <c r="Q68" i="1"/>
  <c r="P69" i="1"/>
  <c r="Q69" i="1"/>
  <c r="P70" i="1"/>
  <c r="Q70" i="1"/>
  <c r="Q71" i="1"/>
  <c r="Q72" i="1"/>
  <c r="Q62" i="1"/>
  <c r="M63" i="1"/>
  <c r="N63" i="1"/>
  <c r="O63" i="1"/>
  <c r="P63" i="1"/>
  <c r="R63" i="1"/>
  <c r="M64" i="1"/>
  <c r="N64" i="1"/>
  <c r="O64" i="1"/>
  <c r="P64" i="1"/>
  <c r="R64" i="1"/>
  <c r="M65" i="1"/>
  <c r="N65" i="1"/>
  <c r="O65" i="1"/>
  <c r="R65" i="1"/>
  <c r="M66" i="1"/>
  <c r="N66" i="1"/>
  <c r="O66" i="1"/>
  <c r="R66" i="1"/>
  <c r="M67" i="1"/>
  <c r="N67" i="1"/>
  <c r="O67" i="1"/>
  <c r="P67" i="1"/>
  <c r="R67" i="1"/>
  <c r="M68" i="1"/>
  <c r="N68" i="1"/>
  <c r="O68" i="1"/>
  <c r="R68" i="1"/>
  <c r="M69" i="1"/>
  <c r="N69" i="1"/>
  <c r="O69" i="1"/>
  <c r="R69" i="1"/>
  <c r="M70" i="1"/>
  <c r="N70" i="1"/>
  <c r="O70" i="1"/>
  <c r="R70" i="1"/>
  <c r="M71" i="1"/>
  <c r="N71" i="1"/>
  <c r="O71" i="1"/>
  <c r="P71" i="1"/>
  <c r="R71" i="1"/>
  <c r="M72" i="1"/>
  <c r="N72" i="1"/>
  <c r="O72" i="1"/>
  <c r="P72" i="1"/>
  <c r="R72" i="1"/>
  <c r="R62" i="1"/>
  <c r="P62" i="1"/>
  <c r="O62" i="1"/>
  <c r="N62" i="1"/>
  <c r="M62" i="1"/>
  <c r="K52" i="1"/>
  <c r="R61" i="1"/>
  <c r="Q52" i="1"/>
  <c r="Q61" i="1"/>
  <c r="C52" i="1"/>
  <c r="P61" i="1" s="1"/>
  <c r="E52" i="1"/>
  <c r="O61" i="1" s="1"/>
  <c r="G52" i="1"/>
  <c r="N61" i="1"/>
  <c r="I52" i="1"/>
  <c r="M61" i="1"/>
  <c r="H76" i="1"/>
  <c r="W38" i="1"/>
  <c r="S38" i="1"/>
  <c r="M38" i="1"/>
  <c r="W52" i="1"/>
  <c r="U52" i="1"/>
  <c r="S52" i="1"/>
  <c r="O52" i="1"/>
  <c r="M52" i="1"/>
  <c r="I80" i="1" l="1"/>
  <c r="I40" i="1" s="1"/>
  <c r="M89" i="1" s="1"/>
  <c r="J66" i="1"/>
  <c r="G39" i="1" s="1"/>
  <c r="N88" i="1" s="1"/>
  <c r="I79" i="1"/>
  <c r="G40" i="1" s="1"/>
  <c r="N89" i="1" s="1"/>
  <c r="J64" i="1"/>
  <c r="C39" i="1" s="1"/>
  <c r="P88" i="1" s="1"/>
  <c r="Q8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Thijs van Leeuwen</author>
  </authors>
  <commentList>
    <comment ref="E16" authorId="0" shapeId="0" xr:uid="{00000000-0006-0000-0000-000001000000}">
      <text>
        <r>
          <rPr>
            <b/>
            <sz val="9"/>
            <color indexed="81"/>
            <rFont val="Calibri"/>
            <family val="2"/>
          </rPr>
          <t>Thijs van Leeuwen:</t>
        </r>
        <r>
          <rPr>
            <sz val="9"/>
            <color indexed="81"/>
            <rFont val="Calibri"/>
            <family val="2"/>
          </rPr>
          <t xml:space="preserve">
Extratropical Forest
</t>
        </r>
      </text>
    </comment>
    <comment ref="F16" authorId="0" shapeId="0" xr:uid="{00000000-0006-0000-0000-000002000000}">
      <text>
        <r>
          <rPr>
            <b/>
            <sz val="9"/>
            <color indexed="81"/>
            <rFont val="Calibri"/>
            <family val="2"/>
          </rPr>
          <t>Thijs van Leeuwen:</t>
        </r>
        <r>
          <rPr>
            <sz val="9"/>
            <color indexed="81"/>
            <rFont val="Calibri"/>
            <family val="2"/>
          </rPr>
          <t xml:space="preserve">
Extratropical Forest</t>
        </r>
      </text>
    </comment>
    <comment ref="G16" authorId="0" shapeId="0" xr:uid="{00000000-0006-0000-0000-000003000000}">
      <text>
        <r>
          <rPr>
            <b/>
            <sz val="9"/>
            <color indexed="81"/>
            <rFont val="Calibri"/>
            <family val="2"/>
          </rPr>
          <t>Thijs van Leeuwen:</t>
        </r>
        <r>
          <rPr>
            <sz val="9"/>
            <color indexed="81"/>
            <rFont val="Calibri"/>
            <family val="2"/>
          </rPr>
          <t xml:space="preserve">
Extratropical Forest</t>
        </r>
      </text>
    </comment>
    <comment ref="H16" authorId="0" shapeId="0" xr:uid="{00000000-0006-0000-0000-000004000000}">
      <text>
        <r>
          <rPr>
            <b/>
            <sz val="9"/>
            <color indexed="81"/>
            <rFont val="Calibri"/>
            <family val="2"/>
          </rPr>
          <t>Thijs van Leeuwen:</t>
        </r>
        <r>
          <rPr>
            <sz val="9"/>
            <color indexed="81"/>
            <rFont val="Calibri"/>
            <family val="2"/>
          </rPr>
          <t xml:space="preserve">
Extratropical Forest</t>
        </r>
      </text>
    </comment>
    <comment ref="G17" authorId="0" shapeId="0" xr:uid="{00000000-0006-0000-0000-000005000000}">
      <text>
        <r>
          <rPr>
            <b/>
            <sz val="9"/>
            <color indexed="81"/>
            <rFont val="Calibri"/>
            <family val="2"/>
          </rPr>
          <t>Thijs van Leeuwen:</t>
        </r>
        <r>
          <rPr>
            <sz val="9"/>
            <color indexed="81"/>
            <rFont val="Calibri"/>
            <family val="2"/>
          </rPr>
          <t xml:space="preserve">
Same as TF since BF measurements are missing</t>
        </r>
      </text>
    </comment>
    <comment ref="H17" authorId="0" shapeId="0" xr:uid="{00000000-0006-0000-0000-000006000000}">
      <text>
        <r>
          <rPr>
            <b/>
            <sz val="9"/>
            <color indexed="81"/>
            <rFont val="Calibri"/>
            <family val="2"/>
          </rPr>
          <t>Thijs van Leeuwen:</t>
        </r>
        <r>
          <rPr>
            <sz val="9"/>
            <color indexed="81"/>
            <rFont val="Calibri"/>
            <family val="2"/>
          </rPr>
          <t xml:space="preserve">
Same as TF since BF measurements are missing</t>
        </r>
      </text>
    </comment>
    <comment ref="E21" authorId="0" shapeId="0" xr:uid="{00000000-0006-0000-0000-000007000000}">
      <text>
        <r>
          <rPr>
            <b/>
            <sz val="9"/>
            <color indexed="81"/>
            <rFont val="Calibri"/>
            <family val="2"/>
          </rPr>
          <t>Thijs van Leeuwen:</t>
        </r>
        <r>
          <rPr>
            <sz val="9"/>
            <color indexed="81"/>
            <rFont val="Calibri"/>
            <family val="2"/>
          </rPr>
          <t xml:space="preserve">
Extratropical Forest</t>
        </r>
      </text>
    </comment>
    <comment ref="F21" authorId="0" shapeId="0" xr:uid="{00000000-0006-0000-0000-000008000000}">
      <text>
        <r>
          <rPr>
            <b/>
            <sz val="9"/>
            <color indexed="81"/>
            <rFont val="Calibri"/>
            <family val="2"/>
          </rPr>
          <t>Thijs van Leeuwen:</t>
        </r>
        <r>
          <rPr>
            <sz val="9"/>
            <color indexed="81"/>
            <rFont val="Calibri"/>
            <family val="2"/>
          </rPr>
          <t xml:space="preserve">
Extratropical Forest</t>
        </r>
      </text>
    </comment>
    <comment ref="G21" authorId="0" shapeId="0" xr:uid="{00000000-0006-0000-0000-000009000000}">
      <text>
        <r>
          <rPr>
            <b/>
            <sz val="9"/>
            <color indexed="81"/>
            <rFont val="Calibri"/>
            <family val="2"/>
          </rPr>
          <t>Thijs van Leeuwen:</t>
        </r>
        <r>
          <rPr>
            <sz val="9"/>
            <color indexed="81"/>
            <rFont val="Calibri"/>
            <family val="2"/>
          </rPr>
          <t xml:space="preserve">
Extratropical Forest</t>
        </r>
      </text>
    </comment>
    <comment ref="H21" authorId="0" shapeId="0" xr:uid="{00000000-0006-0000-0000-00000A000000}">
      <text>
        <r>
          <rPr>
            <b/>
            <sz val="9"/>
            <color indexed="81"/>
            <rFont val="Calibri"/>
            <family val="2"/>
          </rPr>
          <t>Thijs van Leeuwen:</t>
        </r>
        <r>
          <rPr>
            <sz val="9"/>
            <color indexed="81"/>
            <rFont val="Calibri"/>
            <family val="2"/>
          </rPr>
          <t xml:space="preserve">
Extratropical Forest</t>
        </r>
      </text>
    </comment>
    <comment ref="E22" authorId="0" shapeId="0" xr:uid="{00000000-0006-0000-0000-00000B000000}">
      <text>
        <r>
          <rPr>
            <b/>
            <sz val="9"/>
            <color indexed="81"/>
            <rFont val="Calibri"/>
            <family val="2"/>
          </rPr>
          <t>Thijs van Leeuwen:</t>
        </r>
        <r>
          <rPr>
            <sz val="9"/>
            <color indexed="81"/>
            <rFont val="Calibri"/>
            <family val="2"/>
          </rPr>
          <t xml:space="preserve">
Extratropical Forest
OC+BC</t>
        </r>
      </text>
    </comment>
    <comment ref="G22" authorId="0" shapeId="0" xr:uid="{00000000-0006-0000-0000-00000C000000}">
      <text>
        <r>
          <rPr>
            <b/>
            <sz val="9"/>
            <color indexed="81"/>
            <rFont val="Calibri"/>
            <family val="2"/>
          </rPr>
          <t>Thijs van Leeuwen:</t>
        </r>
        <r>
          <rPr>
            <sz val="9"/>
            <color indexed="81"/>
            <rFont val="Calibri"/>
            <family val="2"/>
          </rPr>
          <t xml:space="preserve">
Extratropical Forest
OC+BC</t>
        </r>
      </text>
    </comment>
    <comment ref="E23" authorId="0" shapeId="0" xr:uid="{00000000-0006-0000-0000-00000D000000}">
      <text>
        <r>
          <rPr>
            <b/>
            <sz val="9"/>
            <color indexed="81"/>
            <rFont val="Calibri"/>
            <family val="2"/>
          </rPr>
          <t>Thijs van Leeuwen:</t>
        </r>
        <r>
          <rPr>
            <sz val="9"/>
            <color indexed="81"/>
            <rFont val="Calibri"/>
            <family val="2"/>
          </rPr>
          <t xml:space="preserve">
Extratropical Forest</t>
        </r>
      </text>
    </comment>
    <comment ref="F23" authorId="0" shapeId="0" xr:uid="{00000000-0006-0000-0000-00000E000000}">
      <text>
        <r>
          <rPr>
            <b/>
            <sz val="9"/>
            <color indexed="81"/>
            <rFont val="Calibri"/>
            <family val="2"/>
          </rPr>
          <t>Thijs van Leeuwen:</t>
        </r>
        <r>
          <rPr>
            <sz val="9"/>
            <color indexed="81"/>
            <rFont val="Calibri"/>
            <family val="2"/>
          </rPr>
          <t xml:space="preserve">
Extratropical Forest</t>
        </r>
      </text>
    </comment>
    <comment ref="G23" authorId="0" shapeId="0" xr:uid="{00000000-0006-0000-0000-00000F000000}">
      <text>
        <r>
          <rPr>
            <b/>
            <sz val="9"/>
            <color indexed="81"/>
            <rFont val="Calibri"/>
            <family val="2"/>
          </rPr>
          <t>Thijs van Leeuwen:</t>
        </r>
        <r>
          <rPr>
            <sz val="9"/>
            <color indexed="81"/>
            <rFont val="Calibri"/>
            <family val="2"/>
          </rPr>
          <t xml:space="preserve">
Extratropical Forest</t>
        </r>
      </text>
    </comment>
    <comment ref="H23" authorId="0" shapeId="0" xr:uid="{00000000-0006-0000-0000-000010000000}">
      <text>
        <r>
          <rPr>
            <b/>
            <sz val="9"/>
            <color indexed="81"/>
            <rFont val="Calibri"/>
            <family val="2"/>
          </rPr>
          <t>Thijs van Leeuwen:</t>
        </r>
        <r>
          <rPr>
            <sz val="9"/>
            <color indexed="81"/>
            <rFont val="Calibri"/>
            <family val="2"/>
          </rPr>
          <t xml:space="preserve">
Extratropical Forest</t>
        </r>
      </text>
    </comment>
    <comment ref="E24" authorId="0" shapeId="0" xr:uid="{00000000-0006-0000-0000-000011000000}">
      <text>
        <r>
          <rPr>
            <b/>
            <sz val="9"/>
            <color indexed="81"/>
            <rFont val="Calibri"/>
            <family val="2"/>
          </rPr>
          <t>Thijs van Leeuwen:</t>
        </r>
        <r>
          <rPr>
            <sz val="9"/>
            <color indexed="81"/>
            <rFont val="Calibri"/>
            <family val="2"/>
          </rPr>
          <t xml:space="preserve">
Extratropical Forest</t>
        </r>
      </text>
    </comment>
    <comment ref="F24" authorId="0" shapeId="0" xr:uid="{00000000-0006-0000-0000-000012000000}">
      <text>
        <r>
          <rPr>
            <b/>
            <sz val="9"/>
            <color indexed="81"/>
            <rFont val="Calibri"/>
            <family val="2"/>
          </rPr>
          <t>Thijs van Leeuwen:</t>
        </r>
        <r>
          <rPr>
            <sz val="9"/>
            <color indexed="81"/>
            <rFont val="Calibri"/>
            <family val="2"/>
          </rPr>
          <t xml:space="preserve">
Extratropical Forest</t>
        </r>
      </text>
    </comment>
    <comment ref="G24" authorId="0" shapeId="0" xr:uid="{00000000-0006-0000-0000-000013000000}">
      <text>
        <r>
          <rPr>
            <b/>
            <sz val="9"/>
            <color indexed="81"/>
            <rFont val="Calibri"/>
            <family val="2"/>
          </rPr>
          <t>Thijs van Leeuwen:</t>
        </r>
        <r>
          <rPr>
            <sz val="9"/>
            <color indexed="81"/>
            <rFont val="Calibri"/>
            <family val="2"/>
          </rPr>
          <t xml:space="preserve">
Extratropical Forest</t>
        </r>
      </text>
    </comment>
    <comment ref="H24" authorId="0" shapeId="0" xr:uid="{00000000-0006-0000-0000-000014000000}">
      <text>
        <r>
          <rPr>
            <b/>
            <sz val="9"/>
            <color indexed="81"/>
            <rFont val="Calibri"/>
            <family val="2"/>
          </rPr>
          <t>Thijs van Leeuwen:</t>
        </r>
        <r>
          <rPr>
            <sz val="9"/>
            <color indexed="81"/>
            <rFont val="Calibri"/>
            <family val="2"/>
          </rPr>
          <t xml:space="preserve">
Extratropical Forest</t>
        </r>
      </text>
    </comment>
    <comment ref="G25" authorId="0" shapeId="0" xr:uid="{00000000-0006-0000-0000-000015000000}">
      <text>
        <r>
          <rPr>
            <b/>
            <sz val="9"/>
            <color indexed="81"/>
            <rFont val="Calibri"/>
            <family val="2"/>
          </rPr>
          <t>Thijs van Leeuwen:</t>
        </r>
        <r>
          <rPr>
            <sz val="9"/>
            <color indexed="81"/>
            <rFont val="Calibri"/>
            <family val="2"/>
          </rPr>
          <t xml:space="preserve">
Same as TF since BF measurements are missing</t>
        </r>
      </text>
    </comment>
    <comment ref="H25" authorId="0" shapeId="0" xr:uid="{00000000-0006-0000-0000-000016000000}">
      <text>
        <r>
          <rPr>
            <b/>
            <sz val="9"/>
            <color indexed="81"/>
            <rFont val="Calibri"/>
            <family val="2"/>
          </rPr>
          <t>Thijs van Leeuwen:</t>
        </r>
        <r>
          <rPr>
            <sz val="9"/>
            <color indexed="81"/>
            <rFont val="Calibri"/>
            <family val="2"/>
          </rPr>
          <t xml:space="preserve">
Same as TF since BF measurements are missing</t>
        </r>
      </text>
    </comment>
    <comment ref="E34" authorId="0" shapeId="0" xr:uid="{00000000-0006-0000-0000-000017000000}">
      <text>
        <r>
          <rPr>
            <b/>
            <sz val="9"/>
            <color indexed="81"/>
            <rFont val="Calibri"/>
            <family val="2"/>
          </rPr>
          <t>Thijs van Leeuwen:</t>
        </r>
        <r>
          <rPr>
            <sz val="9"/>
            <color indexed="81"/>
            <rFont val="Calibri"/>
            <family val="2"/>
          </rPr>
          <t xml:space="preserve">
Extratropical forest</t>
        </r>
      </text>
    </comment>
    <comment ref="F34" authorId="0" shapeId="0" xr:uid="{00000000-0006-0000-0000-000018000000}">
      <text>
        <r>
          <rPr>
            <b/>
            <sz val="9"/>
            <color indexed="81"/>
            <rFont val="Calibri"/>
            <family val="2"/>
          </rPr>
          <t>Thijs van Leeuwen:</t>
        </r>
        <r>
          <rPr>
            <sz val="9"/>
            <color indexed="81"/>
            <rFont val="Calibri"/>
            <family val="2"/>
          </rPr>
          <t xml:space="preserve">
Extratropical forest</t>
        </r>
      </text>
    </comment>
    <comment ref="G34" authorId="0" shapeId="0" xr:uid="{00000000-0006-0000-0000-000019000000}">
      <text>
        <r>
          <rPr>
            <b/>
            <sz val="9"/>
            <color indexed="81"/>
            <rFont val="Calibri"/>
            <family val="2"/>
          </rPr>
          <t>Thijs van Leeuwen:</t>
        </r>
        <r>
          <rPr>
            <sz val="9"/>
            <color indexed="81"/>
            <rFont val="Calibri"/>
            <family val="2"/>
          </rPr>
          <t xml:space="preserve">
Extratropical forest</t>
        </r>
      </text>
    </comment>
    <comment ref="H34" authorId="0" shapeId="0" xr:uid="{00000000-0006-0000-0000-00001A000000}">
      <text>
        <r>
          <rPr>
            <b/>
            <sz val="9"/>
            <color indexed="81"/>
            <rFont val="Calibri"/>
            <family val="2"/>
          </rPr>
          <t>Thijs van Leeuwen:</t>
        </r>
        <r>
          <rPr>
            <sz val="9"/>
            <color indexed="81"/>
            <rFont val="Calibri"/>
            <family val="2"/>
          </rPr>
          <t xml:space="preserve">
Extratropical forest</t>
        </r>
      </text>
    </comment>
    <comment ref="K38" authorId="0" shapeId="0" xr:uid="{00000000-0006-0000-0000-00001B000000}">
      <text>
        <r>
          <rPr>
            <b/>
            <sz val="9"/>
            <color indexed="81"/>
            <rFont val="Calibri"/>
            <family val="2"/>
          </rPr>
          <t>Thijs van Leeuwen:</t>
        </r>
        <r>
          <rPr>
            <sz val="9"/>
            <color indexed="81"/>
            <rFont val="Calibri"/>
            <family val="2"/>
          </rPr>
          <t xml:space="preserve">
Xylenes from A&amp;M</t>
        </r>
      </text>
    </comment>
    <comment ref="M38" authorId="0" shapeId="0" xr:uid="{00000000-0006-0000-0000-00001C000000}">
      <text>
        <r>
          <rPr>
            <b/>
            <sz val="9"/>
            <color indexed="81"/>
            <rFont val="Calibri"/>
            <family val="2"/>
          </rPr>
          <t>Thijs van Leeuwen:</t>
        </r>
        <r>
          <rPr>
            <sz val="9"/>
            <color indexed="81"/>
            <rFont val="Calibri"/>
            <family val="2"/>
          </rPr>
          <t xml:space="preserve">
No xylenes
</t>
        </r>
      </text>
    </comment>
    <comment ref="Q38" authorId="0" shapeId="0" xr:uid="{00000000-0006-0000-0000-00001D000000}">
      <text>
        <r>
          <rPr>
            <b/>
            <sz val="9"/>
            <color indexed="81"/>
            <rFont val="Calibri"/>
            <family val="2"/>
          </rPr>
          <t>Thijs van Leeuwen:</t>
        </r>
        <r>
          <rPr>
            <sz val="9"/>
            <color indexed="81"/>
            <rFont val="Calibri"/>
            <family val="2"/>
          </rPr>
          <t xml:space="preserve">
No xylenes
</t>
        </r>
      </text>
    </comment>
    <comment ref="S38" authorId="0" shapeId="0" xr:uid="{00000000-0006-0000-0000-00001E000000}">
      <text>
        <r>
          <rPr>
            <b/>
            <sz val="9"/>
            <color indexed="81"/>
            <rFont val="Calibri"/>
            <family val="2"/>
          </rPr>
          <t>Thijs van Leeuwen:</t>
        </r>
        <r>
          <rPr>
            <sz val="9"/>
            <color indexed="81"/>
            <rFont val="Calibri"/>
            <family val="2"/>
          </rPr>
          <t xml:space="preserve">
No xylenes
</t>
        </r>
      </text>
    </comment>
    <comment ref="W38" authorId="0" shapeId="0" xr:uid="{00000000-0006-0000-0000-00001F000000}">
      <text>
        <r>
          <rPr>
            <b/>
            <sz val="9"/>
            <color indexed="81"/>
            <rFont val="Calibri"/>
            <family val="2"/>
          </rPr>
          <t>Thijs van Leeuwen:</t>
        </r>
        <r>
          <rPr>
            <sz val="9"/>
            <color indexed="81"/>
            <rFont val="Calibri"/>
            <family val="2"/>
          </rPr>
          <t xml:space="preserve">
Xylenes from A&amp;M</t>
        </r>
      </text>
    </comment>
    <comment ref="G42" authorId="0" shapeId="0" xr:uid="{00000000-0006-0000-0000-000020000000}">
      <text>
        <r>
          <rPr>
            <b/>
            <sz val="9"/>
            <color indexed="81"/>
            <rFont val="Calibri"/>
            <family val="2"/>
          </rPr>
          <t>Thijs van Leeuwen:</t>
        </r>
        <r>
          <rPr>
            <sz val="9"/>
            <color indexed="81"/>
            <rFont val="Calibri"/>
            <family val="2"/>
          </rPr>
          <t xml:space="preserve">
Same as TF since BF measurements are missing</t>
        </r>
      </text>
    </comment>
    <comment ref="H42" authorId="0" shapeId="0" xr:uid="{00000000-0006-0000-0000-000021000000}">
      <text>
        <r>
          <rPr>
            <b/>
            <sz val="9"/>
            <color indexed="81"/>
            <rFont val="Calibri"/>
            <family val="2"/>
          </rPr>
          <t>Thijs van Leeuwen:</t>
        </r>
        <r>
          <rPr>
            <sz val="9"/>
            <color indexed="81"/>
            <rFont val="Calibri"/>
            <family val="2"/>
          </rPr>
          <t xml:space="preserve">
Same as TF since BF measurements are missing</t>
        </r>
      </text>
    </comment>
    <comment ref="E51" authorId="0" shapeId="0" xr:uid="{00000000-0006-0000-0000-000022000000}">
      <text>
        <r>
          <rPr>
            <b/>
            <sz val="9"/>
            <color indexed="81"/>
            <rFont val="Calibri"/>
            <family val="2"/>
          </rPr>
          <t>Thijs van Leeuwen:</t>
        </r>
        <r>
          <rPr>
            <sz val="9"/>
            <color indexed="81"/>
            <rFont val="Calibri"/>
            <family val="2"/>
          </rPr>
          <t xml:space="preserve">
Extratropical forest</t>
        </r>
      </text>
    </comment>
    <comment ref="F51" authorId="0" shapeId="0" xr:uid="{00000000-0006-0000-0000-000023000000}">
      <text>
        <r>
          <rPr>
            <b/>
            <sz val="9"/>
            <color indexed="81"/>
            <rFont val="Calibri"/>
            <family val="2"/>
          </rPr>
          <t>Thijs van Leeuwen:</t>
        </r>
        <r>
          <rPr>
            <sz val="9"/>
            <color indexed="81"/>
            <rFont val="Calibri"/>
            <family val="2"/>
          </rPr>
          <t xml:space="preserve">
Extratropical forest</t>
        </r>
      </text>
    </comment>
    <comment ref="G51" authorId="0" shapeId="0" xr:uid="{00000000-0006-0000-0000-000024000000}">
      <text>
        <r>
          <rPr>
            <b/>
            <sz val="9"/>
            <color indexed="81"/>
            <rFont val="Calibri"/>
            <family val="2"/>
          </rPr>
          <t>Thijs van Leeuwen:</t>
        </r>
        <r>
          <rPr>
            <sz val="9"/>
            <color indexed="81"/>
            <rFont val="Calibri"/>
            <family val="2"/>
          </rPr>
          <t xml:space="preserve">
Extratropical forest</t>
        </r>
      </text>
    </comment>
    <comment ref="H51" authorId="0" shapeId="0" xr:uid="{00000000-0006-0000-0000-000025000000}">
      <text>
        <r>
          <rPr>
            <b/>
            <sz val="9"/>
            <color indexed="81"/>
            <rFont val="Calibri"/>
            <family val="2"/>
          </rPr>
          <t>Thijs van Leeuwen:</t>
        </r>
        <r>
          <rPr>
            <sz val="9"/>
            <color indexed="81"/>
            <rFont val="Calibri"/>
            <family val="2"/>
          </rPr>
          <t xml:space="preserve">
Extratropical forest</t>
        </r>
      </text>
    </comment>
    <comment ref="C65" authorId="0" shapeId="0" xr:uid="{00000000-0006-0000-0000-000026000000}">
      <text>
        <r>
          <rPr>
            <b/>
            <sz val="9"/>
            <color indexed="81"/>
            <rFont val="Calibri"/>
            <family val="2"/>
          </rPr>
          <t>Thijs van Leeuwen:</t>
        </r>
        <r>
          <rPr>
            <sz val="9"/>
            <color indexed="81"/>
            <rFont val="Calibri"/>
            <family val="2"/>
          </rPr>
          <t xml:space="preserve">
extratropical forest average</t>
        </r>
      </text>
    </comment>
    <comment ref="G65" authorId="0" shapeId="0" xr:uid="{00000000-0006-0000-0000-000027000000}">
      <text>
        <r>
          <rPr>
            <b/>
            <sz val="9"/>
            <color indexed="81"/>
            <rFont val="Calibri"/>
            <family val="2"/>
          </rPr>
          <t>Thijs van Leeuwen:</t>
        </r>
        <r>
          <rPr>
            <sz val="9"/>
            <color indexed="81"/>
            <rFont val="Calibri"/>
            <family val="2"/>
          </rPr>
          <t xml:space="preserve">
Extratropical Forest
</t>
        </r>
      </text>
    </comment>
    <comment ref="F66" authorId="0" shapeId="0" xr:uid="{00000000-0006-0000-0000-000028000000}">
      <text>
        <r>
          <rPr>
            <b/>
            <sz val="9"/>
            <color indexed="81"/>
            <rFont val="Calibri"/>
            <family val="2"/>
          </rPr>
          <t>Thijs van Leeuwen:</t>
        </r>
        <r>
          <rPr>
            <sz val="9"/>
            <color indexed="81"/>
            <rFont val="Calibri"/>
            <family val="2"/>
          </rPr>
          <t xml:space="preserve">
extratropical forest</t>
        </r>
      </text>
    </comment>
    <comment ref="G66" authorId="0" shapeId="0" xr:uid="{00000000-0006-0000-0000-000029000000}">
      <text>
        <r>
          <rPr>
            <b/>
            <sz val="9"/>
            <color indexed="81"/>
            <rFont val="Calibri"/>
            <family val="2"/>
          </rPr>
          <t>Thijs van Leeuwen:</t>
        </r>
        <r>
          <rPr>
            <sz val="9"/>
            <color indexed="81"/>
            <rFont val="Calibri"/>
            <family val="2"/>
          </rPr>
          <t xml:space="preserve">
Extratropical Forest</t>
        </r>
      </text>
    </comment>
    <comment ref="I66" authorId="0" shapeId="0" xr:uid="{00000000-0006-0000-0000-00002A000000}">
      <text>
        <r>
          <rPr>
            <b/>
            <sz val="9"/>
            <color indexed="81"/>
            <rFont val="Calibri"/>
            <family val="2"/>
          </rPr>
          <t>Thijs van Leeuwen:</t>
        </r>
        <r>
          <rPr>
            <sz val="9"/>
            <color indexed="81"/>
            <rFont val="Calibri"/>
            <family val="2"/>
          </rPr>
          <t xml:space="preserve">
Extratropical Forest</t>
        </r>
      </text>
    </comment>
    <comment ref="G78" authorId="0" shapeId="0" xr:uid="{00000000-0006-0000-0000-00002B000000}">
      <text>
        <r>
          <rPr>
            <b/>
            <sz val="9"/>
            <color indexed="81"/>
            <rFont val="Calibri"/>
            <family val="2"/>
          </rPr>
          <t>Thijs van Leeuwen:</t>
        </r>
        <r>
          <rPr>
            <sz val="9"/>
            <color indexed="81"/>
            <rFont val="Calibri"/>
            <family val="2"/>
          </rPr>
          <t xml:space="preserve">
Extratropical Forest</t>
        </r>
      </text>
    </comment>
    <comment ref="G79" authorId="0" shapeId="0" xr:uid="{00000000-0006-0000-0000-00002C000000}">
      <text>
        <r>
          <rPr>
            <b/>
            <sz val="9"/>
            <color indexed="81"/>
            <rFont val="Calibri"/>
            <family val="2"/>
          </rPr>
          <t>Thijs van Leeuwen:</t>
        </r>
        <r>
          <rPr>
            <sz val="9"/>
            <color indexed="81"/>
            <rFont val="Calibri"/>
            <family val="2"/>
          </rPr>
          <t xml:space="preserve">
Extratropical Forest</t>
        </r>
      </text>
    </comment>
  </commentList>
</comments>
</file>

<file path=xl/sharedStrings.xml><?xml version="1.0" encoding="utf-8"?>
<sst xmlns="http://schemas.openxmlformats.org/spreadsheetml/2006/main" count="570" uniqueCount="138">
  <si>
    <t>Tropical Forest</t>
  </si>
  <si>
    <t>Temperate Forest</t>
  </si>
  <si>
    <t>Boreal Forest</t>
  </si>
  <si>
    <t>Savanna</t>
  </si>
  <si>
    <t>Species</t>
  </si>
  <si>
    <t>Biome</t>
  </si>
  <si>
    <t>CH4</t>
  </si>
  <si>
    <t>NMHC</t>
  </si>
  <si>
    <t>CO</t>
  </si>
  <si>
    <t>SO2</t>
  </si>
  <si>
    <t>CO2</t>
  </si>
  <si>
    <t>H2</t>
  </si>
  <si>
    <t>N2O</t>
  </si>
  <si>
    <t>PM2.5</t>
  </si>
  <si>
    <t>TPM</t>
  </si>
  <si>
    <t>OC</t>
  </si>
  <si>
    <t>BC</t>
  </si>
  <si>
    <t>Toluene_lump</t>
  </si>
  <si>
    <t>Higher_Alkenes</t>
  </si>
  <si>
    <t>Higher_Alkanes</t>
  </si>
  <si>
    <t>Uncertainty</t>
  </si>
  <si>
    <t>x</t>
  </si>
  <si>
    <t xml:space="preserve">CC </t>
  </si>
  <si>
    <t>C2H6 (ethane)</t>
  </si>
  <si>
    <t>CH3OH (methanol)</t>
  </si>
  <si>
    <t>C2H5OH (ethanol)</t>
  </si>
  <si>
    <t>C3H8 (propane)</t>
  </si>
  <si>
    <t>C2H4 (ethylene)</t>
  </si>
  <si>
    <t>C3H6 (propylene)</t>
  </si>
  <si>
    <t>C5H8 (isoprene)</t>
  </si>
  <si>
    <t>C10H16 (terpenes)</t>
  </si>
  <si>
    <t>C2H4O (acetaldehyde)</t>
  </si>
  <si>
    <t>C3H6O (acetone)</t>
  </si>
  <si>
    <t>NH3 (ammonia)</t>
  </si>
  <si>
    <t>C2H6S (dms)</t>
  </si>
  <si>
    <t>CH2O (formaldehyde)</t>
  </si>
  <si>
    <t>HCN (hydrogen cyanide)</t>
  </si>
  <si>
    <t xml:space="preserve">* EF data (g Specie per kg Dry Matter burned) based on the compilation of Akagi et al., 2011 (www.atmos-chem-phys.net/11/4039/2011/) </t>
  </si>
  <si>
    <t>* Spreadsheet version of April 27 2011 was used, except for the temperate forest biome where new published measurements were incorporated (updated version of May 2014)</t>
  </si>
  <si>
    <t>* Biome-specific Carbon Content (CC) was estimated from CO2, CO, and CH4 EFs, assuming that these species represent the main bulk of C emissions during a fire</t>
  </si>
  <si>
    <t>* The 'Toluene_lump' category is derived from summed emission factors of benzene, toluene, xylene</t>
  </si>
  <si>
    <t>C7H8 (toluene)</t>
  </si>
  <si>
    <t>C6H6 (benzene)</t>
  </si>
  <si>
    <t>C8H10 (xylene)</t>
  </si>
  <si>
    <t>C2H2 (acetylene)</t>
  </si>
  <si>
    <t>HCOOH (formic acid)</t>
  </si>
  <si>
    <t>CH3COOH (acetic acid)</t>
  </si>
  <si>
    <t xml:space="preserve">Agricultural Waste </t>
  </si>
  <si>
    <t>Peat</t>
  </si>
  <si>
    <t>* The 'Higher_Alkenes' category is derived from summed emission factors of all alkenes (C&gt;=4) specified in Andreae and Merlet (2001) which are not contained in the Toluene_lump group. These are: Butenes (1-butene + i-butene + tr-2-butene + cis-2-butene) (C4H8), Pentenes  (1-pentene + 2-pentene) (C5H10), Hexene  (C6H12), Octene  (C8H16)</t>
  </si>
  <si>
    <t>* The 'Higher_Alkanes' category is derived from summed tropical forest emission factors of all alkanes (C&gt;=4) specified in A&amp;M09. These are: Butanes (n-butane + i-butane) (C4H10), Pentanes (n-pentane+ i-pentane (me-butane)) (C5H12), Hexane (n-hexane + i-hexane) (C6H14), Heptane (C7H16)</t>
  </si>
  <si>
    <t>Boreal (Yokelson et al., 1997)</t>
  </si>
  <si>
    <t>Tropical (Christian et al., 2003)</t>
  </si>
  <si>
    <t xml:space="preserve">Peat, a weighted average of peat (column E, weighted 73%) and tropical evergreen deforestation (column G, weighted 27%) was taken to represent the typical aboveground and belowground carbon distribution of a peatland (Page et al., 2002). </t>
  </si>
  <si>
    <t>Peatland Akagi</t>
  </si>
  <si>
    <t>* 'Agricultural Waste' corresponds to the 'Crop Residue' biome used by Akagi et al., 2011</t>
  </si>
  <si>
    <t>* The 'Peat' biome is the average of lab measurements conducted in boreal peat (Yokelson et al., 1997) and tropical peat (Christian et al., 2003). For comparison, other 'Peat' estimates are given as well, all based on different assumptions</t>
  </si>
  <si>
    <t>Tropical (GFED3). CO2, CO, and CH4 from Christian, remaining species assumed similar to tropical forest fires</t>
  </si>
  <si>
    <t>Peat GFED3</t>
  </si>
  <si>
    <t>Tropical (Akagi). CO2, CO, and CH4 from Christian, remaining species assumed similar to tropical forest fires</t>
  </si>
  <si>
    <t xml:space="preserve">Peat Akagi </t>
  </si>
  <si>
    <t>* For certain species &amp; biomes the EF comilation of Andreae and Merlet (2001) including updates till 2013 was used to fill some EF data gaps (gray cells).</t>
  </si>
  <si>
    <t>CH3COCHO (methylglyoxal)</t>
  </si>
  <si>
    <t>HOCH2CHO (hydroxyacetaldehyde)</t>
  </si>
  <si>
    <t>Molecular weight</t>
  </si>
  <si>
    <t>NOx (as NO)</t>
  </si>
  <si>
    <t>1 butene</t>
  </si>
  <si>
    <t>i butene</t>
  </si>
  <si>
    <t>tr-2-butene</t>
  </si>
  <si>
    <t>cis-2-butene</t>
  </si>
  <si>
    <t>1 pentene</t>
  </si>
  <si>
    <t>2 pentene</t>
  </si>
  <si>
    <t>hexene</t>
  </si>
  <si>
    <t>octene</t>
  </si>
  <si>
    <t>C6H12</t>
  </si>
  <si>
    <t>C8H16</t>
  </si>
  <si>
    <t>C4H8</t>
  </si>
  <si>
    <t>c5H10</t>
  </si>
  <si>
    <t>n-butane</t>
  </si>
  <si>
    <t>i-butane</t>
  </si>
  <si>
    <t>n-pentane</t>
  </si>
  <si>
    <t>i-pentane (me-butane)</t>
  </si>
  <si>
    <t>n-hexane</t>
  </si>
  <si>
    <t>i-hexane</t>
  </si>
  <si>
    <t>Heptane</t>
  </si>
  <si>
    <t>C7H16</t>
  </si>
  <si>
    <t>C6H14</t>
  </si>
  <si>
    <t>C4H10</t>
  </si>
  <si>
    <t>C5H12</t>
  </si>
  <si>
    <t>MEK (methyl Ethyl Ketone / 2-butanone)</t>
  </si>
  <si>
    <t>trop forest</t>
  </si>
  <si>
    <t>temp forest</t>
  </si>
  <si>
    <t>borel forest</t>
  </si>
  <si>
    <t>sav</t>
  </si>
  <si>
    <t>agr waste</t>
  </si>
  <si>
    <t>peat</t>
  </si>
  <si>
    <t>Higher Alkenes</t>
  </si>
  <si>
    <t>Higher Alkanes</t>
  </si>
  <si>
    <t>Carbon</t>
  </si>
  <si>
    <t>Conversion Factor</t>
  </si>
  <si>
    <t>Lumped EF</t>
  </si>
  <si>
    <t>Lumping Higher Alkenes &amp; Alkanes:</t>
  </si>
  <si>
    <t>TPC (OC+BC)</t>
  </si>
  <si>
    <t>SAVA</t>
  </si>
  <si>
    <t>BORF</t>
  </si>
  <si>
    <t>TEMF</t>
  </si>
  <si>
    <t>DEFO</t>
  </si>
  <si>
    <t>PEAT</t>
  </si>
  <si>
    <t>AGRI</t>
  </si>
  <si>
    <t>DM</t>
  </si>
  <si>
    <t>C</t>
  </si>
  <si>
    <t>#Summary table for emissions calculation</t>
  </si>
  <si>
    <t>Nox</t>
  </si>
  <si>
    <t>TPC</t>
  </si>
  <si>
    <t>C2H6</t>
  </si>
  <si>
    <t>CH3OH</t>
  </si>
  <si>
    <t>C2H5OH</t>
  </si>
  <si>
    <t>C3H8</t>
  </si>
  <si>
    <t>C2H2</t>
  </si>
  <si>
    <t>C2H4</t>
  </si>
  <si>
    <t>C3H6</t>
  </si>
  <si>
    <t>C5H8</t>
  </si>
  <si>
    <t>C10H16</t>
  </si>
  <si>
    <t>C7H8</t>
  </si>
  <si>
    <t>C6H6</t>
  </si>
  <si>
    <t>C8H10</t>
  </si>
  <si>
    <t>CH2O</t>
  </si>
  <si>
    <t>C2H4O</t>
  </si>
  <si>
    <t>C3H6O</t>
  </si>
  <si>
    <t>NH3</t>
  </si>
  <si>
    <t>C2H6S</t>
  </si>
  <si>
    <t>HCN</t>
  </si>
  <si>
    <t>HCOOH</t>
  </si>
  <si>
    <t>CH3COOH</t>
  </si>
  <si>
    <t>MEK</t>
  </si>
  <si>
    <t>CH3COCHO</t>
  </si>
  <si>
    <t>HOCH2CHO</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</si>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</sst>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u/>
      <sz val="12"/>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CCFFCC"/>
        <bgColor indexed="64"/>
      </patternFill>
    </fill>
    <fill>
      <patternFill patternType="solid">
        <fgColor theme="6" tint="0.39997558519241921"/>
        <bgColor indexed="64"/>
      </patternFill>
    </fill>
    <fill>
      <patternFill patternType="solid">
        <fgColor theme="0" tint="-0.14999847407452621"/>
        <bgColor indexed="64"/>
      </patternFill>
    </fill>
  </fills>
  <borders count="20">
    <border>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thin">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s>
  <cellStyleXfs count="2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8">
    <xf numFmtId="0" fontId="0" fillId="0" borderId="0" xfId="0"/>
    <xf numFmtId="0" fontId="0" fillId="2" borderId="0" xfId="0" applyFill="1"/>
    <xf numFmtId="0" fontId="1" fillId="2" borderId="0" xfId="0" applyFont="1" applyFill="1"/>
    <xf numFmtId="0" fontId="0" fillId="0" borderId="5"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7" xfId="0" applyBorder="1"/>
    <xf numFmtId="0" fontId="1" fillId="4" borderId="1" xfId="0" applyFont="1" applyFill="1" applyBorder="1" applyAlignment="1">
      <alignment horizontal="center"/>
    </xf>
    <xf numFmtId="0" fontId="0" fillId="4" borderId="2" xfId="0" applyFill="1" applyBorder="1" applyAlignment="1">
      <alignment horizontal="center"/>
    </xf>
    <xf numFmtId="0" fontId="0" fillId="0" borderId="0" xfId="0" applyAlignment="1">
      <alignment horizontal="center"/>
    </xf>
    <xf numFmtId="0" fontId="1" fillId="3" borderId="7" xfId="0" applyFont="1" applyFill="1" applyBorder="1" applyAlignment="1">
      <alignment horizontal="center"/>
    </xf>
    <xf numFmtId="0" fontId="0" fillId="3" borderId="8" xfId="0" applyFill="1" applyBorder="1" applyAlignment="1">
      <alignment horizontal="center"/>
    </xf>
    <xf numFmtId="0" fontId="1" fillId="4" borderId="9" xfId="0" applyFont="1"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0" fillId="0" borderId="7" xfId="0" applyBorder="1" applyAlignment="1">
      <alignment horizontal="center"/>
    </xf>
    <xf numFmtId="0" fontId="0" fillId="5" borderId="0" xfId="0" applyFill="1" applyAlignment="1">
      <alignment horizontal="center"/>
    </xf>
    <xf numFmtId="0" fontId="0" fillId="0" borderId="11" xfId="0" applyBorder="1" applyAlignment="1">
      <alignment horizontal="center"/>
    </xf>
    <xf numFmtId="0" fontId="0" fillId="0" borderId="16" xfId="0" applyBorder="1" applyAlignment="1">
      <alignment horizontal="center"/>
    </xf>
    <xf numFmtId="0" fontId="0" fillId="5" borderId="12" xfId="0" applyFill="1" applyBorder="1" applyAlignment="1">
      <alignment horizontal="center"/>
    </xf>
    <xf numFmtId="0" fontId="0" fillId="5" borderId="17" xfId="0" applyFill="1" applyBorder="1" applyAlignment="1">
      <alignment horizontal="center"/>
    </xf>
    <xf numFmtId="0" fontId="0" fillId="0" borderId="11" xfId="0" applyBorder="1"/>
    <xf numFmtId="0" fontId="0" fillId="0" borderId="18" xfId="0" applyBorder="1" applyAlignment="1">
      <alignment horizontal="center"/>
    </xf>
    <xf numFmtId="0" fontId="0" fillId="0" borderId="16" xfId="0" applyBorder="1"/>
    <xf numFmtId="0" fontId="0" fillId="0" borderId="5" xfId="0" applyBorder="1"/>
    <xf numFmtId="0" fontId="0" fillId="0" borderId="6" xfId="0" applyBorder="1"/>
    <xf numFmtId="0" fontId="0" fillId="0" borderId="12" xfId="0" applyBorder="1"/>
    <xf numFmtId="0" fontId="0" fillId="0" borderId="19" xfId="0" applyBorder="1" applyAlignment="1">
      <alignment horizontal="center"/>
    </xf>
    <xf numFmtId="0" fontId="6" fillId="0" borderId="14" xfId="0" applyFont="1" applyBorder="1" applyAlignment="1">
      <alignment horizontal="center"/>
    </xf>
    <xf numFmtId="0" fontId="0" fillId="5" borderId="18" xfId="0" applyFill="1" applyBorder="1" applyAlignment="1">
      <alignment horizontal="center"/>
    </xf>
    <xf numFmtId="0" fontId="0" fillId="5" borderId="16" xfId="0" applyFill="1" applyBorder="1" applyAlignment="1">
      <alignment horizontal="center"/>
    </xf>
    <xf numFmtId="0" fontId="0" fillId="0" borderId="17" xfId="0" applyBorder="1" applyAlignment="1">
      <alignment horizontal="center"/>
    </xf>
    <xf numFmtId="0" fontId="1" fillId="0" borderId="14" xfId="0" applyFont="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0" fillId="0" borderId="0" xfId="0" applyAlignment="1">
      <alignment horizontal="left"/>
    </xf>
    <xf numFmtId="164" fontId="0" fillId="0" borderId="0" xfId="0" applyNumberFormat="1"/>
    <xf numFmtId="165" fontId="0" fillId="0" borderId="0" xfId="0" applyNumberFormat="1"/>
    <xf numFmtId="0" fontId="6" fillId="0" borderId="11" xfId="0" applyFont="1" applyBorder="1" applyAlignment="1">
      <alignment horizontal="center"/>
    </xf>
    <xf numFmtId="0" fontId="6" fillId="0" borderId="5" xfId="0" applyFont="1" applyBorder="1" applyAlignment="1">
      <alignment horizontal="center"/>
    </xf>
    <xf numFmtId="0" fontId="0" fillId="0" borderId="0" xfId="0" applyAlignment="1">
      <alignment horizontal="center"/>
    </xf>
    <xf numFmtId="0" fontId="1" fillId="3" borderId="11" xfId="0" applyFont="1" applyFill="1" applyBorder="1" applyAlignment="1">
      <alignment horizontal="left"/>
    </xf>
    <xf numFmtId="0" fontId="1" fillId="3" borderId="12" xfId="0" applyFont="1" applyFill="1" applyBorder="1" applyAlignment="1">
      <alignment horizontal="left"/>
    </xf>
    <xf numFmtId="0" fontId="1" fillId="0" borderId="7" xfId="0" applyFont="1" applyBorder="1" applyAlignment="1">
      <alignment horizontal="center"/>
    </xf>
    <xf numFmtId="0" fontId="1" fillId="0" borderId="8" xfId="0" applyFont="1" applyBorder="1" applyAlignment="1">
      <alignment horizontal="center"/>
    </xf>
    <xf numFmtId="0" fontId="1" fillId="3" borderId="7"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xf>
    <xf numFmtId="0" fontId="0" fillId="4" borderId="7" xfId="0" applyFill="1" applyBorder="1" applyAlignment="1">
      <alignment horizontal="left"/>
    </xf>
    <xf numFmtId="0" fontId="0" fillId="4" borderId="8" xfId="0" applyFill="1" applyBorder="1" applyAlignment="1">
      <alignment horizontal="left"/>
    </xf>
    <xf numFmtId="0" fontId="0" fillId="4" borderId="7" xfId="0" applyFill="1" applyBorder="1" applyAlignment="1">
      <alignment horizontal="center"/>
    </xf>
    <xf numFmtId="0" fontId="0" fillId="4" borderId="8" xfId="0" applyFill="1" applyBorder="1" applyAlignment="1">
      <alignment horizontal="center"/>
    </xf>
    <xf numFmtId="0" fontId="0" fillId="4" borderId="10" xfId="0" applyFill="1" applyBorder="1" applyAlignment="1">
      <alignment horizontal="center"/>
    </xf>
    <xf numFmtId="0" fontId="0" fillId="4" borderId="10" xfId="0" applyFill="1" applyBorder="1" applyAlignment="1">
      <alignment horizontal="left"/>
    </xf>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
  <sheetViews>
    <sheetView tabSelected="1" workbookViewId="0">
      <pane ySplit="12" topLeftCell="A63" activePane="bottomLeft" state="frozen"/>
      <selection pane="bottomLeft" activeCell="B76" sqref="B76"/>
    </sheetView>
  </sheetViews>
  <sheetFormatPr baseColWidth="10" defaultRowHeight="16" x14ac:dyDescent="0.2"/>
  <cols>
    <col min="1" max="1" width="30.1640625" customWidth="1"/>
    <col min="2" max="2" width="15.6640625" style="10" customWidth="1"/>
    <col min="3" max="3" width="14" customWidth="1"/>
    <col min="4" max="4" width="11.5" customWidth="1"/>
    <col min="5" max="5" width="16.5" customWidth="1"/>
    <col min="6" max="6" width="11.1640625" customWidth="1"/>
    <col min="7" max="7" width="16.5" customWidth="1"/>
    <col min="8" max="8" width="10.6640625" customWidth="1"/>
    <col min="9" max="9" width="16.5" customWidth="1"/>
    <col min="10" max="10" width="11" customWidth="1"/>
    <col min="11" max="11" width="17.1640625" customWidth="1"/>
    <col min="12" max="12" width="18.33203125" customWidth="1"/>
    <col min="13" max="13" width="14.33203125" customWidth="1"/>
    <col min="14" max="14" width="11.5" customWidth="1"/>
    <col min="15" max="15" width="15" customWidth="1"/>
    <col min="16" max="16" width="13.83203125" customWidth="1"/>
    <col min="17" max="17" width="17.6640625" customWidth="1"/>
    <col min="18" max="18" width="11.6640625" customWidth="1"/>
    <col min="19" max="19" width="17.1640625" customWidth="1"/>
    <col min="20" max="20" width="10.6640625" customWidth="1"/>
    <col min="21" max="21" width="17" customWidth="1"/>
    <col min="22" max="22" width="12.1640625" customWidth="1"/>
    <col min="23" max="23" width="16.6640625" customWidth="1"/>
    <col min="24" max="24" width="12.5" customWidth="1"/>
  </cols>
  <sheetData>
    <row r="1" spans="1:24" x14ac:dyDescent="0.2">
      <c r="A1" s="2" t="s">
        <v>37</v>
      </c>
      <c r="B1" s="16"/>
      <c r="C1" s="1"/>
      <c r="D1" s="1"/>
      <c r="E1" s="1"/>
      <c r="F1" s="1"/>
      <c r="G1" s="1"/>
      <c r="H1" s="1"/>
      <c r="I1" s="1"/>
      <c r="J1" s="1"/>
      <c r="K1" s="1"/>
      <c r="L1" s="1"/>
      <c r="M1" s="1"/>
      <c r="N1" s="1"/>
      <c r="O1" s="1"/>
      <c r="P1" s="1"/>
      <c r="Q1" s="1"/>
      <c r="R1" s="1"/>
      <c r="S1" s="1"/>
      <c r="T1" s="1"/>
      <c r="U1" s="1"/>
      <c r="V1" s="1"/>
      <c r="W1" s="1"/>
      <c r="X1" s="1"/>
    </row>
    <row r="2" spans="1:24" x14ac:dyDescent="0.2">
      <c r="A2" s="2" t="s">
        <v>38</v>
      </c>
      <c r="B2" s="16"/>
      <c r="C2" s="1"/>
      <c r="D2" s="1"/>
      <c r="E2" s="1"/>
      <c r="F2" s="1"/>
      <c r="G2" s="1"/>
      <c r="H2" s="1"/>
      <c r="I2" s="1"/>
      <c r="J2" s="1"/>
      <c r="K2" s="1"/>
      <c r="L2" s="1"/>
      <c r="M2" s="1"/>
      <c r="N2" s="1"/>
      <c r="O2" s="1"/>
      <c r="P2" s="1"/>
      <c r="Q2" s="1"/>
      <c r="R2" s="1"/>
      <c r="S2" s="1"/>
      <c r="T2" s="1"/>
      <c r="U2" s="1"/>
      <c r="V2" s="1"/>
      <c r="W2" s="1"/>
      <c r="X2" s="1"/>
    </row>
    <row r="3" spans="1:24" x14ac:dyDescent="0.2">
      <c r="A3" s="2" t="s">
        <v>61</v>
      </c>
      <c r="B3" s="16"/>
      <c r="C3" s="1"/>
      <c r="D3" s="1"/>
      <c r="E3" s="1"/>
      <c r="F3" s="1"/>
      <c r="G3" s="1"/>
      <c r="H3" s="1"/>
      <c r="I3" s="1"/>
      <c r="J3" s="1"/>
      <c r="K3" s="1"/>
      <c r="L3" s="1"/>
      <c r="M3" s="1"/>
      <c r="N3" s="1"/>
      <c r="O3" s="1"/>
      <c r="P3" s="1"/>
      <c r="Q3" s="1"/>
      <c r="R3" s="1"/>
      <c r="S3" s="1"/>
      <c r="T3" s="1"/>
      <c r="U3" s="1"/>
      <c r="V3" s="1"/>
      <c r="W3" s="1"/>
      <c r="X3" s="1"/>
    </row>
    <row r="4" spans="1:24" x14ac:dyDescent="0.2">
      <c r="A4" s="2" t="s">
        <v>39</v>
      </c>
      <c r="B4" s="16"/>
      <c r="C4" s="1"/>
      <c r="D4" s="1"/>
      <c r="E4" s="1"/>
      <c r="F4" s="1"/>
      <c r="G4" s="1"/>
      <c r="H4" s="1"/>
      <c r="I4" s="1"/>
      <c r="J4" s="1"/>
      <c r="K4" s="1"/>
      <c r="L4" s="1"/>
      <c r="M4" s="1"/>
      <c r="N4" s="1"/>
      <c r="O4" s="1"/>
      <c r="P4" s="1"/>
      <c r="Q4" s="1"/>
      <c r="R4" s="1"/>
      <c r="S4" s="1"/>
      <c r="T4" s="1"/>
      <c r="U4" s="1"/>
      <c r="V4" s="1"/>
      <c r="W4" s="1"/>
      <c r="X4" s="1"/>
    </row>
    <row r="5" spans="1:24" x14ac:dyDescent="0.2">
      <c r="A5" s="2" t="s">
        <v>55</v>
      </c>
      <c r="B5" s="16"/>
      <c r="C5" s="1"/>
      <c r="D5" s="1"/>
      <c r="E5" s="1"/>
      <c r="F5" s="1"/>
      <c r="G5" s="1"/>
      <c r="H5" s="1"/>
      <c r="I5" s="1"/>
      <c r="J5" s="1"/>
      <c r="K5" s="1"/>
      <c r="L5" s="1"/>
      <c r="M5" s="1"/>
      <c r="N5" s="1"/>
      <c r="O5" s="1"/>
      <c r="P5" s="1"/>
      <c r="Q5" s="1"/>
      <c r="R5" s="1"/>
      <c r="S5" s="1"/>
      <c r="T5" s="1"/>
      <c r="U5" s="1"/>
      <c r="V5" s="1"/>
      <c r="W5" s="1"/>
      <c r="X5" s="1"/>
    </row>
    <row r="6" spans="1:24" x14ac:dyDescent="0.2">
      <c r="A6" s="2" t="s">
        <v>56</v>
      </c>
      <c r="B6" s="16"/>
      <c r="C6" s="1"/>
      <c r="D6" s="1"/>
      <c r="E6" s="1"/>
      <c r="F6" s="1"/>
      <c r="G6" s="1"/>
      <c r="H6" s="1"/>
      <c r="I6" s="1"/>
      <c r="J6" s="1"/>
      <c r="K6" s="1"/>
      <c r="L6" s="1"/>
      <c r="M6" s="1"/>
      <c r="N6" s="1"/>
      <c r="O6" s="1"/>
      <c r="P6" s="1"/>
      <c r="Q6" s="1"/>
      <c r="R6" s="1"/>
      <c r="S6" s="1"/>
      <c r="T6" s="1"/>
      <c r="U6" s="1"/>
      <c r="V6" s="1"/>
      <c r="W6" s="1"/>
      <c r="X6" s="1"/>
    </row>
    <row r="7" spans="1:24" x14ac:dyDescent="0.2">
      <c r="A7" s="2" t="s">
        <v>40</v>
      </c>
      <c r="B7" s="16"/>
      <c r="C7" s="1"/>
      <c r="D7" s="1"/>
      <c r="E7" s="1"/>
      <c r="F7" s="1"/>
      <c r="G7" s="1"/>
      <c r="H7" s="1"/>
      <c r="I7" s="1"/>
      <c r="J7" s="1"/>
      <c r="K7" s="1"/>
      <c r="L7" s="1"/>
      <c r="M7" s="1"/>
      <c r="N7" s="1"/>
      <c r="O7" s="1"/>
      <c r="P7" s="1"/>
      <c r="Q7" s="1"/>
      <c r="R7" s="1"/>
      <c r="S7" s="1"/>
      <c r="T7" s="1"/>
      <c r="U7" s="1"/>
      <c r="V7" s="1"/>
      <c r="W7" s="1"/>
      <c r="X7" s="1"/>
    </row>
    <row r="8" spans="1:24" x14ac:dyDescent="0.2">
      <c r="A8" s="2" t="s">
        <v>49</v>
      </c>
      <c r="B8" s="16"/>
      <c r="C8" s="1"/>
      <c r="D8" s="1"/>
      <c r="E8" s="1"/>
      <c r="F8" s="1"/>
      <c r="G8" s="1"/>
      <c r="H8" s="1"/>
      <c r="I8" s="1"/>
      <c r="J8" s="1"/>
      <c r="K8" s="1"/>
      <c r="L8" s="1"/>
      <c r="M8" s="1"/>
      <c r="N8" s="1"/>
      <c r="O8" s="1"/>
      <c r="P8" s="1"/>
      <c r="Q8" s="1"/>
      <c r="R8" s="1"/>
      <c r="S8" s="1"/>
      <c r="T8" s="1"/>
      <c r="U8" s="1"/>
      <c r="V8" s="1"/>
      <c r="W8" s="1"/>
      <c r="X8" s="1"/>
    </row>
    <row r="9" spans="1:24" x14ac:dyDescent="0.2">
      <c r="A9" s="2" t="s">
        <v>50</v>
      </c>
      <c r="B9" s="16"/>
      <c r="C9" s="1"/>
      <c r="D9" s="1"/>
      <c r="E9" s="1"/>
      <c r="F9" s="1"/>
      <c r="G9" s="1"/>
      <c r="H9" s="1"/>
      <c r="I9" s="1"/>
      <c r="J9" s="1"/>
      <c r="K9" s="1"/>
      <c r="L9" s="1"/>
      <c r="M9" s="1"/>
      <c r="N9" s="1"/>
      <c r="O9" s="1"/>
      <c r="P9" s="1"/>
      <c r="Q9" s="1"/>
      <c r="R9" s="1"/>
      <c r="S9" s="1"/>
      <c r="T9" s="1"/>
      <c r="U9" s="1"/>
      <c r="V9" s="1"/>
      <c r="W9" s="1"/>
      <c r="X9" s="1"/>
    </row>
    <row r="10" spans="1:24" ht="17" thickBot="1" x14ac:dyDescent="0.25"/>
    <row r="11" spans="1:24" ht="17" thickBot="1" x14ac:dyDescent="0.25">
      <c r="A11" s="45" t="s">
        <v>4</v>
      </c>
      <c r="B11" s="17"/>
      <c r="C11" s="49" t="s">
        <v>5</v>
      </c>
      <c r="D11" s="50"/>
      <c r="E11" s="50"/>
      <c r="F11" s="50"/>
      <c r="G11" s="50"/>
      <c r="H11" s="50"/>
      <c r="I11" s="50"/>
      <c r="J11" s="50"/>
      <c r="K11" s="50"/>
      <c r="L11" s="50"/>
      <c r="M11" s="50"/>
      <c r="N11" s="51"/>
      <c r="O11" s="54" t="s">
        <v>51</v>
      </c>
      <c r="P11" s="55"/>
      <c r="Q11" s="56" t="s">
        <v>52</v>
      </c>
      <c r="R11" s="56"/>
      <c r="S11" s="52" t="s">
        <v>53</v>
      </c>
      <c r="T11" s="53"/>
      <c r="U11" s="57" t="s">
        <v>57</v>
      </c>
      <c r="V11" s="57"/>
      <c r="W11" s="52" t="s">
        <v>59</v>
      </c>
      <c r="X11" s="53"/>
    </row>
    <row r="12" spans="1:24" ht="17" thickBot="1" x14ac:dyDescent="0.25">
      <c r="A12" s="46"/>
      <c r="B12" s="18" t="s">
        <v>64</v>
      </c>
      <c r="C12" s="11" t="s">
        <v>0</v>
      </c>
      <c r="D12" s="12" t="s">
        <v>20</v>
      </c>
      <c r="E12" s="11" t="s">
        <v>1</v>
      </c>
      <c r="F12" s="12" t="s">
        <v>20</v>
      </c>
      <c r="G12" s="11" t="s">
        <v>2</v>
      </c>
      <c r="H12" s="12" t="s">
        <v>20</v>
      </c>
      <c r="I12" s="11" t="s">
        <v>3</v>
      </c>
      <c r="J12" s="12" t="s">
        <v>20</v>
      </c>
      <c r="K12" s="11" t="s">
        <v>47</v>
      </c>
      <c r="L12" s="12" t="s">
        <v>20</v>
      </c>
      <c r="M12" s="11" t="s">
        <v>48</v>
      </c>
      <c r="N12" s="12" t="s">
        <v>20</v>
      </c>
      <c r="O12" s="13" t="s">
        <v>48</v>
      </c>
      <c r="P12" s="9" t="s">
        <v>20</v>
      </c>
      <c r="Q12" s="8" t="s">
        <v>48</v>
      </c>
      <c r="R12" s="9" t="s">
        <v>20</v>
      </c>
      <c r="S12" s="8" t="s">
        <v>54</v>
      </c>
      <c r="T12" s="9" t="s">
        <v>20</v>
      </c>
      <c r="U12" s="8" t="s">
        <v>58</v>
      </c>
      <c r="V12" s="9" t="s">
        <v>20</v>
      </c>
      <c r="W12" s="8" t="s">
        <v>60</v>
      </c>
      <c r="X12" s="9" t="s">
        <v>20</v>
      </c>
    </row>
    <row r="13" spans="1:24" x14ac:dyDescent="0.2">
      <c r="A13" t="s">
        <v>10</v>
      </c>
      <c r="B13" s="21">
        <v>44.01</v>
      </c>
      <c r="C13" s="21">
        <v>1643</v>
      </c>
      <c r="D13" s="22">
        <v>58</v>
      </c>
      <c r="E13" s="21">
        <v>1647</v>
      </c>
      <c r="F13" s="22">
        <v>37</v>
      </c>
      <c r="G13" s="21">
        <v>1489</v>
      </c>
      <c r="H13" s="22">
        <v>121</v>
      </c>
      <c r="I13" s="10">
        <v>1686</v>
      </c>
      <c r="J13" s="10">
        <v>38</v>
      </c>
      <c r="K13" s="21">
        <v>1585</v>
      </c>
      <c r="L13" s="22">
        <v>100</v>
      </c>
      <c r="M13" s="3">
        <v>1549</v>
      </c>
      <c r="N13" s="4">
        <v>58</v>
      </c>
      <c r="O13" s="5">
        <v>1395</v>
      </c>
      <c r="P13" s="6">
        <v>52</v>
      </c>
      <c r="Q13" s="5">
        <v>1703</v>
      </c>
      <c r="R13" s="6" t="s">
        <v>21</v>
      </c>
      <c r="S13" s="5">
        <v>1563</v>
      </c>
      <c r="T13" s="6">
        <v>65</v>
      </c>
      <c r="U13" s="5">
        <v>1703</v>
      </c>
      <c r="V13" s="6" t="s">
        <v>21</v>
      </c>
      <c r="W13" s="5">
        <v>1703</v>
      </c>
      <c r="X13" s="6" t="s">
        <v>21</v>
      </c>
    </row>
    <row r="14" spans="1:24" x14ac:dyDescent="0.2">
      <c r="A14" t="s">
        <v>8</v>
      </c>
      <c r="B14" s="3">
        <v>28.01</v>
      </c>
      <c r="C14" s="3">
        <v>93</v>
      </c>
      <c r="D14" s="4">
        <v>27</v>
      </c>
      <c r="E14" s="3">
        <v>88</v>
      </c>
      <c r="F14" s="4">
        <v>19</v>
      </c>
      <c r="G14" s="3">
        <v>127</v>
      </c>
      <c r="H14" s="4">
        <v>45</v>
      </c>
      <c r="I14" s="10">
        <v>63</v>
      </c>
      <c r="J14" s="10">
        <v>17</v>
      </c>
      <c r="K14" s="3">
        <v>102</v>
      </c>
      <c r="L14" s="4">
        <v>33</v>
      </c>
      <c r="M14" s="3">
        <v>210</v>
      </c>
      <c r="N14" s="4">
        <v>68</v>
      </c>
      <c r="O14" s="3">
        <v>209</v>
      </c>
      <c r="P14" s="4">
        <v>68</v>
      </c>
      <c r="Q14" s="3">
        <v>210</v>
      </c>
      <c r="R14" s="4" t="s">
        <v>21</v>
      </c>
      <c r="S14" s="3">
        <v>182</v>
      </c>
      <c r="T14" s="4">
        <v>60</v>
      </c>
      <c r="U14" s="3">
        <v>210</v>
      </c>
      <c r="V14" s="4" t="s">
        <v>21</v>
      </c>
      <c r="W14" s="3">
        <v>210</v>
      </c>
      <c r="X14" s="4" t="s">
        <v>21</v>
      </c>
    </row>
    <row r="15" spans="1:24" x14ac:dyDescent="0.2">
      <c r="A15" t="s">
        <v>6</v>
      </c>
      <c r="B15" s="3">
        <v>16.04</v>
      </c>
      <c r="C15" s="3">
        <v>5.07</v>
      </c>
      <c r="D15" s="4">
        <v>1.98</v>
      </c>
      <c r="E15" s="3">
        <v>3.36</v>
      </c>
      <c r="F15" s="4">
        <v>0.91</v>
      </c>
      <c r="G15" s="3">
        <v>5.96</v>
      </c>
      <c r="H15" s="4">
        <v>3.14</v>
      </c>
      <c r="I15" s="10">
        <v>1.94</v>
      </c>
      <c r="J15" s="10">
        <v>0.85</v>
      </c>
      <c r="K15" s="3">
        <v>5.82</v>
      </c>
      <c r="L15" s="4">
        <v>3.56</v>
      </c>
      <c r="M15" s="3">
        <v>13.824999999999999</v>
      </c>
      <c r="N15" s="4">
        <v>11.42</v>
      </c>
      <c r="O15" s="3">
        <v>6.85</v>
      </c>
      <c r="P15" s="4">
        <v>5.66</v>
      </c>
      <c r="Q15" s="3">
        <v>20.8</v>
      </c>
      <c r="R15" s="4" t="s">
        <v>21</v>
      </c>
      <c r="S15" s="3">
        <v>11.8</v>
      </c>
      <c r="T15" s="4">
        <v>7.8</v>
      </c>
      <c r="U15" s="3">
        <v>20.8</v>
      </c>
      <c r="V15" s="4" t="s">
        <v>21</v>
      </c>
      <c r="W15" s="3">
        <v>20.8</v>
      </c>
      <c r="X15" s="4" t="s">
        <v>21</v>
      </c>
    </row>
    <row r="16" spans="1:24" x14ac:dyDescent="0.2">
      <c r="A16" t="s">
        <v>7</v>
      </c>
      <c r="B16" s="3">
        <v>15</v>
      </c>
      <c r="C16" s="3">
        <v>1.7</v>
      </c>
      <c r="D16" s="4" t="s">
        <v>21</v>
      </c>
      <c r="E16" s="14">
        <v>8.4</v>
      </c>
      <c r="F16" s="15">
        <v>8.6999999999999993</v>
      </c>
      <c r="G16" s="14">
        <v>8.4</v>
      </c>
      <c r="H16" s="15">
        <v>8.6999999999999993</v>
      </c>
      <c r="I16" s="10">
        <v>3.4</v>
      </c>
      <c r="J16" s="10">
        <v>2.2999999999999998</v>
      </c>
      <c r="K16" s="14">
        <v>9.9</v>
      </c>
      <c r="L16" s="15">
        <v>7.7</v>
      </c>
      <c r="M16" s="3" t="s">
        <v>21</v>
      </c>
      <c r="N16" s="4" t="s">
        <v>21</v>
      </c>
      <c r="O16" s="3" t="s">
        <v>21</v>
      </c>
      <c r="P16" s="4" t="s">
        <v>21</v>
      </c>
      <c r="Q16" s="3" t="s">
        <v>21</v>
      </c>
      <c r="R16" s="4" t="s">
        <v>21</v>
      </c>
      <c r="S16" s="3" t="s">
        <v>21</v>
      </c>
      <c r="T16" s="4" t="s">
        <v>21</v>
      </c>
      <c r="U16" s="3">
        <v>7</v>
      </c>
      <c r="V16" s="4" t="s">
        <v>21</v>
      </c>
      <c r="W16" s="3">
        <v>1.7</v>
      </c>
      <c r="X16" s="4" t="s">
        <v>21</v>
      </c>
    </row>
    <row r="17" spans="1:24" x14ac:dyDescent="0.2">
      <c r="A17" t="s">
        <v>11</v>
      </c>
      <c r="B17" s="3">
        <v>2.02</v>
      </c>
      <c r="C17" s="3">
        <v>3.36</v>
      </c>
      <c r="D17" s="4">
        <v>1.3</v>
      </c>
      <c r="E17" s="3">
        <v>2.0299999999999998</v>
      </c>
      <c r="F17" s="4">
        <v>1.27</v>
      </c>
      <c r="G17" s="3">
        <v>2.0299999999999998</v>
      </c>
      <c r="H17" s="4">
        <v>1.27</v>
      </c>
      <c r="I17" s="10">
        <v>1.7</v>
      </c>
      <c r="J17" s="10">
        <v>0.64</v>
      </c>
      <c r="K17" s="3">
        <v>2.59</v>
      </c>
      <c r="L17" s="4">
        <v>1.78</v>
      </c>
      <c r="M17" s="3" t="s">
        <v>21</v>
      </c>
      <c r="N17" s="4" t="s">
        <v>21</v>
      </c>
      <c r="O17" s="3" t="s">
        <v>21</v>
      </c>
      <c r="P17" s="4" t="s">
        <v>21</v>
      </c>
      <c r="Q17" s="3" t="s">
        <v>21</v>
      </c>
      <c r="R17" s="4" t="s">
        <v>21</v>
      </c>
      <c r="S17" s="3" t="s">
        <v>21</v>
      </c>
      <c r="T17" s="4" t="s">
        <v>21</v>
      </c>
      <c r="U17" s="3">
        <v>3.5</v>
      </c>
      <c r="V17" s="4" t="s">
        <v>21</v>
      </c>
      <c r="W17" s="3">
        <v>3.36</v>
      </c>
      <c r="X17" s="4">
        <v>1.3</v>
      </c>
    </row>
    <row r="18" spans="1:24" x14ac:dyDescent="0.2">
      <c r="A18" t="s">
        <v>65</v>
      </c>
      <c r="B18" s="3">
        <v>30.01</v>
      </c>
      <c r="C18" s="3">
        <v>2.5499999999999998</v>
      </c>
      <c r="D18" s="4">
        <v>1.4</v>
      </c>
      <c r="E18" s="3">
        <v>1.92</v>
      </c>
      <c r="F18" s="4">
        <v>0.62</v>
      </c>
      <c r="G18" s="3">
        <v>0.9</v>
      </c>
      <c r="H18" s="4">
        <v>0.69</v>
      </c>
      <c r="I18" s="10">
        <v>3.9</v>
      </c>
      <c r="J18" s="10">
        <v>0.8</v>
      </c>
      <c r="K18" s="3">
        <v>3.11</v>
      </c>
      <c r="L18" s="4">
        <v>1.57</v>
      </c>
      <c r="M18" s="3">
        <v>1</v>
      </c>
      <c r="N18" s="4" t="s">
        <v>21</v>
      </c>
      <c r="O18" s="3" t="s">
        <v>21</v>
      </c>
      <c r="P18" s="4" t="s">
        <v>21</v>
      </c>
      <c r="Q18" s="3">
        <v>1</v>
      </c>
      <c r="R18" s="4" t="s">
        <v>21</v>
      </c>
      <c r="S18" s="3">
        <v>0.8</v>
      </c>
      <c r="T18" s="4" t="s">
        <v>21</v>
      </c>
      <c r="U18" s="3">
        <v>2.2599999999999998</v>
      </c>
      <c r="V18" s="4" t="s">
        <v>21</v>
      </c>
      <c r="W18" s="3">
        <v>2.5499999999999998</v>
      </c>
      <c r="X18" s="4">
        <v>1.4</v>
      </c>
    </row>
    <row r="19" spans="1:24" x14ac:dyDescent="0.2">
      <c r="A19" t="s">
        <v>12</v>
      </c>
      <c r="B19" s="3">
        <v>44.01</v>
      </c>
      <c r="C19" s="14">
        <v>0.2</v>
      </c>
      <c r="D19" s="15" t="s">
        <v>21</v>
      </c>
      <c r="E19" s="3">
        <v>0.16</v>
      </c>
      <c r="F19" s="4">
        <v>0.15</v>
      </c>
      <c r="G19" s="3">
        <v>0.41</v>
      </c>
      <c r="H19" s="4" t="s">
        <v>21</v>
      </c>
      <c r="I19" s="20">
        <v>0.2</v>
      </c>
      <c r="J19" s="20">
        <v>0.1</v>
      </c>
      <c r="K19" s="14">
        <v>0.1</v>
      </c>
      <c r="L19" s="15" t="s">
        <v>21</v>
      </c>
      <c r="M19" s="3" t="s">
        <v>21</v>
      </c>
      <c r="N19" s="4" t="s">
        <v>21</v>
      </c>
      <c r="O19" s="3" t="s">
        <v>21</v>
      </c>
      <c r="P19" s="4" t="s">
        <v>21</v>
      </c>
      <c r="Q19" s="3" t="s">
        <v>21</v>
      </c>
      <c r="R19" s="4" t="s">
        <v>21</v>
      </c>
      <c r="S19" s="3" t="s">
        <v>21</v>
      </c>
      <c r="T19" s="4" t="s">
        <v>21</v>
      </c>
      <c r="U19" s="3">
        <v>0.2</v>
      </c>
      <c r="V19" s="4" t="s">
        <v>21</v>
      </c>
      <c r="W19" s="3">
        <v>0.2</v>
      </c>
      <c r="X19" s="4" t="s">
        <v>21</v>
      </c>
    </row>
    <row r="20" spans="1:24" x14ac:dyDescent="0.2">
      <c r="A20" t="s">
        <v>13</v>
      </c>
      <c r="B20" s="3" t="s">
        <v>21</v>
      </c>
      <c r="C20" s="3">
        <v>9.1</v>
      </c>
      <c r="D20" s="4">
        <v>3.5</v>
      </c>
      <c r="E20" s="3">
        <v>12.9</v>
      </c>
      <c r="F20" s="4">
        <v>5.6</v>
      </c>
      <c r="G20" s="3">
        <v>15.3</v>
      </c>
      <c r="H20" s="4">
        <v>5.9</v>
      </c>
      <c r="I20" s="10">
        <v>7.17</v>
      </c>
      <c r="J20" s="10">
        <v>3.42</v>
      </c>
      <c r="K20" s="3">
        <v>6.26</v>
      </c>
      <c r="L20" s="4">
        <v>2.36</v>
      </c>
      <c r="M20" s="3" t="s">
        <v>21</v>
      </c>
      <c r="N20" s="4" t="s">
        <v>21</v>
      </c>
      <c r="O20" s="3" t="s">
        <v>21</v>
      </c>
      <c r="P20" s="4" t="s">
        <v>21</v>
      </c>
      <c r="Q20" s="3" t="s">
        <v>21</v>
      </c>
      <c r="R20" s="4" t="s">
        <v>21</v>
      </c>
      <c r="S20" s="3" t="s">
        <v>21</v>
      </c>
      <c r="T20" s="4" t="s">
        <v>21</v>
      </c>
      <c r="U20" s="3">
        <v>9.0500000000000007</v>
      </c>
      <c r="V20" s="4" t="s">
        <v>21</v>
      </c>
      <c r="W20" s="3">
        <v>9.1</v>
      </c>
      <c r="X20" s="4">
        <v>3.5</v>
      </c>
    </row>
    <row r="21" spans="1:24" x14ac:dyDescent="0.2">
      <c r="A21" t="s">
        <v>14</v>
      </c>
      <c r="B21" s="3" t="s">
        <v>21</v>
      </c>
      <c r="C21" s="3">
        <v>13</v>
      </c>
      <c r="D21" s="4" t="s">
        <v>21</v>
      </c>
      <c r="E21" s="14">
        <v>17.600000000000001</v>
      </c>
      <c r="F21" s="15">
        <v>6.4</v>
      </c>
      <c r="G21" s="14">
        <v>17.600000000000001</v>
      </c>
      <c r="H21" s="15">
        <v>6.4</v>
      </c>
      <c r="I21" s="20">
        <v>8.5</v>
      </c>
      <c r="J21" s="20">
        <v>3</v>
      </c>
      <c r="K21" s="14">
        <v>12.4</v>
      </c>
      <c r="L21" s="15">
        <v>11.4</v>
      </c>
      <c r="M21" s="3" t="s">
        <v>21</v>
      </c>
      <c r="N21" s="4" t="s">
        <v>21</v>
      </c>
      <c r="O21" s="3" t="s">
        <v>21</v>
      </c>
      <c r="P21" s="4" t="s">
        <v>21</v>
      </c>
      <c r="Q21" s="3" t="s">
        <v>21</v>
      </c>
      <c r="R21" s="4" t="s">
        <v>21</v>
      </c>
      <c r="S21" s="3" t="s">
        <v>21</v>
      </c>
      <c r="T21" s="4" t="s">
        <v>21</v>
      </c>
      <c r="U21" s="3">
        <v>11.84</v>
      </c>
      <c r="V21" s="4" t="s">
        <v>21</v>
      </c>
      <c r="W21" s="3">
        <v>13</v>
      </c>
      <c r="X21" s="4" t="s">
        <v>21</v>
      </c>
    </row>
    <row r="22" spans="1:24" x14ac:dyDescent="0.2">
      <c r="A22" t="s">
        <v>102</v>
      </c>
      <c r="B22" s="3">
        <v>12</v>
      </c>
      <c r="C22" s="3">
        <v>5.24</v>
      </c>
      <c r="D22" s="4">
        <v>2.91</v>
      </c>
      <c r="E22" s="14">
        <v>10.1</v>
      </c>
      <c r="F22" s="15" t="s">
        <v>21</v>
      </c>
      <c r="G22" s="14">
        <v>10.1</v>
      </c>
      <c r="H22" s="15" t="s">
        <v>21</v>
      </c>
      <c r="I22" s="10">
        <v>3</v>
      </c>
      <c r="J22" s="10">
        <v>1.43</v>
      </c>
      <c r="K22" s="3">
        <v>3.05</v>
      </c>
      <c r="L22" s="4" t="s">
        <v>21</v>
      </c>
      <c r="M22" s="3">
        <v>6.06</v>
      </c>
      <c r="N22" s="4" t="s">
        <v>21</v>
      </c>
      <c r="O22" s="3" t="s">
        <v>21</v>
      </c>
      <c r="P22" s="4" t="s">
        <v>21</v>
      </c>
      <c r="Q22" s="3">
        <v>6.06</v>
      </c>
      <c r="R22" s="4" t="s">
        <v>21</v>
      </c>
      <c r="S22" s="3">
        <v>6.25</v>
      </c>
      <c r="T22" s="4" t="s">
        <v>21</v>
      </c>
      <c r="U22" s="3">
        <v>6</v>
      </c>
      <c r="V22" s="4" t="s">
        <v>21</v>
      </c>
      <c r="W22" s="3">
        <v>5.24</v>
      </c>
      <c r="X22" s="4">
        <v>2.91</v>
      </c>
    </row>
    <row r="23" spans="1:24" x14ac:dyDescent="0.2">
      <c r="A23" t="s">
        <v>15</v>
      </c>
      <c r="B23" s="3">
        <v>12</v>
      </c>
      <c r="C23" s="3">
        <v>4.71</v>
      </c>
      <c r="D23" s="4">
        <v>2.73</v>
      </c>
      <c r="E23" s="14">
        <v>9.6</v>
      </c>
      <c r="F23" s="15">
        <v>4.8</v>
      </c>
      <c r="G23" s="14">
        <v>9.6</v>
      </c>
      <c r="H23" s="15">
        <v>4.8</v>
      </c>
      <c r="I23" s="10">
        <v>2.62</v>
      </c>
      <c r="J23" s="10">
        <v>1.24</v>
      </c>
      <c r="K23" s="3">
        <v>2.2999999999999998</v>
      </c>
      <c r="L23" s="4" t="s">
        <v>21</v>
      </c>
      <c r="M23" s="3">
        <v>6.02</v>
      </c>
      <c r="N23" s="4" t="s">
        <v>21</v>
      </c>
      <c r="O23" s="3" t="s">
        <v>21</v>
      </c>
      <c r="P23" s="4" t="s">
        <v>21</v>
      </c>
      <c r="Q23" s="3">
        <v>6.02</v>
      </c>
      <c r="R23" s="4" t="s">
        <v>21</v>
      </c>
      <c r="S23" s="3">
        <v>6.23</v>
      </c>
      <c r="T23" s="4">
        <v>3.6</v>
      </c>
      <c r="U23" s="3">
        <v>4.3</v>
      </c>
      <c r="V23" s="4" t="s">
        <v>21</v>
      </c>
      <c r="W23" s="3">
        <v>4.71</v>
      </c>
      <c r="X23" s="4">
        <v>2.73</v>
      </c>
    </row>
    <row r="24" spans="1:24" x14ac:dyDescent="0.2">
      <c r="A24" t="s">
        <v>16</v>
      </c>
      <c r="B24" s="3">
        <v>12</v>
      </c>
      <c r="C24" s="3">
        <v>0.52</v>
      </c>
      <c r="D24" s="4">
        <v>0.28000000000000003</v>
      </c>
      <c r="E24" s="14">
        <v>0.5</v>
      </c>
      <c r="F24" s="15">
        <v>0.2</v>
      </c>
      <c r="G24" s="14">
        <v>0.5</v>
      </c>
      <c r="H24" s="15">
        <v>0.2</v>
      </c>
      <c r="I24" s="10">
        <v>0.37</v>
      </c>
      <c r="J24" s="10">
        <v>0.2</v>
      </c>
      <c r="K24" s="3">
        <v>0.75</v>
      </c>
      <c r="L24" s="4" t="s">
        <v>21</v>
      </c>
      <c r="M24" s="3">
        <v>0.04</v>
      </c>
      <c r="N24" s="4" t="s">
        <v>21</v>
      </c>
      <c r="O24" s="3" t="s">
        <v>21</v>
      </c>
      <c r="P24" s="4" t="s">
        <v>21</v>
      </c>
      <c r="Q24" s="3">
        <v>0.04</v>
      </c>
      <c r="R24" s="4" t="s">
        <v>21</v>
      </c>
      <c r="S24" s="3">
        <v>0.2</v>
      </c>
      <c r="T24" s="4">
        <v>0.11</v>
      </c>
      <c r="U24" s="3">
        <v>0.56999999999999995</v>
      </c>
      <c r="V24" s="4" t="s">
        <v>21</v>
      </c>
      <c r="W24" s="3">
        <v>0.52</v>
      </c>
      <c r="X24" s="4">
        <v>0.28000000000000003</v>
      </c>
    </row>
    <row r="25" spans="1:24" x14ac:dyDescent="0.2">
      <c r="A25" t="s">
        <v>9</v>
      </c>
      <c r="B25" s="3">
        <v>64.02</v>
      </c>
      <c r="C25" s="3">
        <v>0.4</v>
      </c>
      <c r="D25" s="4">
        <v>0.19</v>
      </c>
      <c r="E25" s="3">
        <v>1.1000000000000001</v>
      </c>
      <c r="F25" s="4">
        <v>0.25</v>
      </c>
      <c r="G25" s="3">
        <v>1.1000000000000001</v>
      </c>
      <c r="H25" s="4">
        <v>0.25</v>
      </c>
      <c r="I25" s="10">
        <v>0.48</v>
      </c>
      <c r="J25" s="10">
        <v>0.27</v>
      </c>
      <c r="K25" s="14">
        <v>0.4</v>
      </c>
      <c r="L25" s="15" t="s">
        <v>21</v>
      </c>
      <c r="M25" s="3" t="s">
        <v>21</v>
      </c>
      <c r="N25" s="4" t="s">
        <v>21</v>
      </c>
      <c r="O25" s="3" t="s">
        <v>21</v>
      </c>
      <c r="P25" s="4" t="s">
        <v>21</v>
      </c>
      <c r="Q25" s="3" t="s">
        <v>21</v>
      </c>
      <c r="R25" s="4" t="s">
        <v>21</v>
      </c>
      <c r="S25" s="3" t="s">
        <v>21</v>
      </c>
      <c r="T25" s="4" t="s">
        <v>21</v>
      </c>
      <c r="U25" s="3">
        <v>0.71</v>
      </c>
      <c r="V25" s="4" t="s">
        <v>21</v>
      </c>
      <c r="W25" s="3">
        <v>0.4</v>
      </c>
      <c r="X25" s="4">
        <v>0.19</v>
      </c>
    </row>
    <row r="26" spans="1:24" x14ac:dyDescent="0.2">
      <c r="A26" t="s">
        <v>23</v>
      </c>
      <c r="B26" s="3">
        <v>30.07</v>
      </c>
      <c r="C26" s="3">
        <v>0.71</v>
      </c>
      <c r="D26" s="4">
        <v>0.28000000000000003</v>
      </c>
      <c r="E26" s="3">
        <v>0.63</v>
      </c>
      <c r="F26" s="4">
        <v>0.19</v>
      </c>
      <c r="G26" s="3">
        <v>1.79</v>
      </c>
      <c r="H26" s="4">
        <v>1.1399999999999999</v>
      </c>
      <c r="I26" s="10">
        <v>0.66</v>
      </c>
      <c r="J26" s="10">
        <v>0.41</v>
      </c>
      <c r="K26" s="3">
        <v>0.91</v>
      </c>
      <c r="L26" s="4">
        <v>0.49</v>
      </c>
      <c r="M26" s="3" t="s">
        <v>21</v>
      </c>
      <c r="N26" s="4" t="s">
        <v>21</v>
      </c>
      <c r="O26" s="3" t="s">
        <v>21</v>
      </c>
      <c r="P26" s="4" t="s">
        <v>21</v>
      </c>
      <c r="Q26" s="3" t="s">
        <v>21</v>
      </c>
      <c r="R26" s="4" t="s">
        <v>21</v>
      </c>
      <c r="S26" s="3" t="s">
        <v>21</v>
      </c>
      <c r="T26" s="4" t="s">
        <v>21</v>
      </c>
      <c r="U26" s="3">
        <v>1.1200000000000001</v>
      </c>
      <c r="V26" s="4" t="s">
        <v>21</v>
      </c>
      <c r="W26" s="3">
        <v>0.71</v>
      </c>
      <c r="X26" s="4">
        <v>0.28000000000000003</v>
      </c>
    </row>
    <row r="27" spans="1:24" x14ac:dyDescent="0.2">
      <c r="A27" t="s">
        <v>24</v>
      </c>
      <c r="B27" s="3">
        <v>32.04</v>
      </c>
      <c r="C27" s="3">
        <v>2.4300000000000002</v>
      </c>
      <c r="D27" s="4">
        <v>0.8</v>
      </c>
      <c r="E27" s="3">
        <v>1.74</v>
      </c>
      <c r="F27" s="4">
        <v>0.46</v>
      </c>
      <c r="G27" s="3">
        <v>2.82</v>
      </c>
      <c r="H27" s="4">
        <v>1.62</v>
      </c>
      <c r="I27" s="10">
        <v>1.18</v>
      </c>
      <c r="J27" s="10">
        <v>0.41</v>
      </c>
      <c r="K27" s="3">
        <v>3.29</v>
      </c>
      <c r="L27" s="4">
        <v>1.38</v>
      </c>
      <c r="M27" s="3">
        <v>6.25</v>
      </c>
      <c r="N27" s="4">
        <v>5.31</v>
      </c>
      <c r="O27" s="3">
        <v>4.04</v>
      </c>
      <c r="P27" s="4">
        <v>3.43</v>
      </c>
      <c r="Q27" s="3">
        <v>8.4600000000000009</v>
      </c>
      <c r="R27" s="4" t="s">
        <v>21</v>
      </c>
      <c r="S27" s="3">
        <v>5.36</v>
      </c>
      <c r="T27" s="4">
        <v>3.27</v>
      </c>
      <c r="U27" s="3">
        <v>1.47</v>
      </c>
      <c r="V27" s="4" t="s">
        <v>21</v>
      </c>
      <c r="W27" s="3">
        <v>2.4300000000000002</v>
      </c>
      <c r="X27" s="4">
        <v>0.8</v>
      </c>
    </row>
    <row r="28" spans="1:24" x14ac:dyDescent="0.2">
      <c r="A28" t="s">
        <v>25</v>
      </c>
      <c r="B28" s="3">
        <v>46.07</v>
      </c>
      <c r="C28" s="14">
        <v>3.6999999999999998E-2</v>
      </c>
      <c r="D28" s="15" t="s">
        <v>21</v>
      </c>
      <c r="E28" s="3">
        <v>0.1</v>
      </c>
      <c r="F28" s="4">
        <v>0.05</v>
      </c>
      <c r="G28" s="3">
        <v>5.5E-2</v>
      </c>
      <c r="H28" s="4" t="s">
        <v>21</v>
      </c>
      <c r="I28" s="20">
        <v>2.4E-2</v>
      </c>
      <c r="J28" s="20" t="s">
        <v>21</v>
      </c>
      <c r="K28" s="14">
        <v>3.5000000000000003E-2</v>
      </c>
      <c r="L28" s="15" t="s">
        <v>21</v>
      </c>
      <c r="M28" s="3" t="s">
        <v>21</v>
      </c>
      <c r="N28" s="4" t="s">
        <v>21</v>
      </c>
      <c r="O28" s="3" t="s">
        <v>21</v>
      </c>
      <c r="P28" s="4" t="s">
        <v>21</v>
      </c>
      <c r="Q28" s="3" t="s">
        <v>21</v>
      </c>
      <c r="R28" s="4" t="s">
        <v>21</v>
      </c>
      <c r="S28" s="3" t="s">
        <v>21</v>
      </c>
      <c r="T28" s="4" t="s">
        <v>21</v>
      </c>
      <c r="U28" s="3">
        <v>0.01</v>
      </c>
      <c r="V28" s="4" t="s">
        <v>21</v>
      </c>
      <c r="W28" s="3">
        <v>3.6999999999999998E-2</v>
      </c>
      <c r="X28" s="4" t="s">
        <v>21</v>
      </c>
    </row>
    <row r="29" spans="1:24" x14ac:dyDescent="0.2">
      <c r="A29" t="s">
        <v>26</v>
      </c>
      <c r="B29" s="3">
        <v>44.1</v>
      </c>
      <c r="C29" s="3">
        <v>0.126</v>
      </c>
      <c r="D29" s="4">
        <v>0.06</v>
      </c>
      <c r="E29" s="3">
        <v>0.22</v>
      </c>
      <c r="F29" s="4">
        <v>0.06</v>
      </c>
      <c r="G29" s="3">
        <v>0.44</v>
      </c>
      <c r="H29" s="4" t="s">
        <v>21</v>
      </c>
      <c r="I29" s="10">
        <v>0.1</v>
      </c>
      <c r="J29" s="10">
        <v>6.7000000000000004E-2</v>
      </c>
      <c r="K29" s="3">
        <v>0.28000000000000003</v>
      </c>
      <c r="L29" s="4">
        <v>0.15</v>
      </c>
      <c r="M29" s="3" t="s">
        <v>21</v>
      </c>
      <c r="N29" s="4" t="s">
        <v>21</v>
      </c>
      <c r="O29" s="3" t="s">
        <v>21</v>
      </c>
      <c r="P29" s="4" t="s">
        <v>21</v>
      </c>
      <c r="Q29" s="3" t="s">
        <v>21</v>
      </c>
      <c r="R29" s="4" t="s">
        <v>21</v>
      </c>
      <c r="S29" s="3" t="s">
        <v>21</v>
      </c>
      <c r="T29" s="4" t="s">
        <v>21</v>
      </c>
      <c r="U29" s="3">
        <v>8.6999999999999994E-2</v>
      </c>
      <c r="V29" s="4" t="s">
        <v>21</v>
      </c>
      <c r="W29" s="3">
        <v>0.126</v>
      </c>
      <c r="X29" s="4">
        <v>0.06</v>
      </c>
    </row>
    <row r="30" spans="1:24" x14ac:dyDescent="0.2">
      <c r="A30" t="s">
        <v>44</v>
      </c>
      <c r="B30" s="3">
        <v>26.04</v>
      </c>
      <c r="C30" s="3">
        <v>0.44</v>
      </c>
      <c r="D30" s="4">
        <v>0.35</v>
      </c>
      <c r="E30" s="3">
        <v>0.26</v>
      </c>
      <c r="F30" s="4">
        <v>0.04</v>
      </c>
      <c r="G30" s="3">
        <v>0.18</v>
      </c>
      <c r="H30" s="4">
        <v>0.1</v>
      </c>
      <c r="I30" s="10">
        <v>0.24</v>
      </c>
      <c r="J30" s="10">
        <v>0.1</v>
      </c>
      <c r="K30" s="3">
        <v>0.27</v>
      </c>
      <c r="L30" s="4">
        <v>0.08</v>
      </c>
      <c r="M30" s="3">
        <v>0.08</v>
      </c>
      <c r="N30" s="4">
        <v>0.01</v>
      </c>
      <c r="O30" s="3">
        <v>0.1</v>
      </c>
      <c r="P30" s="4">
        <v>0</v>
      </c>
      <c r="Q30" s="3">
        <v>0.06</v>
      </c>
      <c r="R30" s="4" t="s">
        <v>21</v>
      </c>
      <c r="S30" s="3">
        <v>0.14000000000000001</v>
      </c>
      <c r="T30" s="4">
        <v>9.2999999999999999E-2</v>
      </c>
      <c r="U30" s="3" t="s">
        <v>21</v>
      </c>
      <c r="V30" s="4" t="s">
        <v>21</v>
      </c>
      <c r="W30" s="3">
        <v>0.44</v>
      </c>
      <c r="X30" s="4">
        <v>0.35</v>
      </c>
    </row>
    <row r="31" spans="1:24" x14ac:dyDescent="0.2">
      <c r="A31" t="s">
        <v>27</v>
      </c>
      <c r="B31" s="3">
        <v>28.05</v>
      </c>
      <c r="C31" s="3">
        <v>1.06</v>
      </c>
      <c r="D31" s="4">
        <v>0.37</v>
      </c>
      <c r="E31" s="3">
        <v>1.17</v>
      </c>
      <c r="F31" s="4">
        <v>0.18</v>
      </c>
      <c r="G31" s="3">
        <v>1.42</v>
      </c>
      <c r="H31" s="4">
        <v>0.43</v>
      </c>
      <c r="I31" s="10">
        <v>0.82</v>
      </c>
      <c r="J31" s="10">
        <v>0.35</v>
      </c>
      <c r="K31" s="3">
        <v>1.46</v>
      </c>
      <c r="L31" s="4">
        <v>0.59</v>
      </c>
      <c r="M31" s="3">
        <v>1.97</v>
      </c>
      <c r="N31" s="4">
        <v>0.73</v>
      </c>
      <c r="O31" s="3">
        <v>1.37</v>
      </c>
      <c r="P31" s="4">
        <v>0.51</v>
      </c>
      <c r="Q31" s="3">
        <v>2.57</v>
      </c>
      <c r="R31" s="4" t="s">
        <v>21</v>
      </c>
      <c r="S31" s="3">
        <v>1.79</v>
      </c>
      <c r="T31" s="4">
        <v>0.72</v>
      </c>
      <c r="U31" s="3">
        <v>0.84099999999999997</v>
      </c>
      <c r="V31" s="4" t="s">
        <v>21</v>
      </c>
      <c r="W31" s="3">
        <v>1.06</v>
      </c>
      <c r="X31" s="4">
        <v>0.37</v>
      </c>
    </row>
    <row r="32" spans="1:24" x14ac:dyDescent="0.2">
      <c r="A32" t="s">
        <v>28</v>
      </c>
      <c r="B32" s="3">
        <v>42.08</v>
      </c>
      <c r="C32" s="3">
        <v>0.64</v>
      </c>
      <c r="D32" s="4">
        <v>0.43</v>
      </c>
      <c r="E32" s="3">
        <v>0.61</v>
      </c>
      <c r="F32" s="4">
        <v>0.12</v>
      </c>
      <c r="G32" s="3">
        <v>1.1299999999999999</v>
      </c>
      <c r="H32" s="4">
        <v>0.6</v>
      </c>
      <c r="I32" s="10">
        <v>0.79</v>
      </c>
      <c r="J32" s="10">
        <v>0.56000000000000005</v>
      </c>
      <c r="K32" s="3">
        <v>0.68</v>
      </c>
      <c r="L32" s="4">
        <v>0.37</v>
      </c>
      <c r="M32" s="3">
        <v>2.92</v>
      </c>
      <c r="N32" s="4">
        <v>0.46</v>
      </c>
      <c r="O32" s="3">
        <v>2.79</v>
      </c>
      <c r="P32" s="4">
        <v>0.44</v>
      </c>
      <c r="Q32" s="3">
        <v>3.05</v>
      </c>
      <c r="R32" s="4" t="s">
        <v>21</v>
      </c>
      <c r="S32" s="3">
        <v>2.2999999999999998</v>
      </c>
      <c r="T32" s="4">
        <v>0.74</v>
      </c>
      <c r="U32" s="3">
        <v>0.34100000000000003</v>
      </c>
      <c r="V32" s="4" t="s">
        <v>21</v>
      </c>
      <c r="W32" s="3">
        <v>0.64</v>
      </c>
      <c r="X32" s="4">
        <v>0.43</v>
      </c>
    </row>
    <row r="33" spans="1:24" x14ac:dyDescent="0.2">
      <c r="A33" t="s">
        <v>29</v>
      </c>
      <c r="B33" s="3">
        <v>68.12</v>
      </c>
      <c r="C33" s="3">
        <v>0.13</v>
      </c>
      <c r="D33" s="4">
        <v>5.6000000000000001E-2</v>
      </c>
      <c r="E33" s="3">
        <v>9.9000000000000005E-2</v>
      </c>
      <c r="F33" s="4">
        <v>3.4000000000000002E-2</v>
      </c>
      <c r="G33" s="3">
        <v>0.15</v>
      </c>
      <c r="H33" s="4" t="s">
        <v>21</v>
      </c>
      <c r="I33" s="10">
        <v>3.9E-2</v>
      </c>
      <c r="J33" s="10">
        <v>2.7E-2</v>
      </c>
      <c r="K33" s="3">
        <v>0.38</v>
      </c>
      <c r="L33" s="4">
        <v>0.16</v>
      </c>
      <c r="M33" s="3">
        <v>1.38</v>
      </c>
      <c r="N33" s="4" t="s">
        <v>21</v>
      </c>
      <c r="O33" s="3" t="s">
        <v>21</v>
      </c>
      <c r="P33" s="4" t="s">
        <v>21</v>
      </c>
      <c r="Q33" s="3">
        <v>1.38</v>
      </c>
      <c r="R33" s="4" t="s">
        <v>21</v>
      </c>
      <c r="S33" s="3">
        <v>1.07</v>
      </c>
      <c r="T33" s="4">
        <v>0.44</v>
      </c>
      <c r="U33" s="3">
        <v>2.5999999999999999E-2</v>
      </c>
      <c r="V33" s="4" t="s">
        <v>21</v>
      </c>
      <c r="W33" s="3">
        <v>0.13</v>
      </c>
      <c r="X33" s="4">
        <v>5.6000000000000001E-2</v>
      </c>
    </row>
    <row r="34" spans="1:24" x14ac:dyDescent="0.2">
      <c r="A34" t="s">
        <v>30</v>
      </c>
      <c r="B34" s="3">
        <v>136.24</v>
      </c>
      <c r="C34" s="14">
        <v>0.15</v>
      </c>
      <c r="D34" s="15" t="s">
        <v>21</v>
      </c>
      <c r="E34" s="14">
        <v>2.0030000000000001</v>
      </c>
      <c r="F34" s="15">
        <v>2.448</v>
      </c>
      <c r="G34" s="14">
        <v>2.0030000000000001</v>
      </c>
      <c r="H34" s="15">
        <v>2.448</v>
      </c>
      <c r="I34" s="20">
        <v>8.1000000000000003E-2</v>
      </c>
      <c r="J34" s="20" t="s">
        <v>21</v>
      </c>
      <c r="K34" s="14">
        <v>5.0000000000000001E-3</v>
      </c>
      <c r="L34" s="15" t="s">
        <v>21</v>
      </c>
      <c r="M34" s="3" t="s">
        <v>21</v>
      </c>
      <c r="N34" s="4" t="s">
        <v>21</v>
      </c>
      <c r="O34" s="3" t="s">
        <v>21</v>
      </c>
      <c r="P34" s="4" t="s">
        <v>21</v>
      </c>
      <c r="Q34" s="3" t="s">
        <v>21</v>
      </c>
      <c r="R34" s="4" t="s">
        <v>21</v>
      </c>
      <c r="S34" s="3" t="s">
        <v>21</v>
      </c>
      <c r="T34" s="4" t="s">
        <v>21</v>
      </c>
      <c r="U34" s="3">
        <v>1.4E-2</v>
      </c>
      <c r="V34" s="4" t="s">
        <v>21</v>
      </c>
      <c r="W34" s="3">
        <v>0.15</v>
      </c>
      <c r="X34" s="4" t="s">
        <v>21</v>
      </c>
    </row>
    <row r="35" spans="1:24" x14ac:dyDescent="0.2">
      <c r="A35" t="s">
        <v>41</v>
      </c>
      <c r="B35" s="3">
        <v>92.14</v>
      </c>
      <c r="C35" s="3">
        <v>0.26</v>
      </c>
      <c r="D35" s="4">
        <v>0.13</v>
      </c>
      <c r="E35" s="3">
        <v>0.19</v>
      </c>
      <c r="F35" s="4">
        <v>0.05</v>
      </c>
      <c r="G35" s="3">
        <v>0.48</v>
      </c>
      <c r="H35" s="4" t="s">
        <v>21</v>
      </c>
      <c r="I35" s="10">
        <v>0.08</v>
      </c>
      <c r="J35" s="10">
        <v>5.8000000000000003E-2</v>
      </c>
      <c r="K35" s="3">
        <v>0.19</v>
      </c>
      <c r="L35" s="4">
        <v>0.06</v>
      </c>
      <c r="M35" s="3">
        <v>1.55</v>
      </c>
      <c r="N35" s="4" t="s">
        <v>21</v>
      </c>
      <c r="O35" s="3" t="s">
        <v>21</v>
      </c>
      <c r="P35" s="4" t="s">
        <v>21</v>
      </c>
      <c r="Q35" s="3">
        <v>1.55</v>
      </c>
      <c r="R35" s="4" t="s">
        <v>21</v>
      </c>
      <c r="S35" s="3">
        <v>1.21</v>
      </c>
      <c r="T35" s="4">
        <v>0.69</v>
      </c>
      <c r="U35" s="3">
        <v>3.3929999999999998</v>
      </c>
      <c r="V35" s="4" t="s">
        <v>21</v>
      </c>
      <c r="W35" s="3">
        <v>0.26</v>
      </c>
      <c r="X35" s="4">
        <v>0.13</v>
      </c>
    </row>
    <row r="36" spans="1:24" x14ac:dyDescent="0.2">
      <c r="A36" t="s">
        <v>42</v>
      </c>
      <c r="B36" s="3">
        <v>78.11</v>
      </c>
      <c r="C36" s="3">
        <v>0.39</v>
      </c>
      <c r="D36" s="4">
        <v>0.16</v>
      </c>
      <c r="E36" s="3">
        <v>0.27</v>
      </c>
      <c r="F36" s="4">
        <v>0.1</v>
      </c>
      <c r="G36" s="3">
        <v>1.1100000000000001</v>
      </c>
      <c r="H36" s="4" t="s">
        <v>21</v>
      </c>
      <c r="I36" s="10">
        <v>0.2</v>
      </c>
      <c r="J36" s="10">
        <v>8.4000000000000005E-2</v>
      </c>
      <c r="K36" s="3">
        <v>0.15</v>
      </c>
      <c r="L36" s="4">
        <v>0.04</v>
      </c>
      <c r="M36" s="3">
        <v>3.19</v>
      </c>
      <c r="N36" s="4" t="s">
        <v>21</v>
      </c>
      <c r="O36" s="3" t="s">
        <v>21</v>
      </c>
      <c r="P36" s="4" t="s">
        <v>21</v>
      </c>
      <c r="Q36" s="3">
        <v>3.19</v>
      </c>
      <c r="R36" s="4" t="s">
        <v>21</v>
      </c>
      <c r="S36" s="3">
        <v>2.46</v>
      </c>
      <c r="T36" s="4">
        <v>1.21</v>
      </c>
      <c r="U36" s="3" t="s">
        <v>21</v>
      </c>
      <c r="V36" s="4" t="s">
        <v>21</v>
      </c>
      <c r="W36" s="3">
        <v>0.39</v>
      </c>
      <c r="X36" s="4">
        <v>0.16</v>
      </c>
    </row>
    <row r="37" spans="1:24" x14ac:dyDescent="0.2">
      <c r="A37" t="s">
        <v>43</v>
      </c>
      <c r="B37" s="3">
        <v>106.17</v>
      </c>
      <c r="C37" s="3">
        <v>0.11</v>
      </c>
      <c r="D37" s="4">
        <v>8.2000000000000003E-2</v>
      </c>
      <c r="E37" s="3">
        <v>0.13</v>
      </c>
      <c r="F37" s="4">
        <v>0.05</v>
      </c>
      <c r="G37" s="3">
        <v>0.18</v>
      </c>
      <c r="H37" s="4" t="s">
        <v>21</v>
      </c>
      <c r="I37" s="10">
        <v>1.4E-2</v>
      </c>
      <c r="J37" s="10">
        <v>2.4E-2</v>
      </c>
      <c r="K37" s="14">
        <v>0.114</v>
      </c>
      <c r="L37" s="15">
        <v>0.13</v>
      </c>
      <c r="M37" s="3" t="s">
        <v>21</v>
      </c>
      <c r="N37" s="4" t="s">
        <v>21</v>
      </c>
      <c r="O37" s="3" t="s">
        <v>21</v>
      </c>
      <c r="P37" s="4" t="s">
        <v>21</v>
      </c>
      <c r="Q37" s="3" t="s">
        <v>21</v>
      </c>
      <c r="R37" s="4" t="s">
        <v>21</v>
      </c>
      <c r="S37" s="3" t="s">
        <v>21</v>
      </c>
      <c r="T37" s="4" t="s">
        <v>21</v>
      </c>
      <c r="U37" s="3" t="s">
        <v>21</v>
      </c>
      <c r="V37" s="4" t="s">
        <v>21</v>
      </c>
      <c r="W37" s="3">
        <v>0.11</v>
      </c>
      <c r="X37" s="4">
        <v>8.2000000000000003E-2</v>
      </c>
    </row>
    <row r="38" spans="1:24" x14ac:dyDescent="0.2">
      <c r="A38" t="s">
        <v>17</v>
      </c>
      <c r="B38" s="3">
        <v>12</v>
      </c>
      <c r="C38" s="3">
        <f>C35*(84/92)+C36*(72/78)+C37*(96/106)</f>
        <v>0.69701394585726006</v>
      </c>
      <c r="D38" s="4" t="s">
        <v>21</v>
      </c>
      <c r="E38" s="3">
        <f t="shared" ref="E38" si="0">E35*(84/92)+E36*(72/78)+E37*(96/106)</f>
        <v>0.54044487915693828</v>
      </c>
      <c r="F38" s="4" t="s">
        <v>21</v>
      </c>
      <c r="G38" s="3">
        <f t="shared" ref="G38" si="1">G35*(84/92)+G36*(72/78)+G37*(96/106)</f>
        <v>1.6258951221051303</v>
      </c>
      <c r="H38" s="4" t="s">
        <v>21</v>
      </c>
      <c r="I38" s="10">
        <f t="shared" ref="I38" si="2">I35*(84/92)+I36*(72/78)+I37*(96/106)</f>
        <v>0.27033810815927306</v>
      </c>
      <c r="J38" s="10" t="s">
        <v>21</v>
      </c>
      <c r="K38" s="3">
        <f t="shared" ref="K38" si="3">K35*(84/92)+K36*(72/78)+K37*(96/106)</f>
        <v>0.41518508234997165</v>
      </c>
      <c r="L38" s="4" t="s">
        <v>21</v>
      </c>
      <c r="M38" s="3">
        <f>M35*(84/92)+M36*(72/78)</f>
        <v>4.3598327759197328</v>
      </c>
      <c r="N38" s="4" t="s">
        <v>21</v>
      </c>
      <c r="O38" s="3" t="s">
        <v>21</v>
      </c>
      <c r="P38" s="4" t="s">
        <v>21</v>
      </c>
      <c r="Q38" s="3">
        <f>Q35*(84/92)+Q36*(72/78)</f>
        <v>4.3598327759197328</v>
      </c>
      <c r="R38" s="4" t="s">
        <v>21</v>
      </c>
      <c r="S38" s="3">
        <f>S35*(84/92)+S36*(72/78)</f>
        <v>3.3755518394648831</v>
      </c>
      <c r="T38" s="4" t="s">
        <v>21</v>
      </c>
      <c r="U38" s="3" t="s">
        <v>21</v>
      </c>
      <c r="V38" s="4" t="s">
        <v>21</v>
      </c>
      <c r="W38" s="3">
        <f>W35*(84/92)+W36*(72/78)+W37*(96/106)</f>
        <v>0.69701394585726006</v>
      </c>
      <c r="X38" s="4" t="s">
        <v>21</v>
      </c>
    </row>
    <row r="39" spans="1:24" x14ac:dyDescent="0.2">
      <c r="A39" t="s">
        <v>18</v>
      </c>
      <c r="B39" s="3">
        <v>12</v>
      </c>
      <c r="C39" s="3">
        <f>J64</f>
        <v>0.2674285714285714</v>
      </c>
      <c r="D39" s="4" t="s">
        <v>21</v>
      </c>
      <c r="E39" s="3">
        <f>J65</f>
        <v>0.36942857142857133</v>
      </c>
      <c r="F39" s="4" t="s">
        <v>21</v>
      </c>
      <c r="G39" s="3">
        <f>J66</f>
        <v>0.38485714285714284</v>
      </c>
      <c r="H39" s="4" t="s">
        <v>21</v>
      </c>
      <c r="I39" s="10">
        <f>J67</f>
        <v>0.13319999999999999</v>
      </c>
      <c r="J39" s="10" t="s">
        <v>21</v>
      </c>
      <c r="K39" s="3">
        <f>J68</f>
        <v>0.33342857142857141</v>
      </c>
      <c r="L39" s="4" t="s">
        <v>21</v>
      </c>
      <c r="M39" s="3" t="s">
        <v>21</v>
      </c>
      <c r="N39" s="4" t="s">
        <v>21</v>
      </c>
      <c r="O39" s="3" t="s">
        <v>21</v>
      </c>
      <c r="P39" s="4" t="s">
        <v>21</v>
      </c>
      <c r="Q39" s="3" t="s">
        <v>21</v>
      </c>
      <c r="R39" s="4" t="s">
        <v>21</v>
      </c>
      <c r="S39" s="3" t="s">
        <v>21</v>
      </c>
      <c r="T39" s="4" t="s">
        <v>21</v>
      </c>
      <c r="U39" s="3" t="s">
        <v>21</v>
      </c>
      <c r="V39" s="4" t="s">
        <v>21</v>
      </c>
      <c r="W39" s="3" t="s">
        <v>21</v>
      </c>
      <c r="X39" s="4" t="s">
        <v>21</v>
      </c>
    </row>
    <row r="40" spans="1:24" x14ac:dyDescent="0.2">
      <c r="A40" t="s">
        <v>19</v>
      </c>
      <c r="B40" s="3">
        <v>12</v>
      </c>
      <c r="C40" s="3">
        <f>I77</f>
        <v>7.2282150494520178E-2</v>
      </c>
      <c r="D40" s="4" t="s">
        <v>21</v>
      </c>
      <c r="E40" s="3">
        <f>I78</f>
        <v>0.22457003475006682</v>
      </c>
      <c r="F40" s="4" t="s">
        <v>21</v>
      </c>
      <c r="G40" s="3">
        <f>I79</f>
        <v>0.34944493450948944</v>
      </c>
      <c r="H40" s="4" t="s">
        <v>21</v>
      </c>
      <c r="I40" s="10">
        <f>I80</f>
        <v>5.4947286821705431E-2</v>
      </c>
      <c r="J40" s="10" t="s">
        <v>21</v>
      </c>
      <c r="K40" s="3">
        <f>I81</f>
        <v>0.33955880780539965</v>
      </c>
      <c r="L40" s="4" t="s">
        <v>21</v>
      </c>
      <c r="M40" s="3" t="s">
        <v>21</v>
      </c>
      <c r="N40" s="4" t="s">
        <v>21</v>
      </c>
      <c r="O40" s="3" t="s">
        <v>21</v>
      </c>
      <c r="P40" s="4" t="s">
        <v>21</v>
      </c>
      <c r="Q40" s="3" t="s">
        <v>21</v>
      </c>
      <c r="R40" s="4" t="s">
        <v>21</v>
      </c>
      <c r="S40" s="3" t="s">
        <v>21</v>
      </c>
      <c r="T40" s="4" t="s">
        <v>21</v>
      </c>
      <c r="U40" s="3" t="s">
        <v>21</v>
      </c>
      <c r="V40" s="4" t="s">
        <v>21</v>
      </c>
      <c r="W40" s="3" t="s">
        <v>21</v>
      </c>
      <c r="X40" s="4" t="s">
        <v>21</v>
      </c>
    </row>
    <row r="41" spans="1:24" x14ac:dyDescent="0.2">
      <c r="A41" t="s">
        <v>35</v>
      </c>
      <c r="B41" s="3">
        <v>30.03</v>
      </c>
      <c r="C41" s="3">
        <v>1.73</v>
      </c>
      <c r="D41" s="4">
        <v>1.22</v>
      </c>
      <c r="E41" s="3">
        <v>2.09</v>
      </c>
      <c r="F41" s="4">
        <v>0.37</v>
      </c>
      <c r="G41" s="3">
        <v>1.86</v>
      </c>
      <c r="H41" s="4">
        <v>1.26</v>
      </c>
      <c r="I41" s="10">
        <v>0.73</v>
      </c>
      <c r="J41" s="10">
        <v>0.62</v>
      </c>
      <c r="K41" s="3">
        <v>2.08</v>
      </c>
      <c r="L41" s="4">
        <v>0.84</v>
      </c>
      <c r="M41" s="3">
        <v>1.6950000000000001</v>
      </c>
      <c r="N41" s="4">
        <v>2.27</v>
      </c>
      <c r="O41" s="3">
        <v>1.99</v>
      </c>
      <c r="P41" s="4">
        <v>2.67</v>
      </c>
      <c r="Q41" s="3">
        <v>1.4</v>
      </c>
      <c r="R41" s="4" t="s">
        <v>21</v>
      </c>
      <c r="S41" s="3">
        <v>1.69</v>
      </c>
      <c r="T41" s="4">
        <v>1.62</v>
      </c>
      <c r="U41" s="3">
        <v>0.70899999999999996</v>
      </c>
      <c r="V41" s="4" t="s">
        <v>21</v>
      </c>
      <c r="W41" s="3">
        <v>1.73</v>
      </c>
      <c r="X41" s="4">
        <v>1.22</v>
      </c>
    </row>
    <row r="42" spans="1:24" x14ac:dyDescent="0.2">
      <c r="A42" t="s">
        <v>31</v>
      </c>
      <c r="B42" s="3">
        <v>44.05</v>
      </c>
      <c r="C42" s="3">
        <v>1.55</v>
      </c>
      <c r="D42" s="4">
        <v>0.75</v>
      </c>
      <c r="E42" s="3">
        <v>0.77</v>
      </c>
      <c r="F42" s="4">
        <v>0.2</v>
      </c>
      <c r="G42" s="3">
        <v>0.77</v>
      </c>
      <c r="H42" s="4">
        <v>0.2</v>
      </c>
      <c r="I42" s="10">
        <v>0.56999999999999995</v>
      </c>
      <c r="J42" s="10">
        <v>0.3</v>
      </c>
      <c r="K42" s="3">
        <v>1.24</v>
      </c>
      <c r="L42" s="4">
        <v>0.28000000000000003</v>
      </c>
      <c r="M42" s="3">
        <v>3.27</v>
      </c>
      <c r="N42" s="4" t="s">
        <v>21</v>
      </c>
      <c r="O42" s="3" t="s">
        <v>21</v>
      </c>
      <c r="P42" s="4" t="s">
        <v>21</v>
      </c>
      <c r="Q42" s="3">
        <v>3.27</v>
      </c>
      <c r="R42" s="4" t="s">
        <v>21</v>
      </c>
      <c r="S42" s="3">
        <v>2.81</v>
      </c>
      <c r="T42" s="4">
        <v>1.36</v>
      </c>
      <c r="U42" s="3">
        <v>0.497</v>
      </c>
      <c r="V42" s="4" t="s">
        <v>21</v>
      </c>
      <c r="W42" s="3">
        <v>1.55</v>
      </c>
      <c r="X42" s="4">
        <v>0.75</v>
      </c>
    </row>
    <row r="43" spans="1:24" x14ac:dyDescent="0.2">
      <c r="A43" t="s">
        <v>32</v>
      </c>
      <c r="B43" s="3">
        <v>58.08</v>
      </c>
      <c r="C43" s="3">
        <v>0.63</v>
      </c>
      <c r="D43" s="4">
        <v>0.17</v>
      </c>
      <c r="E43" s="3">
        <v>0.54</v>
      </c>
      <c r="F43" s="4">
        <v>0.15</v>
      </c>
      <c r="G43" s="3">
        <v>0.75</v>
      </c>
      <c r="H43" s="4" t="s">
        <v>21</v>
      </c>
      <c r="I43" s="10">
        <v>0.16</v>
      </c>
      <c r="J43" s="10">
        <v>0.13</v>
      </c>
      <c r="K43" s="3">
        <v>0.45</v>
      </c>
      <c r="L43" s="4">
        <v>7.0000000000000007E-2</v>
      </c>
      <c r="M43" s="3">
        <v>1.25</v>
      </c>
      <c r="N43" s="4" t="s">
        <v>21</v>
      </c>
      <c r="O43" s="3" t="s">
        <v>21</v>
      </c>
      <c r="P43" s="4" t="s">
        <v>21</v>
      </c>
      <c r="Q43" s="3">
        <v>1.25</v>
      </c>
      <c r="R43" s="4" t="s">
        <v>21</v>
      </c>
      <c r="S43" s="3">
        <v>1.08</v>
      </c>
      <c r="T43" s="4">
        <v>0.28999999999999998</v>
      </c>
      <c r="U43" s="3">
        <v>0.48399999999999999</v>
      </c>
      <c r="V43" s="4" t="s">
        <v>21</v>
      </c>
      <c r="W43" s="3">
        <v>0.63</v>
      </c>
      <c r="X43" s="4">
        <v>0.17</v>
      </c>
    </row>
    <row r="44" spans="1:24" x14ac:dyDescent="0.2">
      <c r="A44" t="s">
        <v>33</v>
      </c>
      <c r="B44" s="3">
        <v>17.03</v>
      </c>
      <c r="C44" s="3">
        <v>1.33</v>
      </c>
      <c r="D44" s="4">
        <v>1.21</v>
      </c>
      <c r="E44" s="3">
        <v>0.84</v>
      </c>
      <c r="F44" s="4">
        <v>0.37</v>
      </c>
      <c r="G44" s="3">
        <v>2.72</v>
      </c>
      <c r="H44" s="4">
        <v>2.3199999999999998</v>
      </c>
      <c r="I44" s="10">
        <v>0.52</v>
      </c>
      <c r="J44" s="10">
        <v>0.35</v>
      </c>
      <c r="K44" s="3">
        <v>2.17</v>
      </c>
      <c r="L44" s="4">
        <v>1.27</v>
      </c>
      <c r="M44" s="3" t="s">
        <v>21</v>
      </c>
      <c r="N44" s="4" t="s">
        <v>21</v>
      </c>
      <c r="O44" s="3" t="s">
        <v>21</v>
      </c>
      <c r="P44" s="4" t="s">
        <v>21</v>
      </c>
      <c r="Q44" s="3" t="s">
        <v>21</v>
      </c>
      <c r="R44" s="4" t="s">
        <v>21</v>
      </c>
      <c r="S44" s="3" t="s">
        <v>21</v>
      </c>
      <c r="T44" s="4" t="s">
        <v>21</v>
      </c>
      <c r="U44" s="3">
        <v>0.73599999999999999</v>
      </c>
      <c r="V44" s="4" t="s">
        <v>21</v>
      </c>
      <c r="W44" s="3">
        <v>1.33</v>
      </c>
      <c r="X44" s="4">
        <v>1.21</v>
      </c>
    </row>
    <row r="45" spans="1:24" x14ac:dyDescent="0.2">
      <c r="A45" t="s">
        <v>34</v>
      </c>
      <c r="B45" s="3">
        <v>62.07</v>
      </c>
      <c r="C45" s="3">
        <v>1.3500000000000001E-3</v>
      </c>
      <c r="D45" s="4">
        <v>1.7099999999999999E-3</v>
      </c>
      <c r="E45" s="3">
        <v>8.0000000000000002E-3</v>
      </c>
      <c r="F45" s="4">
        <v>2E-3</v>
      </c>
      <c r="G45" s="3">
        <v>4.6499999999999996E-3</v>
      </c>
      <c r="H45" s="4" t="s">
        <v>21</v>
      </c>
      <c r="I45" s="10">
        <v>1.2999999999999999E-3</v>
      </c>
      <c r="J45" s="10">
        <v>1.1000000000000001E-3</v>
      </c>
      <c r="K45" s="3">
        <f>I45</f>
        <v>1.2999999999999999E-3</v>
      </c>
      <c r="L45" s="4" t="s">
        <v>21</v>
      </c>
      <c r="M45" s="3" t="s">
        <v>21</v>
      </c>
      <c r="N45" s="4" t="s">
        <v>21</v>
      </c>
      <c r="O45" s="3" t="s">
        <v>21</v>
      </c>
      <c r="P45" s="4" t="s">
        <v>21</v>
      </c>
      <c r="Q45" s="3" t="s">
        <v>21</v>
      </c>
      <c r="R45" s="4" t="s">
        <v>21</v>
      </c>
      <c r="S45" s="3" t="s">
        <v>21</v>
      </c>
      <c r="T45" s="4" t="s">
        <v>21</v>
      </c>
      <c r="U45" s="3">
        <v>1E-3</v>
      </c>
      <c r="V45" s="4" t="s">
        <v>21</v>
      </c>
      <c r="W45" s="3">
        <v>1.3500000000000001E-3</v>
      </c>
      <c r="X45" s="4">
        <v>1.7099999999999999E-3</v>
      </c>
    </row>
    <row r="46" spans="1:24" x14ac:dyDescent="0.2">
      <c r="A46" t="s">
        <v>36</v>
      </c>
      <c r="B46" s="3">
        <v>27.02</v>
      </c>
      <c r="C46" s="3">
        <v>0.42</v>
      </c>
      <c r="D46" s="4">
        <v>0.26</v>
      </c>
      <c r="E46" s="3">
        <v>0.72</v>
      </c>
      <c r="F46" s="4">
        <v>0.16</v>
      </c>
      <c r="G46" s="3">
        <v>1.52</v>
      </c>
      <c r="H46" s="4">
        <v>0.82</v>
      </c>
      <c r="I46" s="10">
        <v>0.41</v>
      </c>
      <c r="J46" s="10">
        <v>0.15</v>
      </c>
      <c r="K46" s="3">
        <v>0.28999999999999998</v>
      </c>
      <c r="L46" s="4">
        <v>0.38</v>
      </c>
      <c r="M46" s="3">
        <v>6.6</v>
      </c>
      <c r="N46" s="4">
        <v>7.31</v>
      </c>
      <c r="O46" s="3">
        <v>5.09</v>
      </c>
      <c r="P46" s="4">
        <v>5.64</v>
      </c>
      <c r="Q46" s="3">
        <v>8.11</v>
      </c>
      <c r="R46" s="4" t="s">
        <v>21</v>
      </c>
      <c r="S46" s="3">
        <v>5</v>
      </c>
      <c r="T46" s="4">
        <v>4.93</v>
      </c>
      <c r="U46" s="3" t="s">
        <v>21</v>
      </c>
      <c r="V46" s="4" t="s">
        <v>21</v>
      </c>
      <c r="W46" s="3">
        <v>0.42</v>
      </c>
      <c r="X46" s="4">
        <v>0.26</v>
      </c>
    </row>
    <row r="47" spans="1:24" x14ac:dyDescent="0.2">
      <c r="A47" t="s">
        <v>45</v>
      </c>
      <c r="B47" s="3">
        <v>47.02</v>
      </c>
      <c r="C47" s="3">
        <v>0.79</v>
      </c>
      <c r="D47" s="4">
        <v>0.66</v>
      </c>
      <c r="E47" s="3">
        <v>0.28000000000000003</v>
      </c>
      <c r="F47" s="4">
        <v>0.09</v>
      </c>
      <c r="G47" s="3">
        <v>0.56999999999999995</v>
      </c>
      <c r="H47" s="4">
        <v>0.46</v>
      </c>
      <c r="I47" s="10">
        <v>0.21</v>
      </c>
      <c r="J47" s="10">
        <v>9.6000000000000002E-2</v>
      </c>
      <c r="K47" s="3">
        <v>1</v>
      </c>
      <c r="L47" s="4">
        <v>0.49</v>
      </c>
      <c r="M47" s="3">
        <v>0.63</v>
      </c>
      <c r="N47" s="4">
        <v>1.06</v>
      </c>
      <c r="O47" s="3">
        <v>0.89</v>
      </c>
      <c r="P47" s="4">
        <v>1.5</v>
      </c>
      <c r="Q47" s="3">
        <v>0.38</v>
      </c>
      <c r="R47" s="4" t="s">
        <v>21</v>
      </c>
      <c r="S47" s="3">
        <v>0.54</v>
      </c>
      <c r="T47" s="4">
        <v>0.71</v>
      </c>
      <c r="U47" s="3" t="s">
        <v>21</v>
      </c>
      <c r="V47" s="4" t="s">
        <v>21</v>
      </c>
      <c r="W47" s="3">
        <v>0.79</v>
      </c>
      <c r="X47" s="4">
        <v>0.66</v>
      </c>
    </row>
    <row r="48" spans="1:24" x14ac:dyDescent="0.2">
      <c r="A48" t="s">
        <v>46</v>
      </c>
      <c r="B48" s="3">
        <v>60.05</v>
      </c>
      <c r="C48" s="3">
        <v>3.05</v>
      </c>
      <c r="D48" s="4">
        <v>0.9</v>
      </c>
      <c r="E48" s="3">
        <v>2.13</v>
      </c>
      <c r="F48" s="4">
        <v>0.67</v>
      </c>
      <c r="G48" s="3">
        <v>4.41</v>
      </c>
      <c r="H48" s="4">
        <v>2.66</v>
      </c>
      <c r="I48" s="10">
        <v>3.55</v>
      </c>
      <c r="J48" s="10">
        <v>1.47</v>
      </c>
      <c r="K48" s="3">
        <v>5.59</v>
      </c>
      <c r="L48" s="4">
        <v>2.5499999999999998</v>
      </c>
      <c r="M48" s="3">
        <v>8.1300000000000008</v>
      </c>
      <c r="N48" s="4">
        <v>5.45</v>
      </c>
      <c r="O48" s="3">
        <v>7.29</v>
      </c>
      <c r="P48" s="4">
        <v>4.8899999999999997</v>
      </c>
      <c r="Q48" s="3">
        <v>8.9700000000000006</v>
      </c>
      <c r="R48" s="4" t="s">
        <v>21</v>
      </c>
      <c r="S48" s="3">
        <v>7.08</v>
      </c>
      <c r="T48" s="4">
        <v>3.4</v>
      </c>
      <c r="U48" s="3" t="s">
        <v>21</v>
      </c>
      <c r="V48" s="4" t="s">
        <v>21</v>
      </c>
      <c r="W48" s="3">
        <v>1.55</v>
      </c>
      <c r="X48" s="4">
        <v>0.75</v>
      </c>
    </row>
    <row r="49" spans="1:24" x14ac:dyDescent="0.2">
      <c r="A49" t="s">
        <v>89</v>
      </c>
      <c r="B49" s="3">
        <v>72.11</v>
      </c>
      <c r="C49" s="3">
        <v>0.5</v>
      </c>
      <c r="D49" s="4">
        <v>0.21</v>
      </c>
      <c r="E49" s="3">
        <v>0.13</v>
      </c>
      <c r="F49" s="4">
        <v>0.04</v>
      </c>
      <c r="G49" s="3">
        <v>0.22</v>
      </c>
      <c r="H49" s="4" t="s">
        <v>21</v>
      </c>
      <c r="I49" s="20">
        <v>0.18099999999999999</v>
      </c>
      <c r="J49" s="20" t="s">
        <v>21</v>
      </c>
      <c r="K49" s="14">
        <v>0.9</v>
      </c>
      <c r="L49" s="15" t="s">
        <v>21</v>
      </c>
      <c r="M49" s="3" t="s">
        <v>21</v>
      </c>
      <c r="N49" s="4" t="s">
        <v>21</v>
      </c>
      <c r="O49" s="3" t="s">
        <v>21</v>
      </c>
      <c r="P49" s="4" t="s">
        <v>21</v>
      </c>
      <c r="Q49" s="3" t="s">
        <v>21</v>
      </c>
      <c r="R49" s="4" t="s">
        <v>21</v>
      </c>
      <c r="S49" s="3" t="s">
        <v>21</v>
      </c>
      <c r="T49" s="4" t="s">
        <v>21</v>
      </c>
      <c r="U49" s="3" t="s">
        <v>21</v>
      </c>
      <c r="V49" s="4" t="s">
        <v>21</v>
      </c>
      <c r="W49" s="3" t="s">
        <v>21</v>
      </c>
      <c r="X49" s="4" t="s">
        <v>21</v>
      </c>
    </row>
    <row r="50" spans="1:24" x14ac:dyDescent="0.2">
      <c r="A50" t="s">
        <v>62</v>
      </c>
      <c r="B50" s="3">
        <v>72.06</v>
      </c>
      <c r="C50" s="14">
        <v>0.73</v>
      </c>
      <c r="D50" s="15" t="s">
        <v>21</v>
      </c>
      <c r="E50" s="14">
        <v>0.73</v>
      </c>
      <c r="F50" s="15" t="s">
        <v>21</v>
      </c>
      <c r="G50" s="14">
        <v>0.73</v>
      </c>
      <c r="H50" s="15" t="s">
        <v>21</v>
      </c>
      <c r="I50" s="20">
        <v>0.73</v>
      </c>
      <c r="J50" s="20" t="s">
        <v>21</v>
      </c>
      <c r="K50" s="14">
        <v>0.73</v>
      </c>
      <c r="L50" s="15" t="s">
        <v>21</v>
      </c>
      <c r="M50" s="3" t="s">
        <v>21</v>
      </c>
      <c r="N50" s="4" t="s">
        <v>21</v>
      </c>
      <c r="O50" s="3" t="s">
        <v>21</v>
      </c>
      <c r="P50" s="4" t="s">
        <v>21</v>
      </c>
      <c r="Q50" s="3" t="s">
        <v>21</v>
      </c>
      <c r="R50" s="4" t="s">
        <v>21</v>
      </c>
      <c r="S50" s="3" t="s">
        <v>21</v>
      </c>
      <c r="T50" s="4" t="s">
        <v>21</v>
      </c>
      <c r="U50" s="3" t="s">
        <v>21</v>
      </c>
      <c r="V50" s="4" t="s">
        <v>21</v>
      </c>
      <c r="W50" s="3" t="s">
        <v>21</v>
      </c>
      <c r="X50" s="4" t="s">
        <v>21</v>
      </c>
    </row>
    <row r="51" spans="1:24" ht="17" thickBot="1" x14ac:dyDescent="0.25">
      <c r="A51" t="s">
        <v>63</v>
      </c>
      <c r="B51" s="3">
        <v>60.05</v>
      </c>
      <c r="C51" s="23">
        <v>0.74</v>
      </c>
      <c r="D51" s="24" t="s">
        <v>21</v>
      </c>
      <c r="E51" s="23">
        <v>0.86</v>
      </c>
      <c r="F51" s="24" t="s">
        <v>21</v>
      </c>
      <c r="G51" s="23">
        <v>0.86</v>
      </c>
      <c r="H51" s="24" t="s">
        <v>21</v>
      </c>
      <c r="I51" s="20">
        <v>0.25</v>
      </c>
      <c r="J51" s="20" t="s">
        <v>21</v>
      </c>
      <c r="K51" s="23">
        <v>0.71</v>
      </c>
      <c r="L51" s="24" t="s">
        <v>21</v>
      </c>
      <c r="M51" s="3" t="s">
        <v>21</v>
      </c>
      <c r="N51" s="4" t="s">
        <v>21</v>
      </c>
      <c r="O51" s="3" t="s">
        <v>21</v>
      </c>
      <c r="P51" s="4" t="s">
        <v>21</v>
      </c>
      <c r="Q51" s="3" t="s">
        <v>21</v>
      </c>
      <c r="R51" s="4" t="s">
        <v>21</v>
      </c>
      <c r="S51" s="3" t="s">
        <v>21</v>
      </c>
      <c r="T51" s="4" t="s">
        <v>21</v>
      </c>
      <c r="U51" s="3" t="s">
        <v>21</v>
      </c>
      <c r="V51" s="4" t="s">
        <v>21</v>
      </c>
      <c r="W51" s="3" t="s">
        <v>21</v>
      </c>
      <c r="X51" s="4" t="s">
        <v>21</v>
      </c>
    </row>
    <row r="52" spans="1:24" ht="17" thickBot="1" x14ac:dyDescent="0.25">
      <c r="A52" s="7" t="s">
        <v>22</v>
      </c>
      <c r="B52" s="19"/>
      <c r="C52" s="47">
        <f>((12/44)*C13+(12/28)*C14+(12/16)*C15)/1000</f>
        <v>0.49175055194805189</v>
      </c>
      <c r="D52" s="48"/>
      <c r="E52" s="47">
        <f>((12/44)*E13+(12/28)*E14+(12/16)*E15)/1000</f>
        <v>0.48941610389610385</v>
      </c>
      <c r="F52" s="48"/>
      <c r="G52" s="47">
        <f>((12/44)*G13+(12/28)*G14+(12/16)*G15)/1000</f>
        <v>0.46498948051948052</v>
      </c>
      <c r="H52" s="48"/>
      <c r="I52" s="47">
        <f>((12/44)*I13+(12/28)*I14+(12/16)*I15)/1000</f>
        <v>0.48827318181818175</v>
      </c>
      <c r="J52" s="48"/>
      <c r="K52" s="47">
        <f>((12/44)*K13+(12/28)*K14+(12/16)*K15)/1000</f>
        <v>0.48035201298701297</v>
      </c>
      <c r="L52" s="48"/>
      <c r="M52" s="47">
        <f>((12/44)*M13+(12/28)*M14+(12/16)*M15)/1000</f>
        <v>0.52282329545454542</v>
      </c>
      <c r="N52" s="48"/>
      <c r="O52" s="47">
        <f>((12/44)*O13+(12/28)*O14+(12/16)*O15)/1000</f>
        <v>0.47516347402597398</v>
      </c>
      <c r="P52" s="48"/>
      <c r="Q52" s="47">
        <f>((12/44)*Q13+(12/28)*Q14+(12/16)*Q15)/1000</f>
        <v>0.57005454545454548</v>
      </c>
      <c r="R52" s="48"/>
      <c r="S52" s="47">
        <f>((12/44)*S13+(12/28)*S14+(12/16)*S15)/1000</f>
        <v>0.51312272727272723</v>
      </c>
      <c r="T52" s="48"/>
      <c r="U52" s="47">
        <f>((12/44)*U13+(12/28)*U14+(12/16)*U15)/1000</f>
        <v>0.57005454545454548</v>
      </c>
      <c r="V52" s="48"/>
      <c r="W52" s="47">
        <f>((12/44)*W13+(12/28)*W14+(12/16)*W15)/1000</f>
        <v>0.57005454545454548</v>
      </c>
      <c r="X52" s="48"/>
    </row>
    <row r="58" spans="1:24" ht="17" thickBot="1" x14ac:dyDescent="0.25">
      <c r="A58" t="s">
        <v>101</v>
      </c>
      <c r="B58" s="44"/>
      <c r="C58" s="44"/>
      <c r="D58" s="44"/>
      <c r="E58" s="44"/>
      <c r="F58" s="44"/>
      <c r="G58" s="44"/>
      <c r="L58" t="s">
        <v>111</v>
      </c>
      <c r="S58" t="s">
        <v>137</v>
      </c>
    </row>
    <row r="59" spans="1:24" x14ac:dyDescent="0.2">
      <c r="A59" s="42" t="s">
        <v>96</v>
      </c>
      <c r="B59" s="26" t="s">
        <v>66</v>
      </c>
      <c r="C59" s="26" t="s">
        <v>67</v>
      </c>
      <c r="D59" s="26" t="s">
        <v>68</v>
      </c>
      <c r="E59" s="26" t="s">
        <v>69</v>
      </c>
      <c r="F59" s="26" t="s">
        <v>70</v>
      </c>
      <c r="G59" s="26" t="s">
        <v>71</v>
      </c>
      <c r="H59" s="26" t="s">
        <v>72</v>
      </c>
      <c r="I59" s="26" t="s">
        <v>73</v>
      </c>
      <c r="J59" s="27"/>
      <c r="M59" t="s">
        <v>103</v>
      </c>
      <c r="N59" t="s">
        <v>104</v>
      </c>
      <c r="O59" t="s">
        <v>105</v>
      </c>
      <c r="P59" t="s">
        <v>106</v>
      </c>
      <c r="Q59" t="s">
        <v>107</v>
      </c>
      <c r="R59" t="s">
        <v>108</v>
      </c>
      <c r="S59" t="s">
        <v>137</v>
      </c>
    </row>
    <row r="60" spans="1:24" x14ac:dyDescent="0.2">
      <c r="A60" s="43"/>
      <c r="B60" s="10" t="s">
        <v>76</v>
      </c>
      <c r="C60" s="10" t="s">
        <v>76</v>
      </c>
      <c r="D60" s="10" t="s">
        <v>76</v>
      </c>
      <c r="E60" s="10" t="s">
        <v>76</v>
      </c>
      <c r="F60" s="10" t="s">
        <v>77</v>
      </c>
      <c r="G60" s="10" t="s">
        <v>77</v>
      </c>
      <c r="H60" s="10" t="s">
        <v>74</v>
      </c>
      <c r="I60" s="10" t="s">
        <v>75</v>
      </c>
      <c r="J60" s="29"/>
      <c r="L60" s="39" t="s">
        <v>109</v>
      </c>
      <c r="M60">
        <v>1000</v>
      </c>
      <c r="N60">
        <v>1000</v>
      </c>
      <c r="O60">
        <v>1000</v>
      </c>
      <c r="P60">
        <v>1000</v>
      </c>
      <c r="Q60">
        <v>1000</v>
      </c>
      <c r="R60">
        <v>1000</v>
      </c>
      <c r="S60" t="s">
        <v>137</v>
      </c>
    </row>
    <row r="61" spans="1:24" x14ac:dyDescent="0.2">
      <c r="A61" s="28" t="s">
        <v>64</v>
      </c>
      <c r="B61" s="10">
        <v>56</v>
      </c>
      <c r="C61" s="10">
        <v>56</v>
      </c>
      <c r="D61" s="10">
        <v>56</v>
      </c>
      <c r="E61" s="10">
        <v>56</v>
      </c>
      <c r="F61" s="10">
        <v>70</v>
      </c>
      <c r="G61" s="10">
        <v>70</v>
      </c>
      <c r="H61" s="10">
        <v>84</v>
      </c>
      <c r="I61" s="10">
        <v>112</v>
      </c>
      <c r="J61" s="29"/>
      <c r="L61" t="s">
        <v>110</v>
      </c>
      <c r="M61" s="40">
        <f>M60*I52</f>
        <v>488.27318181818174</v>
      </c>
      <c r="N61" s="40">
        <f>N60*G52</f>
        <v>464.98948051948054</v>
      </c>
      <c r="O61" s="40">
        <f>O60*E52</f>
        <v>489.41610389610383</v>
      </c>
      <c r="P61" s="40">
        <f>P60*C52</f>
        <v>491.75055194805191</v>
      </c>
      <c r="Q61" s="40">
        <f>Q60*Q52</f>
        <v>570.05454545454552</v>
      </c>
      <c r="R61" s="40">
        <f>R60*K52</f>
        <v>480.35201298701298</v>
      </c>
      <c r="S61" t="s">
        <v>137</v>
      </c>
    </row>
    <row r="62" spans="1:24" ht="17" thickBot="1" x14ac:dyDescent="0.25">
      <c r="A62" s="28" t="s">
        <v>98</v>
      </c>
      <c r="B62" s="10">
        <v>48</v>
      </c>
      <c r="C62" s="10">
        <v>48</v>
      </c>
      <c r="D62" s="10">
        <v>48</v>
      </c>
      <c r="E62" s="10">
        <v>48</v>
      </c>
      <c r="F62" s="10">
        <v>60</v>
      </c>
      <c r="G62" s="10">
        <v>60</v>
      </c>
      <c r="H62" s="10">
        <v>72</v>
      </c>
      <c r="I62" s="10">
        <v>96</v>
      </c>
      <c r="J62" s="29"/>
      <c r="L62" t="s">
        <v>10</v>
      </c>
      <c r="M62">
        <f t="shared" ref="M62:M100" si="4">I13</f>
        <v>1686</v>
      </c>
      <c r="N62">
        <f t="shared" ref="N62:N100" si="5">G13</f>
        <v>1489</v>
      </c>
      <c r="O62">
        <f t="shared" ref="O62:O100" si="6">E13</f>
        <v>1647</v>
      </c>
      <c r="P62">
        <f t="shared" ref="P62:P100" si="7">C13</f>
        <v>1643</v>
      </c>
      <c r="Q62">
        <f t="shared" ref="Q62:Q100" si="8">IF(Q13="x",P62,Q13)</f>
        <v>1703</v>
      </c>
      <c r="R62">
        <f t="shared" ref="R62:R100" si="9">K13</f>
        <v>1585</v>
      </c>
      <c r="S62" t="s">
        <v>137</v>
      </c>
    </row>
    <row r="63" spans="1:24" ht="17" thickBot="1" x14ac:dyDescent="0.25">
      <c r="A63" s="28" t="s">
        <v>99</v>
      </c>
      <c r="B63" s="10">
        <f>B62/B61</f>
        <v>0.8571428571428571</v>
      </c>
      <c r="C63" s="10">
        <f t="shared" ref="C63:I63" si="10">C62/C61</f>
        <v>0.8571428571428571</v>
      </c>
      <c r="D63" s="10">
        <f t="shared" si="10"/>
        <v>0.8571428571428571</v>
      </c>
      <c r="E63" s="10">
        <f t="shared" si="10"/>
        <v>0.8571428571428571</v>
      </c>
      <c r="F63" s="10">
        <f t="shared" si="10"/>
        <v>0.8571428571428571</v>
      </c>
      <c r="G63" s="10">
        <f t="shared" si="10"/>
        <v>0.8571428571428571</v>
      </c>
      <c r="H63" s="10">
        <f t="shared" si="10"/>
        <v>0.8571428571428571</v>
      </c>
      <c r="I63" s="10">
        <f t="shared" si="10"/>
        <v>0.8571428571428571</v>
      </c>
      <c r="J63" s="32" t="s">
        <v>100</v>
      </c>
      <c r="L63" t="s">
        <v>8</v>
      </c>
      <c r="M63">
        <f t="shared" si="4"/>
        <v>63</v>
      </c>
      <c r="N63">
        <f t="shared" si="5"/>
        <v>127</v>
      </c>
      <c r="O63">
        <f t="shared" si="6"/>
        <v>88</v>
      </c>
      <c r="P63">
        <f t="shared" si="7"/>
        <v>93</v>
      </c>
      <c r="Q63">
        <f t="shared" si="8"/>
        <v>210</v>
      </c>
      <c r="R63">
        <f t="shared" si="9"/>
        <v>102</v>
      </c>
      <c r="S63" t="s">
        <v>137</v>
      </c>
    </row>
    <row r="64" spans="1:24" x14ac:dyDescent="0.2">
      <c r="A64" s="25" t="s">
        <v>90</v>
      </c>
      <c r="B64" s="26">
        <v>7.9000000000000001E-2</v>
      </c>
      <c r="C64" s="26">
        <v>0.11</v>
      </c>
      <c r="D64" s="26">
        <v>2.9000000000000001E-2</v>
      </c>
      <c r="E64" s="26">
        <v>2.4E-2</v>
      </c>
      <c r="F64" s="33">
        <v>5.8000000000000003E-2</v>
      </c>
      <c r="G64" s="26" t="s">
        <v>21</v>
      </c>
      <c r="H64" s="26" t="s">
        <v>21</v>
      </c>
      <c r="I64" s="34">
        <v>1.2E-2</v>
      </c>
      <c r="J64" s="37">
        <f>B64*B63+C64*C63+D64*D63+E64*E63+F64*F63+I64*I63</f>
        <v>0.2674285714285714</v>
      </c>
      <c r="L64" t="s">
        <v>6</v>
      </c>
      <c r="M64">
        <f t="shared" si="4"/>
        <v>1.94</v>
      </c>
      <c r="N64">
        <f t="shared" si="5"/>
        <v>5.96</v>
      </c>
      <c r="O64">
        <f t="shared" si="6"/>
        <v>3.36</v>
      </c>
      <c r="P64">
        <f t="shared" si="7"/>
        <v>5.07</v>
      </c>
      <c r="Q64">
        <f t="shared" si="8"/>
        <v>20.8</v>
      </c>
      <c r="R64">
        <f t="shared" si="9"/>
        <v>5.82</v>
      </c>
      <c r="S64" t="s">
        <v>137</v>
      </c>
    </row>
    <row r="65" spans="1:19" x14ac:dyDescent="0.2">
      <c r="A65" s="28" t="s">
        <v>91</v>
      </c>
      <c r="B65" s="10">
        <v>0.13</v>
      </c>
      <c r="C65" s="20">
        <v>9.7000000000000003E-2</v>
      </c>
      <c r="D65" s="10">
        <v>3.6999999999999998E-2</v>
      </c>
      <c r="E65" s="10">
        <v>0.03</v>
      </c>
      <c r="F65" s="10">
        <v>3.1E-2</v>
      </c>
      <c r="G65" s="20">
        <v>0.03</v>
      </c>
      <c r="H65" s="10">
        <v>3.9E-2</v>
      </c>
      <c r="I65" s="4">
        <v>3.6999999999999998E-2</v>
      </c>
      <c r="J65" s="37">
        <f>B65*B63+C65*C63+D65*D63+E65*E63+F65*F63+G65*G63+H65*H63+I65*I63</f>
        <v>0.36942857142857133</v>
      </c>
      <c r="L65" t="s">
        <v>7</v>
      </c>
      <c r="M65">
        <f t="shared" si="4"/>
        <v>3.4</v>
      </c>
      <c r="N65">
        <f t="shared" si="5"/>
        <v>8.4</v>
      </c>
      <c r="O65">
        <f t="shared" si="6"/>
        <v>8.4</v>
      </c>
      <c r="P65">
        <f t="shared" si="7"/>
        <v>1.7</v>
      </c>
      <c r="Q65">
        <f t="shared" si="8"/>
        <v>1.7</v>
      </c>
      <c r="R65">
        <f t="shared" si="9"/>
        <v>9.9</v>
      </c>
      <c r="S65" t="s">
        <v>137</v>
      </c>
    </row>
    <row r="66" spans="1:19" x14ac:dyDescent="0.2">
      <c r="A66" s="28" t="s">
        <v>92</v>
      </c>
      <c r="B66" s="10">
        <v>0.16</v>
      </c>
      <c r="C66" s="10">
        <v>0.11</v>
      </c>
      <c r="D66" s="10">
        <v>0.04</v>
      </c>
      <c r="E66" s="10">
        <v>0.03</v>
      </c>
      <c r="F66" s="20">
        <v>4.8000000000000001E-2</v>
      </c>
      <c r="G66" s="20">
        <v>0.03</v>
      </c>
      <c r="H66" s="10" t="s">
        <v>21</v>
      </c>
      <c r="I66" s="15">
        <v>3.1E-2</v>
      </c>
      <c r="J66" s="37">
        <f>B66*$B$63+C66*$C$63+D66*$D$63+E66*$E$63+F66*$F$63+G66*$G$63+I66*$I$63</f>
        <v>0.38485714285714284</v>
      </c>
      <c r="L66" t="s">
        <v>11</v>
      </c>
      <c r="M66">
        <f t="shared" si="4"/>
        <v>1.7</v>
      </c>
      <c r="N66">
        <f t="shared" si="5"/>
        <v>2.0299999999999998</v>
      </c>
      <c r="O66">
        <f t="shared" si="6"/>
        <v>2.0299999999999998</v>
      </c>
      <c r="P66">
        <f t="shared" si="7"/>
        <v>3.36</v>
      </c>
      <c r="Q66">
        <f t="shared" si="8"/>
        <v>3.36</v>
      </c>
      <c r="R66">
        <f t="shared" si="9"/>
        <v>2.59</v>
      </c>
      <c r="S66" t="s">
        <v>137</v>
      </c>
    </row>
    <row r="67" spans="1:19" x14ac:dyDescent="0.2">
      <c r="A67" s="28" t="s">
        <v>93</v>
      </c>
      <c r="B67" s="10">
        <v>4.2999999999999997E-2</v>
      </c>
      <c r="C67" s="10">
        <v>2.4E-2</v>
      </c>
      <c r="D67" s="10">
        <v>1.0999999999999999E-2</v>
      </c>
      <c r="E67" s="10">
        <v>8.3999999999999995E-3</v>
      </c>
      <c r="F67" s="20">
        <v>2.1999999999999999E-2</v>
      </c>
      <c r="G67" s="20">
        <v>2.5999999999999999E-2</v>
      </c>
      <c r="H67" s="10" t="s">
        <v>21</v>
      </c>
      <c r="I67" s="15">
        <v>2.1000000000000001E-2</v>
      </c>
      <c r="J67" s="37">
        <f t="shared" ref="J67:J68" si="11">B67*$B$63+C67*$C$63+D67*$D$63+E67*$E$63+F67*$F$63+G67*$G$63+I67*$I$63</f>
        <v>0.13319999999999999</v>
      </c>
      <c r="L67" t="s">
        <v>112</v>
      </c>
      <c r="M67">
        <f t="shared" si="4"/>
        <v>3.9</v>
      </c>
      <c r="N67">
        <f t="shared" si="5"/>
        <v>0.9</v>
      </c>
      <c r="O67">
        <f t="shared" si="6"/>
        <v>1.92</v>
      </c>
      <c r="P67">
        <f t="shared" si="7"/>
        <v>2.5499999999999998</v>
      </c>
      <c r="Q67">
        <f t="shared" si="8"/>
        <v>1</v>
      </c>
      <c r="R67">
        <f t="shared" si="9"/>
        <v>3.11</v>
      </c>
      <c r="S67" t="s">
        <v>137</v>
      </c>
    </row>
    <row r="68" spans="1:19" x14ac:dyDescent="0.2">
      <c r="A68" s="28" t="s">
        <v>94</v>
      </c>
      <c r="B68" s="10">
        <v>0.13400000000000001</v>
      </c>
      <c r="C68" s="10">
        <v>0.11700000000000001</v>
      </c>
      <c r="D68" s="10">
        <v>5.7000000000000002E-2</v>
      </c>
      <c r="E68" s="10">
        <v>4.2999999999999997E-2</v>
      </c>
      <c r="F68" s="20">
        <v>5.0000000000000001E-3</v>
      </c>
      <c r="G68" s="20">
        <v>0.03</v>
      </c>
      <c r="H68" s="10" t="s">
        <v>21</v>
      </c>
      <c r="I68" s="15">
        <v>3.0000000000000001E-3</v>
      </c>
      <c r="J68" s="37">
        <f t="shared" si="11"/>
        <v>0.33342857142857141</v>
      </c>
      <c r="L68" t="s">
        <v>12</v>
      </c>
      <c r="M68">
        <f t="shared" si="4"/>
        <v>0.2</v>
      </c>
      <c r="N68">
        <f t="shared" si="5"/>
        <v>0.41</v>
      </c>
      <c r="O68">
        <f t="shared" si="6"/>
        <v>0.16</v>
      </c>
      <c r="P68">
        <f t="shared" si="7"/>
        <v>0.2</v>
      </c>
      <c r="Q68">
        <f t="shared" si="8"/>
        <v>0.2</v>
      </c>
      <c r="R68">
        <f t="shared" si="9"/>
        <v>0.1</v>
      </c>
      <c r="S68" t="s">
        <v>137</v>
      </c>
    </row>
    <row r="69" spans="1:19" ht="17" thickBot="1" x14ac:dyDescent="0.25">
      <c r="A69" s="30" t="s">
        <v>95</v>
      </c>
      <c r="B69" s="31" t="s">
        <v>21</v>
      </c>
      <c r="C69" s="31" t="s">
        <v>21</v>
      </c>
      <c r="D69" s="31" t="s">
        <v>21</v>
      </c>
      <c r="E69" s="31" t="s">
        <v>21</v>
      </c>
      <c r="F69" s="31" t="s">
        <v>21</v>
      </c>
      <c r="G69" s="31" t="s">
        <v>21</v>
      </c>
      <c r="H69" s="31" t="s">
        <v>21</v>
      </c>
      <c r="I69" s="35" t="s">
        <v>21</v>
      </c>
      <c r="J69" s="38" t="s">
        <v>21</v>
      </c>
      <c r="L69" t="s">
        <v>13</v>
      </c>
      <c r="M69">
        <f t="shared" si="4"/>
        <v>7.17</v>
      </c>
      <c r="N69">
        <f t="shared" si="5"/>
        <v>15.3</v>
      </c>
      <c r="O69">
        <f t="shared" si="6"/>
        <v>12.9</v>
      </c>
      <c r="P69">
        <f t="shared" si="7"/>
        <v>9.1</v>
      </c>
      <c r="Q69">
        <f t="shared" si="8"/>
        <v>9.1</v>
      </c>
      <c r="R69">
        <f t="shared" si="9"/>
        <v>6.26</v>
      </c>
      <c r="S69" t="s">
        <v>137</v>
      </c>
    </row>
    <row r="70" spans="1:19" x14ac:dyDescent="0.2">
      <c r="C70" s="10"/>
      <c r="D70" s="10"/>
      <c r="E70" s="10"/>
      <c r="F70" s="10"/>
      <c r="G70" s="10"/>
      <c r="H70" s="10"/>
      <c r="I70" s="10"/>
      <c r="L70" t="s">
        <v>14</v>
      </c>
      <c r="M70">
        <f t="shared" si="4"/>
        <v>8.5</v>
      </c>
      <c r="N70">
        <f t="shared" si="5"/>
        <v>17.600000000000001</v>
      </c>
      <c r="O70">
        <f t="shared" si="6"/>
        <v>17.600000000000001</v>
      </c>
      <c r="P70">
        <f t="shared" si="7"/>
        <v>13</v>
      </c>
      <c r="Q70">
        <f t="shared" si="8"/>
        <v>13</v>
      </c>
      <c r="R70">
        <f t="shared" si="9"/>
        <v>12.4</v>
      </c>
      <c r="S70" t="s">
        <v>137</v>
      </c>
    </row>
    <row r="71" spans="1:19" ht="17" thickBot="1" x14ac:dyDescent="0.25">
      <c r="B71" s="44"/>
      <c r="C71" s="44"/>
      <c r="D71" s="44"/>
      <c r="E71" s="44"/>
      <c r="F71" s="44"/>
      <c r="G71" s="44"/>
      <c r="H71" s="10"/>
      <c r="I71" s="10"/>
      <c r="L71" t="s">
        <v>113</v>
      </c>
      <c r="M71">
        <f t="shared" si="4"/>
        <v>3</v>
      </c>
      <c r="N71">
        <f t="shared" si="5"/>
        <v>10.1</v>
      </c>
      <c r="O71">
        <f t="shared" si="6"/>
        <v>10.1</v>
      </c>
      <c r="P71">
        <f t="shared" si="7"/>
        <v>5.24</v>
      </c>
      <c r="Q71">
        <f t="shared" si="8"/>
        <v>6.06</v>
      </c>
      <c r="R71">
        <f t="shared" si="9"/>
        <v>3.05</v>
      </c>
      <c r="S71" t="s">
        <v>137</v>
      </c>
    </row>
    <row r="72" spans="1:19" x14ac:dyDescent="0.2">
      <c r="A72" s="42" t="s">
        <v>97</v>
      </c>
      <c r="B72" s="26" t="s">
        <v>78</v>
      </c>
      <c r="C72" s="26" t="s">
        <v>79</v>
      </c>
      <c r="D72" s="26" t="s">
        <v>80</v>
      </c>
      <c r="E72" s="26" t="s">
        <v>81</v>
      </c>
      <c r="F72" s="26" t="s">
        <v>82</v>
      </c>
      <c r="G72" s="26" t="s">
        <v>83</v>
      </c>
      <c r="H72" s="26" t="s">
        <v>84</v>
      </c>
      <c r="I72" s="22"/>
      <c r="L72" t="s">
        <v>15</v>
      </c>
      <c r="M72">
        <f t="shared" si="4"/>
        <v>2.62</v>
      </c>
      <c r="N72">
        <f t="shared" si="5"/>
        <v>9.6</v>
      </c>
      <c r="O72">
        <f t="shared" si="6"/>
        <v>9.6</v>
      </c>
      <c r="P72">
        <f t="shared" si="7"/>
        <v>4.71</v>
      </c>
      <c r="Q72">
        <f t="shared" si="8"/>
        <v>6.02</v>
      </c>
      <c r="R72">
        <f t="shared" si="9"/>
        <v>2.2999999999999998</v>
      </c>
      <c r="S72" t="s">
        <v>137</v>
      </c>
    </row>
    <row r="73" spans="1:19" x14ac:dyDescent="0.2">
      <c r="A73" s="43"/>
      <c r="B73" s="10" t="s">
        <v>87</v>
      </c>
      <c r="C73" s="10" t="s">
        <v>87</v>
      </c>
      <c r="D73" s="10" t="s">
        <v>88</v>
      </c>
      <c r="E73" s="10" t="s">
        <v>88</v>
      </c>
      <c r="F73" s="10" t="s">
        <v>86</v>
      </c>
      <c r="G73" s="10" t="s">
        <v>86</v>
      </c>
      <c r="H73" s="10" t="s">
        <v>85</v>
      </c>
      <c r="I73" s="4"/>
      <c r="L73" t="s">
        <v>16</v>
      </c>
      <c r="M73">
        <f t="shared" si="4"/>
        <v>0.37</v>
      </c>
      <c r="N73">
        <f t="shared" si="5"/>
        <v>0.5</v>
      </c>
      <c r="O73">
        <f t="shared" si="6"/>
        <v>0.5</v>
      </c>
      <c r="P73">
        <f t="shared" si="7"/>
        <v>0.52</v>
      </c>
      <c r="Q73">
        <f t="shared" si="8"/>
        <v>0.04</v>
      </c>
      <c r="R73">
        <f t="shared" si="9"/>
        <v>0.75</v>
      </c>
      <c r="S73" t="s">
        <v>137</v>
      </c>
    </row>
    <row r="74" spans="1:19" x14ac:dyDescent="0.2">
      <c r="A74" s="28" t="s">
        <v>64</v>
      </c>
      <c r="B74" s="10">
        <v>58</v>
      </c>
      <c r="C74" s="10">
        <v>58</v>
      </c>
      <c r="D74" s="10">
        <v>72</v>
      </c>
      <c r="E74" s="10">
        <v>72</v>
      </c>
      <c r="F74" s="10">
        <v>86</v>
      </c>
      <c r="G74" s="10">
        <v>86</v>
      </c>
      <c r="H74" s="10">
        <v>100</v>
      </c>
      <c r="I74" s="4"/>
      <c r="L74" t="s">
        <v>9</v>
      </c>
      <c r="M74">
        <f t="shared" si="4"/>
        <v>0.48</v>
      </c>
      <c r="N74">
        <f t="shared" si="5"/>
        <v>1.1000000000000001</v>
      </c>
      <c r="O74">
        <f t="shared" si="6"/>
        <v>1.1000000000000001</v>
      </c>
      <c r="P74">
        <f t="shared" si="7"/>
        <v>0.4</v>
      </c>
      <c r="Q74">
        <f t="shared" si="8"/>
        <v>0.4</v>
      </c>
      <c r="R74">
        <f t="shared" si="9"/>
        <v>0.4</v>
      </c>
      <c r="S74" t="s">
        <v>137</v>
      </c>
    </row>
    <row r="75" spans="1:19" ht="17" thickBot="1" x14ac:dyDescent="0.25">
      <c r="A75" s="28" t="s">
        <v>98</v>
      </c>
      <c r="B75" s="10">
        <v>48</v>
      </c>
      <c r="C75" s="10">
        <v>48</v>
      </c>
      <c r="D75" s="10">
        <v>60</v>
      </c>
      <c r="E75" s="10">
        <v>60</v>
      </c>
      <c r="F75" s="10">
        <v>72</v>
      </c>
      <c r="G75" s="10">
        <v>72</v>
      </c>
      <c r="H75" s="10">
        <v>84</v>
      </c>
      <c r="I75" s="4"/>
      <c r="L75" t="s">
        <v>114</v>
      </c>
      <c r="M75">
        <f t="shared" si="4"/>
        <v>0.66</v>
      </c>
      <c r="N75">
        <f t="shared" si="5"/>
        <v>1.79</v>
      </c>
      <c r="O75">
        <f t="shared" si="6"/>
        <v>0.63</v>
      </c>
      <c r="P75">
        <f t="shared" si="7"/>
        <v>0.71</v>
      </c>
      <c r="Q75">
        <f t="shared" si="8"/>
        <v>0.71</v>
      </c>
      <c r="R75">
        <f t="shared" si="9"/>
        <v>0.91</v>
      </c>
      <c r="S75" t="s">
        <v>137</v>
      </c>
    </row>
    <row r="76" spans="1:19" ht="17" thickBot="1" x14ac:dyDescent="0.25">
      <c r="A76" s="28" t="s">
        <v>99</v>
      </c>
      <c r="B76" s="10">
        <f>B75/B74</f>
        <v>0.82758620689655171</v>
      </c>
      <c r="C76" s="10">
        <f t="shared" ref="C76:H76" si="12">C75/C74</f>
        <v>0.82758620689655171</v>
      </c>
      <c r="D76" s="10">
        <f t="shared" si="12"/>
        <v>0.83333333333333337</v>
      </c>
      <c r="E76" s="10">
        <f t="shared" si="12"/>
        <v>0.83333333333333337</v>
      </c>
      <c r="F76" s="10">
        <f t="shared" si="12"/>
        <v>0.83720930232558144</v>
      </c>
      <c r="G76" s="10">
        <f t="shared" si="12"/>
        <v>0.83720930232558144</v>
      </c>
      <c r="H76" s="10">
        <f t="shared" si="12"/>
        <v>0.84</v>
      </c>
      <c r="I76" s="32" t="s">
        <v>100</v>
      </c>
      <c r="L76" t="s">
        <v>115</v>
      </c>
      <c r="M76">
        <f t="shared" si="4"/>
        <v>1.18</v>
      </c>
      <c r="N76">
        <f t="shared" si="5"/>
        <v>2.82</v>
      </c>
      <c r="O76">
        <f t="shared" si="6"/>
        <v>1.74</v>
      </c>
      <c r="P76">
        <f t="shared" si="7"/>
        <v>2.4300000000000002</v>
      </c>
      <c r="Q76">
        <f t="shared" si="8"/>
        <v>8.4600000000000009</v>
      </c>
      <c r="R76">
        <f t="shared" si="9"/>
        <v>3.29</v>
      </c>
      <c r="S76" t="s">
        <v>137</v>
      </c>
    </row>
    <row r="77" spans="1:19" x14ac:dyDescent="0.2">
      <c r="A77" s="25" t="s">
        <v>90</v>
      </c>
      <c r="B77" s="26">
        <v>3.7999999999999999E-2</v>
      </c>
      <c r="C77" s="26">
        <v>1.0999999999999999E-2</v>
      </c>
      <c r="D77" s="26">
        <v>8.0300000000000007E-3</v>
      </c>
      <c r="E77" s="26">
        <v>0.01</v>
      </c>
      <c r="F77" s="26">
        <v>0.01</v>
      </c>
      <c r="G77" s="26" t="s">
        <v>21</v>
      </c>
      <c r="H77" s="26">
        <v>5.5999999999999999E-3</v>
      </c>
      <c r="I77" s="36">
        <f>B77*$B$76+C77*$C$76+D77*$D$76+E77*$E$76+F77*$F$76+E77*$E$76</f>
        <v>7.2282150494520178E-2</v>
      </c>
      <c r="L77" t="s">
        <v>116</v>
      </c>
      <c r="M77">
        <f t="shared" si="4"/>
        <v>2.4E-2</v>
      </c>
      <c r="N77">
        <f t="shared" si="5"/>
        <v>5.5E-2</v>
      </c>
      <c r="O77">
        <f t="shared" si="6"/>
        <v>0.1</v>
      </c>
      <c r="P77">
        <f t="shared" si="7"/>
        <v>3.6999999999999998E-2</v>
      </c>
      <c r="Q77">
        <f t="shared" si="8"/>
        <v>3.6999999999999998E-2</v>
      </c>
      <c r="R77">
        <f t="shared" si="9"/>
        <v>3.5000000000000003E-2</v>
      </c>
      <c r="S77" t="s">
        <v>137</v>
      </c>
    </row>
    <row r="78" spans="1:19" x14ac:dyDescent="0.2">
      <c r="A78" s="28" t="s">
        <v>91</v>
      </c>
      <c r="B78" s="10">
        <v>7.0000000000000007E-2</v>
      </c>
      <c r="C78" s="10">
        <v>0.05</v>
      </c>
      <c r="D78" s="10">
        <v>3.6999999999999998E-2</v>
      </c>
      <c r="E78" s="10">
        <v>2.3E-2</v>
      </c>
      <c r="F78" s="10">
        <v>2.5000000000000001E-2</v>
      </c>
      <c r="G78" s="20">
        <v>4.2000000000000003E-2</v>
      </c>
      <c r="H78" s="10">
        <v>1.9E-2</v>
      </c>
      <c r="I78" s="37">
        <f t="shared" ref="I78:I81" si="13">B78*$B$76+C78*$C$76+D78*$D$76+E78*$E$76+F78*$F$76+G78*$G$76+E78*$E$76</f>
        <v>0.22457003475006682</v>
      </c>
      <c r="L78" t="s">
        <v>117</v>
      </c>
      <c r="M78">
        <f t="shared" si="4"/>
        <v>0.1</v>
      </c>
      <c r="N78">
        <f t="shared" si="5"/>
        <v>0.44</v>
      </c>
      <c r="O78">
        <f t="shared" si="6"/>
        <v>0.22</v>
      </c>
      <c r="P78">
        <f t="shared" si="7"/>
        <v>0.126</v>
      </c>
      <c r="Q78">
        <f t="shared" si="8"/>
        <v>0.126</v>
      </c>
      <c r="R78">
        <f t="shared" si="9"/>
        <v>0.28000000000000003</v>
      </c>
      <c r="S78" t="s">
        <v>137</v>
      </c>
    </row>
    <row r="79" spans="1:19" x14ac:dyDescent="0.2">
      <c r="A79" s="28" t="s">
        <v>92</v>
      </c>
      <c r="B79" s="10">
        <v>0.12</v>
      </c>
      <c r="C79" s="10">
        <v>4.2000000000000003E-2</v>
      </c>
      <c r="D79" s="10">
        <v>8.5000000000000006E-2</v>
      </c>
      <c r="E79" s="10">
        <v>3.7999999999999999E-2</v>
      </c>
      <c r="F79" s="10">
        <v>5.5E-2</v>
      </c>
      <c r="G79" s="20">
        <v>4.2000000000000003E-2</v>
      </c>
      <c r="H79" s="10">
        <v>4.8000000000000001E-2</v>
      </c>
      <c r="I79" s="37">
        <f t="shared" si="13"/>
        <v>0.34944493450948944</v>
      </c>
      <c r="L79" t="s">
        <v>118</v>
      </c>
      <c r="M79">
        <f t="shared" si="4"/>
        <v>0.24</v>
      </c>
      <c r="N79">
        <f t="shared" si="5"/>
        <v>0.18</v>
      </c>
      <c r="O79">
        <f t="shared" si="6"/>
        <v>0.26</v>
      </c>
      <c r="P79">
        <f t="shared" si="7"/>
        <v>0.44</v>
      </c>
      <c r="Q79">
        <f t="shared" si="8"/>
        <v>0.06</v>
      </c>
      <c r="R79">
        <f t="shared" si="9"/>
        <v>0.27</v>
      </c>
      <c r="S79" t="s">
        <v>137</v>
      </c>
    </row>
    <row r="80" spans="1:19" x14ac:dyDescent="0.2">
      <c r="A80" s="28" t="s">
        <v>93</v>
      </c>
      <c r="B80" s="10">
        <v>1.6E-2</v>
      </c>
      <c r="C80" s="10">
        <v>4.3E-3</v>
      </c>
      <c r="D80" s="10">
        <v>3.2000000000000002E-3</v>
      </c>
      <c r="E80" s="10">
        <v>2.2000000000000001E-3</v>
      </c>
      <c r="F80" s="10">
        <v>1.2999999999999999E-2</v>
      </c>
      <c r="G80" s="20">
        <v>2.5000000000000001E-2</v>
      </c>
      <c r="H80" s="10">
        <v>7.0000000000000001E-3</v>
      </c>
      <c r="I80" s="37">
        <f t="shared" si="13"/>
        <v>5.4947286821705431E-2</v>
      </c>
      <c r="L80" t="s">
        <v>119</v>
      </c>
      <c r="M80">
        <f t="shared" si="4"/>
        <v>0.82</v>
      </c>
      <c r="N80">
        <f t="shared" si="5"/>
        <v>1.42</v>
      </c>
      <c r="O80">
        <f t="shared" si="6"/>
        <v>1.17</v>
      </c>
      <c r="P80">
        <f t="shared" si="7"/>
        <v>1.06</v>
      </c>
      <c r="Q80">
        <f t="shared" si="8"/>
        <v>2.57</v>
      </c>
      <c r="R80">
        <f t="shared" si="9"/>
        <v>1.46</v>
      </c>
      <c r="S80" t="s">
        <v>137</v>
      </c>
    </row>
    <row r="81" spans="1:19" x14ac:dyDescent="0.2">
      <c r="A81" s="28" t="s">
        <v>94</v>
      </c>
      <c r="B81" s="10">
        <v>7.1999999999999995E-2</v>
      </c>
      <c r="C81" s="10">
        <v>2.5000000000000001E-2</v>
      </c>
      <c r="D81" s="10">
        <v>2.5000000000000001E-2</v>
      </c>
      <c r="E81" s="10">
        <v>0.02</v>
      </c>
      <c r="F81" s="20">
        <v>5.0000000000000001E-3</v>
      </c>
      <c r="G81" s="20">
        <v>0.24</v>
      </c>
      <c r="H81" s="20">
        <v>7.0000000000000007E-2</v>
      </c>
      <c r="I81" s="37">
        <f t="shared" si="13"/>
        <v>0.33955880780539965</v>
      </c>
      <c r="L81" t="s">
        <v>120</v>
      </c>
      <c r="M81">
        <f t="shared" si="4"/>
        <v>0.79</v>
      </c>
      <c r="N81">
        <f t="shared" si="5"/>
        <v>1.1299999999999999</v>
      </c>
      <c r="O81">
        <f t="shared" si="6"/>
        <v>0.61</v>
      </c>
      <c r="P81">
        <f t="shared" si="7"/>
        <v>0.64</v>
      </c>
      <c r="Q81">
        <f t="shared" si="8"/>
        <v>3.05</v>
      </c>
      <c r="R81">
        <f t="shared" si="9"/>
        <v>0.68</v>
      </c>
      <c r="S81" t="s">
        <v>137</v>
      </c>
    </row>
    <row r="82" spans="1:19" ht="17" thickBot="1" x14ac:dyDescent="0.25">
      <c r="A82" s="30" t="s">
        <v>95</v>
      </c>
      <c r="B82" s="31" t="s">
        <v>21</v>
      </c>
      <c r="C82" s="31" t="s">
        <v>21</v>
      </c>
      <c r="D82" s="31" t="s">
        <v>21</v>
      </c>
      <c r="E82" s="31" t="s">
        <v>21</v>
      </c>
      <c r="F82" s="31" t="s">
        <v>21</v>
      </c>
      <c r="G82" s="31" t="s">
        <v>21</v>
      </c>
      <c r="H82" s="31" t="s">
        <v>21</v>
      </c>
      <c r="I82" s="38" t="s">
        <v>21</v>
      </c>
      <c r="L82" t="s">
        <v>121</v>
      </c>
      <c r="M82">
        <f t="shared" si="4"/>
        <v>3.9E-2</v>
      </c>
      <c r="N82">
        <f t="shared" si="5"/>
        <v>0.15</v>
      </c>
      <c r="O82">
        <f t="shared" si="6"/>
        <v>9.9000000000000005E-2</v>
      </c>
      <c r="P82">
        <f t="shared" si="7"/>
        <v>0.13</v>
      </c>
      <c r="Q82">
        <f t="shared" si="8"/>
        <v>1.38</v>
      </c>
      <c r="R82">
        <f t="shared" si="9"/>
        <v>0.38</v>
      </c>
      <c r="S82" t="s">
        <v>137</v>
      </c>
    </row>
    <row r="83" spans="1:19" x14ac:dyDescent="0.2">
      <c r="L83" t="s">
        <v>122</v>
      </c>
      <c r="M83">
        <f t="shared" si="4"/>
        <v>8.1000000000000003E-2</v>
      </c>
      <c r="N83">
        <f t="shared" si="5"/>
        <v>2.0030000000000001</v>
      </c>
      <c r="O83">
        <f t="shared" si="6"/>
        <v>2.0030000000000001</v>
      </c>
      <c r="P83">
        <f t="shared" si="7"/>
        <v>0.15</v>
      </c>
      <c r="Q83">
        <f t="shared" si="8"/>
        <v>0.15</v>
      </c>
      <c r="R83">
        <f t="shared" si="9"/>
        <v>5.0000000000000001E-3</v>
      </c>
      <c r="S83" t="s">
        <v>137</v>
      </c>
    </row>
    <row r="84" spans="1:19" x14ac:dyDescent="0.2">
      <c r="L84" t="s">
        <v>123</v>
      </c>
      <c r="M84">
        <f t="shared" si="4"/>
        <v>0.08</v>
      </c>
      <c r="N84">
        <f t="shared" si="5"/>
        <v>0.48</v>
      </c>
      <c r="O84">
        <f t="shared" si="6"/>
        <v>0.19</v>
      </c>
      <c r="P84">
        <f t="shared" si="7"/>
        <v>0.26</v>
      </c>
      <c r="Q84">
        <f t="shared" si="8"/>
        <v>1.55</v>
      </c>
      <c r="R84">
        <f t="shared" si="9"/>
        <v>0.19</v>
      </c>
      <c r="S84" t="s">
        <v>137</v>
      </c>
    </row>
    <row r="85" spans="1:19" x14ac:dyDescent="0.2">
      <c r="L85" t="s">
        <v>124</v>
      </c>
      <c r="M85">
        <f t="shared" si="4"/>
        <v>0.2</v>
      </c>
      <c r="N85">
        <f t="shared" si="5"/>
        <v>1.1100000000000001</v>
      </c>
      <c r="O85">
        <f t="shared" si="6"/>
        <v>0.27</v>
      </c>
      <c r="P85">
        <f t="shared" si="7"/>
        <v>0.39</v>
      </c>
      <c r="Q85">
        <f t="shared" si="8"/>
        <v>3.19</v>
      </c>
      <c r="R85">
        <f t="shared" si="9"/>
        <v>0.15</v>
      </c>
      <c r="S85" t="s">
        <v>137</v>
      </c>
    </row>
    <row r="86" spans="1:19" x14ac:dyDescent="0.2">
      <c r="L86" t="s">
        <v>125</v>
      </c>
      <c r="M86">
        <f t="shared" si="4"/>
        <v>1.4E-2</v>
      </c>
      <c r="N86">
        <f t="shared" si="5"/>
        <v>0.18</v>
      </c>
      <c r="O86">
        <f t="shared" si="6"/>
        <v>0.13</v>
      </c>
      <c r="P86">
        <f t="shared" si="7"/>
        <v>0.11</v>
      </c>
      <c r="Q86">
        <f t="shared" si="8"/>
        <v>0.11</v>
      </c>
      <c r="R86">
        <f t="shared" si="9"/>
        <v>0.114</v>
      </c>
      <c r="S86" t="s">
        <v>137</v>
      </c>
    </row>
    <row r="87" spans="1:19" x14ac:dyDescent="0.2">
      <c r="L87" t="s">
        <v>17</v>
      </c>
      <c r="M87" s="41">
        <f t="shared" si="4"/>
        <v>0.27033810815927306</v>
      </c>
      <c r="N87" s="41">
        <f t="shared" si="5"/>
        <v>1.6258951221051303</v>
      </c>
      <c r="O87" s="41">
        <f t="shared" si="6"/>
        <v>0.54044487915693828</v>
      </c>
      <c r="P87" s="41">
        <f t="shared" si="7"/>
        <v>0.69701394585726006</v>
      </c>
      <c r="Q87" s="41">
        <f t="shared" si="8"/>
        <v>4.3598327759197328</v>
      </c>
      <c r="R87" s="41">
        <f t="shared" si="9"/>
        <v>0.41518508234997165</v>
      </c>
      <c r="S87" t="s">
        <v>137</v>
      </c>
    </row>
    <row r="88" spans="1:19" x14ac:dyDescent="0.2">
      <c r="L88" t="s">
        <v>18</v>
      </c>
      <c r="M88" s="41">
        <f t="shared" si="4"/>
        <v>0.13319999999999999</v>
      </c>
      <c r="N88" s="41">
        <f t="shared" si="5"/>
        <v>0.38485714285714284</v>
      </c>
      <c r="O88" s="41">
        <f t="shared" si="6"/>
        <v>0.36942857142857133</v>
      </c>
      <c r="P88" s="41">
        <f t="shared" si="7"/>
        <v>0.2674285714285714</v>
      </c>
      <c r="Q88" s="41">
        <f t="shared" si="8"/>
        <v>0.2674285714285714</v>
      </c>
      <c r="R88" s="41">
        <f t="shared" si="9"/>
        <v>0.33342857142857141</v>
      </c>
      <c r="S88" t="s">
        <v>137</v>
      </c>
    </row>
    <row r="89" spans="1:19" x14ac:dyDescent="0.2">
      <c r="L89" t="s">
        <v>19</v>
      </c>
      <c r="M89" s="41">
        <f t="shared" si="4"/>
        <v>5.4947286821705431E-2</v>
      </c>
      <c r="N89" s="41">
        <f t="shared" si="5"/>
        <v>0.34944493450948944</v>
      </c>
      <c r="O89" s="41">
        <f t="shared" si="6"/>
        <v>0.22457003475006682</v>
      </c>
      <c r="P89" s="41">
        <f t="shared" si="7"/>
        <v>7.2282150494520178E-2</v>
      </c>
      <c r="Q89" s="41">
        <f t="shared" si="8"/>
        <v>7.2282150494520178E-2</v>
      </c>
      <c r="R89" s="41">
        <f t="shared" si="9"/>
        <v>0.33955880780539965</v>
      </c>
      <c r="S89" t="s">
        <v>137</v>
      </c>
    </row>
    <row r="90" spans="1:19" x14ac:dyDescent="0.2">
      <c r="L90" t="s">
        <v>126</v>
      </c>
      <c r="M90">
        <f t="shared" si="4"/>
        <v>0.73</v>
      </c>
      <c r="N90">
        <f t="shared" si="5"/>
        <v>1.86</v>
      </c>
      <c r="O90">
        <f t="shared" si="6"/>
        <v>2.09</v>
      </c>
      <c r="P90">
        <f t="shared" si="7"/>
        <v>1.73</v>
      </c>
      <c r="Q90">
        <f t="shared" si="8"/>
        <v>1.4</v>
      </c>
      <c r="R90">
        <f t="shared" si="9"/>
        <v>2.08</v>
      </c>
      <c r="S90" t="s">
        <v>137</v>
      </c>
    </row>
    <row r="91" spans="1:19" x14ac:dyDescent="0.2">
      <c r="L91" t="s">
        <v>127</v>
      </c>
      <c r="M91">
        <f t="shared" si="4"/>
        <v>0.56999999999999995</v>
      </c>
      <c r="N91">
        <f t="shared" si="5"/>
        <v>0.77</v>
      </c>
      <c r="O91">
        <f t="shared" si="6"/>
        <v>0.77</v>
      </c>
      <c r="P91">
        <f t="shared" si="7"/>
        <v>1.55</v>
      </c>
      <c r="Q91">
        <f t="shared" si="8"/>
        <v>3.27</v>
      </c>
      <c r="R91">
        <f t="shared" si="9"/>
        <v>1.24</v>
      </c>
      <c r="S91" t="s">
        <v>137</v>
      </c>
    </row>
    <row r="92" spans="1:19" x14ac:dyDescent="0.2">
      <c r="L92" t="s">
        <v>128</v>
      </c>
      <c r="M92">
        <f t="shared" si="4"/>
        <v>0.16</v>
      </c>
      <c r="N92">
        <f t="shared" si="5"/>
        <v>0.75</v>
      </c>
      <c r="O92">
        <f t="shared" si="6"/>
        <v>0.54</v>
      </c>
      <c r="P92">
        <f t="shared" si="7"/>
        <v>0.63</v>
      </c>
      <c r="Q92">
        <f t="shared" si="8"/>
        <v>1.25</v>
      </c>
      <c r="R92">
        <f t="shared" si="9"/>
        <v>0.45</v>
      </c>
      <c r="S92" t="s">
        <v>137</v>
      </c>
    </row>
    <row r="93" spans="1:19" x14ac:dyDescent="0.2">
      <c r="L93" t="s">
        <v>129</v>
      </c>
      <c r="M93">
        <f t="shared" si="4"/>
        <v>0.52</v>
      </c>
      <c r="N93">
        <f t="shared" si="5"/>
        <v>2.72</v>
      </c>
      <c r="O93">
        <f t="shared" si="6"/>
        <v>0.84</v>
      </c>
      <c r="P93">
        <f t="shared" si="7"/>
        <v>1.33</v>
      </c>
      <c r="Q93">
        <f t="shared" si="8"/>
        <v>1.33</v>
      </c>
      <c r="R93">
        <f t="shared" si="9"/>
        <v>2.17</v>
      </c>
      <c r="S93" t="s">
        <v>137</v>
      </c>
    </row>
    <row r="94" spans="1:19" x14ac:dyDescent="0.2">
      <c r="L94" t="s">
        <v>130</v>
      </c>
      <c r="M94">
        <f t="shared" si="4"/>
        <v>1.2999999999999999E-3</v>
      </c>
      <c r="N94">
        <f t="shared" si="5"/>
        <v>4.6499999999999996E-3</v>
      </c>
      <c r="O94">
        <f t="shared" si="6"/>
        <v>8.0000000000000002E-3</v>
      </c>
      <c r="P94">
        <f t="shared" si="7"/>
        <v>1.3500000000000001E-3</v>
      </c>
      <c r="Q94">
        <f t="shared" si="8"/>
        <v>1.3500000000000001E-3</v>
      </c>
      <c r="R94">
        <f t="shared" si="9"/>
        <v>1.2999999999999999E-3</v>
      </c>
      <c r="S94" t="s">
        <v>137</v>
      </c>
    </row>
    <row r="95" spans="1:19" x14ac:dyDescent="0.2">
      <c r="L95" t="s">
        <v>131</v>
      </c>
      <c r="M95">
        <f t="shared" si="4"/>
        <v>0.41</v>
      </c>
      <c r="N95">
        <f t="shared" si="5"/>
        <v>1.52</v>
      </c>
      <c r="O95">
        <f t="shared" si="6"/>
        <v>0.72</v>
      </c>
      <c r="P95">
        <f t="shared" si="7"/>
        <v>0.42</v>
      </c>
      <c r="Q95">
        <f t="shared" si="8"/>
        <v>8.11</v>
      </c>
      <c r="R95">
        <f t="shared" si="9"/>
        <v>0.28999999999999998</v>
      </c>
      <c r="S95" t="s">
        <v>137</v>
      </c>
    </row>
    <row r="96" spans="1:19" x14ac:dyDescent="0.2">
      <c r="L96" t="s">
        <v>132</v>
      </c>
      <c r="M96">
        <f t="shared" si="4"/>
        <v>0.21</v>
      </c>
      <c r="N96">
        <f t="shared" si="5"/>
        <v>0.56999999999999995</v>
      </c>
      <c r="O96">
        <f t="shared" si="6"/>
        <v>0.28000000000000003</v>
      </c>
      <c r="P96">
        <f t="shared" si="7"/>
        <v>0.79</v>
      </c>
      <c r="Q96">
        <f t="shared" si="8"/>
        <v>0.38</v>
      </c>
      <c r="R96">
        <f t="shared" si="9"/>
        <v>1</v>
      </c>
      <c r="S96" t="s">
        <v>137</v>
      </c>
    </row>
    <row r="97" spans="12:19" x14ac:dyDescent="0.2">
      <c r="L97" t="s">
        <v>133</v>
      </c>
      <c r="M97">
        <f t="shared" si="4"/>
        <v>3.55</v>
      </c>
      <c r="N97">
        <f t="shared" si="5"/>
        <v>4.41</v>
      </c>
      <c r="O97">
        <f t="shared" si="6"/>
        <v>2.13</v>
      </c>
      <c r="P97">
        <f t="shared" si="7"/>
        <v>3.05</v>
      </c>
      <c r="Q97">
        <f t="shared" si="8"/>
        <v>8.9700000000000006</v>
      </c>
      <c r="R97">
        <f t="shared" si="9"/>
        <v>5.59</v>
      </c>
      <c r="S97" t="s">
        <v>137</v>
      </c>
    </row>
    <row r="98" spans="12:19" x14ac:dyDescent="0.2">
      <c r="L98" t="s">
        <v>134</v>
      </c>
      <c r="M98">
        <f t="shared" si="4"/>
        <v>0.18099999999999999</v>
      </c>
      <c r="N98">
        <f t="shared" si="5"/>
        <v>0.22</v>
      </c>
      <c r="O98">
        <f t="shared" si="6"/>
        <v>0.13</v>
      </c>
      <c r="P98">
        <f t="shared" si="7"/>
        <v>0.5</v>
      </c>
      <c r="Q98">
        <f t="shared" si="8"/>
        <v>0.5</v>
      </c>
      <c r="R98">
        <f t="shared" si="9"/>
        <v>0.9</v>
      </c>
      <c r="S98" t="s">
        <v>137</v>
      </c>
    </row>
    <row r="99" spans="12:19" x14ac:dyDescent="0.2">
      <c r="L99" t="s">
        <v>135</v>
      </c>
      <c r="M99">
        <f t="shared" si="4"/>
        <v>0.73</v>
      </c>
      <c r="N99">
        <f t="shared" si="5"/>
        <v>0.73</v>
      </c>
      <c r="O99">
        <f t="shared" si="6"/>
        <v>0.73</v>
      </c>
      <c r="P99">
        <f t="shared" si="7"/>
        <v>0.73</v>
      </c>
      <c r="Q99">
        <f t="shared" si="8"/>
        <v>0.73</v>
      </c>
      <c r="R99">
        <f t="shared" si="9"/>
        <v>0.73</v>
      </c>
      <c r="S99" t="s">
        <v>137</v>
      </c>
    </row>
    <row r="100" spans="12:19" x14ac:dyDescent="0.2">
      <c r="L100" t="s">
        <v>136</v>
      </c>
      <c r="M100">
        <f t="shared" si="4"/>
        <v>0.25</v>
      </c>
      <c r="N100">
        <f t="shared" si="5"/>
        <v>0.86</v>
      </c>
      <c r="O100">
        <f t="shared" si="6"/>
        <v>0.86</v>
      </c>
      <c r="P100">
        <f t="shared" si="7"/>
        <v>0.74</v>
      </c>
      <c r="Q100">
        <f t="shared" si="8"/>
        <v>0.74</v>
      </c>
      <c r="R100">
        <f t="shared" si="9"/>
        <v>0.71</v>
      </c>
      <c r="S100" t="s">
        <v>137</v>
      </c>
    </row>
  </sheetData>
  <dataConsolidate/>
  <mergeCells count="25">
    <mergeCell ref="W11:X11"/>
    <mergeCell ref="W52:X52"/>
    <mergeCell ref="S52:T52"/>
    <mergeCell ref="U52:V52"/>
    <mergeCell ref="O11:P11"/>
    <mergeCell ref="Q11:R11"/>
    <mergeCell ref="S11:T11"/>
    <mergeCell ref="U11:V11"/>
    <mergeCell ref="A11:A12"/>
    <mergeCell ref="O52:P52"/>
    <mergeCell ref="Q52:R52"/>
    <mergeCell ref="C11:N11"/>
    <mergeCell ref="C52:D52"/>
    <mergeCell ref="E52:F52"/>
    <mergeCell ref="I52:J52"/>
    <mergeCell ref="K52:L52"/>
    <mergeCell ref="M52:N52"/>
    <mergeCell ref="G52:H52"/>
    <mergeCell ref="A59:A60"/>
    <mergeCell ref="A72:A73"/>
    <mergeCell ref="F58:G58"/>
    <mergeCell ref="B58:E58"/>
    <mergeCell ref="B71:C71"/>
    <mergeCell ref="D71:E71"/>
    <mergeCell ref="F71:G7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13b9d26-8c29-421b-be8e-d4ced6aabfd6">
      <Terms xmlns="http://schemas.microsoft.com/office/infopath/2007/PartnerControls"/>
    </lcf76f155ced4ddcb4097134ff3c332f>
    <TaxCatchAll xmlns="40bf6408-2faa-4e3e-bfb6-796fd9260ca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DD2EADC0C5A3441B70639C5993F2DD7" ma:contentTypeVersion="11" ma:contentTypeDescription="Create a new document." ma:contentTypeScope="" ma:versionID="36f2c7b0485f7eef3a2cdf807850a570">
  <xsd:schema xmlns:xsd="http://www.w3.org/2001/XMLSchema" xmlns:xs="http://www.w3.org/2001/XMLSchema" xmlns:p="http://schemas.microsoft.com/office/2006/metadata/properties" xmlns:ns2="f13b9d26-8c29-421b-be8e-d4ced6aabfd6" xmlns:ns3="40bf6408-2faa-4e3e-bfb6-796fd9260ca1" targetNamespace="http://schemas.microsoft.com/office/2006/metadata/properties" ma:root="true" ma:fieldsID="a4a2acc8113a45b187910e0089b2b296" ns2:_="" ns3:_="">
    <xsd:import namespace="f13b9d26-8c29-421b-be8e-d4ced6aabfd6"/>
    <xsd:import namespace="40bf6408-2faa-4e3e-bfb6-796fd9260ca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3b9d26-8c29-421b-be8e-d4ced6aabf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b2b414a-4870-4b76-be62-ecc4760d58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bf6408-2faa-4e3e-bfb6-796fd9260ca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a7ae3aa5-e54a-4541-af23-2d96e6c96813}" ma:internalName="TaxCatchAll" ma:showField="CatchAllData" ma:web="40bf6408-2faa-4e3e-bfb6-796fd9260c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8A8F6C-0C53-4155-9E45-C9C8E8563371}">
  <ds:schemaRefs>
    <ds:schemaRef ds:uri="http://purl.org/dc/dcmitype/"/>
    <ds:schemaRef ds:uri="http://purl.org/dc/elements/1.1/"/>
    <ds:schemaRef ds:uri="http://schemas.microsoft.com/office/infopath/2007/PartnerControls"/>
    <ds:schemaRef ds:uri="http://purl.org/dc/terms/"/>
    <ds:schemaRef ds:uri="http://schemas.microsoft.com/office/2006/documentManagement/types"/>
    <ds:schemaRef ds:uri="40bf6408-2faa-4e3e-bfb6-796fd9260ca1"/>
    <ds:schemaRef ds:uri="f13b9d26-8c29-421b-be8e-d4ced6aabfd6"/>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C742991-C792-4257-AC01-2638536DD5BF}">
  <ds:schemaRefs>
    <ds:schemaRef ds:uri="http://schemas.microsoft.com/sharepoint/v3/contenttype/forms"/>
  </ds:schemaRefs>
</ds:datastoreItem>
</file>

<file path=customXml/itemProps3.xml><?xml version="1.0" encoding="utf-8"?>
<ds:datastoreItem xmlns:ds="http://schemas.openxmlformats.org/officeDocument/2006/customXml" ds:itemID="{57CF8592-F997-47F4-9917-980BF1ACFB9E}"/>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GFED4 EF</vt:lpstr>
    </vt:vector>
  </TitlesOfParts>
  <Company>SRON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Thijs van Leeuwen</dc:creator>
  <cp:lastModifiedBy>Jonas Hörsch</cp:lastModifiedBy>
  <dcterms:created xsi:type="dcterms:W3CDTF">2014-07-23T08:31:31Z</dcterms:created>
  <dcterms:modified xsi:type="dcterms:W3CDTF">2023-06-19T10:48:25Z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0x0101003DD2EADC0C5A3441B70639C5993F2DD7</vt:lpwstr>
  </property>
  <property fmtid="{D5CDD505-2E9C-101B-9397-08002B2CF9AE}" pid="3" name="MediaServiceImageTags">
    <vt:lpwstr/>
  </property>
</Properties>
</file>