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ongo\OneDrive\Рабочий стол\Численные методы\"/>
    </mc:Choice>
  </mc:AlternateContent>
  <xr:revisionPtr revIDLastSave="0" documentId="13_ncr:1_{0E0F2660-18CD-42DB-9CE8-3C50A5D0D1A8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G34" i="1" s="1"/>
  <c r="D121" i="1"/>
  <c r="G79" i="1"/>
  <c r="E105" i="1"/>
  <c r="E104" i="1"/>
  <c r="B115" i="1"/>
  <c r="B114" i="1"/>
  <c r="B113" i="1"/>
  <c r="B112" i="1"/>
  <c r="B111" i="1"/>
  <c r="B110" i="1"/>
  <c r="B109" i="1"/>
  <c r="B108" i="1"/>
  <c r="B107" i="1"/>
  <c r="B106" i="1"/>
  <c r="B83" i="1"/>
  <c r="A116" i="1"/>
  <c r="A115" i="1"/>
  <c r="A108" i="1"/>
  <c r="A109" i="1"/>
  <c r="A110" i="1" s="1"/>
  <c r="A111" i="1" s="1"/>
  <c r="A112" i="1" s="1"/>
  <c r="A113" i="1" s="1"/>
  <c r="A114" i="1" s="1"/>
  <c r="A107" i="1"/>
  <c r="B54" i="1"/>
  <c r="B53" i="1"/>
  <c r="B50" i="1"/>
  <c r="B47" i="1"/>
  <c r="B44" i="1"/>
  <c r="B41" i="1"/>
  <c r="B38" i="1"/>
  <c r="B52" i="1"/>
  <c r="B51" i="1"/>
  <c r="B49" i="1"/>
  <c r="B48" i="1"/>
  <c r="B46" i="1"/>
  <c r="B45" i="1"/>
  <c r="B43" i="1"/>
  <c r="B42" i="1"/>
  <c r="B40" i="1"/>
  <c r="B39" i="1"/>
  <c r="B37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A102" i="1"/>
  <c r="A103" i="1" s="1"/>
  <c r="B68" i="1"/>
  <c r="B60" i="1"/>
  <c r="B61" i="1"/>
  <c r="B62" i="1"/>
  <c r="B63" i="1"/>
  <c r="B64" i="1"/>
  <c r="B65" i="1"/>
  <c r="B66" i="1"/>
  <c r="B67" i="1"/>
  <c r="B59" i="1"/>
  <c r="B58" i="1"/>
  <c r="B36" i="1"/>
  <c r="A101" i="1"/>
  <c r="A99" i="1"/>
  <c r="A100" i="1"/>
  <c r="A91" i="1"/>
  <c r="A92" i="1"/>
  <c r="A93" i="1" s="1"/>
  <c r="A94" i="1" s="1"/>
  <c r="A95" i="1" s="1"/>
  <c r="A96" i="1" s="1"/>
  <c r="A97" i="1" s="1"/>
  <c r="A98" i="1" s="1"/>
  <c r="A85" i="1"/>
  <c r="A86" i="1" s="1"/>
  <c r="A87" i="1" s="1"/>
  <c r="A88" i="1" s="1"/>
  <c r="A89" i="1" s="1"/>
  <c r="A90" i="1" s="1"/>
  <c r="A84" i="1"/>
  <c r="A60" i="1"/>
  <c r="A61" i="1"/>
  <c r="A62" i="1"/>
  <c r="A63" i="1"/>
  <c r="A64" i="1" s="1"/>
  <c r="A65" i="1" s="1"/>
  <c r="A66" i="1" s="1"/>
  <c r="A67" i="1" s="1"/>
  <c r="A68" i="1" s="1"/>
  <c r="A59" i="1"/>
  <c r="E13" i="1"/>
  <c r="B15" i="1" s="1"/>
  <c r="B20" i="1" s="1"/>
  <c r="A54" i="1"/>
  <c r="A55" i="1"/>
  <c r="A45" i="1"/>
  <c r="A46" i="1"/>
  <c r="A47" i="1" s="1"/>
  <c r="A48" i="1" s="1"/>
  <c r="A49" i="1" s="1"/>
  <c r="A50" i="1" s="1"/>
  <c r="A51" i="1" s="1"/>
  <c r="A52" i="1" s="1"/>
  <c r="A53" i="1" s="1"/>
  <c r="A37" i="1"/>
  <c r="A38" i="1" s="1"/>
  <c r="A39" i="1" s="1"/>
  <c r="A40" i="1" s="1"/>
  <c r="A41" i="1" s="1"/>
  <c r="A42" i="1" s="1"/>
  <c r="A43" i="1" s="1"/>
  <c r="A44" i="1" s="1"/>
  <c r="A36" i="1"/>
  <c r="B23" i="1"/>
  <c r="C118" i="1" l="1"/>
  <c r="G78" i="1"/>
  <c r="G35" i="1"/>
  <c r="G57" i="1"/>
  <c r="G58" i="1" s="1"/>
  <c r="F71" i="1" l="1"/>
</calcChain>
</file>

<file path=xl/sharedStrings.xml><?xml version="1.0" encoding="utf-8"?>
<sst xmlns="http://schemas.openxmlformats.org/spreadsheetml/2006/main" count="47" uniqueCount="36">
  <si>
    <t>f`(x)</t>
  </si>
  <si>
    <t>f``(x)</t>
  </si>
  <si>
    <t>=</t>
  </si>
  <si>
    <t>f``(2) =</t>
  </si>
  <si>
    <t>Задание 1</t>
  </si>
  <si>
    <t>h=</t>
  </si>
  <si>
    <t>h&lt;</t>
  </si>
  <si>
    <t>e=</t>
  </si>
  <si>
    <t>n&gt;</t>
  </si>
  <si>
    <t>n%2=0,</t>
  </si>
  <si>
    <t>тогда n=20</t>
  </si>
  <si>
    <t>Ответ:</t>
  </si>
  <si>
    <t>h=0,05</t>
  </si>
  <si>
    <t>Задание 2</t>
  </si>
  <si>
    <t>I(h)=</t>
  </si>
  <si>
    <t>Сумма промежуточных интегралов(S):</t>
  </si>
  <si>
    <t>x + 2xln(x)</t>
  </si>
  <si>
    <t>3 + 2ln(x)</t>
  </si>
  <si>
    <t>Результат: S*h</t>
  </si>
  <si>
    <t>2h = 0.1</t>
  </si>
  <si>
    <t>1,07 +-0,0008</t>
  </si>
  <si>
    <t>Задание 3</t>
  </si>
  <si>
    <t>n=20</t>
  </si>
  <si>
    <t>m=10</t>
  </si>
  <si>
    <t xml:space="preserve">                         </t>
  </si>
  <si>
    <t>S</t>
  </si>
  <si>
    <t>S*2h/3</t>
  </si>
  <si>
    <t>h=0,1</t>
  </si>
  <si>
    <t>n=10</t>
  </si>
  <si>
    <t>m=5</t>
  </si>
  <si>
    <t>Члены ряда</t>
  </si>
  <si>
    <t>4Sh/3</t>
  </si>
  <si>
    <t>+-</t>
  </si>
  <si>
    <t>Задание 4</t>
  </si>
  <si>
    <t>I:</t>
  </si>
  <si>
    <t>Вывод: Метод Симпсона дает более точный результат интегрирования.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</si>
</sst>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right"/>
    </xf>
    <xf numFmtId="0" fontId="0" fillId="0" borderId="2" xfId="0" applyBorder="1" applyAlignment="1"/>
    <xf numFmtId="0" fontId="0" fillId="0" borderId="1" xfId="0" applyBorder="1" applyAlignment="1"/>
    <xf numFmtId="0" fontId="0" fillId="0" borderId="0" xfId="0" applyAlignment="1">
      <alignment vertical="center"/>
    </xf>
    <xf numFmtId="0" fontId="0" fillId="0" borderId="0" xfId="0" quotePrefix="1" applyAlignment="1">
      <alignment vertical="center" textRotation="255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textRotation="255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19050</xdr:rowOff>
    </xdr:from>
    <xdr:to>
      <xdr:col>4</xdr:col>
      <xdr:colOff>104438</xdr:colOff>
      <xdr:row>3</xdr:row>
      <xdr:rowOff>85693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B15BBA6-6479-42CA-9EFB-348D78B7F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00050"/>
          <a:ext cx="2695238" cy="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</xdr:row>
      <xdr:rowOff>95250</xdr:rowOff>
    </xdr:from>
    <xdr:to>
      <xdr:col>2</xdr:col>
      <xdr:colOff>247471</xdr:colOff>
      <xdr:row>6</xdr:row>
      <xdr:rowOff>161845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7D01507-B825-4BD6-B076-58B01045E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666750"/>
          <a:ext cx="1428571" cy="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11</xdr:row>
      <xdr:rowOff>47625</xdr:rowOff>
    </xdr:from>
    <xdr:to>
      <xdr:col>2</xdr:col>
      <xdr:colOff>285573</xdr:colOff>
      <xdr:row>13</xdr:row>
      <xdr:rowOff>152339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F23991D-A949-4CFE-BD2B-1DA4EF709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2143125"/>
          <a:ext cx="1419048" cy="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15</xdr:row>
      <xdr:rowOff>114300</xdr:rowOff>
    </xdr:from>
    <xdr:to>
      <xdr:col>1</xdr:col>
      <xdr:colOff>161832</xdr:colOff>
      <xdr:row>18</xdr:row>
      <xdr:rowOff>9467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3F9FDB4-82DE-4EE2-8A2A-CDF59B4EC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" y="2971800"/>
          <a:ext cx="742857" cy="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26</xdr:row>
      <xdr:rowOff>0</xdr:rowOff>
    </xdr:from>
    <xdr:to>
      <xdr:col>2</xdr:col>
      <xdr:colOff>104775</xdr:colOff>
      <xdr:row>28</xdr:row>
      <xdr:rowOff>145964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2895E98-EC0D-49AF-92E0-9ED29564E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4953000"/>
          <a:ext cx="847725" cy="526964"/>
        </a:xfrm>
        <a:prstGeom prst="rect">
          <a:avLst/>
        </a:prstGeom>
      </xdr:spPr>
    </xdr:pic>
    <xdr:clientData/>
  </xdr:twoCellAnchor>
  <xdr:oneCellAnchor>
    <xdr:from>
      <xdr:col>2</xdr:col>
      <xdr:colOff>9525</xdr:colOff>
      <xdr:row>15</xdr:row>
      <xdr:rowOff>180975</xdr:rowOff>
    </xdr:from>
    <xdr:ext cx="586635" cy="2532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BA487C3-100F-4F3A-BA3F-9EA068B31584}"/>
                </a:ext>
              </a:extLst>
            </xdr:cNvPr>
            <xdr:cNvSpPr txBox="1"/>
          </xdr:nvSpPr>
          <xdr:spPr>
            <a:xfrm>
              <a:off x="1228725" y="3038475"/>
              <a:ext cx="586635" cy="253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n &gt; </a:t>
              </a:r>
              <a14:m>
                <m:oMath xmlns:m="http://schemas.openxmlformats.org/officeDocument/2006/math">
                  <m:f>
                    <m:fPr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ru-RU" sz="1100" b="0" i="1">
                          <a:latin typeface="Cambria Math" panose="02040503050406030204" pitchFamily="18" charset="0"/>
                        </a:rPr>
                        <m:t>2−1</m:t>
                      </m:r>
                    </m:num>
                    <m:den>
                      <m:r>
                        <a:rPr lang="ru-RU" sz="1100" b="0" i="1">
                          <a:latin typeface="Cambria Math" panose="02040503050406030204" pitchFamily="18" charset="0"/>
                        </a:rPr>
                        <m:t>0,52305</m:t>
                      </m:r>
                    </m:den>
                  </m:f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BA487C3-100F-4F3A-BA3F-9EA068B31584}"/>
                </a:ext>
              </a:extLst>
            </xdr:cNvPr>
            <xdr:cNvSpPr txBox="1"/>
          </xdr:nvSpPr>
          <xdr:spPr>
            <a:xfrm>
              <a:off x="1228725" y="3038475"/>
              <a:ext cx="586635" cy="2532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n &gt; </a:t>
              </a:r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ru-RU" sz="1100" b="0" i="0">
                  <a:latin typeface="Cambria Math" panose="02040503050406030204" pitchFamily="18" charset="0"/>
                </a:rPr>
                <a:t>2−1)/0,52305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69</xdr:row>
      <xdr:rowOff>38100</xdr:rowOff>
    </xdr:from>
    <xdr:to>
      <xdr:col>2</xdr:col>
      <xdr:colOff>7144</xdr:colOff>
      <xdr:row>71</xdr:row>
      <xdr:rowOff>133350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B18FB61-526E-4872-8AC7-529D5853F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182600"/>
          <a:ext cx="1226344" cy="47625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69</xdr:row>
      <xdr:rowOff>152400</xdr:rowOff>
    </xdr:from>
    <xdr:ext cx="1276350" cy="321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D40F8BE-8CF0-48BC-A8A1-9E175A5A7FCD}"/>
                </a:ext>
              </a:extLst>
            </xdr:cNvPr>
            <xdr:cNvSpPr txBox="1"/>
          </xdr:nvSpPr>
          <xdr:spPr>
            <a:xfrm>
              <a:off x="1219200" y="13296900"/>
              <a:ext cx="127635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1,0714−1,0738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D40F8BE-8CF0-48BC-A8A1-9E175A5A7FCD}"/>
                </a:ext>
              </a:extLst>
            </xdr:cNvPr>
            <xdr:cNvSpPr txBox="1"/>
          </xdr:nvSpPr>
          <xdr:spPr>
            <a:xfrm>
              <a:off x="1219200" y="13296900"/>
              <a:ext cx="1276350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1,0714−1,0738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77</xdr:row>
      <xdr:rowOff>9525</xdr:rowOff>
    </xdr:from>
    <xdr:to>
      <xdr:col>4</xdr:col>
      <xdr:colOff>413738</xdr:colOff>
      <xdr:row>80</xdr:row>
      <xdr:rowOff>9525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1F86B80A-8C2B-4616-A337-CC9DDED5C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678025"/>
          <a:ext cx="3042638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4</xdr:col>
      <xdr:colOff>133005</xdr:colOff>
      <xdr:row>32</xdr:row>
      <xdr:rowOff>47548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0DEA8D3-F3B4-481D-9C64-BC24602F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524500"/>
          <a:ext cx="2761905" cy="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38100</xdr:rowOff>
    </xdr:from>
    <xdr:to>
      <xdr:col>2</xdr:col>
      <xdr:colOff>7144</xdr:colOff>
      <xdr:row>118</xdr:row>
      <xdr:rowOff>133350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F46D006-2417-40CE-8F5A-DE3253E64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136100"/>
          <a:ext cx="1226344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38100</xdr:rowOff>
    </xdr:from>
    <xdr:to>
      <xdr:col>11</xdr:col>
      <xdr:colOff>269081</xdr:colOff>
      <xdr:row>145</xdr:row>
      <xdr:rowOff>57150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EEB8BFA-DB20-4641-96BD-5C4C75110D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0" t="2159" b="54466"/>
        <a:stretch/>
      </xdr:blipFill>
      <xdr:spPr bwMode="auto">
        <a:xfrm>
          <a:off x="0" y="23679150"/>
          <a:ext cx="7165181" cy="421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247650</xdr:colOff>
      <xdr:row>33</xdr:row>
      <xdr:rowOff>0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8723A2B-E656-4E70-A459-B268A83A896E}"/>
                </a:ext>
              </a:extLst>
            </xdr:cNvPr>
            <xdr:cNvSpPr txBox="1"/>
          </xdr:nvSpPr>
          <xdr:spPr>
            <a:xfrm>
              <a:off x="247650" y="62865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8723A2B-E656-4E70-A459-B268A83A896E}"/>
                </a:ext>
              </a:extLst>
            </xdr:cNvPr>
            <xdr:cNvSpPr txBox="1"/>
          </xdr:nvSpPr>
          <xdr:spPr>
            <a:xfrm>
              <a:off x="247650" y="62865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33</xdr:row>
      <xdr:rowOff>9525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425C5CB-4511-42A3-9698-3B964F115C9B}"/>
                </a:ext>
              </a:extLst>
            </xdr:cNvPr>
            <xdr:cNvSpPr txBox="1"/>
          </xdr:nvSpPr>
          <xdr:spPr>
            <a:xfrm>
              <a:off x="828675" y="62960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5425C5CB-4511-42A3-9698-3B964F115C9B}"/>
                </a:ext>
              </a:extLst>
            </xdr:cNvPr>
            <xdr:cNvSpPr txBox="1"/>
          </xdr:nvSpPr>
          <xdr:spPr>
            <a:xfrm>
              <a:off x="828675" y="629602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55</xdr:row>
      <xdr:rowOff>171450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9B1A4C0-15E6-4EAD-8B0F-5A57F9F73D32}"/>
                </a:ext>
              </a:extLst>
            </xdr:cNvPr>
            <xdr:cNvSpPr txBox="1"/>
          </xdr:nvSpPr>
          <xdr:spPr>
            <a:xfrm>
              <a:off x="800100" y="1064895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69B1A4C0-15E6-4EAD-8B0F-5A57F9F73D32}"/>
                </a:ext>
              </a:extLst>
            </xdr:cNvPr>
            <xdr:cNvSpPr txBox="1"/>
          </xdr:nvSpPr>
          <xdr:spPr>
            <a:xfrm>
              <a:off x="800100" y="1064895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80</xdr:row>
      <xdr:rowOff>180975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942B7B9-87CA-462D-ADF1-F352CFC8B62C}"/>
                </a:ext>
              </a:extLst>
            </xdr:cNvPr>
            <xdr:cNvSpPr txBox="1"/>
          </xdr:nvSpPr>
          <xdr:spPr>
            <a:xfrm>
              <a:off x="828675" y="1542097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942B7B9-87CA-462D-ADF1-F352CFC8B62C}"/>
                </a:ext>
              </a:extLst>
            </xdr:cNvPr>
            <xdr:cNvSpPr txBox="1"/>
          </xdr:nvSpPr>
          <xdr:spPr>
            <a:xfrm>
              <a:off x="828675" y="1542097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55</xdr:row>
      <xdr:rowOff>180975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C4167D0-AB5C-4A1B-B631-7BCD0B7A597C}"/>
                </a:ext>
              </a:extLst>
            </xdr:cNvPr>
            <xdr:cNvSpPr txBox="1"/>
          </xdr:nvSpPr>
          <xdr:spPr>
            <a:xfrm>
              <a:off x="219075" y="1065847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9C4167D0-AB5C-4A1B-B631-7BCD0B7A597C}"/>
                </a:ext>
              </a:extLst>
            </xdr:cNvPr>
            <xdr:cNvSpPr txBox="1"/>
          </xdr:nvSpPr>
          <xdr:spPr>
            <a:xfrm>
              <a:off x="219075" y="1065847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266700</xdr:colOff>
      <xdr:row>81</xdr:row>
      <xdr:rowOff>0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8A1C5E1-EC2C-49AF-8419-512463AB6433}"/>
                </a:ext>
              </a:extLst>
            </xdr:cNvPr>
            <xdr:cNvSpPr txBox="1"/>
          </xdr:nvSpPr>
          <xdr:spPr>
            <a:xfrm>
              <a:off x="266700" y="154305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98A1C5E1-EC2C-49AF-8419-512463AB6433}"/>
                </a:ext>
              </a:extLst>
            </xdr:cNvPr>
            <xdr:cNvSpPr txBox="1"/>
          </xdr:nvSpPr>
          <xdr:spPr>
            <a:xfrm>
              <a:off x="266700" y="154305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104</xdr:row>
      <xdr:rowOff>0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3F865D-F880-4E61-ABF5-701BF6898423}"/>
                </a:ext>
              </a:extLst>
            </xdr:cNvPr>
            <xdr:cNvSpPr txBox="1"/>
          </xdr:nvSpPr>
          <xdr:spPr>
            <a:xfrm>
              <a:off x="238125" y="198120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3E3F865D-F880-4E61-ABF5-701BF6898423}"/>
                </a:ext>
              </a:extLst>
            </xdr:cNvPr>
            <xdr:cNvSpPr txBox="1"/>
          </xdr:nvSpPr>
          <xdr:spPr>
            <a:xfrm>
              <a:off x="238125" y="198120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104</xdr:row>
      <xdr:rowOff>0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BC13C6B-0451-4AFD-828C-055E0D3CBDB2}"/>
                </a:ext>
              </a:extLst>
            </xdr:cNvPr>
            <xdr:cNvSpPr txBox="1"/>
          </xdr:nvSpPr>
          <xdr:spPr>
            <a:xfrm>
              <a:off x="819150" y="198120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2BC13C6B-0451-4AFD-828C-055E0D3CBDB2}"/>
                </a:ext>
              </a:extLst>
            </xdr:cNvPr>
            <xdr:cNvSpPr txBox="1"/>
          </xdr:nvSpPr>
          <xdr:spPr>
            <a:xfrm>
              <a:off x="819150" y="198120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F100" sqref="F100"/>
    </sheetView>
  </sheetViews>
  <sheetFormatPr defaultRowHeight="15" x14ac:dyDescent="0.25"/>
  <cols>
    <col min="3" max="3" width="12" bestFit="1" customWidth="1"/>
  </cols>
  <sheetData>
    <row r="1" spans="1:7" x14ac:dyDescent="0.25">
      <c r="A1" s="9" t="s">
        <v>4</v>
      </c>
      <c r="B1" s="9"/>
      <c r="C1" s="9"/>
      <c r="D1" s="9"/>
      <c r="E1" s="9"/>
      <c r="F1" s="9"/>
      <c r="G1" s="9"/>
    </row>
    <row r="5" spans="1:7" x14ac:dyDescent="0.25">
      <c r="D5" t="s">
        <v>7</v>
      </c>
      <c r="E5">
        <v>1E-3</v>
      </c>
    </row>
    <row r="9" spans="1:7" x14ac:dyDescent="0.25">
      <c r="A9" s="2" t="s">
        <v>0</v>
      </c>
      <c r="B9" s="18" t="s">
        <v>16</v>
      </c>
      <c r="C9" s="18"/>
    </row>
    <row r="10" spans="1:7" x14ac:dyDescent="0.25">
      <c r="A10" s="2" t="s">
        <v>1</v>
      </c>
      <c r="B10" s="18" t="s">
        <v>17</v>
      </c>
      <c r="C10" s="18"/>
    </row>
    <row r="13" spans="1:7" x14ac:dyDescent="0.25">
      <c r="C13" s="1" t="s">
        <v>2</v>
      </c>
      <c r="D13" t="s">
        <v>3</v>
      </c>
      <c r="E13">
        <f>MAX(2*LN(1)+3,2*LN(2)+3)</f>
        <v>4.3862943611198908</v>
      </c>
    </row>
    <row r="15" spans="1:7" x14ac:dyDescent="0.25">
      <c r="A15" t="s">
        <v>6</v>
      </c>
      <c r="B15">
        <f>SQRT(E5/(E13*ABS(2-1)/12))</f>
        <v>5.2304822938370826E-2</v>
      </c>
    </row>
    <row r="16" spans="1:7" x14ac:dyDescent="0.25">
      <c r="C16" s="19"/>
    </row>
    <row r="17" spans="1:9" x14ac:dyDescent="0.25">
      <c r="C17" s="19"/>
    </row>
    <row r="18" spans="1:9" x14ac:dyDescent="0.25">
      <c r="C18" s="19"/>
    </row>
    <row r="20" spans="1:9" x14ac:dyDescent="0.25">
      <c r="A20" t="s">
        <v>8</v>
      </c>
      <c r="B20">
        <f>(2-1)/B15</f>
        <v>19.118695826162522</v>
      </c>
    </row>
    <row r="22" spans="1:9" x14ac:dyDescent="0.25">
      <c r="A22" t="s">
        <v>9</v>
      </c>
      <c r="B22" s="10" t="s">
        <v>10</v>
      </c>
      <c r="C22" s="10"/>
    </row>
    <row r="23" spans="1:9" x14ac:dyDescent="0.25">
      <c r="A23" t="s">
        <v>5</v>
      </c>
      <c r="B23">
        <f>(2-1)/20</f>
        <v>0.05</v>
      </c>
    </row>
    <row r="24" spans="1:9" x14ac:dyDescent="0.25">
      <c r="B24" t="s">
        <v>11</v>
      </c>
      <c r="C24" s="10" t="s">
        <v>12</v>
      </c>
      <c r="D24" s="10"/>
    </row>
    <row r="26" spans="1:9" x14ac:dyDescent="0.25">
      <c r="A26" s="9" t="s">
        <v>13</v>
      </c>
      <c r="B26" s="9"/>
      <c r="C26" s="9"/>
      <c r="D26" s="9"/>
      <c r="E26" s="9"/>
      <c r="F26" s="9"/>
      <c r="G26" s="9"/>
    </row>
    <row r="28" spans="1:9" x14ac:dyDescent="0.25">
      <c r="A28" t="s">
        <v>14</v>
      </c>
    </row>
    <row r="30" spans="1:9" x14ac:dyDescent="0.25">
      <c r="A30" s="20" t="s">
        <v>24</v>
      </c>
      <c r="B30" s="20"/>
      <c r="C30" s="20"/>
      <c r="D30" s="20"/>
      <c r="E30" s="20"/>
      <c r="F30" s="20"/>
      <c r="G30" s="20"/>
      <c r="H30" s="20"/>
      <c r="I30" s="20"/>
    </row>
    <row r="31" spans="1:9" x14ac:dyDescent="0.25">
      <c r="A31" s="20"/>
      <c r="B31" s="20"/>
      <c r="C31" s="20"/>
      <c r="D31" s="20"/>
      <c r="E31" s="20"/>
      <c r="F31" s="20"/>
      <c r="G31" s="20"/>
      <c r="H31" s="20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4" spans="1:7" x14ac:dyDescent="0.25">
      <c r="A34" s="2"/>
      <c r="B34" s="2"/>
      <c r="C34" s="17" t="s">
        <v>15</v>
      </c>
      <c r="D34" s="18"/>
      <c r="E34" s="18"/>
      <c r="F34" s="18"/>
      <c r="G34" s="2">
        <f>SUM(B35:B55)</f>
        <v>21.428013367559196</v>
      </c>
    </row>
    <row r="35" spans="1:7" x14ac:dyDescent="0.25">
      <c r="A35" s="2">
        <v>1</v>
      </c>
      <c r="B35" s="2">
        <f>(POWER(A35,2)*LN(A35)+POWER(A55,2)*LN(A55))/2</f>
        <v>1.3862943611198928</v>
      </c>
      <c r="C35" s="17" t="s">
        <v>18</v>
      </c>
      <c r="D35" s="18"/>
      <c r="E35" s="18"/>
      <c r="F35" s="18"/>
      <c r="G35" s="2">
        <f>ROUND(G34*B23,4)</f>
        <v>1.0713999999999999</v>
      </c>
    </row>
    <row r="36" spans="1:7" x14ac:dyDescent="0.25">
      <c r="A36" s="2">
        <f>A35+$B$23</f>
        <v>1.05</v>
      </c>
      <c r="B36" s="2">
        <f>POWER(A36,2)*LN(A36)</f>
        <v>5.3791155996798838E-2</v>
      </c>
      <c r="C36" s="13" t="s">
        <v>30</v>
      </c>
    </row>
    <row r="37" spans="1:7" x14ac:dyDescent="0.25">
      <c r="A37" s="2">
        <f t="shared" ref="A37:A55" si="0">A36+$B$23</f>
        <v>1.1000000000000001</v>
      </c>
      <c r="B37" s="2">
        <f>POWER(A37,2)*LN(A37)</f>
        <v>0.11532531756323319</v>
      </c>
      <c r="C37" s="12"/>
    </row>
    <row r="38" spans="1:7" x14ac:dyDescent="0.25">
      <c r="A38" s="2">
        <f t="shared" si="0"/>
        <v>1.1500000000000001</v>
      </c>
      <c r="B38" s="2">
        <f>(POWER(A38,2)*LN(A38))</f>
        <v>0.18483516879114759</v>
      </c>
      <c r="C38" s="12"/>
    </row>
    <row r="39" spans="1:7" x14ac:dyDescent="0.25">
      <c r="A39" s="2">
        <f t="shared" si="0"/>
        <v>1.2000000000000002</v>
      </c>
      <c r="B39" s="2">
        <f t="shared" ref="B39:B54" si="1">POWER(A39,2)*LN(A39)</f>
        <v>0.26254304178329496</v>
      </c>
      <c r="C39" s="12"/>
    </row>
    <row r="40" spans="1:7" x14ac:dyDescent="0.25">
      <c r="A40" s="2">
        <f t="shared" si="0"/>
        <v>1.2500000000000002</v>
      </c>
      <c r="B40" s="2">
        <f t="shared" si="1"/>
        <v>0.34866179892845311</v>
      </c>
      <c r="C40" s="12"/>
    </row>
    <row r="41" spans="1:7" x14ac:dyDescent="0.25">
      <c r="A41" s="2">
        <f t="shared" si="0"/>
        <v>1.3000000000000003</v>
      </c>
      <c r="B41" s="2">
        <f t="shared" si="1"/>
        <v>0.44339560695006042</v>
      </c>
      <c r="C41" s="12"/>
    </row>
    <row r="42" spans="1:7" x14ac:dyDescent="0.25">
      <c r="A42" s="2">
        <f t="shared" si="0"/>
        <v>1.3500000000000003</v>
      </c>
      <c r="B42" s="2">
        <f t="shared" si="1"/>
        <v>0.54694061974074182</v>
      </c>
      <c r="C42" s="12"/>
    </row>
    <row r="43" spans="1:7" x14ac:dyDescent="0.25">
      <c r="A43" s="2">
        <f t="shared" si="0"/>
        <v>1.4000000000000004</v>
      </c>
      <c r="B43" s="2">
        <f t="shared" si="1"/>
        <v>0.65948558377757815</v>
      </c>
      <c r="C43" s="12"/>
    </row>
    <row r="44" spans="1:7" x14ac:dyDescent="0.25">
      <c r="A44" s="2">
        <f t="shared" si="0"/>
        <v>1.4500000000000004</v>
      </c>
      <c r="B44" s="2">
        <f t="shared" si="1"/>
        <v>0.78121237739929661</v>
      </c>
      <c r="C44" s="12"/>
    </row>
    <row r="45" spans="1:7" x14ac:dyDescent="0.25">
      <c r="A45" s="2">
        <f>A44+$B$23</f>
        <v>1.5000000000000004</v>
      </c>
      <c r="B45" s="2">
        <f t="shared" si="1"/>
        <v>0.91229649324337103</v>
      </c>
      <c r="C45" s="12"/>
    </row>
    <row r="46" spans="1:7" x14ac:dyDescent="0.25">
      <c r="A46" s="2">
        <f t="shared" si="0"/>
        <v>1.5500000000000005</v>
      </c>
      <c r="B46" s="2">
        <f t="shared" si="1"/>
        <v>1.0529074715621021</v>
      </c>
      <c r="C46" s="12"/>
    </row>
    <row r="47" spans="1:7" x14ac:dyDescent="0.25">
      <c r="A47" s="2">
        <f t="shared" si="0"/>
        <v>1.6000000000000005</v>
      </c>
      <c r="B47" s="2">
        <f t="shared" si="1"/>
        <v>1.2032092908690848</v>
      </c>
      <c r="C47" s="12"/>
    </row>
    <row r="48" spans="1:7" x14ac:dyDescent="0.25">
      <c r="A48" s="2">
        <f t="shared" si="0"/>
        <v>1.6500000000000006</v>
      </c>
      <c r="B48" s="2">
        <f t="shared" si="1"/>
        <v>1.3633607213417538</v>
      </c>
      <c r="C48" s="12"/>
    </row>
    <row r="49" spans="1:7" x14ac:dyDescent="0.25">
      <c r="A49" s="2">
        <f t="shared" si="0"/>
        <v>1.7000000000000006</v>
      </c>
      <c r="B49" s="2">
        <f t="shared" si="1"/>
        <v>1.5335156455696743</v>
      </c>
      <c r="C49" s="12"/>
    </row>
    <row r="50" spans="1:7" x14ac:dyDescent="0.25">
      <c r="A50" s="2">
        <f t="shared" si="0"/>
        <v>1.7500000000000007</v>
      </c>
      <c r="B50" s="2">
        <f t="shared" si="1"/>
        <v>1.7138233505522344</v>
      </c>
      <c r="C50" s="12"/>
    </row>
    <row r="51" spans="1:7" x14ac:dyDescent="0.25">
      <c r="A51" s="2">
        <f t="shared" si="0"/>
        <v>1.8000000000000007</v>
      </c>
      <c r="B51" s="2">
        <f t="shared" si="1"/>
        <v>1.9044287942828684</v>
      </c>
      <c r="C51" s="12"/>
    </row>
    <row r="52" spans="1:7" x14ac:dyDescent="0.25">
      <c r="A52" s="2">
        <f t="shared" si="0"/>
        <v>1.8500000000000008</v>
      </c>
      <c r="B52" s="2">
        <f t="shared" si="1"/>
        <v>2.1054728497863273</v>
      </c>
      <c r="C52" s="12"/>
    </row>
    <row r="53" spans="1:7" x14ac:dyDescent="0.25">
      <c r="A53" s="2">
        <f t="shared" si="0"/>
        <v>1.9000000000000008</v>
      </c>
      <c r="B53" s="2">
        <f t="shared" si="1"/>
        <v>2.3170925290823488</v>
      </c>
      <c r="C53" s="12"/>
    </row>
    <row r="54" spans="1:7" x14ac:dyDescent="0.25">
      <c r="A54" s="2">
        <f>A53+$B$23</f>
        <v>1.9500000000000008</v>
      </c>
      <c r="B54" s="2">
        <f t="shared" si="1"/>
        <v>2.5394211892189338</v>
      </c>
      <c r="C54" s="12"/>
    </row>
    <row r="55" spans="1:7" x14ac:dyDescent="0.25">
      <c r="A55" s="2">
        <f t="shared" si="0"/>
        <v>2.0000000000000009</v>
      </c>
      <c r="B55" s="2"/>
      <c r="C55" s="12"/>
    </row>
    <row r="56" spans="1:7" x14ac:dyDescent="0.25">
      <c r="A56" t="s">
        <v>19</v>
      </c>
    </row>
    <row r="57" spans="1:7" x14ac:dyDescent="0.25">
      <c r="A57" s="2"/>
      <c r="B57" s="2"/>
      <c r="C57" s="17" t="s">
        <v>15</v>
      </c>
      <c r="D57" s="18"/>
      <c r="E57" s="18"/>
      <c r="F57" s="18"/>
      <c r="G57" s="2">
        <f>SUM(B59:B78)</f>
        <v>10.737586664241407</v>
      </c>
    </row>
    <row r="58" spans="1:7" x14ac:dyDescent="0.25">
      <c r="A58" s="2">
        <v>1</v>
      </c>
      <c r="B58" s="2">
        <f>POWER(A58,2)*LN(A58)/2</f>
        <v>0</v>
      </c>
      <c r="C58" s="17" t="s">
        <v>18</v>
      </c>
      <c r="D58" s="18"/>
      <c r="E58" s="18"/>
      <c r="F58" s="18"/>
      <c r="G58" s="2">
        <f>ROUND(G57*0.1,4)</f>
        <v>1.0738000000000001</v>
      </c>
    </row>
    <row r="59" spans="1:7" x14ac:dyDescent="0.25">
      <c r="A59" s="2">
        <f>A58+0.1</f>
        <v>1.1000000000000001</v>
      </c>
      <c r="B59" s="2">
        <f>POWER(A59,2)*LN(A59)</f>
        <v>0.11532531756323319</v>
      </c>
      <c r="C59" s="14" t="s">
        <v>30</v>
      </c>
    </row>
    <row r="60" spans="1:7" x14ac:dyDescent="0.25">
      <c r="A60" s="2">
        <f t="shared" ref="A60:A68" si="2">A59+0.1</f>
        <v>1.2000000000000002</v>
      </c>
      <c r="B60" s="2">
        <f t="shared" ref="B60:B67" si="3">POWER(A60,2)*LN(A60)</f>
        <v>0.26254304178329496</v>
      </c>
      <c r="C60" s="15"/>
    </row>
    <row r="61" spans="1:7" x14ac:dyDescent="0.25">
      <c r="A61" s="2">
        <f t="shared" si="2"/>
        <v>1.3000000000000003</v>
      </c>
      <c r="B61" s="2">
        <f t="shared" si="3"/>
        <v>0.44339560695006042</v>
      </c>
      <c r="C61" s="15"/>
    </row>
    <row r="62" spans="1:7" x14ac:dyDescent="0.25">
      <c r="A62" s="2">
        <f t="shared" si="2"/>
        <v>1.4000000000000004</v>
      </c>
      <c r="B62" s="2">
        <f t="shared" si="3"/>
        <v>0.65948558377757815</v>
      </c>
      <c r="C62" s="15"/>
    </row>
    <row r="63" spans="1:7" x14ac:dyDescent="0.25">
      <c r="A63" s="2">
        <f t="shared" si="2"/>
        <v>1.5000000000000004</v>
      </c>
      <c r="B63" s="2">
        <f t="shared" si="3"/>
        <v>0.91229649324337103</v>
      </c>
      <c r="C63" s="15"/>
    </row>
    <row r="64" spans="1:7" x14ac:dyDescent="0.25">
      <c r="A64" s="2">
        <f t="shared" si="2"/>
        <v>1.6000000000000005</v>
      </c>
      <c r="B64" s="2">
        <f t="shared" si="3"/>
        <v>1.2032092908690848</v>
      </c>
      <c r="C64" s="15"/>
    </row>
    <row r="65" spans="1:8" x14ac:dyDescent="0.25">
      <c r="A65" s="2">
        <f t="shared" si="2"/>
        <v>1.7000000000000006</v>
      </c>
      <c r="B65" s="2">
        <f t="shared" si="3"/>
        <v>1.5335156455696743</v>
      </c>
      <c r="C65" s="15"/>
    </row>
    <row r="66" spans="1:8" x14ac:dyDescent="0.25">
      <c r="A66" s="2">
        <f t="shared" si="2"/>
        <v>1.8000000000000007</v>
      </c>
      <c r="B66" s="2">
        <f t="shared" si="3"/>
        <v>1.9044287942828684</v>
      </c>
      <c r="C66" s="15"/>
    </row>
    <row r="67" spans="1:8" x14ac:dyDescent="0.25">
      <c r="A67" s="2">
        <f t="shared" si="2"/>
        <v>1.9000000000000008</v>
      </c>
      <c r="B67" s="2">
        <f t="shared" si="3"/>
        <v>2.3170925290823488</v>
      </c>
      <c r="C67" s="15"/>
    </row>
    <row r="68" spans="1:8" x14ac:dyDescent="0.25">
      <c r="A68" s="2">
        <f t="shared" si="2"/>
        <v>2.0000000000000009</v>
      </c>
      <c r="B68" s="2">
        <f>POWER(A68,2)*LN(A68)/2</f>
        <v>1.3862943611198928</v>
      </c>
      <c r="C68" s="15"/>
    </row>
    <row r="70" spans="1:8" x14ac:dyDescent="0.25">
      <c r="C70" s="10"/>
      <c r="D70" s="10"/>
    </row>
    <row r="71" spans="1:8" x14ac:dyDescent="0.25">
      <c r="B71" s="4" t="s">
        <v>2</v>
      </c>
      <c r="C71" s="10"/>
      <c r="D71" s="10"/>
      <c r="E71" s="3" t="s">
        <v>2</v>
      </c>
      <c r="F71">
        <f>ABS(G35-G58)/3</f>
        <v>8.0000000000005989E-4</v>
      </c>
    </row>
    <row r="72" spans="1:8" x14ac:dyDescent="0.25">
      <c r="C72" s="10"/>
      <c r="D72" s="10"/>
    </row>
    <row r="75" spans="1:8" x14ac:dyDescent="0.25">
      <c r="A75" t="s">
        <v>11</v>
      </c>
      <c r="B75" s="10" t="s">
        <v>20</v>
      </c>
      <c r="C75" s="10"/>
    </row>
    <row r="77" spans="1:8" x14ac:dyDescent="0.25">
      <c r="A77" s="9" t="s">
        <v>21</v>
      </c>
      <c r="B77" s="9"/>
      <c r="C77" s="9"/>
      <c r="D77" s="9"/>
      <c r="E77" s="9"/>
      <c r="F77" s="9"/>
      <c r="G77" s="9"/>
      <c r="H77" s="9"/>
    </row>
    <row r="78" spans="1:8" x14ac:dyDescent="0.25">
      <c r="A78" s="2"/>
      <c r="B78" s="2"/>
      <c r="C78" s="5"/>
      <c r="D78" s="6"/>
      <c r="E78" s="6"/>
      <c r="F78" s="6" t="s">
        <v>25</v>
      </c>
      <c r="G78">
        <f>SUM(B83:B102)</f>
        <v>32.118440070876986</v>
      </c>
    </row>
    <row r="79" spans="1:8" x14ac:dyDescent="0.25">
      <c r="F79" t="s">
        <v>26</v>
      </c>
      <c r="G79">
        <f>ROUND(G78*2*0.05/3,6)</f>
        <v>1.0706150000000001</v>
      </c>
    </row>
    <row r="81" spans="1:3" x14ac:dyDescent="0.25">
      <c r="A81" t="s">
        <v>12</v>
      </c>
      <c r="B81" t="s">
        <v>22</v>
      </c>
      <c r="C81" t="s">
        <v>23</v>
      </c>
    </row>
    <row r="82" spans="1:3" x14ac:dyDescent="0.25">
      <c r="A82" s="2"/>
      <c r="B82" s="2"/>
      <c r="C82" s="2"/>
    </row>
    <row r="83" spans="1:3" x14ac:dyDescent="0.25">
      <c r="A83" s="21">
        <v>1</v>
      </c>
      <c r="B83" s="21">
        <f>(POWER(A83,2)*LN(A83)+POWER(A103,2)*LN(A103))/2</f>
        <v>1.3862943611198928</v>
      </c>
      <c r="C83" s="12" t="s">
        <v>30</v>
      </c>
    </row>
    <row r="84" spans="1:3" x14ac:dyDescent="0.25">
      <c r="A84" s="2">
        <f>A83+0.05</f>
        <v>1.05</v>
      </c>
      <c r="B84" s="2">
        <f>2*POWER(A84,2)*LN(A84)</f>
        <v>0.10758231199359768</v>
      </c>
      <c r="C84" s="12"/>
    </row>
    <row r="85" spans="1:3" x14ac:dyDescent="0.25">
      <c r="A85" s="2">
        <f t="shared" ref="A85:A100" si="4">A84+0.05</f>
        <v>1.1000000000000001</v>
      </c>
      <c r="B85" s="2">
        <f>POWER(A85,2)*LN(A85)</f>
        <v>0.11532531756323319</v>
      </c>
      <c r="C85" s="12"/>
    </row>
    <row r="86" spans="1:3" x14ac:dyDescent="0.25">
      <c r="A86" s="2">
        <f t="shared" si="4"/>
        <v>1.1500000000000001</v>
      </c>
      <c r="B86" s="2">
        <f>2*POWER(A86,2)*LN(A86)</f>
        <v>0.36967033758229517</v>
      </c>
      <c r="C86" s="12"/>
    </row>
    <row r="87" spans="1:3" x14ac:dyDescent="0.25">
      <c r="A87" s="2">
        <f t="shared" si="4"/>
        <v>1.2000000000000002</v>
      </c>
      <c r="B87" s="2">
        <f>POWER(A87,2)*LN(A87)</f>
        <v>0.26254304178329496</v>
      </c>
      <c r="C87" s="12"/>
    </row>
    <row r="88" spans="1:3" x14ac:dyDescent="0.25">
      <c r="A88" s="2">
        <f t="shared" si="4"/>
        <v>1.2500000000000002</v>
      </c>
      <c r="B88" s="2">
        <f>2*POWER(A88,2)*LN(A88)</f>
        <v>0.69732359785690623</v>
      </c>
      <c r="C88" s="12"/>
    </row>
    <row r="89" spans="1:3" x14ac:dyDescent="0.25">
      <c r="A89" s="2">
        <f t="shared" si="4"/>
        <v>1.3000000000000003</v>
      </c>
      <c r="B89" s="2">
        <f>POWER(A89,2)*LN(A89)</f>
        <v>0.44339560695006042</v>
      </c>
      <c r="C89" s="12"/>
    </row>
    <row r="90" spans="1:3" x14ac:dyDescent="0.25">
      <c r="A90" s="2">
        <f t="shared" si="4"/>
        <v>1.3500000000000003</v>
      </c>
      <c r="B90" s="2">
        <f>2*POWER(A90,2)*LN(A90)</f>
        <v>1.0938812394814836</v>
      </c>
      <c r="C90" s="12"/>
    </row>
    <row r="91" spans="1:3" x14ac:dyDescent="0.25">
      <c r="A91" s="2">
        <f t="shared" si="4"/>
        <v>1.4000000000000004</v>
      </c>
      <c r="B91" s="2">
        <f>POWER(A91,2)*LN(A91)</f>
        <v>0.65948558377757815</v>
      </c>
      <c r="C91" s="12"/>
    </row>
    <row r="92" spans="1:3" x14ac:dyDescent="0.25">
      <c r="A92" s="2">
        <f t="shared" si="4"/>
        <v>1.4500000000000004</v>
      </c>
      <c r="B92" s="2">
        <f>2*POWER(A92,2)*LN(A92)</f>
        <v>1.5624247547985932</v>
      </c>
      <c r="C92" s="12"/>
    </row>
    <row r="93" spans="1:3" x14ac:dyDescent="0.25">
      <c r="A93" s="2">
        <f t="shared" si="4"/>
        <v>1.5000000000000004</v>
      </c>
      <c r="B93" s="2">
        <f>POWER(A93,2)*LN(A93)</f>
        <v>0.91229649324337103</v>
      </c>
      <c r="C93" s="12"/>
    </row>
    <row r="94" spans="1:3" x14ac:dyDescent="0.25">
      <c r="A94" s="2">
        <f t="shared" si="4"/>
        <v>1.5500000000000005</v>
      </c>
      <c r="B94" s="2">
        <f>2*POWER(A94,2)*LN(A94)</f>
        <v>2.1058149431242041</v>
      </c>
      <c r="C94" s="12"/>
    </row>
    <row r="95" spans="1:3" x14ac:dyDescent="0.25">
      <c r="A95" s="2">
        <f t="shared" si="4"/>
        <v>1.6000000000000005</v>
      </c>
      <c r="B95" s="2">
        <f>POWER(A95,2)*LN(A95)</f>
        <v>1.2032092908690848</v>
      </c>
      <c r="C95" s="12"/>
    </row>
    <row r="96" spans="1:3" x14ac:dyDescent="0.25">
      <c r="A96" s="2">
        <f t="shared" si="4"/>
        <v>1.6500000000000006</v>
      </c>
      <c r="B96" s="2">
        <f>2*POWER(A96,2)*LN(A96)</f>
        <v>2.7267214426835076</v>
      </c>
      <c r="C96" s="12"/>
    </row>
    <row r="97" spans="1:5" x14ac:dyDescent="0.25">
      <c r="A97" s="2">
        <f t="shared" si="4"/>
        <v>1.7000000000000006</v>
      </c>
      <c r="B97" s="2">
        <f>POWER(A97,2)*LN(A97)</f>
        <v>1.5335156455696743</v>
      </c>
      <c r="C97" s="12"/>
    </row>
    <row r="98" spans="1:5" x14ac:dyDescent="0.25">
      <c r="A98" s="2">
        <f t="shared" si="4"/>
        <v>1.7500000000000007</v>
      </c>
      <c r="B98" s="2">
        <f>2*POWER(A98,2)*LN(A98)</f>
        <v>3.4276467011044689</v>
      </c>
      <c r="C98" s="12"/>
    </row>
    <row r="99" spans="1:5" x14ac:dyDescent="0.25">
      <c r="A99" s="2">
        <f>A98+0.05</f>
        <v>1.8000000000000007</v>
      </c>
      <c r="B99" s="2">
        <f>POWER(A99,2)*LN(A99)</f>
        <v>1.9044287942828684</v>
      </c>
      <c r="C99" s="12"/>
    </row>
    <row r="100" spans="1:5" x14ac:dyDescent="0.25">
      <c r="A100" s="2">
        <f t="shared" si="4"/>
        <v>1.8500000000000008</v>
      </c>
      <c r="B100" s="2">
        <f>2*POWER(A100,2)*LN(A100)</f>
        <v>4.2109456995726546</v>
      </c>
      <c r="C100" s="12"/>
    </row>
    <row r="101" spans="1:5" x14ac:dyDescent="0.25">
      <c r="A101" s="2">
        <f>A100+0.05</f>
        <v>1.9000000000000008</v>
      </c>
      <c r="B101" s="2">
        <f>POWER(A101,2)*LN(A101)</f>
        <v>2.3170925290823488</v>
      </c>
      <c r="C101" s="12"/>
    </row>
    <row r="102" spans="1:5" x14ac:dyDescent="0.25">
      <c r="A102" s="2">
        <f t="shared" ref="A102:A103" si="5">A101+0.05</f>
        <v>1.9500000000000008</v>
      </c>
      <c r="B102" s="2">
        <f>2*POWER(A102,2)*LN(A102)</f>
        <v>5.0788423784378676</v>
      </c>
      <c r="C102" s="12"/>
    </row>
    <row r="103" spans="1:5" x14ac:dyDescent="0.25">
      <c r="A103">
        <f t="shared" si="5"/>
        <v>2.0000000000000009</v>
      </c>
    </row>
    <row r="104" spans="1:5" x14ac:dyDescent="0.25">
      <c r="A104" s="2" t="s">
        <v>27</v>
      </c>
      <c r="B104" s="2" t="s">
        <v>28</v>
      </c>
      <c r="C104" t="s">
        <v>29</v>
      </c>
      <c r="D104" t="s">
        <v>25</v>
      </c>
      <c r="E104">
        <f>SUM(B106:B116)</f>
        <v>16.059212256650095</v>
      </c>
    </row>
    <row r="105" spans="1:5" x14ac:dyDescent="0.25">
      <c r="A105" s="2"/>
      <c r="B105" s="2"/>
      <c r="D105" t="s">
        <v>31</v>
      </c>
      <c r="E105">
        <f>ROUND(E104*2*0.1/3,6)</f>
        <v>1.070614</v>
      </c>
    </row>
    <row r="106" spans="1:5" x14ac:dyDescent="0.25">
      <c r="A106" s="2">
        <v>1</v>
      </c>
      <c r="B106" s="2">
        <f>(POWER(A106,2)*LN(A106)+POWER(A116,2)*LN(A116))/2</f>
        <v>1.3862943611198928</v>
      </c>
      <c r="C106" s="16" t="s">
        <v>30</v>
      </c>
    </row>
    <row r="107" spans="1:5" x14ac:dyDescent="0.25">
      <c r="A107" s="2">
        <f>A106+0.1</f>
        <v>1.1000000000000001</v>
      </c>
      <c r="B107" s="2">
        <f>2*POWER(A107,2)*LN(A107)</f>
        <v>0.23065063512646639</v>
      </c>
      <c r="C107" s="16"/>
    </row>
    <row r="108" spans="1:5" x14ac:dyDescent="0.25">
      <c r="A108" s="2">
        <f t="shared" ref="A108:A114" si="6">A107+0.1</f>
        <v>1.2000000000000002</v>
      </c>
      <c r="B108" s="2">
        <f>POWER(A108,2)*LN(A108)</f>
        <v>0.26254304178329496</v>
      </c>
      <c r="C108" s="16"/>
    </row>
    <row r="109" spans="1:5" x14ac:dyDescent="0.25">
      <c r="A109" s="2">
        <f t="shared" si="6"/>
        <v>1.3000000000000003</v>
      </c>
      <c r="B109" s="2">
        <f>2*POWER(A109,2)*LN(A109)</f>
        <v>0.88679121390012083</v>
      </c>
      <c r="C109" s="16"/>
    </row>
    <row r="110" spans="1:5" x14ac:dyDescent="0.25">
      <c r="A110" s="2">
        <f t="shared" si="6"/>
        <v>1.4000000000000004</v>
      </c>
      <c r="B110" s="2">
        <f>POWER(A110,2)*LN(A110)</f>
        <v>0.65948558377757815</v>
      </c>
      <c r="C110" s="16"/>
    </row>
    <row r="111" spans="1:5" x14ac:dyDescent="0.25">
      <c r="A111" s="2">
        <f t="shared" si="6"/>
        <v>1.5000000000000004</v>
      </c>
      <c r="B111" s="2">
        <f>2*POWER(A111,2)*LN(A111)</f>
        <v>1.8245929864867421</v>
      </c>
      <c r="C111" s="16"/>
    </row>
    <row r="112" spans="1:5" x14ac:dyDescent="0.25">
      <c r="A112" s="2">
        <f t="shared" si="6"/>
        <v>1.6000000000000005</v>
      </c>
      <c r="B112" s="2">
        <f>POWER(A112,2)*LN(A112)</f>
        <v>1.2032092908690848</v>
      </c>
      <c r="C112" s="16"/>
    </row>
    <row r="113" spans="1:7" x14ac:dyDescent="0.25">
      <c r="A113" s="2">
        <f t="shared" si="6"/>
        <v>1.7000000000000006</v>
      </c>
      <c r="B113" s="2">
        <f>2*POWER(A113,2)*LN(A113)</f>
        <v>3.0670312911393487</v>
      </c>
      <c r="C113" s="16"/>
    </row>
    <row r="114" spans="1:7" x14ac:dyDescent="0.25">
      <c r="A114" s="2">
        <f t="shared" si="6"/>
        <v>1.8000000000000007</v>
      </c>
      <c r="B114" s="2">
        <f>POWER(A114,2)*LN(A114)</f>
        <v>1.9044287942828684</v>
      </c>
      <c r="C114" s="16"/>
    </row>
    <row r="115" spans="1:7" x14ac:dyDescent="0.25">
      <c r="A115" s="2">
        <f>A114+0.1</f>
        <v>1.9000000000000008</v>
      </c>
      <c r="B115" s="2">
        <f>2*POWER(A115,2)*LN(A115)</f>
        <v>4.6341850581646975</v>
      </c>
      <c r="C115" s="16"/>
    </row>
    <row r="116" spans="1:7" x14ac:dyDescent="0.25">
      <c r="A116" s="2">
        <f>A115+0.1</f>
        <v>2.0000000000000009</v>
      </c>
      <c r="B116" s="2"/>
      <c r="C116" s="16"/>
    </row>
    <row r="118" spans="1:7" x14ac:dyDescent="0.25">
      <c r="C118">
        <f>(G79-E105)/15</f>
        <v>6.6666666675985195E-8</v>
      </c>
    </row>
    <row r="121" spans="1:7" ht="31.5" x14ac:dyDescent="0.25">
      <c r="A121" s="7" t="s">
        <v>11</v>
      </c>
      <c r="B121" s="7">
        <v>1.0706100000000001</v>
      </c>
      <c r="C121" s="8" t="s">
        <v>32</v>
      </c>
      <c r="D121" s="7">
        <f>C118</f>
        <v>6.6666666675985195E-8</v>
      </c>
    </row>
    <row r="123" spans="1:7" x14ac:dyDescent="0.25">
      <c r="A123" s="9" t="s">
        <v>33</v>
      </c>
      <c r="B123" s="9"/>
      <c r="C123" s="9"/>
      <c r="D123" s="9"/>
      <c r="E123" s="9"/>
      <c r="F123" s="9"/>
      <c r="G123" s="9"/>
    </row>
    <row r="147" spans="1:5" x14ac:dyDescent="0.25">
      <c r="A147" t="s">
        <v>34</v>
      </c>
      <c r="B147" s="10">
        <v>1.0706147037</v>
      </c>
      <c r="C147" s="10"/>
    </row>
    <row r="148" spans="1:5" x14ac:dyDescent="0.25">
      <c r="A148" s="11" t="s">
        <v>35</v>
      </c>
      <c r="B148" s="11"/>
      <c r="C148" s="11"/>
      <c r="D148" s="11"/>
      <c r="E148" s="11"/>
    </row>
    <row r="149" spans="1:5" x14ac:dyDescent="0.25">
      <c r="A149" s="11"/>
      <c r="B149" s="11"/>
      <c r="C149" s="11"/>
      <c r="D149" s="11"/>
      <c r="E149" s="11"/>
    </row>
    <row r="150" spans="1:5" x14ac:dyDescent="0.25">
      <c r="A150" s="11"/>
      <c r="B150" s="11"/>
      <c r="C150" s="11"/>
      <c r="D150" s="11"/>
      <c r="E150" s="11"/>
    </row>
    <row r="151" spans="1:5" x14ac:dyDescent="0.25">
      <c r="A151" s="11"/>
      <c r="B151" s="11"/>
      <c r="C151" s="11"/>
      <c r="D151" s="11"/>
      <c r="E151" s="11"/>
    </row>
  </sheetData>
  <mergeCells count="22">
    <mergeCell ref="C34:F34"/>
    <mergeCell ref="C35:F35"/>
    <mergeCell ref="A30:I32"/>
    <mergeCell ref="B9:C9"/>
    <mergeCell ref="B10:C10"/>
    <mergeCell ref="A1:G1"/>
    <mergeCell ref="B22:C22"/>
    <mergeCell ref="C24:D24"/>
    <mergeCell ref="A26:G26"/>
    <mergeCell ref="C16:C18"/>
    <mergeCell ref="A123:G123"/>
    <mergeCell ref="B147:C147"/>
    <mergeCell ref="A148:E151"/>
    <mergeCell ref="C83:C102"/>
    <mergeCell ref="C36:C55"/>
    <mergeCell ref="C59:C68"/>
    <mergeCell ref="C106:C116"/>
    <mergeCell ref="C57:F57"/>
    <mergeCell ref="C58:F58"/>
    <mergeCell ref="C70:D72"/>
    <mergeCell ref="B75:C75"/>
    <mergeCell ref="A77:H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Kulakov</dc:creator>
  <cp:lastModifiedBy>Alexandr Kulakov</cp:lastModifiedBy>
  <dcterms:created xsi:type="dcterms:W3CDTF">2015-06-05T18:17:20Z</dcterms:created>
  <dcterms:modified xsi:type="dcterms:W3CDTF">2020-12-26T16:48:58Z</dcterms:modified>
</cp:coreProperties>
</file>