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ongo\OneDrive\Рабочий стол\Численные методы\"/>
    </mc:Choice>
  </mc:AlternateContent>
  <xr:revisionPtr revIDLastSave="0" documentId="13_ncr:1_{1F4966A7-3BEB-4C96-AE54-4A534C4558C9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8" i="1"/>
  <c r="D86" i="1"/>
  <c r="C88" i="1"/>
  <c r="B88" i="1"/>
  <c r="O88" i="1"/>
  <c r="M88" i="1"/>
  <c r="K88" i="1"/>
  <c r="C86" i="1"/>
  <c r="C87" i="1"/>
  <c r="C85" i="1"/>
  <c r="B87" i="1"/>
  <c r="O87" i="1"/>
  <c r="M87" i="1"/>
  <c r="K87" i="1"/>
  <c r="B86" i="1"/>
  <c r="K86" i="1"/>
  <c r="Q87" i="1"/>
  <c r="Q86" i="1"/>
  <c r="O86" i="1"/>
  <c r="M86" i="1"/>
  <c r="C75" i="1"/>
  <c r="B75" i="1"/>
  <c r="A72" i="1"/>
  <c r="E75" i="1"/>
  <c r="D75" i="1"/>
  <c r="D74" i="1"/>
  <c r="C74" i="1"/>
  <c r="B55" i="1"/>
  <c r="D55" i="1" s="1"/>
  <c r="C54" i="1"/>
  <c r="B50" i="1"/>
  <c r="C48" i="1"/>
  <c r="B44" i="1"/>
  <c r="B76" i="1" l="1"/>
  <c r="C55" i="1"/>
  <c r="B56" i="1"/>
  <c r="D76" i="1" l="1"/>
  <c r="E76" i="1"/>
  <c r="B77" i="1"/>
  <c r="C76" i="1"/>
  <c r="D56" i="1"/>
  <c r="B57" i="1"/>
  <c r="C56" i="1"/>
  <c r="E77" i="1" l="1"/>
  <c r="D77" i="1"/>
  <c r="B78" i="1"/>
  <c r="C77" i="1"/>
  <c r="D57" i="1"/>
  <c r="C57" i="1"/>
  <c r="B58" i="1"/>
  <c r="D78" i="1" l="1"/>
  <c r="E78" i="1"/>
  <c r="B79" i="1"/>
  <c r="C78" i="1"/>
  <c r="B59" i="1"/>
  <c r="D58" i="1"/>
  <c r="C58" i="1"/>
  <c r="C79" i="1" l="1"/>
  <c r="D79" i="1"/>
  <c r="E79" i="1"/>
  <c r="B60" i="1"/>
  <c r="D59" i="1"/>
  <c r="C59" i="1"/>
  <c r="B61" i="1" l="1"/>
  <c r="D60" i="1"/>
  <c r="C60" i="1"/>
  <c r="D61" i="1" l="1"/>
  <c r="C61" i="1"/>
  <c r="B62" i="1"/>
  <c r="D62" i="1" l="1"/>
  <c r="C62" i="1"/>
  <c r="B63" i="1"/>
  <c r="B64" i="1" l="1"/>
  <c r="D63" i="1"/>
  <c r="C63" i="1"/>
  <c r="B65" i="1" l="1"/>
  <c r="D64" i="1"/>
  <c r="C64" i="1"/>
  <c r="D65" i="1" l="1"/>
  <c r="C65" i="1"/>
  <c r="B67" i="1"/>
</calcChain>
</file>

<file path=xl/sharedStrings.xml><?xml version="1.0" encoding="utf-8"?>
<sst xmlns="http://schemas.openxmlformats.org/spreadsheetml/2006/main" count="56" uniqueCount="47">
  <si>
    <t>x[0;2]</t>
  </si>
  <si>
    <t>1.437</t>
  </si>
  <si>
    <t>Задание 1</t>
  </si>
  <si>
    <t>Задание 2</t>
  </si>
  <si>
    <t>Ответ: 1 действ корень на отрезке [0;2]</t>
  </si>
  <si>
    <t>f'(x)   =</t>
  </si>
  <si>
    <t>k=  -4</t>
  </si>
  <si>
    <t>фи'(x)</t>
  </si>
  <si>
    <t>q</t>
  </si>
  <si>
    <t>&lt;1</t>
  </si>
  <si>
    <t>x0</t>
  </si>
  <si>
    <t>x1-x0 &lt;=</t>
  </si>
  <si>
    <t>x1</t>
  </si>
  <si>
    <t>x</t>
  </si>
  <si>
    <t>X</t>
  </si>
  <si>
    <t>n</t>
  </si>
  <si>
    <t>ФИx</t>
  </si>
  <si>
    <t>Xn-Xn-1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</si>
  <si>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</si>
  <si>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</si>
  <si>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</si>
  <si>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</si>
  <si>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</si>
  <si>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</si>
  <si>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</si>
  <si>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</si>
  <si>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</si>
  <si>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</si>
  <si>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 =</t>
  </si>
  <si>
    <t>Задание 3</t>
  </si>
  <si>
    <t>&gt;0</t>
  </si>
  <si>
    <t>fx</t>
  </si>
  <si>
    <t>f'x</t>
  </si>
  <si>
    <t>Ответ: 1,436946</t>
  </si>
  <si>
    <t>Задание 4</t>
  </si>
  <si>
    <t>f(x)</t>
  </si>
  <si>
    <t>f`(x)</t>
  </si>
  <si>
    <t>f``(x)</t>
  </si>
  <si>
    <t>f```</t>
  </si>
  <si>
    <t>Ответ:</t>
  </si>
  <si>
    <t>фи`(2)</t>
  </si>
  <si>
    <t>f''(x)=</t>
  </si>
  <si>
    <t xml:space="preserve">f'(x) = </t>
  </si>
  <si>
    <t xml:space="preserve">Вывод: Метод лоцмана занимает наименьшее количество итераций. </t>
  </si>
  <si>
    <t>Q=f'(2)=</t>
  </si>
  <si>
    <t>φи(x)</t>
  </si>
  <si>
    <t>f(2)*f'(2)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</si>
</sst>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4</xdr:row>
      <xdr:rowOff>76200</xdr:rowOff>
    </xdr:from>
    <xdr:to>
      <xdr:col>5</xdr:col>
      <xdr:colOff>467393</xdr:colOff>
      <xdr:row>21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2B213CC-836B-40E5-B722-C5DAF3C34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838200"/>
          <a:ext cx="3353468" cy="31908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27</xdr:row>
      <xdr:rowOff>133350</xdr:rowOff>
    </xdr:from>
    <xdr:to>
      <xdr:col>3</xdr:col>
      <xdr:colOff>371280</xdr:colOff>
      <xdr:row>31</xdr:row>
      <xdr:rowOff>95160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9651A8E-202B-4889-9AF3-8D0B97E67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5276850"/>
          <a:ext cx="1561905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133350</xdr:rowOff>
    </xdr:from>
    <xdr:to>
      <xdr:col>5</xdr:col>
      <xdr:colOff>447238</xdr:colOff>
      <xdr:row>42</xdr:row>
      <xdr:rowOff>28326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79A18A7-C1B7-4B7A-9436-2489D3645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38850"/>
          <a:ext cx="3495238" cy="1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9525</xdr:rowOff>
    </xdr:from>
    <xdr:to>
      <xdr:col>3</xdr:col>
      <xdr:colOff>371200</xdr:colOff>
      <xdr:row>2</xdr:row>
      <xdr:rowOff>95215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208F9D6-F1DA-45A6-A3D7-E23AF1F17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"/>
          <a:ext cx="2200000" cy="276190"/>
        </a:xfrm>
        <a:prstGeom prst="rect">
          <a:avLst/>
        </a:prstGeom>
      </xdr:spPr>
    </xdr:pic>
    <xdr:clientData/>
  </xdr:twoCellAnchor>
  <xdr:oneCellAnchor>
    <xdr:from>
      <xdr:col>0</xdr:col>
      <xdr:colOff>228600</xdr:colOff>
      <xdr:row>2</xdr:row>
      <xdr:rowOff>152400</xdr:rowOff>
    </xdr:from>
    <xdr:ext cx="1721625" cy="3499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BAD6415-48E5-41EA-B0DA-F03D58EF270A}"/>
                </a:ext>
              </a:extLst>
            </xdr:cNvPr>
            <xdr:cNvSpPr txBox="1"/>
          </xdr:nvSpPr>
          <xdr:spPr>
            <a:xfrm>
              <a:off x="228600" y="533400"/>
              <a:ext cx="1721625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0,3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−0,7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rad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+4=2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BAD6415-48E5-41EA-B0DA-F03D58EF270A}"/>
                </a:ext>
              </a:extLst>
            </xdr:cNvPr>
            <xdr:cNvSpPr txBox="1"/>
          </xdr:nvSpPr>
          <xdr:spPr>
            <a:xfrm>
              <a:off x="228600" y="533400"/>
              <a:ext cx="1721625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0,3 exp⁡(−0,7√𝑥)+4=2𝑥^2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561975</xdr:colOff>
      <xdr:row>45</xdr:row>
      <xdr:rowOff>9525</xdr:rowOff>
    </xdr:from>
    <xdr:ext cx="1476878" cy="3736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921B42F-3542-4942-87DA-D1FF3A9690C1}"/>
                </a:ext>
              </a:extLst>
            </xdr:cNvPr>
            <xdr:cNvSpPr txBox="1"/>
          </xdr:nvSpPr>
          <xdr:spPr>
            <a:xfrm>
              <a:off x="561975" y="8582025"/>
              <a:ext cx="1476878" cy="373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−21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exp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(−0,7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800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921B42F-3542-4942-87DA-D1FF3A9690C1}"/>
                </a:ext>
              </a:extLst>
            </xdr:cNvPr>
            <xdr:cNvSpPr txBox="1"/>
          </xdr:nvSpPr>
          <xdr:spPr>
            <a:xfrm>
              <a:off x="561975" y="8582025"/>
              <a:ext cx="1476878" cy="373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1−𝑥−21exp(−0,7√𝑥)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800√𝑥)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552450</xdr:colOff>
      <xdr:row>45</xdr:row>
      <xdr:rowOff>9525</xdr:rowOff>
    </xdr:from>
    <xdr:ext cx="1921232" cy="3429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D1653BB-0152-47BE-A0BA-8010B5E03074}"/>
                </a:ext>
              </a:extLst>
            </xdr:cNvPr>
            <xdr:cNvSpPr txBox="1"/>
          </xdr:nvSpPr>
          <xdr:spPr>
            <a:xfrm>
              <a:off x="3600450" y="8582025"/>
              <a:ext cx="1921232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0,3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−0,7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rad>
                              </m:e>
                            </m:d>
                          </m:e>
                        </m:fun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−4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D1653BB-0152-47BE-A0BA-8010B5E03074}"/>
                </a:ext>
              </a:extLst>
            </xdr:cNvPr>
            <xdr:cNvSpPr txBox="1"/>
          </xdr:nvSpPr>
          <xdr:spPr>
            <a:xfrm>
              <a:off x="3600450" y="8582025"/>
              <a:ext cx="1921232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𝑥−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0,3 exp⁡(−0,7√𝑥)−2𝑥^2+4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−4)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438150</xdr:colOff>
      <xdr:row>51</xdr:row>
      <xdr:rowOff>0</xdr:rowOff>
    </xdr:from>
    <xdr:ext cx="963918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A54A9FF-E769-412D-ADA0-0B8C12BC1C3C}"/>
                </a:ext>
              </a:extLst>
            </xdr:cNvPr>
            <xdr:cNvSpPr txBox="1"/>
          </xdr:nvSpPr>
          <xdr:spPr>
            <a:xfrm>
              <a:off x="438150" y="9715500"/>
              <a:ext cx="96391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фи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 b="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A54A9FF-E769-412D-ADA0-0B8C12BC1C3C}"/>
                </a:ext>
              </a:extLst>
            </xdr:cNvPr>
            <xdr:cNvSpPr txBox="1"/>
          </xdr:nvSpPr>
          <xdr:spPr>
            <a:xfrm>
              <a:off x="438150" y="9715500"/>
              <a:ext cx="96391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𝑛=</a:t>
              </a:r>
              <a:r>
                <a:rPr lang="ru-RU" sz="1100" b="0" i="0">
                  <a:latin typeface="Cambria Math" panose="02040503050406030204" pitchFamily="18" charset="0"/>
                </a:rPr>
                <a:t>фи(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𝑛−1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 )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twoCellAnchor editAs="oneCell">
    <xdr:from>
      <xdr:col>2</xdr:col>
      <xdr:colOff>552451</xdr:colOff>
      <xdr:row>69</xdr:row>
      <xdr:rowOff>51023</xdr:rowOff>
    </xdr:from>
    <xdr:to>
      <xdr:col>5</xdr:col>
      <xdr:colOff>508908</xdr:colOff>
      <xdr:row>71</xdr:row>
      <xdr:rowOff>142875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2A000631-BAC1-4C73-9FB9-8FC0EF355F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2502" r="5117" b="26241"/>
        <a:stretch/>
      </xdr:blipFill>
      <xdr:spPr>
        <a:xfrm>
          <a:off x="1771651" y="13195523"/>
          <a:ext cx="1785257" cy="472852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82</xdr:row>
      <xdr:rowOff>171450</xdr:rowOff>
    </xdr:from>
    <xdr:to>
      <xdr:col>12</xdr:col>
      <xdr:colOff>447400</xdr:colOff>
      <xdr:row>84</xdr:row>
      <xdr:rowOff>66640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7A3DF2F7-13C3-4F1C-9986-740140C8B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62600" y="15792450"/>
          <a:ext cx="2200000" cy="2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466726</xdr:colOff>
      <xdr:row>82</xdr:row>
      <xdr:rowOff>17798</xdr:rowOff>
    </xdr:from>
    <xdr:to>
      <xdr:col>15</xdr:col>
      <xdr:colOff>447675</xdr:colOff>
      <xdr:row>85</xdr:row>
      <xdr:rowOff>2465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9E2EAD2F-47A0-449E-B954-85752D5EE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6" y="15638798"/>
          <a:ext cx="1200149" cy="556167"/>
        </a:xfrm>
        <a:prstGeom prst="rect">
          <a:avLst/>
        </a:prstGeom>
      </xdr:spPr>
    </xdr:pic>
    <xdr:clientData/>
  </xdr:twoCellAnchor>
  <xdr:twoCellAnchor editAs="oneCell">
    <xdr:from>
      <xdr:col>17</xdr:col>
      <xdr:colOff>428625</xdr:colOff>
      <xdr:row>82</xdr:row>
      <xdr:rowOff>28575</xdr:rowOff>
    </xdr:from>
    <xdr:to>
      <xdr:col>20</xdr:col>
      <xdr:colOff>385082</xdr:colOff>
      <xdr:row>84</xdr:row>
      <xdr:rowOff>120427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E11A1023-5F43-4EB7-8DC2-C87DA40322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2502" r="5117" b="26241"/>
        <a:stretch/>
      </xdr:blipFill>
      <xdr:spPr>
        <a:xfrm>
          <a:off x="10791825" y="15649575"/>
          <a:ext cx="1785257" cy="47285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72</xdr:row>
      <xdr:rowOff>47625</xdr:rowOff>
    </xdr:from>
    <xdr:to>
      <xdr:col>7</xdr:col>
      <xdr:colOff>9376</xdr:colOff>
      <xdr:row>74</xdr:row>
      <xdr:rowOff>133292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BC74E3F-DE35-4C97-AA59-3A2D72040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86100" y="13763625"/>
          <a:ext cx="1190476" cy="4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83</xdr:row>
      <xdr:rowOff>9525</xdr:rowOff>
    </xdr:from>
    <xdr:to>
      <xdr:col>8</xdr:col>
      <xdr:colOff>133037</xdr:colOff>
      <xdr:row>85</xdr:row>
      <xdr:rowOff>171382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3F46258-105B-4AE7-9863-61D901A9E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5075" y="15821025"/>
          <a:ext cx="2504762" cy="5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10</xdr:row>
      <xdr:rowOff>171450</xdr:rowOff>
    </xdr:from>
    <xdr:to>
      <xdr:col>5</xdr:col>
      <xdr:colOff>514350</xdr:colOff>
      <xdr:row>12</xdr:row>
      <xdr:rowOff>9593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CC3F5F86-2571-451A-A9BE-DBB3192F6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90775" y="2076450"/>
          <a:ext cx="1171575" cy="219143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</xdr:row>
      <xdr:rowOff>180975</xdr:rowOff>
    </xdr:from>
    <xdr:to>
      <xdr:col>2</xdr:col>
      <xdr:colOff>19013</xdr:colOff>
      <xdr:row>6</xdr:row>
      <xdr:rowOff>190475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9BE8D0A8-9FCB-40E3-8648-2401DB62B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42975" y="1133475"/>
          <a:ext cx="295238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"/>
  <sheetViews>
    <sheetView tabSelected="1" topLeftCell="A40" workbookViewId="0">
      <selection activeCell="L61" sqref="L61"/>
    </sheetView>
  </sheetViews>
  <sheetFormatPr defaultRowHeight="15" x14ac:dyDescent="0.25"/>
  <sheetData>
    <row r="1" spans="1:9" x14ac:dyDescent="0.25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"/>
      <c r="B2" s="2"/>
      <c r="C2" s="2"/>
    </row>
    <row r="3" spans="1:9" x14ac:dyDescent="0.25">
      <c r="A3" s="2"/>
      <c r="B3" s="2"/>
      <c r="C3" s="2"/>
      <c r="D3" s="2"/>
    </row>
    <row r="4" spans="1:9" x14ac:dyDescent="0.25">
      <c r="A4" s="2"/>
      <c r="B4" s="2"/>
      <c r="C4" s="2"/>
      <c r="D4" s="2"/>
    </row>
    <row r="24" spans="1:9" x14ac:dyDescent="0.25">
      <c r="A24">
        <v>0</v>
      </c>
      <c r="B24">
        <v>2</v>
      </c>
    </row>
    <row r="25" spans="1:9" x14ac:dyDescent="0.25">
      <c r="A25" t="s">
        <v>0</v>
      </c>
      <c r="B25" t="s">
        <v>1</v>
      </c>
    </row>
    <row r="26" spans="1:9" x14ac:dyDescent="0.25">
      <c r="A26" s="2" t="s">
        <v>4</v>
      </c>
      <c r="B26" s="2"/>
      <c r="C26" s="2"/>
      <c r="D26" s="2"/>
      <c r="E26" s="2"/>
    </row>
    <row r="27" spans="1:9" x14ac:dyDescent="0.25">
      <c r="A27" s="3" t="s">
        <v>3</v>
      </c>
      <c r="B27" s="3"/>
      <c r="C27" s="3"/>
      <c r="D27" s="3"/>
      <c r="E27" s="3"/>
      <c r="F27" s="3"/>
      <c r="G27" s="3"/>
      <c r="H27" s="3"/>
      <c r="I27" s="3"/>
    </row>
    <row r="30" spans="1:9" x14ac:dyDescent="0.25">
      <c r="A30" t="s">
        <v>5</v>
      </c>
    </row>
    <row r="44" spans="1:10" x14ac:dyDescent="0.25">
      <c r="A44" t="s">
        <v>44</v>
      </c>
      <c r="B44">
        <f>-4*2-(0.105*EXP(-0.7*SQRT(2)))/SQRT(2)</f>
        <v>-8.0275895551972525</v>
      </c>
    </row>
    <row r="45" spans="1:10" x14ac:dyDescent="0.25">
      <c r="A45" t="s">
        <v>6</v>
      </c>
    </row>
    <row r="46" spans="1:10" x14ac:dyDescent="0.25">
      <c r="A46" s="4" t="s">
        <v>7</v>
      </c>
      <c r="B46" s="4"/>
      <c r="C46" s="4"/>
      <c r="D46" s="4"/>
      <c r="E46" s="4"/>
      <c r="F46" s="4" t="s">
        <v>45</v>
      </c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t="s">
        <v>8</v>
      </c>
      <c r="B48" t="s">
        <v>40</v>
      </c>
      <c r="C48">
        <f>1 - B24 - 21*EXP(-7*SQRT(B24)/10)/(800*SQRT(B24))</f>
        <v>-1.0068973887993131</v>
      </c>
      <c r="D48" t="s">
        <v>9</v>
      </c>
    </row>
    <row r="49" spans="1:4" x14ac:dyDescent="0.25">
      <c r="A49" t="s">
        <v>10</v>
      </c>
      <c r="B49">
        <v>2</v>
      </c>
    </row>
    <row r="50" spans="1:4" x14ac:dyDescent="0.25">
      <c r="A50" t="s">
        <v>11</v>
      </c>
      <c r="B50">
        <f>ROUND(ABS(C48/(1-C48)*0.001),4)</f>
        <v>5.0000000000000001E-4</v>
      </c>
    </row>
    <row r="53" spans="1:4" x14ac:dyDescent="0.25">
      <c r="A53" s="1" t="s">
        <v>15</v>
      </c>
      <c r="B53" s="1" t="s">
        <v>14</v>
      </c>
      <c r="C53" s="1" t="s">
        <v>16</v>
      </c>
      <c r="D53" s="1" t="s">
        <v>17</v>
      </c>
    </row>
    <row r="54" spans="1:4" x14ac:dyDescent="0.25">
      <c r="A54" s="1" t="s">
        <v>10</v>
      </c>
      <c r="B54" s="1">
        <v>2</v>
      </c>
      <c r="C54" s="1">
        <f>B54-(0.3*EXP(-0.7*SQRT(B54))-2*B54*B54+4)/-4</f>
        <v>1.0278696593855678</v>
      </c>
      <c r="D54" s="1"/>
    </row>
    <row r="55" spans="1:4" x14ac:dyDescent="0.25">
      <c r="A55" s="1" t="s">
        <v>12</v>
      </c>
      <c r="B55" s="1">
        <f>B54-(0.3*EXP(-0.7*SQRT(B54))-2*B54*B54+4)/-4</f>
        <v>1.0278696593855678</v>
      </c>
      <c r="C55" s="1">
        <f t="shared" ref="C55:C65" si="0">B55-(0.3*EXP(-0.7*SQRT(B55))-2*B55*B55+4)/-4</f>
        <v>1.5364964861395918</v>
      </c>
      <c r="D55" s="1">
        <f>ABS(B55-B54)</f>
        <v>0.97213034061443215</v>
      </c>
    </row>
    <row r="56" spans="1:4" x14ac:dyDescent="0.25">
      <c r="A56" s="1" t="s">
        <v>18</v>
      </c>
      <c r="B56" s="1">
        <f t="shared" ref="B56:B65" si="1">B55-(0.3*EXP(-0.7*SQRT(B55))-2*B55*B55+4)/-4</f>
        <v>1.5364964861395918</v>
      </c>
      <c r="C56" s="1">
        <f t="shared" si="0"/>
        <v>1.3875798418638243</v>
      </c>
      <c r="D56" s="1">
        <f t="shared" ref="D56:D65" si="2">ABS(B56-B55)</f>
        <v>0.50862682675402393</v>
      </c>
    </row>
    <row r="57" spans="1:4" x14ac:dyDescent="0.25">
      <c r="A57" s="1" t="s">
        <v>19</v>
      </c>
      <c r="B57" s="1">
        <f t="shared" si="1"/>
        <v>1.3875798418638243</v>
      </c>
      <c r="C57" s="1">
        <f t="shared" si="0"/>
        <v>1.4577727247948751</v>
      </c>
      <c r="D57" s="1">
        <f t="shared" si="2"/>
        <v>0.14891664427576745</v>
      </c>
    </row>
    <row r="58" spans="1:4" x14ac:dyDescent="0.25">
      <c r="A58" s="1" t="s">
        <v>20</v>
      </c>
      <c r="B58" s="1">
        <f t="shared" si="1"/>
        <v>1.4577727247948751</v>
      </c>
      <c r="C58" s="1">
        <f t="shared" si="0"/>
        <v>1.427433462080661</v>
      </c>
      <c r="D58" s="1">
        <f t="shared" si="2"/>
        <v>7.0192882931050748E-2</v>
      </c>
    </row>
    <row r="59" spans="1:4" x14ac:dyDescent="0.25">
      <c r="A59" s="1" t="s">
        <v>21</v>
      </c>
      <c r="B59" s="1">
        <f t="shared" si="1"/>
        <v>1.427433462080661</v>
      </c>
      <c r="C59" s="1">
        <f t="shared" si="0"/>
        <v>1.4411477599652565</v>
      </c>
      <c r="D59" s="1">
        <f t="shared" si="2"/>
        <v>3.0339262714214055E-2</v>
      </c>
    </row>
    <row r="60" spans="1:4" x14ac:dyDescent="0.25">
      <c r="A60" s="1" t="s">
        <v>22</v>
      </c>
      <c r="B60" s="1">
        <f t="shared" si="1"/>
        <v>1.4411477599652565</v>
      </c>
      <c r="C60" s="1">
        <f t="shared" si="0"/>
        <v>1.4350617811045969</v>
      </c>
      <c r="D60" s="1">
        <f t="shared" si="2"/>
        <v>1.3714297884595439E-2</v>
      </c>
    </row>
    <row r="61" spans="1:4" x14ac:dyDescent="0.25">
      <c r="A61" s="1" t="s">
        <v>23</v>
      </c>
      <c r="B61" s="1">
        <f t="shared" si="1"/>
        <v>1.4350617811045969</v>
      </c>
      <c r="C61" s="1">
        <f t="shared" si="0"/>
        <v>1.4377856211750166</v>
      </c>
      <c r="D61" s="1">
        <f t="shared" si="2"/>
        <v>6.0859788606595355E-3</v>
      </c>
    </row>
    <row r="62" spans="1:4" x14ac:dyDescent="0.25">
      <c r="A62" s="1" t="s">
        <v>24</v>
      </c>
      <c r="B62" s="1">
        <f t="shared" si="1"/>
        <v>1.4377856211750166</v>
      </c>
      <c r="C62" s="1">
        <f t="shared" si="0"/>
        <v>1.4365710908664509</v>
      </c>
      <c r="D62" s="1">
        <f t="shared" si="2"/>
        <v>2.723840070419703E-3</v>
      </c>
    </row>
    <row r="63" spans="1:4" x14ac:dyDescent="0.25">
      <c r="A63" s="1" t="s">
        <v>25</v>
      </c>
      <c r="B63" s="1">
        <f t="shared" si="1"/>
        <v>1.4365710908664509</v>
      </c>
      <c r="C63" s="1">
        <f t="shared" si="0"/>
        <v>1.4371135475620733</v>
      </c>
      <c r="D63" s="1">
        <f t="shared" si="2"/>
        <v>1.2145303085657755E-3</v>
      </c>
    </row>
    <row r="64" spans="1:4" x14ac:dyDescent="0.25">
      <c r="A64" s="1" t="s">
        <v>26</v>
      </c>
      <c r="B64" s="1">
        <f t="shared" si="1"/>
        <v>1.4371135475620733</v>
      </c>
      <c r="C64" s="1">
        <f t="shared" si="0"/>
        <v>1.4368714463863212</v>
      </c>
      <c r="D64" s="1">
        <f t="shared" si="2"/>
        <v>5.4245669562247301E-4</v>
      </c>
    </row>
    <row r="65" spans="1:9" x14ac:dyDescent="0.25">
      <c r="A65" s="1" t="s">
        <v>27</v>
      </c>
      <c r="B65" s="1">
        <f t="shared" si="1"/>
        <v>1.4368714463863212</v>
      </c>
      <c r="C65" s="1">
        <f t="shared" si="0"/>
        <v>1.4369795335075453</v>
      </c>
      <c r="D65" s="1">
        <f t="shared" si="2"/>
        <v>2.4210117575207413E-4</v>
      </c>
    </row>
    <row r="67" spans="1:9" x14ac:dyDescent="0.25">
      <c r="A67" t="s">
        <v>28</v>
      </c>
      <c r="B67">
        <f>ROUND(B65,3)</f>
        <v>1.4370000000000001</v>
      </c>
    </row>
    <row r="69" spans="1:9" x14ac:dyDescent="0.25">
      <c r="A69" s="3" t="s">
        <v>29</v>
      </c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5"/>
      <c r="B70" s="5"/>
      <c r="C70" s="4" t="s">
        <v>41</v>
      </c>
      <c r="D70" s="4"/>
      <c r="E70" s="4"/>
      <c r="F70" s="4"/>
      <c r="G70" s="4"/>
      <c r="H70" s="4"/>
      <c r="I70" s="4"/>
    </row>
    <row r="71" spans="1:9" x14ac:dyDescent="0.25">
      <c r="A71" s="5" t="s">
        <v>46</v>
      </c>
      <c r="B71" s="5" t="s">
        <v>30</v>
      </c>
      <c r="C71" s="4"/>
      <c r="D71" s="4"/>
      <c r="E71" s="4"/>
      <c r="F71" s="4"/>
      <c r="G71" s="4"/>
      <c r="H71" s="4"/>
      <c r="I71" s="4"/>
    </row>
    <row r="72" spans="1:9" x14ac:dyDescent="0.25">
      <c r="A72">
        <f>(-4 + 21*EXP((-7*SQRT(B49))/10)/(400*B49^(3/2)) + 147*(1/(200*SQRT(B49)))*EXP((-7*SQRT(B49))/10)/(20*SQRT(B49)))*(0.3*EXP(-0.7*SQRT(B49))-2*B49*B49+4)</f>
        <v>15.500713723497734</v>
      </c>
      <c r="B72" t="s">
        <v>30</v>
      </c>
      <c r="C72" s="4"/>
      <c r="D72" s="4"/>
      <c r="E72" s="4"/>
      <c r="F72" s="4"/>
      <c r="G72" s="4"/>
      <c r="H72" s="4"/>
      <c r="I72" s="4"/>
    </row>
    <row r="73" spans="1:9" x14ac:dyDescent="0.25">
      <c r="A73" t="s">
        <v>15</v>
      </c>
      <c r="B73" t="s">
        <v>13</v>
      </c>
      <c r="C73" t="s">
        <v>31</v>
      </c>
      <c r="D73" t="s">
        <v>32</v>
      </c>
      <c r="E73" t="s">
        <v>17</v>
      </c>
    </row>
    <row r="74" spans="1:9" x14ac:dyDescent="0.25">
      <c r="A74">
        <v>0</v>
      </c>
      <c r="B74">
        <v>2</v>
      </c>
      <c r="C74">
        <f>0.3*EXP(-0.7*SQRT(B74))-2*B74*B74+4</f>
        <v>-3.8885213624577286</v>
      </c>
      <c r="D74">
        <f>-4*B74-21*EXP(-7*SQRT(B74)/10)/(200*SQRT(B74))</f>
        <v>-8.0275895551972525</v>
      </c>
    </row>
    <row r="75" spans="1:9" x14ac:dyDescent="0.25">
      <c r="A75">
        <v>1</v>
      </c>
      <c r="B75">
        <f>B74-(0.3*EXP(-0.7*SQRT(B74))-2*B74*B74+4)/(-4*B74-21*EXP(-7*SQRT(B74)/10)/(200*SQRT(B74)))</f>
        <v>1.5156053587791858</v>
      </c>
      <c r="C75">
        <f>0.3*EXP(-0.7*SQRT(B75))-2*B75*B75+4</f>
        <v>-0.46739501605447842</v>
      </c>
      <c r="D75">
        <f t="shared" ref="D75:D79" si="3">-4*B75-21*EXP(-7*SQRT(B75)/10)/(200*SQRT(B75))</f>
        <v>-6.0984489665606549</v>
      </c>
      <c r="E75">
        <f>ABS(B75-B74)</f>
        <v>0.48439464122081421</v>
      </c>
    </row>
    <row r="76" spans="1:9" x14ac:dyDescent="0.25">
      <c r="A76">
        <v>2</v>
      </c>
      <c r="B76">
        <f>B75-(0.3*EXP(-0.7*SQRT(B75))-2*B75*B75+4)/(-4*B75-21*EXP(-7*SQRT(B75)/10)/(200*SQRT(B75)))</f>
        <v>1.4389637375051005</v>
      </c>
      <c r="C76">
        <f t="shared" ref="C76:C79" si="4">0.3*EXP(-0.7*SQRT(B76))-2*B76*B76+4</f>
        <v>-1.168096124277529E-2</v>
      </c>
      <c r="D76">
        <f t="shared" si="3"/>
        <v>-5.7936546450230697</v>
      </c>
      <c r="E76">
        <f t="shared" ref="E76:E79" si="5">ABS(B76-B75)</f>
        <v>7.6641621274085248E-2</v>
      </c>
    </row>
    <row r="77" spans="1:9" x14ac:dyDescent="0.25">
      <c r="A77">
        <v>3</v>
      </c>
      <c r="B77">
        <f t="shared" ref="B77:B79" si="6">B76-(0.3*EXP(-0.7*SQRT(B76))-2*B76*B76+4)/(-4*B76-21*EXP(-7*SQRT(B76)/10)/(200*SQRT(B76)))</f>
        <v>1.4369475729322243</v>
      </c>
      <c r="C77">
        <f t="shared" si="4"/>
        <v>-8.0806895486063013E-6</v>
      </c>
      <c r="D77">
        <f t="shared" si="3"/>
        <v>-5.7856387615763314</v>
      </c>
      <c r="E77">
        <f t="shared" si="5"/>
        <v>2.0161645728762334E-3</v>
      </c>
    </row>
    <row r="78" spans="1:9" x14ac:dyDescent="0.25">
      <c r="A78">
        <v>4</v>
      </c>
      <c r="B78">
        <f t="shared" si="6"/>
        <v>1.4369461762516016</v>
      </c>
      <c r="C78">
        <f t="shared" si="4"/>
        <v>-3.8777869804107468E-12</v>
      </c>
      <c r="D78">
        <f t="shared" si="3"/>
        <v>-5.785633208682313</v>
      </c>
      <c r="E78">
        <f>ABS(B78-B77)</f>
        <v>1.396680622711699E-6</v>
      </c>
    </row>
    <row r="79" spans="1:9" x14ac:dyDescent="0.25">
      <c r="A79">
        <v>5</v>
      </c>
      <c r="B79">
        <f t="shared" si="6"/>
        <v>1.4369461762509312</v>
      </c>
      <c r="C79">
        <f t="shared" si="4"/>
        <v>0</v>
      </c>
      <c r="D79">
        <f t="shared" si="3"/>
        <v>-5.7856332086796485</v>
      </c>
      <c r="E79">
        <f t="shared" si="5"/>
        <v>6.7035266226866952E-13</v>
      </c>
    </row>
    <row r="81" spans="1:21" x14ac:dyDescent="0.25">
      <c r="A81" s="2" t="s">
        <v>33</v>
      </c>
      <c r="B81" s="2"/>
    </row>
    <row r="83" spans="1:21" x14ac:dyDescent="0.25">
      <c r="A83" s="3" t="s">
        <v>34</v>
      </c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 t="s">
        <v>42</v>
      </c>
      <c r="O83" s="4"/>
      <c r="P83" s="4"/>
      <c r="Q83" s="4"/>
      <c r="R83" s="4" t="s">
        <v>41</v>
      </c>
      <c r="S83" s="4"/>
      <c r="T83" s="4"/>
      <c r="U83" s="4"/>
    </row>
    <row r="84" spans="1:21" x14ac:dyDescent="0.25">
      <c r="A84" t="s">
        <v>15</v>
      </c>
      <c r="B84" t="s">
        <v>13</v>
      </c>
      <c r="C84" t="s">
        <v>31</v>
      </c>
      <c r="D84" t="s">
        <v>17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>
        <v>0</v>
      </c>
      <c r="B85">
        <v>2</v>
      </c>
      <c r="C85">
        <f>0.3*EXP(-0.7*SQRT(B85))-2*B85*B85+4</f>
        <v>-3.8885213624577286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>
        <v>1</v>
      </c>
      <c r="B86">
        <f>B85-(2*K86*M86)/(2*M86*M86-K86*O86)</f>
        <v>1.4493836323989469</v>
      </c>
      <c r="C86">
        <f t="shared" ref="C86:C88" si="7">0.3*EXP(-0.7*SQRT(B86))-2*B86*B86+4</f>
        <v>-7.2266075693768528E-2</v>
      </c>
      <c r="D86">
        <f>ABS(B86-B85)</f>
        <v>0.55061636760105315</v>
      </c>
      <c r="J86" t="s">
        <v>35</v>
      </c>
      <c r="K86">
        <f>0.3*EXP(-0.7*SQRT(B85))-2*B85*B85+4</f>
        <v>-3.8885213624577286</v>
      </c>
      <c r="L86" t="s">
        <v>36</v>
      </c>
      <c r="M86">
        <f>-4*B85 - 21*EXP(-7*SQRT(B85)/10)/(200*SQRT(B85))</f>
        <v>-8.0275895551972525</v>
      </c>
      <c r="N86" t="s">
        <v>37</v>
      </c>
      <c r="O86">
        <f>-4 + 21*EXP((-7*SQRT(B85))/10)/(400*POWER(B85,3/2)) + 147*(1/(200*SQRT(B85)))*EXP((-7*SQRT(B85))/10)/(20*SQRT(B85))</f>
        <v>-3.9862745446512227</v>
      </c>
      <c r="P86" t="s">
        <v>38</v>
      </c>
      <c r="Q86">
        <f>-(21*EXP(-(7*SQRT(B85))/10)*(300+210*SQRT(B85)+49*B85))/(80000*POWER(B85,5/2))</f>
        <v>-1.1983951767414567E-2</v>
      </c>
    </row>
    <row r="87" spans="1:21" x14ac:dyDescent="0.25">
      <c r="A87">
        <v>2</v>
      </c>
      <c r="B87">
        <f t="shared" ref="B87:B88" si="8">B86-(2*K87*M87)/(2*M87*M87-K87*O87)</f>
        <v>1.436946398981152</v>
      </c>
      <c r="C87">
        <f t="shared" si="7"/>
        <v>-1.2886354596730598E-6</v>
      </c>
      <c r="D87">
        <f t="shared" ref="D87:D88" si="9">ABS(B87-B86)</f>
        <v>1.2437233417794902E-2</v>
      </c>
      <c r="K87">
        <f>0.3*EXP(-0.7*SQRT(B86))-2*B86*B86+4</f>
        <v>-7.2266075693768528E-2</v>
      </c>
      <c r="M87">
        <f>-4*B86 - 21*EXP(-7*SQRT(B86)/10)/(200*SQRT(B86))</f>
        <v>-5.8350839787750441</v>
      </c>
      <c r="O87">
        <f>-4 + 21*EXP((-7*SQRT(B86))/10)/(400*POWER(B86,3/2)) + 147*(1/(200*SQRT(B86)))*EXP((-7*SQRT(B86))/10)/(20*SQRT(B86))</f>
        <v>-3.9761299952331872</v>
      </c>
      <c r="Q87">
        <f>-(21*EXP(-(7*SQRT(B86))/10)*(300+210*SQRT(B86)+49*B86))/(80000*POWER(B86,5/2))</f>
        <v>-2.7877239518568485E-2</v>
      </c>
    </row>
    <row r="88" spans="1:21" x14ac:dyDescent="0.25">
      <c r="A88">
        <v>3</v>
      </c>
      <c r="B88">
        <f t="shared" si="8"/>
        <v>1.4369461762509312</v>
      </c>
      <c r="C88">
        <f t="shared" si="7"/>
        <v>0</v>
      </c>
      <c r="D88">
        <f t="shared" si="9"/>
        <v>2.2273022071139792E-7</v>
      </c>
      <c r="K88">
        <f>0.3*EXP(-0.7*SQRT(B87))-2*B87*B87+4</f>
        <v>-1.2886354596730598E-6</v>
      </c>
      <c r="M88">
        <f>-4*B87 - 21*EXP(-7*SQRT(B87)/10)/(200*SQRT(B87))</f>
        <v>-5.7856340942058626</v>
      </c>
      <c r="O88">
        <f>-4 + 21*EXP((-7*SQRT(B87))/10)/(400*POWER(B87,3/2)) + 147*(1/(200*SQRT(B87)))*EXP((-7*SQRT(B87))/10)/(20*SQRT(B87))</f>
        <v>-3.9757793645427824</v>
      </c>
    </row>
    <row r="90" spans="1:21" x14ac:dyDescent="0.25">
      <c r="A90" t="s">
        <v>39</v>
      </c>
      <c r="B90">
        <v>1.4369461762509312</v>
      </c>
    </row>
    <row r="91" spans="1:21" x14ac:dyDescent="0.25">
      <c r="A91" s="6" t="s">
        <v>43</v>
      </c>
      <c r="B91" s="6"/>
      <c r="C91" s="6"/>
      <c r="D91" s="6"/>
      <c r="E91" s="6"/>
      <c r="F91" s="6"/>
    </row>
    <row r="92" spans="1:21" x14ac:dyDescent="0.25">
      <c r="A92" s="6"/>
      <c r="B92" s="6"/>
      <c r="C92" s="6"/>
      <c r="D92" s="6"/>
      <c r="E92" s="6"/>
      <c r="F92" s="6"/>
    </row>
    <row r="93" spans="1:21" x14ac:dyDescent="0.25">
      <c r="A93" s="6"/>
      <c r="B93" s="6"/>
      <c r="C93" s="6"/>
      <c r="D93" s="6"/>
      <c r="E93" s="6"/>
      <c r="F93" s="6"/>
    </row>
  </sheetData>
  <mergeCells count="15">
    <mergeCell ref="N83:Q85"/>
    <mergeCell ref="R83:U85"/>
    <mergeCell ref="A91:F93"/>
    <mergeCell ref="A83:I83"/>
    <mergeCell ref="A27:I27"/>
    <mergeCell ref="A69:I69"/>
    <mergeCell ref="A46:E47"/>
    <mergeCell ref="F46:J47"/>
    <mergeCell ref="C70:I72"/>
    <mergeCell ref="J83:M85"/>
    <mergeCell ref="A2:C2"/>
    <mergeCell ref="A26:E26"/>
    <mergeCell ref="A1:I1"/>
    <mergeCell ref="A81:B81"/>
    <mergeCell ref="A3:D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Kulakov</dc:creator>
  <cp:lastModifiedBy>Alexandr Kulakov</cp:lastModifiedBy>
  <dcterms:created xsi:type="dcterms:W3CDTF">2015-06-05T18:17:20Z</dcterms:created>
  <dcterms:modified xsi:type="dcterms:W3CDTF">2020-12-26T16:33:43Z</dcterms:modified>
</cp:coreProperties>
</file>