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S:\Insight\Alastair Insights &amp; Analysis\Monthly Reports\Segmentation\Segment Analysis\"/>
    </mc:Choice>
  </mc:AlternateContent>
  <xr:revisionPtr revIDLastSave="0" documentId="13_ncr:1_{C778F610-3A68-4483-A3CF-AEF9D9DD0CBC}" xr6:coauthVersionLast="47" xr6:coauthVersionMax="47" xr10:uidLastSave="{00000000-0000-0000-0000-000000000000}"/>
  <bookViews>
    <workbookView xWindow="28680" yWindow="-120" windowWidth="29040" windowHeight="15840" tabRatio="734" activeTab="1" xr2:uid="{00000000-000D-0000-FFFF-FFFF00000000}"/>
  </bookViews>
  <sheets>
    <sheet name="Segment Clustering" sheetId="1" r:id="rId1"/>
    <sheet name="Crib Sheet" sheetId="2" r:id="rId2"/>
    <sheet name="1) GAME Rookies" sheetId="4" r:id="rId3"/>
    <sheet name="2) Casual Acquaintance" sheetId="5" r:id="rId4"/>
    <sheet name="3) Pocket Regulars" sheetId="6" r:id="rId5"/>
    <sheet name="4) Occasional Trippers" sheetId="7" r:id="rId6"/>
    <sheet name="5) Single Splurgers" sheetId="8" r:id="rId7"/>
    <sheet name="6) Average Shoppers" sheetId="9" r:id="rId8"/>
    <sheet name="7) Middleweight Spenders" sheetId="10" r:id="rId9"/>
    <sheet name="8) Big Time Spenders" sheetId="11" r:id="rId10"/>
    <sheet name="9) Top Elite" sheetId="12" r:id="rId11"/>
    <sheet name="Crib Data" sheetId="3"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0" i="2" l="1"/>
  <c r="C19" i="2"/>
  <c r="C18" i="2"/>
  <c r="C17" i="2"/>
  <c r="C16" i="2"/>
  <c r="D12" i="3"/>
  <c r="C12" i="3"/>
  <c r="C2" i="2"/>
  <c r="S12" i="3" l="1"/>
  <c r="AT12" i="3"/>
  <c r="AU12" i="3"/>
  <c r="BP10" i="2"/>
  <c r="BO10" i="2"/>
  <c r="BN10" i="2"/>
  <c r="BM10" i="2"/>
  <c r="BL10" i="2"/>
  <c r="BK10" i="2"/>
  <c r="BJ10" i="2"/>
  <c r="BI10" i="2"/>
  <c r="BH10" i="2"/>
  <c r="BG10" i="2"/>
  <c r="BP9" i="2"/>
  <c r="BO9" i="2"/>
  <c r="BN9" i="2"/>
  <c r="BM9" i="2"/>
  <c r="BL9" i="2"/>
  <c r="BK9" i="2"/>
  <c r="BJ9" i="2"/>
  <c r="BI9" i="2"/>
  <c r="BH9" i="2"/>
  <c r="BG9" i="2"/>
  <c r="BP8" i="2"/>
  <c r="BO8" i="2"/>
  <c r="BN8" i="2"/>
  <c r="BM8" i="2"/>
  <c r="BL8" i="2"/>
  <c r="BK8" i="2"/>
  <c r="BJ8" i="2"/>
  <c r="BI8" i="2"/>
  <c r="BH8" i="2"/>
  <c r="BG8" i="2"/>
  <c r="BP7" i="2"/>
  <c r="BO7" i="2"/>
  <c r="BN7" i="2"/>
  <c r="BM7" i="2"/>
  <c r="BL7" i="2"/>
  <c r="BK7" i="2"/>
  <c r="BJ7" i="2"/>
  <c r="BI7" i="2"/>
  <c r="BH7" i="2"/>
  <c r="BG7" i="2"/>
  <c r="BP6" i="2"/>
  <c r="BO6" i="2"/>
  <c r="BN6" i="2"/>
  <c r="BM6" i="2"/>
  <c r="BL6" i="2"/>
  <c r="BK6" i="2"/>
  <c r="BJ6" i="2"/>
  <c r="BI6" i="2"/>
  <c r="BH6" i="2"/>
  <c r="BG6" i="2"/>
  <c r="BP5" i="2"/>
  <c r="BO5" i="2"/>
  <c r="BN5" i="2"/>
  <c r="BM5" i="2"/>
  <c r="BL5" i="2"/>
  <c r="BK5" i="2"/>
  <c r="BJ5" i="2"/>
  <c r="BI5" i="2"/>
  <c r="BH5" i="2"/>
  <c r="BG5" i="2"/>
  <c r="BP4" i="2"/>
  <c r="BO4" i="2"/>
  <c r="BN4" i="2"/>
  <c r="BM4" i="2"/>
  <c r="BL4" i="2"/>
  <c r="BK4" i="2"/>
  <c r="BJ4" i="2"/>
  <c r="BI4" i="2"/>
  <c r="BH4" i="2"/>
  <c r="BG4" i="2"/>
  <c r="BP3" i="2"/>
  <c r="BO3" i="2"/>
  <c r="BN3" i="2"/>
  <c r="BM3" i="2"/>
  <c r="BL3" i="2"/>
  <c r="BK3" i="2"/>
  <c r="BJ3" i="2"/>
  <c r="BI3" i="2"/>
  <c r="BH3" i="2"/>
  <c r="BG3" i="2"/>
  <c r="BP2" i="2"/>
  <c r="BO2" i="2"/>
  <c r="BN2" i="2"/>
  <c r="BM2" i="2"/>
  <c r="BL2" i="2"/>
  <c r="BK2" i="2"/>
  <c r="BJ2" i="2"/>
  <c r="BI2" i="2"/>
  <c r="BH2" i="2"/>
  <c r="BG2" i="2"/>
  <c r="L2" i="2"/>
  <c r="M2" i="2"/>
  <c r="N2" i="2"/>
  <c r="O2" i="2"/>
  <c r="P2" i="2"/>
  <c r="Q2" i="2"/>
  <c r="R2" i="2"/>
  <c r="S2" i="2"/>
  <c r="T2" i="2"/>
  <c r="U2" i="2"/>
  <c r="V2" i="2"/>
  <c r="W2" i="2"/>
  <c r="X2" i="2"/>
  <c r="Y2" i="2"/>
  <c r="Z2" i="2"/>
  <c r="AA2" i="2"/>
  <c r="AB2" i="2"/>
  <c r="AC2" i="2"/>
  <c r="AD2" i="2"/>
  <c r="AE2" i="2"/>
  <c r="AF2" i="2"/>
  <c r="AG2" i="2"/>
  <c r="AH2" i="2"/>
  <c r="AI2" i="2"/>
  <c r="AJ2" i="2"/>
  <c r="AK2" i="2"/>
  <c r="AL2" i="2"/>
  <c r="AM2" i="2"/>
  <c r="AN2" i="2"/>
  <c r="AO2" i="2"/>
  <c r="AP2" i="2"/>
  <c r="AQ2" i="2"/>
  <c r="AR2" i="2"/>
  <c r="AS2" i="2"/>
  <c r="AT2" i="2"/>
  <c r="AU2" i="2"/>
  <c r="AV2" i="2"/>
  <c r="AW2" i="2"/>
  <c r="AX2" i="2"/>
  <c r="AY2" i="2"/>
  <c r="AZ2" i="2"/>
  <c r="BA2" i="2"/>
  <c r="BB2" i="2"/>
  <c r="BC2" i="2"/>
  <c r="BD2" i="2"/>
  <c r="BE2" i="2"/>
  <c r="BF2" i="2"/>
  <c r="L3" i="2"/>
  <c r="M3" i="2"/>
  <c r="N3" i="2"/>
  <c r="O3" i="2"/>
  <c r="P3" i="2"/>
  <c r="Q3" i="2"/>
  <c r="R3" i="2"/>
  <c r="S3" i="2"/>
  <c r="T3" i="2"/>
  <c r="U3" i="2"/>
  <c r="V3" i="2"/>
  <c r="W3" i="2"/>
  <c r="X3" i="2"/>
  <c r="Y3" i="2"/>
  <c r="Z3" i="2"/>
  <c r="AA3" i="2"/>
  <c r="AB3" i="2"/>
  <c r="AC3" i="2"/>
  <c r="AD3" i="2"/>
  <c r="AE3" i="2"/>
  <c r="AF3" i="2"/>
  <c r="AG3" i="2"/>
  <c r="AH3" i="2"/>
  <c r="AI3" i="2"/>
  <c r="AJ3" i="2"/>
  <c r="AK3" i="2"/>
  <c r="AL3" i="2"/>
  <c r="AM3" i="2"/>
  <c r="AN3" i="2"/>
  <c r="AO3" i="2"/>
  <c r="AP3" i="2"/>
  <c r="AQ3" i="2"/>
  <c r="AR3" i="2"/>
  <c r="AS3" i="2"/>
  <c r="AT3" i="2"/>
  <c r="AU3" i="2"/>
  <c r="AV3" i="2"/>
  <c r="AW3" i="2"/>
  <c r="AX3" i="2"/>
  <c r="AY3" i="2"/>
  <c r="AZ3" i="2"/>
  <c r="BA3" i="2"/>
  <c r="BB3" i="2"/>
  <c r="BC3" i="2"/>
  <c r="BD3" i="2"/>
  <c r="BE3" i="2"/>
  <c r="BF3" i="2"/>
  <c r="L4" i="2"/>
  <c r="M4" i="2"/>
  <c r="N4" i="2"/>
  <c r="O4" i="2"/>
  <c r="P4" i="2"/>
  <c r="Q4" i="2"/>
  <c r="R4" i="2"/>
  <c r="S4" i="2"/>
  <c r="T4" i="2"/>
  <c r="U4" i="2"/>
  <c r="V4" i="2"/>
  <c r="W4" i="2"/>
  <c r="X4" i="2"/>
  <c r="Y4" i="2"/>
  <c r="Z4" i="2"/>
  <c r="AA4" i="2"/>
  <c r="AB4" i="2"/>
  <c r="AC4" i="2"/>
  <c r="AD4" i="2"/>
  <c r="AE4" i="2"/>
  <c r="AF4" i="2"/>
  <c r="AG4" i="2"/>
  <c r="AH4" i="2"/>
  <c r="AI4" i="2"/>
  <c r="AJ4" i="2"/>
  <c r="AK4" i="2"/>
  <c r="AL4" i="2"/>
  <c r="AM4" i="2"/>
  <c r="AN4" i="2"/>
  <c r="AO4" i="2"/>
  <c r="AP4" i="2"/>
  <c r="AQ4" i="2"/>
  <c r="AR4" i="2"/>
  <c r="AS4" i="2"/>
  <c r="AT4" i="2"/>
  <c r="AU4" i="2"/>
  <c r="AV4" i="2"/>
  <c r="AW4" i="2"/>
  <c r="AX4" i="2"/>
  <c r="AY4" i="2"/>
  <c r="AZ4" i="2"/>
  <c r="BA4" i="2"/>
  <c r="BB4" i="2"/>
  <c r="BC4" i="2"/>
  <c r="BD4" i="2"/>
  <c r="BE4" i="2"/>
  <c r="BF4" i="2"/>
  <c r="L5" i="2"/>
  <c r="M5" i="2"/>
  <c r="N5" i="2"/>
  <c r="O5" i="2"/>
  <c r="P5" i="2"/>
  <c r="Q5" i="2"/>
  <c r="R5" i="2"/>
  <c r="S5" i="2"/>
  <c r="T5" i="2"/>
  <c r="U5" i="2"/>
  <c r="V5" i="2"/>
  <c r="W5" i="2"/>
  <c r="X5" i="2"/>
  <c r="Y5" i="2"/>
  <c r="Z5" i="2"/>
  <c r="AA5" i="2"/>
  <c r="AB5" i="2"/>
  <c r="AC5" i="2"/>
  <c r="AD5" i="2"/>
  <c r="AE5" i="2"/>
  <c r="AF5" i="2"/>
  <c r="AG5" i="2"/>
  <c r="AH5" i="2"/>
  <c r="AI5" i="2"/>
  <c r="AJ5" i="2"/>
  <c r="AK5" i="2"/>
  <c r="AL5" i="2"/>
  <c r="AM5" i="2"/>
  <c r="AN5" i="2"/>
  <c r="AO5" i="2"/>
  <c r="AP5" i="2"/>
  <c r="AQ5" i="2"/>
  <c r="AR5" i="2"/>
  <c r="AS5" i="2"/>
  <c r="AT5" i="2"/>
  <c r="AU5" i="2"/>
  <c r="AV5" i="2"/>
  <c r="AW5" i="2"/>
  <c r="AX5" i="2"/>
  <c r="AY5" i="2"/>
  <c r="AZ5" i="2"/>
  <c r="BA5" i="2"/>
  <c r="BB5" i="2"/>
  <c r="BC5" i="2"/>
  <c r="BD5" i="2"/>
  <c r="BE5" i="2"/>
  <c r="BF5"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AV6" i="2"/>
  <c r="AW6" i="2"/>
  <c r="AX6" i="2"/>
  <c r="AY6" i="2"/>
  <c r="AZ6" i="2"/>
  <c r="BA6" i="2"/>
  <c r="BB6" i="2"/>
  <c r="BC6" i="2"/>
  <c r="BD6" i="2"/>
  <c r="BE6" i="2"/>
  <c r="BF6" i="2"/>
  <c r="L7" i="2"/>
  <c r="M7" i="2"/>
  <c r="N7" i="2"/>
  <c r="O7" i="2"/>
  <c r="P7" i="2"/>
  <c r="Q7" i="2"/>
  <c r="R7" i="2"/>
  <c r="S7" i="2"/>
  <c r="T7" i="2"/>
  <c r="U7" i="2"/>
  <c r="V7" i="2"/>
  <c r="W7" i="2"/>
  <c r="X7" i="2"/>
  <c r="Y7" i="2"/>
  <c r="Z7" i="2"/>
  <c r="AA7" i="2"/>
  <c r="AB7" i="2"/>
  <c r="AC7" i="2"/>
  <c r="AD7" i="2"/>
  <c r="AE7" i="2"/>
  <c r="AF7" i="2"/>
  <c r="AG7" i="2"/>
  <c r="AH7" i="2"/>
  <c r="AI7" i="2"/>
  <c r="AJ7" i="2"/>
  <c r="AK7" i="2"/>
  <c r="AL7" i="2"/>
  <c r="AM7" i="2"/>
  <c r="AN7" i="2"/>
  <c r="AO7" i="2"/>
  <c r="AP7" i="2"/>
  <c r="AQ7" i="2"/>
  <c r="AR7" i="2"/>
  <c r="AS7" i="2"/>
  <c r="AT7" i="2"/>
  <c r="AU7" i="2"/>
  <c r="AV7" i="2"/>
  <c r="AW7" i="2"/>
  <c r="AX7" i="2"/>
  <c r="AY7" i="2"/>
  <c r="AZ7" i="2"/>
  <c r="BA7" i="2"/>
  <c r="BB7" i="2"/>
  <c r="BC7" i="2"/>
  <c r="BD7" i="2"/>
  <c r="BE7" i="2"/>
  <c r="BF7"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R8" i="2"/>
  <c r="AS8" i="2"/>
  <c r="AT8" i="2"/>
  <c r="AU8" i="2"/>
  <c r="AV8" i="2"/>
  <c r="AW8" i="2"/>
  <c r="AX8" i="2"/>
  <c r="AY8" i="2"/>
  <c r="AZ8" i="2"/>
  <c r="BA8" i="2"/>
  <c r="BB8" i="2"/>
  <c r="BC8" i="2"/>
  <c r="BD8" i="2"/>
  <c r="BE8" i="2"/>
  <c r="BF8"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R9" i="2"/>
  <c r="AS9" i="2"/>
  <c r="AT9" i="2"/>
  <c r="AU9" i="2"/>
  <c r="AV9" i="2"/>
  <c r="AW9" i="2"/>
  <c r="AX9" i="2"/>
  <c r="AY9" i="2"/>
  <c r="AZ9" i="2"/>
  <c r="BA9" i="2"/>
  <c r="BB9" i="2"/>
  <c r="BC9" i="2"/>
  <c r="BD9" i="2"/>
  <c r="BE9" i="2"/>
  <c r="BF9"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A10" i="2"/>
  <c r="BB10" i="2"/>
  <c r="BC10" i="2"/>
  <c r="BD10" i="2"/>
  <c r="BE10" i="2"/>
  <c r="BF10" i="2"/>
  <c r="BH12" i="3" l="1"/>
  <c r="BI12" i="3"/>
  <c r="BJ12" i="3"/>
  <c r="BK12" i="3"/>
  <c r="BL12" i="3"/>
  <c r="H5" i="2" l="1"/>
  <c r="D2" i="2"/>
  <c r="E2" i="2"/>
  <c r="F2" i="2"/>
  <c r="G2" i="2"/>
  <c r="H2" i="2"/>
  <c r="I2" i="2"/>
  <c r="J2" i="2"/>
  <c r="K2" i="2"/>
  <c r="C3" i="2"/>
  <c r="D3" i="2"/>
  <c r="E3" i="2"/>
  <c r="F3" i="2"/>
  <c r="G3" i="2"/>
  <c r="H3" i="2"/>
  <c r="I3" i="2"/>
  <c r="J3" i="2"/>
  <c r="K3" i="2"/>
  <c r="C4" i="2"/>
  <c r="D4" i="2"/>
  <c r="E4" i="2"/>
  <c r="F4" i="2"/>
  <c r="G4" i="2"/>
  <c r="H4" i="2"/>
  <c r="I4" i="2"/>
  <c r="J4" i="2"/>
  <c r="K4" i="2"/>
  <c r="C5" i="2"/>
  <c r="D5" i="2"/>
  <c r="E5" i="2"/>
  <c r="F5" i="2"/>
  <c r="G5" i="2"/>
  <c r="I5" i="2"/>
  <c r="J5" i="2"/>
  <c r="K5" i="2"/>
  <c r="C6" i="2"/>
  <c r="D6" i="2"/>
  <c r="E6" i="2"/>
  <c r="F6" i="2"/>
  <c r="G6" i="2"/>
  <c r="H6" i="2"/>
  <c r="I6" i="2"/>
  <c r="J6" i="2"/>
  <c r="K6" i="2"/>
  <c r="C7" i="2"/>
  <c r="D7" i="2"/>
  <c r="E7" i="2"/>
  <c r="F7" i="2"/>
  <c r="G7" i="2"/>
  <c r="H7" i="2"/>
  <c r="I7" i="2"/>
  <c r="J7" i="2"/>
  <c r="K7" i="2"/>
  <c r="C8" i="2"/>
  <c r="D8" i="2"/>
  <c r="E8" i="2"/>
  <c r="F8" i="2"/>
  <c r="G8" i="2"/>
  <c r="H8" i="2"/>
  <c r="I8" i="2"/>
  <c r="J8" i="2"/>
  <c r="K8" i="2"/>
  <c r="C9" i="2"/>
  <c r="D9" i="2"/>
  <c r="E9" i="2"/>
  <c r="F9" i="2"/>
  <c r="G9" i="2"/>
  <c r="H9" i="2"/>
  <c r="I9" i="2"/>
  <c r="J9" i="2"/>
  <c r="K9" i="2"/>
  <c r="C10" i="2"/>
  <c r="D10" i="2"/>
  <c r="E10" i="2"/>
  <c r="F10" i="2"/>
  <c r="G10" i="2"/>
  <c r="H10" i="2"/>
  <c r="I10" i="2"/>
  <c r="J10" i="2"/>
  <c r="K10" i="2"/>
  <c r="X12" i="3" l="1"/>
  <c r="AF12" i="3"/>
  <c r="AG12" i="3"/>
  <c r="AH12" i="3"/>
  <c r="AI12" i="3"/>
  <c r="AJ12" i="3"/>
  <c r="BG12" i="3" l="1"/>
  <c r="BE12" i="3"/>
  <c r="BF12" i="3"/>
  <c r="BA12" i="3" l="1"/>
  <c r="BB12" i="3"/>
  <c r="BC12" i="3"/>
  <c r="BD12" i="3"/>
  <c r="AQ12" i="3" l="1"/>
  <c r="AR12" i="3"/>
  <c r="AS12" i="3"/>
  <c r="AV12" i="3"/>
  <c r="AW12" i="3"/>
  <c r="AX12" i="3"/>
  <c r="AY12" i="3"/>
  <c r="AZ12" i="3"/>
  <c r="AP12" i="3"/>
  <c r="AO12" i="3" l="1"/>
  <c r="AM12" i="3"/>
  <c r="AN12" i="3"/>
  <c r="AL12" i="3"/>
  <c r="AK12" i="3"/>
  <c r="AE12" i="3"/>
  <c r="AD12" i="3"/>
  <c r="AC12" i="3"/>
  <c r="AB12" i="3"/>
  <c r="AA12" i="3"/>
  <c r="Z12" i="3"/>
  <c r="Y12" i="3"/>
  <c r="W12" i="3"/>
  <c r="V12" i="3"/>
  <c r="U12" i="3"/>
  <c r="T12" i="3"/>
  <c r="R12" i="3"/>
  <c r="Q12" i="3"/>
  <c r="P12" i="3"/>
  <c r="O12" i="3"/>
  <c r="N12" i="3"/>
  <c r="M12" i="3"/>
  <c r="L12" i="3"/>
  <c r="K12" i="3"/>
  <c r="J12" i="3"/>
  <c r="I12" i="3"/>
  <c r="H12" i="3"/>
  <c r="G12" i="3"/>
  <c r="F12" i="3"/>
  <c r="F12" i="2" s="1"/>
  <c r="E12" i="3"/>
  <c r="AZ12" i="2"/>
  <c r="AZ24" i="2" s="1"/>
  <c r="AZ36" i="2" s="1"/>
  <c r="Q12" i="2" l="1"/>
  <c r="Y12" i="2"/>
  <c r="U12" i="2"/>
  <c r="AD12" i="2"/>
  <c r="M12" i="2"/>
  <c r="N12" i="2"/>
  <c r="V12" i="2"/>
  <c r="AE12" i="2"/>
  <c r="AE21" i="2" s="1"/>
  <c r="AE33" i="2" s="1"/>
  <c r="AQ12" i="2"/>
  <c r="AR12" i="2"/>
  <c r="AW12" i="2"/>
  <c r="AW19" i="2" s="1"/>
  <c r="AW31" i="2" s="1"/>
  <c r="AN12" i="2"/>
  <c r="AB12" i="2"/>
  <c r="AB17" i="2" s="1"/>
  <c r="AB29" i="2" s="1"/>
  <c r="AM12" i="2"/>
  <c r="AL12" i="2"/>
  <c r="AK12" i="2"/>
  <c r="AJ12" i="2"/>
  <c r="BF12" i="2"/>
  <c r="BF16" i="2" s="1"/>
  <c r="BF28" i="2" s="1"/>
  <c r="BE12" i="2"/>
  <c r="BE20" i="2" s="1"/>
  <c r="BE32" i="2" s="1"/>
  <c r="AF12" i="2"/>
  <c r="AS12" i="2"/>
  <c r="BB12" i="2"/>
  <c r="BB16" i="2" s="1"/>
  <c r="BB28" i="2" s="1"/>
  <c r="O12" i="2"/>
  <c r="W12" i="2"/>
  <c r="BN12" i="2"/>
  <c r="BM12" i="2"/>
  <c r="BO12" i="2"/>
  <c r="BL12" i="2"/>
  <c r="BP12" i="2"/>
  <c r="BK12" i="2"/>
  <c r="BI12" i="2"/>
  <c r="BJ12" i="2"/>
  <c r="BH12" i="2"/>
  <c r="BG12" i="2"/>
  <c r="P12" i="2"/>
  <c r="X12" i="2"/>
  <c r="AG12" i="2"/>
  <c r="BD12" i="2"/>
  <c r="BD16" i="2" s="1"/>
  <c r="BD28" i="2" s="1"/>
  <c r="Z12" i="2"/>
  <c r="AI12" i="2"/>
  <c r="AY12" i="2"/>
  <c r="AY16" i="2" s="1"/>
  <c r="AY28" i="2" s="1"/>
  <c r="AU12" i="2"/>
  <c r="AU16" i="2" s="1"/>
  <c r="AU28" i="2" s="1"/>
  <c r="AT12" i="2"/>
  <c r="AT16" i="2" s="1"/>
  <c r="AT28" i="2" s="1"/>
  <c r="S12" i="2"/>
  <c r="AA12" i="2"/>
  <c r="AO12" i="2"/>
  <c r="BA12" i="2"/>
  <c r="BA24" i="2" s="1"/>
  <c r="BA36" i="2" s="1"/>
  <c r="AX12" i="2"/>
  <c r="AX16" i="2" s="1"/>
  <c r="AX28" i="2" s="1"/>
  <c r="AH12" i="2"/>
  <c r="R12" i="2"/>
  <c r="L12" i="2"/>
  <c r="T12" i="2"/>
  <c r="AC12" i="2"/>
  <c r="AP12" i="2"/>
  <c r="BC12" i="2"/>
  <c r="BC17" i="2" s="1"/>
  <c r="BC29" i="2" s="1"/>
  <c r="AV12" i="2"/>
  <c r="AV22" i="2" s="1"/>
  <c r="AV34" i="2" s="1"/>
  <c r="AZ16" i="2"/>
  <c r="AZ28" i="2" s="1"/>
  <c r="C12" i="2"/>
  <c r="C28" i="2" s="1"/>
  <c r="D12" i="2"/>
  <c r="H12" i="2"/>
  <c r="I12" i="2"/>
  <c r="E12" i="2"/>
  <c r="G12" i="2"/>
  <c r="F17" i="2"/>
  <c r="F29" i="2" s="1"/>
  <c r="F19" i="2"/>
  <c r="F31" i="2" s="1"/>
  <c r="F22" i="2"/>
  <c r="F34" i="2" s="1"/>
  <c r="F18" i="2"/>
  <c r="F30" i="2" s="1"/>
  <c r="F16" i="2"/>
  <c r="F28" i="2" s="1"/>
  <c r="F23" i="2"/>
  <c r="F35" i="2" s="1"/>
  <c r="F20" i="2"/>
  <c r="F32" i="2" s="1"/>
  <c r="F24" i="2"/>
  <c r="F36" i="2" s="1"/>
  <c r="F21" i="2"/>
  <c r="F33" i="2" s="1"/>
  <c r="AZ19" i="2"/>
  <c r="AZ31" i="2" s="1"/>
  <c r="AZ17" i="2"/>
  <c r="AZ29" i="2" s="1"/>
  <c r="AZ20" i="2"/>
  <c r="AZ32" i="2" s="1"/>
  <c r="AZ18" i="2"/>
  <c r="AZ30" i="2" s="1"/>
  <c r="AZ21" i="2"/>
  <c r="AZ33" i="2" s="1"/>
  <c r="AZ23" i="2"/>
  <c r="AZ35" i="2" s="1"/>
  <c r="AZ22" i="2"/>
  <c r="AZ34" i="2" s="1"/>
  <c r="J12" i="2"/>
  <c r="K12" i="2"/>
  <c r="C27" i="1"/>
  <c r="D27" i="1"/>
  <c r="E27" i="1"/>
  <c r="F27" i="1"/>
  <c r="G27" i="1"/>
  <c r="H27" i="1"/>
  <c r="I27" i="1"/>
  <c r="J27" i="1"/>
  <c r="K27" i="1"/>
  <c r="L27" i="1"/>
  <c r="M27" i="1"/>
  <c r="N27" i="1"/>
  <c r="O27" i="1"/>
  <c r="P27" i="1"/>
  <c r="Q27" i="1"/>
  <c r="R27" i="1"/>
  <c r="S27" i="1"/>
  <c r="T27" i="1"/>
  <c r="C28" i="1"/>
  <c r="D28" i="1"/>
  <c r="E28" i="1"/>
  <c r="F28" i="1"/>
  <c r="G28" i="1"/>
  <c r="H28" i="1"/>
  <c r="I28" i="1"/>
  <c r="J28" i="1"/>
  <c r="K28" i="1"/>
  <c r="L28" i="1"/>
  <c r="M28" i="1"/>
  <c r="N28" i="1"/>
  <c r="O28" i="1"/>
  <c r="P28" i="1"/>
  <c r="Q28" i="1"/>
  <c r="R28" i="1"/>
  <c r="S28" i="1"/>
  <c r="T28" i="1"/>
  <c r="C29" i="1"/>
  <c r="D29" i="1"/>
  <c r="E29" i="1"/>
  <c r="F29" i="1"/>
  <c r="G29" i="1"/>
  <c r="H29" i="1"/>
  <c r="I29" i="1"/>
  <c r="J29" i="1"/>
  <c r="K29" i="1"/>
  <c r="L29" i="1"/>
  <c r="M29" i="1"/>
  <c r="N29" i="1"/>
  <c r="O29" i="1"/>
  <c r="P29" i="1"/>
  <c r="Q29" i="1"/>
  <c r="R29" i="1"/>
  <c r="S29" i="1"/>
  <c r="T29" i="1"/>
  <c r="C30" i="1"/>
  <c r="D30" i="1"/>
  <c r="E30" i="1"/>
  <c r="F30" i="1"/>
  <c r="G30" i="1"/>
  <c r="H30" i="1"/>
  <c r="I30" i="1"/>
  <c r="J30" i="1"/>
  <c r="K30" i="1"/>
  <c r="L30" i="1"/>
  <c r="M30" i="1"/>
  <c r="N30" i="1"/>
  <c r="O30" i="1"/>
  <c r="P30" i="1"/>
  <c r="Q30" i="1"/>
  <c r="R30" i="1"/>
  <c r="S30" i="1"/>
  <c r="T30" i="1"/>
  <c r="C31" i="1"/>
  <c r="D31" i="1"/>
  <c r="E31" i="1"/>
  <c r="F31" i="1"/>
  <c r="G31" i="1"/>
  <c r="H31" i="1"/>
  <c r="I31" i="1"/>
  <c r="J31" i="1"/>
  <c r="K31" i="1"/>
  <c r="L31" i="1"/>
  <c r="M31" i="1"/>
  <c r="N31" i="1"/>
  <c r="O31" i="1"/>
  <c r="P31" i="1"/>
  <c r="Q31" i="1"/>
  <c r="R31" i="1"/>
  <c r="S31" i="1"/>
  <c r="T31" i="1"/>
  <c r="C32" i="1"/>
  <c r="D32" i="1"/>
  <c r="E32" i="1"/>
  <c r="F32" i="1"/>
  <c r="G32" i="1"/>
  <c r="H32" i="1"/>
  <c r="I32" i="1"/>
  <c r="J32" i="1"/>
  <c r="K32" i="1"/>
  <c r="L32" i="1"/>
  <c r="M32" i="1"/>
  <c r="N32" i="1"/>
  <c r="O32" i="1"/>
  <c r="P32" i="1"/>
  <c r="Q32" i="1"/>
  <c r="R32" i="1"/>
  <c r="S32" i="1"/>
  <c r="T32" i="1"/>
  <c r="C33" i="1"/>
  <c r="D33" i="1"/>
  <c r="E33" i="1"/>
  <c r="F33" i="1"/>
  <c r="G33" i="1"/>
  <c r="H33" i="1"/>
  <c r="I33" i="1"/>
  <c r="J33" i="1"/>
  <c r="K33" i="1"/>
  <c r="L33" i="1"/>
  <c r="M33" i="1"/>
  <c r="N33" i="1"/>
  <c r="O33" i="1"/>
  <c r="P33" i="1"/>
  <c r="Q33" i="1"/>
  <c r="R33" i="1"/>
  <c r="S33" i="1"/>
  <c r="T33" i="1"/>
  <c r="C34" i="1"/>
  <c r="D34" i="1"/>
  <c r="E34" i="1"/>
  <c r="F34" i="1"/>
  <c r="G34" i="1"/>
  <c r="H34" i="1"/>
  <c r="I34" i="1"/>
  <c r="J34" i="1"/>
  <c r="K34" i="1"/>
  <c r="L34" i="1"/>
  <c r="M34" i="1"/>
  <c r="N34" i="1"/>
  <c r="O34" i="1"/>
  <c r="P34" i="1"/>
  <c r="Q34" i="1"/>
  <c r="R34" i="1"/>
  <c r="S34" i="1"/>
  <c r="T34" i="1"/>
  <c r="C35" i="1"/>
  <c r="D35" i="1"/>
  <c r="E35" i="1"/>
  <c r="F35" i="1"/>
  <c r="G35" i="1"/>
  <c r="H35" i="1"/>
  <c r="I35" i="1"/>
  <c r="J35" i="1"/>
  <c r="K35" i="1"/>
  <c r="L35" i="1"/>
  <c r="M35" i="1"/>
  <c r="N35" i="1"/>
  <c r="O35" i="1"/>
  <c r="P35" i="1"/>
  <c r="Q35" i="1"/>
  <c r="R35" i="1"/>
  <c r="S35" i="1"/>
  <c r="T35" i="1"/>
  <c r="C36" i="1"/>
  <c r="D36" i="1"/>
  <c r="E36" i="1"/>
  <c r="F36" i="1"/>
  <c r="G36" i="1"/>
  <c r="H36" i="1"/>
  <c r="I36" i="1"/>
  <c r="J36" i="1"/>
  <c r="K36" i="1"/>
  <c r="L36" i="1"/>
  <c r="M36" i="1"/>
  <c r="N36" i="1"/>
  <c r="O36" i="1"/>
  <c r="P36" i="1"/>
  <c r="Q36" i="1"/>
  <c r="R36" i="1"/>
  <c r="S36" i="1"/>
  <c r="T36" i="1"/>
  <c r="C37" i="1"/>
  <c r="D37" i="1"/>
  <c r="E37" i="1"/>
  <c r="F37" i="1"/>
  <c r="G37" i="1"/>
  <c r="H37" i="1"/>
  <c r="I37" i="1"/>
  <c r="J37" i="1"/>
  <c r="K37" i="1"/>
  <c r="L37" i="1"/>
  <c r="M37" i="1"/>
  <c r="N37" i="1"/>
  <c r="O37" i="1"/>
  <c r="P37" i="1"/>
  <c r="Q37" i="1"/>
  <c r="R37" i="1"/>
  <c r="S37" i="1"/>
  <c r="T37" i="1"/>
  <c r="C38" i="1"/>
  <c r="D38" i="1"/>
  <c r="E38" i="1"/>
  <c r="F38" i="1"/>
  <c r="G38" i="1"/>
  <c r="H38" i="1"/>
  <c r="I38" i="1"/>
  <c r="J38" i="1"/>
  <c r="K38" i="1"/>
  <c r="L38" i="1"/>
  <c r="M38" i="1"/>
  <c r="N38" i="1"/>
  <c r="O38" i="1"/>
  <c r="P38" i="1"/>
  <c r="Q38" i="1"/>
  <c r="R38" i="1"/>
  <c r="S38" i="1"/>
  <c r="T38" i="1"/>
  <c r="C39" i="1"/>
  <c r="D39" i="1"/>
  <c r="E39" i="1"/>
  <c r="F39" i="1"/>
  <c r="G39" i="1"/>
  <c r="H39" i="1"/>
  <c r="I39" i="1"/>
  <c r="J39" i="1"/>
  <c r="K39" i="1"/>
  <c r="L39" i="1"/>
  <c r="M39" i="1"/>
  <c r="N39" i="1"/>
  <c r="O39" i="1"/>
  <c r="P39" i="1"/>
  <c r="Q39" i="1"/>
  <c r="R39" i="1"/>
  <c r="S39" i="1"/>
  <c r="T39" i="1"/>
  <c r="C40" i="1"/>
  <c r="D40" i="1"/>
  <c r="E40" i="1"/>
  <c r="F40" i="1"/>
  <c r="G40" i="1"/>
  <c r="H40" i="1"/>
  <c r="I40" i="1"/>
  <c r="J40" i="1"/>
  <c r="K40" i="1"/>
  <c r="L40" i="1"/>
  <c r="M40" i="1"/>
  <c r="N40" i="1"/>
  <c r="O40" i="1"/>
  <c r="P40" i="1"/>
  <c r="Q40" i="1"/>
  <c r="R40" i="1"/>
  <c r="S40" i="1"/>
  <c r="T40" i="1"/>
  <c r="C41" i="1"/>
  <c r="D41" i="1"/>
  <c r="E41" i="1"/>
  <c r="F41" i="1"/>
  <c r="G41" i="1"/>
  <c r="H41" i="1"/>
  <c r="I41" i="1"/>
  <c r="J41" i="1"/>
  <c r="K41" i="1"/>
  <c r="L41" i="1"/>
  <c r="M41" i="1"/>
  <c r="N41" i="1"/>
  <c r="O41" i="1"/>
  <c r="P41" i="1"/>
  <c r="Q41" i="1"/>
  <c r="R41" i="1"/>
  <c r="S41" i="1"/>
  <c r="T41" i="1"/>
  <c r="C42" i="1"/>
  <c r="D42" i="1"/>
  <c r="E42" i="1"/>
  <c r="F42" i="1"/>
  <c r="G42" i="1"/>
  <c r="H42" i="1"/>
  <c r="I42" i="1"/>
  <c r="J42" i="1"/>
  <c r="K42" i="1"/>
  <c r="L42" i="1"/>
  <c r="M42" i="1"/>
  <c r="N42" i="1"/>
  <c r="O42" i="1"/>
  <c r="P42" i="1"/>
  <c r="Q42" i="1"/>
  <c r="R42" i="1"/>
  <c r="S42" i="1"/>
  <c r="T42" i="1"/>
  <c r="C43" i="1"/>
  <c r="D43" i="1"/>
  <c r="E43" i="1"/>
  <c r="F43" i="1"/>
  <c r="G43" i="1"/>
  <c r="H43" i="1"/>
  <c r="I43" i="1"/>
  <c r="J43" i="1"/>
  <c r="K43" i="1"/>
  <c r="L43" i="1"/>
  <c r="M43" i="1"/>
  <c r="N43" i="1"/>
  <c r="O43" i="1"/>
  <c r="P43" i="1"/>
  <c r="Q43" i="1"/>
  <c r="R43" i="1"/>
  <c r="S43" i="1"/>
  <c r="T43" i="1"/>
  <c r="D26" i="1"/>
  <c r="E26" i="1"/>
  <c r="F26" i="1"/>
  <c r="G26" i="1"/>
  <c r="H26" i="1"/>
  <c r="I26" i="1"/>
  <c r="J26" i="1"/>
  <c r="K26" i="1"/>
  <c r="L26" i="1"/>
  <c r="M26" i="1"/>
  <c r="N26" i="1"/>
  <c r="O26" i="1"/>
  <c r="P26" i="1"/>
  <c r="Q26" i="1"/>
  <c r="R26" i="1"/>
  <c r="S26" i="1"/>
  <c r="T26" i="1"/>
  <c r="C26" i="1"/>
  <c r="C49" i="1" s="1"/>
  <c r="AW20" i="2" l="1"/>
  <c r="AW32" i="2" s="1"/>
  <c r="BF24" i="2"/>
  <c r="BF36" i="2" s="1"/>
  <c r="BD22" i="2"/>
  <c r="BD34" i="2" s="1"/>
  <c r="BD20" i="2"/>
  <c r="BD32" i="2" s="1"/>
  <c r="BB20" i="2"/>
  <c r="BB32" i="2" s="1"/>
  <c r="AW22" i="2"/>
  <c r="AW34" i="2" s="1"/>
  <c r="AW16" i="2"/>
  <c r="AW28" i="2" s="1"/>
  <c r="AW24" i="2"/>
  <c r="AW36" i="2" s="1"/>
  <c r="AW17" i="2"/>
  <c r="AW29" i="2" s="1"/>
  <c r="AW21" i="2"/>
  <c r="AW33" i="2" s="1"/>
  <c r="BD18" i="2"/>
  <c r="BD30" i="2" s="1"/>
  <c r="BA19" i="2"/>
  <c r="BA31" i="2" s="1"/>
  <c r="BB23" i="2"/>
  <c r="BB35" i="2" s="1"/>
  <c r="BD23" i="2"/>
  <c r="BD35" i="2" s="1"/>
  <c r="AW18" i="2"/>
  <c r="AW30" i="2" s="1"/>
  <c r="BD17" i="2"/>
  <c r="BD29" i="2" s="1"/>
  <c r="AW23" i="2"/>
  <c r="AW35" i="2" s="1"/>
  <c r="BD21" i="2"/>
  <c r="BD33" i="2" s="1"/>
  <c r="BD19" i="2"/>
  <c r="BD31" i="2" s="1"/>
  <c r="BB17" i="2"/>
  <c r="BB29" i="2" s="1"/>
  <c r="BB22" i="2"/>
  <c r="BB34" i="2" s="1"/>
  <c r="BB18" i="2"/>
  <c r="BB30" i="2" s="1"/>
  <c r="BD24" i="2"/>
  <c r="BD36" i="2" s="1"/>
  <c r="BB24" i="2"/>
  <c r="BB36" i="2" s="1"/>
  <c r="BB19" i="2"/>
  <c r="BB31" i="2" s="1"/>
  <c r="BB21" i="2"/>
  <c r="BB33" i="2" s="1"/>
  <c r="AE16" i="2"/>
  <c r="AE28" i="2" s="1"/>
  <c r="AE18" i="2"/>
  <c r="AE30" i="2" s="1"/>
  <c r="AE22" i="2"/>
  <c r="AE34" i="2" s="1"/>
  <c r="AE19" i="2"/>
  <c r="AE31" i="2" s="1"/>
  <c r="BC19" i="2"/>
  <c r="BC31" i="2" s="1"/>
  <c r="AE23" i="2"/>
  <c r="AE35" i="2" s="1"/>
  <c r="AE24" i="2"/>
  <c r="AE36" i="2" s="1"/>
  <c r="BC20" i="2"/>
  <c r="BC32" i="2" s="1"/>
  <c r="AE17" i="2"/>
  <c r="AE29" i="2" s="1"/>
  <c r="AE20" i="2"/>
  <c r="AE32" i="2" s="1"/>
  <c r="AY17" i="2"/>
  <c r="AY29" i="2" s="1"/>
  <c r="AX20" i="2"/>
  <c r="AX32" i="2" s="1"/>
  <c r="AY24" i="2"/>
  <c r="AY36" i="2" s="1"/>
  <c r="AY20" i="2"/>
  <c r="AY32" i="2" s="1"/>
  <c r="AX24" i="2"/>
  <c r="AX36" i="2" s="1"/>
  <c r="AY18" i="2"/>
  <c r="AY30" i="2" s="1"/>
  <c r="BC24" i="2"/>
  <c r="BC36" i="2" s="1"/>
  <c r="BC18" i="2"/>
  <c r="BC30" i="2" s="1"/>
  <c r="AX21" i="2"/>
  <c r="AX33" i="2" s="1"/>
  <c r="AX23" i="2"/>
  <c r="AX35" i="2" s="1"/>
  <c r="AY19" i="2"/>
  <c r="AY31" i="2" s="1"/>
  <c r="AY22" i="2"/>
  <c r="AY34" i="2" s="1"/>
  <c r="BE18" i="2"/>
  <c r="BE30" i="2" s="1"/>
  <c r="BF23" i="2"/>
  <c r="BF35" i="2" s="1"/>
  <c r="AX19" i="2"/>
  <c r="AX31" i="2" s="1"/>
  <c r="BF18" i="2"/>
  <c r="BF30" i="2" s="1"/>
  <c r="BC22" i="2"/>
  <c r="BC34" i="2" s="1"/>
  <c r="BC23" i="2"/>
  <c r="BC35" i="2" s="1"/>
  <c r="AY23" i="2"/>
  <c r="AY35" i="2" s="1"/>
  <c r="AX18" i="2"/>
  <c r="AX30" i="2" s="1"/>
  <c r="AX22" i="2"/>
  <c r="AX34" i="2" s="1"/>
  <c r="BC16" i="2"/>
  <c r="BC28" i="2" s="1"/>
  <c r="BC21" i="2"/>
  <c r="BC33" i="2" s="1"/>
  <c r="AY21" i="2"/>
  <c r="AY33" i="2" s="1"/>
  <c r="AX17" i="2"/>
  <c r="AX29" i="2" s="1"/>
  <c r="BA20" i="2"/>
  <c r="BA32" i="2" s="1"/>
  <c r="BE22" i="2"/>
  <c r="BE34" i="2" s="1"/>
  <c r="BA23" i="2"/>
  <c r="BA35" i="2" s="1"/>
  <c r="BF22" i="2"/>
  <c r="BF34" i="2" s="1"/>
  <c r="BE17" i="2"/>
  <c r="BE29" i="2" s="1"/>
  <c r="BN16" i="2"/>
  <c r="BN28" i="2" s="1"/>
  <c r="BN22" i="2"/>
  <c r="BN34" i="2" s="1"/>
  <c r="BN24" i="2"/>
  <c r="BN36" i="2" s="1"/>
  <c r="BN18" i="2"/>
  <c r="BN30" i="2" s="1"/>
  <c r="BN19" i="2"/>
  <c r="BN31" i="2" s="1"/>
  <c r="BN20" i="2"/>
  <c r="BN32" i="2" s="1"/>
  <c r="BN23" i="2"/>
  <c r="BN35" i="2" s="1"/>
  <c r="BN21" i="2"/>
  <c r="BN33" i="2" s="1"/>
  <c r="BN17" i="2"/>
  <c r="BN29" i="2" s="1"/>
  <c r="BO16" i="2"/>
  <c r="BO28" i="2" s="1"/>
  <c r="BO17" i="2"/>
  <c r="BO29" i="2" s="1"/>
  <c r="BO19" i="2"/>
  <c r="BO31" i="2" s="1"/>
  <c r="BO22" i="2"/>
  <c r="BO34" i="2" s="1"/>
  <c r="BO21" i="2"/>
  <c r="BO33" i="2" s="1"/>
  <c r="BO24" i="2"/>
  <c r="BO36" i="2" s="1"/>
  <c r="BO18" i="2"/>
  <c r="BO30" i="2" s="1"/>
  <c r="BO20" i="2"/>
  <c r="BO32" i="2" s="1"/>
  <c r="BO23" i="2"/>
  <c r="BO35" i="2" s="1"/>
  <c r="AH17" i="2"/>
  <c r="AH29" i="2" s="1"/>
  <c r="AH21" i="2"/>
  <c r="AH33" i="2" s="1"/>
  <c r="AH24" i="2"/>
  <c r="AH36" i="2" s="1"/>
  <c r="AH19" i="2"/>
  <c r="AH31" i="2" s="1"/>
  <c r="AH20" i="2"/>
  <c r="AH32" i="2" s="1"/>
  <c r="AH18" i="2"/>
  <c r="AH30" i="2" s="1"/>
  <c r="AH23" i="2"/>
  <c r="AH35" i="2" s="1"/>
  <c r="AH16" i="2"/>
  <c r="AH28" i="2" s="1"/>
  <c r="AH22" i="2"/>
  <c r="AH34" i="2" s="1"/>
  <c r="BM17" i="2"/>
  <c r="BM29" i="2" s="1"/>
  <c r="BM22" i="2"/>
  <c r="BM34" i="2" s="1"/>
  <c r="BM24" i="2"/>
  <c r="BM36" i="2" s="1"/>
  <c r="BM21" i="2"/>
  <c r="BM33" i="2" s="1"/>
  <c r="BM18" i="2"/>
  <c r="BM30" i="2" s="1"/>
  <c r="BM20" i="2"/>
  <c r="BM32" i="2" s="1"/>
  <c r="BM19" i="2"/>
  <c r="BM31" i="2" s="1"/>
  <c r="BM16" i="2"/>
  <c r="BM28" i="2" s="1"/>
  <c r="BM23" i="2"/>
  <c r="BM35" i="2" s="1"/>
  <c r="BA22" i="2"/>
  <c r="BA34" i="2" s="1"/>
  <c r="BF20" i="2"/>
  <c r="BF32" i="2" s="1"/>
  <c r="BF17" i="2"/>
  <c r="BF29" i="2" s="1"/>
  <c r="BA17" i="2"/>
  <c r="BA29" i="2" s="1"/>
  <c r="BE19" i="2"/>
  <c r="BE31" i="2" s="1"/>
  <c r="BA16" i="2"/>
  <c r="BA28" i="2" s="1"/>
  <c r="BE24" i="2"/>
  <c r="BE36" i="2" s="1"/>
  <c r="BF19" i="2"/>
  <c r="BF31" i="2" s="1"/>
  <c r="BA21" i="2"/>
  <c r="BA33" i="2" s="1"/>
  <c r="BA18" i="2"/>
  <c r="BA30" i="2" s="1"/>
  <c r="BF21" i="2"/>
  <c r="BF33" i="2" s="1"/>
  <c r="BE21" i="2"/>
  <c r="BE33" i="2" s="1"/>
  <c r="AG16" i="2"/>
  <c r="AG28" i="2" s="1"/>
  <c r="AG20" i="2"/>
  <c r="AG32" i="2" s="1"/>
  <c r="AG24" i="2"/>
  <c r="AG36" i="2" s="1"/>
  <c r="AG18" i="2"/>
  <c r="AG30" i="2" s="1"/>
  <c r="AG17" i="2"/>
  <c r="AG29" i="2" s="1"/>
  <c r="AG23" i="2"/>
  <c r="AG35" i="2" s="1"/>
  <c r="AG21" i="2"/>
  <c r="AG33" i="2" s="1"/>
  <c r="AG19" i="2"/>
  <c r="AG31" i="2" s="1"/>
  <c r="AG22" i="2"/>
  <c r="AG34" i="2" s="1"/>
  <c r="BP18" i="2"/>
  <c r="BP30" i="2" s="1"/>
  <c r="BP17" i="2"/>
  <c r="BP29" i="2" s="1"/>
  <c r="BP22" i="2"/>
  <c r="BP34" i="2" s="1"/>
  <c r="BP20" i="2"/>
  <c r="BP32" i="2" s="1"/>
  <c r="BP24" i="2"/>
  <c r="BP36" i="2" s="1"/>
  <c r="BP16" i="2"/>
  <c r="BP28" i="2" s="1"/>
  <c r="BP21" i="2"/>
  <c r="BP33" i="2" s="1"/>
  <c r="BP23" i="2"/>
  <c r="BP35" i="2" s="1"/>
  <c r="BP19" i="2"/>
  <c r="BP31" i="2" s="1"/>
  <c r="BE23" i="2"/>
  <c r="BE35" i="2" s="1"/>
  <c r="BE16" i="2"/>
  <c r="BE28" i="2" s="1"/>
  <c r="AF19" i="2"/>
  <c r="AF31" i="2" s="1"/>
  <c r="AF22" i="2"/>
  <c r="AF34" i="2" s="1"/>
  <c r="AF23" i="2"/>
  <c r="AF35" i="2" s="1"/>
  <c r="AF18" i="2"/>
  <c r="AF30" i="2" s="1"/>
  <c r="AF21" i="2"/>
  <c r="AF33" i="2" s="1"/>
  <c r="AF16" i="2"/>
  <c r="AF28" i="2" s="1"/>
  <c r="AF24" i="2"/>
  <c r="AF36" i="2" s="1"/>
  <c r="AF20" i="2"/>
  <c r="AF32" i="2" s="1"/>
  <c r="AF17" i="2"/>
  <c r="AF29" i="2" s="1"/>
  <c r="AB16" i="2"/>
  <c r="AB28" i="2" s="1"/>
  <c r="AB24" i="2"/>
  <c r="AB36" i="2" s="1"/>
  <c r="AB21" i="2"/>
  <c r="AB33" i="2" s="1"/>
  <c r="AB19" i="2"/>
  <c r="AB31" i="2" s="1"/>
  <c r="AB22" i="2"/>
  <c r="AB34" i="2" s="1"/>
  <c r="AB18" i="2"/>
  <c r="AB30" i="2" s="1"/>
  <c r="AB23" i="2"/>
  <c r="AB35" i="2" s="1"/>
  <c r="AB20" i="2"/>
  <c r="AB32" i="2" s="1"/>
  <c r="H16" i="2"/>
  <c r="H28" i="2" s="1"/>
  <c r="H19" i="2"/>
  <c r="H31" i="2" s="1"/>
  <c r="H18" i="2"/>
  <c r="H30" i="2" s="1"/>
  <c r="H20" i="2"/>
  <c r="H32" i="2" s="1"/>
  <c r="H21" i="2"/>
  <c r="H33" i="2" s="1"/>
  <c r="H23" i="2"/>
  <c r="H35" i="2" s="1"/>
  <c r="H17" i="2"/>
  <c r="H29" i="2" s="1"/>
  <c r="H22" i="2"/>
  <c r="H34" i="2" s="1"/>
  <c r="H24" i="2"/>
  <c r="H36" i="2" s="1"/>
  <c r="G18" i="2"/>
  <c r="G30" i="2" s="1"/>
  <c r="G20" i="2"/>
  <c r="G32" i="2" s="1"/>
  <c r="G22" i="2"/>
  <c r="G34" i="2" s="1"/>
  <c r="G16" i="2"/>
  <c r="G28" i="2" s="1"/>
  <c r="G23" i="2"/>
  <c r="G35" i="2" s="1"/>
  <c r="G21" i="2"/>
  <c r="G33" i="2" s="1"/>
  <c r="G19" i="2"/>
  <c r="G31" i="2" s="1"/>
  <c r="G17" i="2"/>
  <c r="G29" i="2" s="1"/>
  <c r="G24" i="2"/>
  <c r="G36" i="2" s="1"/>
  <c r="D16" i="2"/>
  <c r="D28" i="2" s="1"/>
  <c r="D18" i="2"/>
  <c r="D30" i="2" s="1"/>
  <c r="D21" i="2"/>
  <c r="D33" i="2" s="1"/>
  <c r="D19" i="2"/>
  <c r="D31" i="2" s="1"/>
  <c r="D24" i="2"/>
  <c r="D36" i="2" s="1"/>
  <c r="D22" i="2"/>
  <c r="D34" i="2" s="1"/>
  <c r="D23" i="2"/>
  <c r="D35" i="2" s="1"/>
  <c r="D20" i="2"/>
  <c r="D32" i="2" s="1"/>
  <c r="D17" i="2"/>
  <c r="D29" i="2" s="1"/>
  <c r="E16" i="2"/>
  <c r="E28" i="2" s="1"/>
  <c r="E21" i="2"/>
  <c r="E33" i="2" s="1"/>
  <c r="E22" i="2"/>
  <c r="E34" i="2" s="1"/>
  <c r="E17" i="2"/>
  <c r="E29" i="2" s="1"/>
  <c r="E20" i="2"/>
  <c r="E32" i="2" s="1"/>
  <c r="E23" i="2"/>
  <c r="E35" i="2" s="1"/>
  <c r="E19" i="2"/>
  <c r="E31" i="2" s="1"/>
  <c r="E18" i="2"/>
  <c r="E30" i="2" s="1"/>
  <c r="E24" i="2"/>
  <c r="E36" i="2" s="1"/>
  <c r="C29" i="2"/>
  <c r="C31" i="2"/>
  <c r="C23" i="2"/>
  <c r="C35" i="2" s="1"/>
  <c r="C24" i="2"/>
  <c r="C36" i="2" s="1"/>
  <c r="C21" i="2"/>
  <c r="C33" i="2" s="1"/>
  <c r="C32" i="2"/>
  <c r="C30" i="2"/>
  <c r="C22" i="2"/>
  <c r="C34" i="2" s="1"/>
  <c r="AU23" i="2"/>
  <c r="AU35" i="2" s="1"/>
  <c r="I19" i="2"/>
  <c r="I31" i="2" s="1"/>
  <c r="I17" i="2"/>
  <c r="I29" i="2" s="1"/>
  <c r="I22" i="2"/>
  <c r="I34" i="2" s="1"/>
  <c r="I21" i="2"/>
  <c r="I33" i="2" s="1"/>
  <c r="I20" i="2"/>
  <c r="I32" i="2" s="1"/>
  <c r="I23" i="2"/>
  <c r="I35" i="2" s="1"/>
  <c r="I24" i="2"/>
  <c r="I36" i="2" s="1"/>
  <c r="I16" i="2"/>
  <c r="I28" i="2" s="1"/>
  <c r="I18" i="2"/>
  <c r="I30" i="2" s="1"/>
  <c r="AM21" i="2"/>
  <c r="AM33" i="2" s="1"/>
  <c r="AM17" i="2"/>
  <c r="AM29" i="2" s="1"/>
  <c r="AM24" i="2"/>
  <c r="AM36" i="2" s="1"/>
  <c r="AM20" i="2"/>
  <c r="AM32" i="2" s="1"/>
  <c r="AM16" i="2"/>
  <c r="AM28" i="2" s="1"/>
  <c r="AM23" i="2"/>
  <c r="AM35" i="2" s="1"/>
  <c r="AM19" i="2"/>
  <c r="AM31" i="2" s="1"/>
  <c r="AM22" i="2"/>
  <c r="AM34" i="2" s="1"/>
  <c r="AM18" i="2"/>
  <c r="AM30" i="2" s="1"/>
  <c r="AP23" i="2"/>
  <c r="AP35" i="2" s="1"/>
  <c r="AP19" i="2"/>
  <c r="AP31" i="2" s="1"/>
  <c r="AP22" i="2"/>
  <c r="AP34" i="2" s="1"/>
  <c r="AP18" i="2"/>
  <c r="AP30" i="2" s="1"/>
  <c r="AP21" i="2"/>
  <c r="AP33" i="2" s="1"/>
  <c r="AP17" i="2"/>
  <c r="AP29" i="2" s="1"/>
  <c r="AP24" i="2"/>
  <c r="AP36" i="2" s="1"/>
  <c r="AP20" i="2"/>
  <c r="AP32" i="2" s="1"/>
  <c r="AP16" i="2"/>
  <c r="AP28" i="2" s="1"/>
  <c r="AN23" i="2"/>
  <c r="AN35" i="2" s="1"/>
  <c r="AN19" i="2"/>
  <c r="AN31" i="2" s="1"/>
  <c r="AN22" i="2"/>
  <c r="AN34" i="2" s="1"/>
  <c r="AN18" i="2"/>
  <c r="AN30" i="2" s="1"/>
  <c r="AN21" i="2"/>
  <c r="AN33" i="2" s="1"/>
  <c r="AN17" i="2"/>
  <c r="AN29" i="2" s="1"/>
  <c r="AN24" i="2"/>
  <c r="AN36" i="2" s="1"/>
  <c r="AN20" i="2"/>
  <c r="AN32" i="2" s="1"/>
  <c r="AN16" i="2"/>
  <c r="AN28" i="2" s="1"/>
  <c r="AO21" i="2"/>
  <c r="AO33" i="2" s="1"/>
  <c r="AO17" i="2"/>
  <c r="AO29" i="2" s="1"/>
  <c r="AO24" i="2"/>
  <c r="AO36" i="2" s="1"/>
  <c r="AO20" i="2"/>
  <c r="AO32" i="2" s="1"/>
  <c r="AO16" i="2"/>
  <c r="AO28" i="2" s="1"/>
  <c r="AO23" i="2"/>
  <c r="AO35" i="2" s="1"/>
  <c r="AO19" i="2"/>
  <c r="AO31" i="2" s="1"/>
  <c r="AO22" i="2"/>
  <c r="AO34" i="2" s="1"/>
  <c r="AO18" i="2"/>
  <c r="AO30" i="2" s="1"/>
  <c r="BK22" i="2"/>
  <c r="BK34" i="2" s="1"/>
  <c r="BK21" i="2"/>
  <c r="BK33" i="2" s="1"/>
  <c r="BK23" i="2"/>
  <c r="BK35" i="2" s="1"/>
  <c r="BK18" i="2"/>
  <c r="BK30" i="2" s="1"/>
  <c r="BK17" i="2"/>
  <c r="BK29" i="2" s="1"/>
  <c r="BK24" i="2"/>
  <c r="BK36" i="2" s="1"/>
  <c r="BK19" i="2"/>
  <c r="BK31" i="2" s="1"/>
  <c r="BK20" i="2"/>
  <c r="BK32" i="2" s="1"/>
  <c r="BK16" i="2"/>
  <c r="BK28" i="2" s="1"/>
  <c r="BJ23" i="2"/>
  <c r="BJ35" i="2" s="1"/>
  <c r="BJ19" i="2"/>
  <c r="BJ31" i="2" s="1"/>
  <c r="BJ22" i="2"/>
  <c r="BJ34" i="2" s="1"/>
  <c r="BJ18" i="2"/>
  <c r="BJ30" i="2" s="1"/>
  <c r="BJ21" i="2"/>
  <c r="BJ33" i="2" s="1"/>
  <c r="BJ17" i="2"/>
  <c r="BJ29" i="2" s="1"/>
  <c r="BJ24" i="2"/>
  <c r="BJ36" i="2" s="1"/>
  <c r="BJ20" i="2"/>
  <c r="BJ32" i="2" s="1"/>
  <c r="BJ16" i="2"/>
  <c r="BJ28" i="2" s="1"/>
  <c r="BH22" i="2"/>
  <c r="BH34" i="2" s="1"/>
  <c r="BH18" i="2"/>
  <c r="BH30" i="2" s="1"/>
  <c r="BH21" i="2"/>
  <c r="BH33" i="2" s="1"/>
  <c r="BH17" i="2"/>
  <c r="BH29" i="2" s="1"/>
  <c r="BH19" i="2"/>
  <c r="BH31" i="2" s="1"/>
  <c r="BH24" i="2"/>
  <c r="BH36" i="2" s="1"/>
  <c r="BH20" i="2"/>
  <c r="BH32" i="2" s="1"/>
  <c r="BH16" i="2"/>
  <c r="BH28" i="2" s="1"/>
  <c r="BH23" i="2"/>
  <c r="BH35" i="2" s="1"/>
  <c r="BG20" i="2"/>
  <c r="BG32" i="2" s="1"/>
  <c r="BG19" i="2"/>
  <c r="BG31" i="2" s="1"/>
  <c r="BG16" i="2"/>
  <c r="BG28" i="2" s="1"/>
  <c r="BG18" i="2"/>
  <c r="BG30" i="2" s="1"/>
  <c r="BG17" i="2"/>
  <c r="BG29" i="2" s="1"/>
  <c r="BG24" i="2"/>
  <c r="BG36" i="2" s="1"/>
  <c r="BG23" i="2"/>
  <c r="BG35" i="2" s="1"/>
  <c r="BG21" i="2"/>
  <c r="BG33" i="2" s="1"/>
  <c r="BG22" i="2"/>
  <c r="BG34" i="2" s="1"/>
  <c r="BI22" i="2"/>
  <c r="BI34" i="2" s="1"/>
  <c r="BI18" i="2"/>
  <c r="BI30" i="2" s="1"/>
  <c r="BI21" i="2"/>
  <c r="BI33" i="2" s="1"/>
  <c r="BI17" i="2"/>
  <c r="BI29" i="2" s="1"/>
  <c r="BI23" i="2"/>
  <c r="BI35" i="2" s="1"/>
  <c r="BI24" i="2"/>
  <c r="BI36" i="2" s="1"/>
  <c r="BI20" i="2"/>
  <c r="BI32" i="2" s="1"/>
  <c r="BI16" i="2"/>
  <c r="BI28" i="2" s="1"/>
  <c r="BI19" i="2"/>
  <c r="BI31" i="2" s="1"/>
  <c r="BL17" i="2"/>
  <c r="BL29" i="2" s="1"/>
  <c r="BL20" i="2"/>
  <c r="BL32" i="2" s="1"/>
  <c r="BL19" i="2"/>
  <c r="BL31" i="2" s="1"/>
  <c r="BL18" i="2"/>
  <c r="BL30" i="2" s="1"/>
  <c r="BL23" i="2"/>
  <c r="BL35" i="2" s="1"/>
  <c r="BL24" i="2"/>
  <c r="BL36" i="2" s="1"/>
  <c r="BL16" i="2"/>
  <c r="BL28" i="2" s="1"/>
  <c r="BL21" i="2"/>
  <c r="BL33" i="2" s="1"/>
  <c r="BL22" i="2"/>
  <c r="BL34" i="2" s="1"/>
  <c r="AU20" i="2"/>
  <c r="AU32" i="2" s="1"/>
  <c r="AV19" i="2"/>
  <c r="AV31" i="2" s="1"/>
  <c r="AU19" i="2"/>
  <c r="AU31" i="2" s="1"/>
  <c r="AV18" i="2"/>
  <c r="AV30" i="2" s="1"/>
  <c r="AU21" i="2"/>
  <c r="AU33" i="2" s="1"/>
  <c r="AV17" i="2"/>
  <c r="AV29" i="2" s="1"/>
  <c r="AV21" i="2"/>
  <c r="AV33" i="2" s="1"/>
  <c r="AV16" i="2"/>
  <c r="AV28" i="2" s="1"/>
  <c r="AV20" i="2"/>
  <c r="AV32" i="2" s="1"/>
  <c r="AV24" i="2"/>
  <c r="AV36" i="2" s="1"/>
  <c r="AV23" i="2"/>
  <c r="AV35" i="2" s="1"/>
  <c r="AU22" i="2"/>
  <c r="AU34" i="2" s="1"/>
  <c r="AU24" i="2"/>
  <c r="AU36" i="2" s="1"/>
  <c r="AT20" i="2"/>
  <c r="AT32" i="2" s="1"/>
  <c r="AT22" i="2"/>
  <c r="AT34" i="2" s="1"/>
  <c r="AT19" i="2"/>
  <c r="AT31" i="2" s="1"/>
  <c r="AT21" i="2"/>
  <c r="AT33" i="2" s="1"/>
  <c r="AT24" i="2"/>
  <c r="AT36" i="2" s="1"/>
  <c r="AT23" i="2"/>
  <c r="AT35" i="2" s="1"/>
  <c r="AT18" i="2"/>
  <c r="AT30" i="2" s="1"/>
  <c r="AU18" i="2"/>
  <c r="AU30" i="2" s="1"/>
  <c r="AT17" i="2"/>
  <c r="AT29" i="2" s="1"/>
  <c r="AU17" i="2"/>
  <c r="AU29" i="2" s="1"/>
  <c r="AD17" i="2"/>
  <c r="AD29" i="2" s="1"/>
  <c r="AI17" i="2"/>
  <c r="AI29" i="2" s="1"/>
  <c r="AJ17" i="2"/>
  <c r="AJ29" i="2" s="1"/>
  <c r="AK17" i="2"/>
  <c r="AK29" i="2" s="1"/>
  <c r="AL17" i="2"/>
  <c r="AL29" i="2" s="1"/>
  <c r="AQ17" i="2"/>
  <c r="AQ29" i="2" s="1"/>
  <c r="AR17" i="2"/>
  <c r="AR29" i="2" s="1"/>
  <c r="AS17" i="2"/>
  <c r="AS29" i="2" s="1"/>
  <c r="AD18" i="2"/>
  <c r="AD30" i="2" s="1"/>
  <c r="AI18" i="2"/>
  <c r="AI30" i="2" s="1"/>
  <c r="AJ18" i="2"/>
  <c r="AJ30" i="2" s="1"/>
  <c r="AK18" i="2"/>
  <c r="AK30" i="2" s="1"/>
  <c r="AL18" i="2"/>
  <c r="AL30" i="2" s="1"/>
  <c r="AQ18" i="2"/>
  <c r="AQ30" i="2" s="1"/>
  <c r="AR18" i="2"/>
  <c r="AR30" i="2" s="1"/>
  <c r="AS18" i="2"/>
  <c r="AS30" i="2" s="1"/>
  <c r="AD19" i="2"/>
  <c r="AD31" i="2" s="1"/>
  <c r="AI19" i="2"/>
  <c r="AI31" i="2" s="1"/>
  <c r="AJ19" i="2"/>
  <c r="AJ31" i="2" s="1"/>
  <c r="AK19" i="2"/>
  <c r="AK31" i="2" s="1"/>
  <c r="AL19" i="2"/>
  <c r="AL31" i="2" s="1"/>
  <c r="AQ19" i="2"/>
  <c r="AQ31" i="2" s="1"/>
  <c r="AR19" i="2"/>
  <c r="AR31" i="2" s="1"/>
  <c r="AS19" i="2"/>
  <c r="AS31" i="2" s="1"/>
  <c r="AD20" i="2"/>
  <c r="AD32" i="2" s="1"/>
  <c r="AI20" i="2"/>
  <c r="AI32" i="2" s="1"/>
  <c r="AJ20" i="2"/>
  <c r="AJ32" i="2" s="1"/>
  <c r="AK20" i="2"/>
  <c r="AK32" i="2" s="1"/>
  <c r="AL20" i="2"/>
  <c r="AL32" i="2" s="1"/>
  <c r="AQ20" i="2"/>
  <c r="AQ32" i="2" s="1"/>
  <c r="AR20" i="2"/>
  <c r="AR32" i="2" s="1"/>
  <c r="AS20" i="2"/>
  <c r="AS32" i="2" s="1"/>
  <c r="AD21" i="2"/>
  <c r="AD33" i="2" s="1"/>
  <c r="AI21" i="2"/>
  <c r="AI33" i="2" s="1"/>
  <c r="AJ21" i="2"/>
  <c r="AJ33" i="2" s="1"/>
  <c r="AK21" i="2"/>
  <c r="AK33" i="2" s="1"/>
  <c r="AL21" i="2"/>
  <c r="AL33" i="2" s="1"/>
  <c r="AQ21" i="2"/>
  <c r="AQ33" i="2" s="1"/>
  <c r="AR21" i="2"/>
  <c r="AR33" i="2" s="1"/>
  <c r="AS21" i="2"/>
  <c r="AS33" i="2" s="1"/>
  <c r="AD22" i="2"/>
  <c r="AD34" i="2" s="1"/>
  <c r="AI22" i="2"/>
  <c r="AI34" i="2" s="1"/>
  <c r="AJ22" i="2"/>
  <c r="AJ34" i="2" s="1"/>
  <c r="AK22" i="2"/>
  <c r="AK34" i="2" s="1"/>
  <c r="AL22" i="2"/>
  <c r="AL34" i="2" s="1"/>
  <c r="AQ22" i="2"/>
  <c r="AQ34" i="2" s="1"/>
  <c r="AR22" i="2"/>
  <c r="AR34" i="2" s="1"/>
  <c r="AS22" i="2"/>
  <c r="AS34" i="2" s="1"/>
  <c r="AD23" i="2"/>
  <c r="AD35" i="2" s="1"/>
  <c r="AI23" i="2"/>
  <c r="AI35" i="2" s="1"/>
  <c r="AJ23" i="2"/>
  <c r="AJ35" i="2" s="1"/>
  <c r="AK23" i="2"/>
  <c r="AK35" i="2" s="1"/>
  <c r="AL23" i="2"/>
  <c r="AL35" i="2" s="1"/>
  <c r="AQ23" i="2"/>
  <c r="AQ35" i="2" s="1"/>
  <c r="AR23" i="2"/>
  <c r="AR35" i="2" s="1"/>
  <c r="AS23" i="2"/>
  <c r="AS35" i="2" s="1"/>
  <c r="AD24" i="2"/>
  <c r="AD36" i="2" s="1"/>
  <c r="AI24" i="2"/>
  <c r="AI36" i="2" s="1"/>
  <c r="AJ24" i="2"/>
  <c r="AJ36" i="2" s="1"/>
  <c r="AK24" i="2"/>
  <c r="AK36" i="2" s="1"/>
  <c r="AL24" i="2"/>
  <c r="AL36" i="2" s="1"/>
  <c r="AQ24" i="2"/>
  <c r="AQ36" i="2" s="1"/>
  <c r="AR24" i="2"/>
  <c r="AR36" i="2" s="1"/>
  <c r="AS24" i="2"/>
  <c r="AS36" i="2" s="1"/>
  <c r="AS16" i="2"/>
  <c r="AS28" i="2" s="1"/>
  <c r="AQ16" i="2"/>
  <c r="AQ28" i="2" s="1"/>
  <c r="AK16" i="2"/>
  <c r="AK28" i="2" s="1"/>
  <c r="AI16" i="2"/>
  <c r="AI28" i="2" s="1"/>
  <c r="AD16" i="2"/>
  <c r="AD28" i="2" s="1"/>
  <c r="AR16" i="2"/>
  <c r="AR28" i="2" s="1"/>
  <c r="AL16" i="2"/>
  <c r="AL28" i="2" s="1"/>
  <c r="AJ16" i="2"/>
  <c r="AJ28" i="2" s="1"/>
  <c r="L16" i="2"/>
  <c r="L28" i="2" s="1"/>
  <c r="M16" i="2"/>
  <c r="M28" i="2" s="1"/>
  <c r="N16" i="2"/>
  <c r="N28" i="2" s="1"/>
  <c r="O16" i="2"/>
  <c r="O28" i="2" s="1"/>
  <c r="P16" i="2"/>
  <c r="P28" i="2" s="1"/>
  <c r="Q16" i="2"/>
  <c r="Q28" i="2" s="1"/>
  <c r="R16" i="2"/>
  <c r="R28" i="2" s="1"/>
  <c r="S16" i="2"/>
  <c r="S28" i="2" s="1"/>
  <c r="T16" i="2"/>
  <c r="T28" i="2" s="1"/>
  <c r="U16" i="2"/>
  <c r="U28" i="2" s="1"/>
  <c r="V16" i="2"/>
  <c r="V28" i="2" s="1"/>
  <c r="W16" i="2"/>
  <c r="W28" i="2" s="1"/>
  <c r="X16" i="2"/>
  <c r="X28" i="2" s="1"/>
  <c r="Y16" i="2"/>
  <c r="Y28" i="2" s="1"/>
  <c r="Z16" i="2"/>
  <c r="Z28" i="2" s="1"/>
  <c r="AA16" i="2"/>
  <c r="AA28" i="2" s="1"/>
  <c r="AC16" i="2"/>
  <c r="AC28" i="2" s="1"/>
  <c r="K16" i="2"/>
  <c r="K28" i="2" s="1"/>
  <c r="J17" i="2"/>
  <c r="J29" i="2" s="1"/>
  <c r="J18" i="2"/>
  <c r="J30" i="2" s="1"/>
  <c r="J19" i="2"/>
  <c r="J31" i="2" s="1"/>
  <c r="J20" i="2"/>
  <c r="J32" i="2" s="1"/>
  <c r="J21" i="2"/>
  <c r="J33" i="2" s="1"/>
  <c r="J22" i="2"/>
  <c r="J34" i="2" s="1"/>
  <c r="J23" i="2"/>
  <c r="J35" i="2" s="1"/>
  <c r="J24" i="2"/>
  <c r="J36" i="2" s="1"/>
  <c r="J16" i="2"/>
  <c r="J28" i="2" s="1"/>
  <c r="A36" i="4" l="1"/>
  <c r="A32" i="4"/>
  <c r="A28" i="4"/>
  <c r="K77" i="1"/>
  <c r="J72" i="1"/>
  <c r="C72" i="1"/>
  <c r="H72" i="1"/>
  <c r="T89" i="1"/>
  <c r="I74" i="1"/>
  <c r="O74" i="1"/>
  <c r="F77" i="1"/>
  <c r="L17" i="2"/>
  <c r="L29" i="2" s="1"/>
  <c r="M17" i="2"/>
  <c r="M29" i="2" s="1"/>
  <c r="N17" i="2"/>
  <c r="N29" i="2" s="1"/>
  <c r="O17" i="2"/>
  <c r="O29" i="2" s="1"/>
  <c r="P17" i="2"/>
  <c r="P29" i="2" s="1"/>
  <c r="Q17" i="2"/>
  <c r="Q29" i="2" s="1"/>
  <c r="R17" i="2"/>
  <c r="R29" i="2" s="1"/>
  <c r="S17" i="2"/>
  <c r="S29" i="2" s="1"/>
  <c r="T17" i="2"/>
  <c r="T29" i="2" s="1"/>
  <c r="U17" i="2"/>
  <c r="U29" i="2" s="1"/>
  <c r="V17" i="2"/>
  <c r="V29" i="2" s="1"/>
  <c r="W17" i="2"/>
  <c r="W29" i="2" s="1"/>
  <c r="X17" i="2"/>
  <c r="X29" i="2" s="1"/>
  <c r="Y17" i="2"/>
  <c r="Y29" i="2" s="1"/>
  <c r="Z17" i="2"/>
  <c r="Z29" i="2" s="1"/>
  <c r="AA17" i="2"/>
  <c r="AA29" i="2" s="1"/>
  <c r="AC17" i="2"/>
  <c r="AC29" i="2" s="1"/>
  <c r="L18" i="2"/>
  <c r="L30" i="2" s="1"/>
  <c r="M18" i="2"/>
  <c r="M30" i="2" s="1"/>
  <c r="N18" i="2"/>
  <c r="N30" i="2" s="1"/>
  <c r="O18" i="2"/>
  <c r="O30" i="2" s="1"/>
  <c r="P18" i="2"/>
  <c r="P30" i="2" s="1"/>
  <c r="Q18" i="2"/>
  <c r="Q30" i="2" s="1"/>
  <c r="R18" i="2"/>
  <c r="R30" i="2" s="1"/>
  <c r="S18" i="2"/>
  <c r="S30" i="2" s="1"/>
  <c r="T18" i="2"/>
  <c r="T30" i="2" s="1"/>
  <c r="U18" i="2"/>
  <c r="U30" i="2" s="1"/>
  <c r="V18" i="2"/>
  <c r="V30" i="2" s="1"/>
  <c r="W18" i="2"/>
  <c r="W30" i="2" s="1"/>
  <c r="X18" i="2"/>
  <c r="X30" i="2" s="1"/>
  <c r="Y18" i="2"/>
  <c r="Y30" i="2" s="1"/>
  <c r="Z18" i="2"/>
  <c r="Z30" i="2" s="1"/>
  <c r="AA18" i="2"/>
  <c r="AA30" i="2" s="1"/>
  <c r="AC18" i="2"/>
  <c r="AC30" i="2" s="1"/>
  <c r="L19" i="2"/>
  <c r="L31" i="2" s="1"/>
  <c r="M19" i="2"/>
  <c r="M31" i="2" s="1"/>
  <c r="N19" i="2"/>
  <c r="N31" i="2" s="1"/>
  <c r="O19" i="2"/>
  <c r="O31" i="2" s="1"/>
  <c r="P19" i="2"/>
  <c r="P31" i="2" s="1"/>
  <c r="Q19" i="2"/>
  <c r="Q31" i="2" s="1"/>
  <c r="R19" i="2"/>
  <c r="R31" i="2" s="1"/>
  <c r="S19" i="2"/>
  <c r="S31" i="2" s="1"/>
  <c r="T19" i="2"/>
  <c r="T31" i="2" s="1"/>
  <c r="U19" i="2"/>
  <c r="U31" i="2" s="1"/>
  <c r="V19" i="2"/>
  <c r="V31" i="2" s="1"/>
  <c r="W19" i="2"/>
  <c r="W31" i="2" s="1"/>
  <c r="X19" i="2"/>
  <c r="X31" i="2" s="1"/>
  <c r="Y19" i="2"/>
  <c r="Y31" i="2" s="1"/>
  <c r="Z19" i="2"/>
  <c r="Z31" i="2" s="1"/>
  <c r="AA19" i="2"/>
  <c r="AA31" i="2" s="1"/>
  <c r="AC19" i="2"/>
  <c r="AC31" i="2" s="1"/>
  <c r="L20" i="2"/>
  <c r="L32" i="2" s="1"/>
  <c r="M20" i="2"/>
  <c r="M32" i="2" s="1"/>
  <c r="N20" i="2"/>
  <c r="N32" i="2" s="1"/>
  <c r="O20" i="2"/>
  <c r="O32" i="2" s="1"/>
  <c r="P20" i="2"/>
  <c r="P32" i="2" s="1"/>
  <c r="Q20" i="2"/>
  <c r="Q32" i="2" s="1"/>
  <c r="R20" i="2"/>
  <c r="R32" i="2" s="1"/>
  <c r="S20" i="2"/>
  <c r="S32" i="2" s="1"/>
  <c r="T20" i="2"/>
  <c r="T32" i="2" s="1"/>
  <c r="U20" i="2"/>
  <c r="U32" i="2" s="1"/>
  <c r="V20" i="2"/>
  <c r="V32" i="2" s="1"/>
  <c r="W20" i="2"/>
  <c r="W32" i="2" s="1"/>
  <c r="X20" i="2"/>
  <c r="X32" i="2" s="1"/>
  <c r="Y20" i="2"/>
  <c r="Y32" i="2" s="1"/>
  <c r="Z20" i="2"/>
  <c r="Z32" i="2" s="1"/>
  <c r="AA20" i="2"/>
  <c r="AA32" i="2" s="1"/>
  <c r="AC20" i="2"/>
  <c r="AC32" i="2" s="1"/>
  <c r="L21" i="2"/>
  <c r="L33" i="2" s="1"/>
  <c r="M21" i="2"/>
  <c r="M33" i="2" s="1"/>
  <c r="N21" i="2"/>
  <c r="N33" i="2" s="1"/>
  <c r="O21" i="2"/>
  <c r="O33" i="2" s="1"/>
  <c r="P21" i="2"/>
  <c r="P33" i="2" s="1"/>
  <c r="Q21" i="2"/>
  <c r="Q33" i="2" s="1"/>
  <c r="R21" i="2"/>
  <c r="R33" i="2" s="1"/>
  <c r="S21" i="2"/>
  <c r="S33" i="2" s="1"/>
  <c r="T21" i="2"/>
  <c r="T33" i="2" s="1"/>
  <c r="U21" i="2"/>
  <c r="U33" i="2" s="1"/>
  <c r="V21" i="2"/>
  <c r="V33" i="2" s="1"/>
  <c r="W21" i="2"/>
  <c r="W33" i="2" s="1"/>
  <c r="X21" i="2"/>
  <c r="X33" i="2" s="1"/>
  <c r="Y21" i="2"/>
  <c r="Y33" i="2" s="1"/>
  <c r="Z21" i="2"/>
  <c r="Z33" i="2" s="1"/>
  <c r="AA21" i="2"/>
  <c r="AA33" i="2" s="1"/>
  <c r="AC21" i="2"/>
  <c r="AC33" i="2" s="1"/>
  <c r="L22" i="2"/>
  <c r="L34" i="2" s="1"/>
  <c r="M22" i="2"/>
  <c r="M34" i="2" s="1"/>
  <c r="N22" i="2"/>
  <c r="N34" i="2" s="1"/>
  <c r="O22" i="2"/>
  <c r="O34" i="2" s="1"/>
  <c r="P22" i="2"/>
  <c r="P34" i="2" s="1"/>
  <c r="Q22" i="2"/>
  <c r="Q34" i="2" s="1"/>
  <c r="R22" i="2"/>
  <c r="R34" i="2" s="1"/>
  <c r="S22" i="2"/>
  <c r="S34" i="2" s="1"/>
  <c r="T22" i="2"/>
  <c r="T34" i="2" s="1"/>
  <c r="U22" i="2"/>
  <c r="U34" i="2" s="1"/>
  <c r="V22" i="2"/>
  <c r="V34" i="2" s="1"/>
  <c r="W22" i="2"/>
  <c r="W34" i="2" s="1"/>
  <c r="X22" i="2"/>
  <c r="X34" i="2" s="1"/>
  <c r="Y22" i="2"/>
  <c r="Y34" i="2" s="1"/>
  <c r="Z22" i="2"/>
  <c r="Z34" i="2" s="1"/>
  <c r="AA22" i="2"/>
  <c r="AA34" i="2" s="1"/>
  <c r="AC22" i="2"/>
  <c r="AC34" i="2" s="1"/>
  <c r="L23" i="2"/>
  <c r="L35" i="2" s="1"/>
  <c r="M23" i="2"/>
  <c r="M35" i="2" s="1"/>
  <c r="N23" i="2"/>
  <c r="N35" i="2" s="1"/>
  <c r="O23" i="2"/>
  <c r="O35" i="2" s="1"/>
  <c r="P23" i="2"/>
  <c r="P35" i="2" s="1"/>
  <c r="Q23" i="2"/>
  <c r="Q35" i="2" s="1"/>
  <c r="R23" i="2"/>
  <c r="R35" i="2" s="1"/>
  <c r="S23" i="2"/>
  <c r="S35" i="2" s="1"/>
  <c r="T23" i="2"/>
  <c r="T35" i="2" s="1"/>
  <c r="U23" i="2"/>
  <c r="U35" i="2" s="1"/>
  <c r="V23" i="2"/>
  <c r="V35" i="2" s="1"/>
  <c r="W23" i="2"/>
  <c r="W35" i="2" s="1"/>
  <c r="X23" i="2"/>
  <c r="X35" i="2" s="1"/>
  <c r="Y23" i="2"/>
  <c r="Y35" i="2" s="1"/>
  <c r="Z23" i="2"/>
  <c r="Z35" i="2" s="1"/>
  <c r="AA23" i="2"/>
  <c r="AA35" i="2" s="1"/>
  <c r="AC23" i="2"/>
  <c r="AC35" i="2" s="1"/>
  <c r="L24" i="2"/>
  <c r="L36" i="2" s="1"/>
  <c r="M24" i="2"/>
  <c r="M36" i="2" s="1"/>
  <c r="N24" i="2"/>
  <c r="N36" i="2" s="1"/>
  <c r="O24" i="2"/>
  <c r="O36" i="2" s="1"/>
  <c r="P24" i="2"/>
  <c r="P36" i="2" s="1"/>
  <c r="Q24" i="2"/>
  <c r="Q36" i="2" s="1"/>
  <c r="R24" i="2"/>
  <c r="R36" i="2" s="1"/>
  <c r="S24" i="2"/>
  <c r="S36" i="2" s="1"/>
  <c r="T24" i="2"/>
  <c r="T36" i="2" s="1"/>
  <c r="U24" i="2"/>
  <c r="U36" i="2" s="1"/>
  <c r="V24" i="2"/>
  <c r="V36" i="2" s="1"/>
  <c r="W24" i="2"/>
  <c r="W36" i="2" s="1"/>
  <c r="X24" i="2"/>
  <c r="X36" i="2" s="1"/>
  <c r="Y24" i="2"/>
  <c r="Y36" i="2" s="1"/>
  <c r="Z24" i="2"/>
  <c r="Z36" i="2" s="1"/>
  <c r="AA24" i="2"/>
  <c r="AA36" i="2" s="1"/>
  <c r="AC24" i="2"/>
  <c r="AC36" i="2" s="1"/>
  <c r="K24" i="2"/>
  <c r="K36" i="2" s="1"/>
  <c r="K23" i="2"/>
  <c r="K35" i="2" s="1"/>
  <c r="K22" i="2"/>
  <c r="K34" i="2" s="1"/>
  <c r="K21" i="2"/>
  <c r="K33" i="2" s="1"/>
  <c r="K20" i="2"/>
  <c r="K32" i="2" s="1"/>
  <c r="K19" i="2"/>
  <c r="K31" i="2" s="1"/>
  <c r="K18" i="2"/>
  <c r="K30" i="2" s="1"/>
  <c r="K17" i="2"/>
  <c r="K29" i="2" s="1"/>
  <c r="A32" i="5" l="1"/>
  <c r="A36" i="12"/>
  <c r="A36" i="6"/>
  <c r="A28" i="8"/>
  <c r="A32" i="9"/>
  <c r="A36" i="7"/>
  <c r="A32" i="10"/>
  <c r="A32" i="11"/>
  <c r="A28" i="7"/>
  <c r="A32" i="6"/>
  <c r="A36" i="11"/>
  <c r="A28" i="6"/>
  <c r="A36" i="5"/>
  <c r="A36" i="10"/>
  <c r="A32" i="8"/>
  <c r="A28" i="11"/>
  <c r="A36" i="8"/>
  <c r="A28" i="12"/>
  <c r="A32" i="12"/>
  <c r="A32" i="7"/>
  <c r="A36" i="9"/>
  <c r="A28" i="10"/>
  <c r="A28" i="5"/>
  <c r="A28" i="9"/>
  <c r="S66" i="1"/>
  <c r="O66" i="1"/>
  <c r="K66" i="1"/>
  <c r="G66" i="1"/>
  <c r="C66" i="1"/>
  <c r="Q65" i="1"/>
  <c r="M65" i="1"/>
  <c r="I65" i="1"/>
  <c r="E65" i="1"/>
  <c r="S64" i="1"/>
  <c r="O64" i="1"/>
  <c r="K64" i="1"/>
  <c r="G64" i="1"/>
  <c r="C64" i="1"/>
  <c r="Q63" i="1"/>
  <c r="M63" i="1"/>
  <c r="I63" i="1"/>
  <c r="E63" i="1"/>
  <c r="S62" i="1"/>
  <c r="O62" i="1"/>
  <c r="K62" i="1"/>
  <c r="G62" i="1"/>
  <c r="C62" i="1"/>
  <c r="Q61" i="1"/>
  <c r="M61" i="1"/>
  <c r="I61" i="1"/>
  <c r="E61" i="1"/>
  <c r="S60" i="1"/>
  <c r="O60" i="1"/>
  <c r="K60" i="1"/>
  <c r="G60" i="1"/>
  <c r="C60" i="1"/>
  <c r="Q59" i="1"/>
  <c r="M59" i="1"/>
  <c r="I59" i="1"/>
  <c r="E59" i="1"/>
  <c r="S58" i="1"/>
  <c r="O58" i="1"/>
  <c r="K58" i="1"/>
  <c r="G58" i="1"/>
  <c r="C58" i="1"/>
  <c r="Q57" i="1"/>
  <c r="M57" i="1"/>
  <c r="I57" i="1"/>
  <c r="E57" i="1"/>
  <c r="S56" i="1"/>
  <c r="O56" i="1"/>
  <c r="K56" i="1"/>
  <c r="G56" i="1"/>
  <c r="C56" i="1"/>
  <c r="Q55" i="1"/>
  <c r="M55" i="1"/>
  <c r="I55" i="1"/>
  <c r="E55" i="1"/>
  <c r="S54" i="1"/>
  <c r="O54" i="1"/>
  <c r="K54" i="1"/>
  <c r="G54" i="1"/>
  <c r="C54" i="1"/>
  <c r="Q53" i="1"/>
  <c r="M53" i="1"/>
  <c r="I53" i="1"/>
  <c r="E53" i="1"/>
  <c r="S52" i="1"/>
  <c r="O52" i="1"/>
  <c r="K52" i="1"/>
  <c r="G52" i="1"/>
  <c r="C52" i="1"/>
  <c r="T66" i="1"/>
  <c r="R66" i="1"/>
  <c r="Q66" i="1"/>
  <c r="P66" i="1"/>
  <c r="N66" i="1"/>
  <c r="M66" i="1"/>
  <c r="L66" i="1"/>
  <c r="J66" i="1"/>
  <c r="I66" i="1"/>
  <c r="H66" i="1"/>
  <c r="F66" i="1"/>
  <c r="E66" i="1"/>
  <c r="D66" i="1"/>
  <c r="T65" i="1"/>
  <c r="S65" i="1"/>
  <c r="R65" i="1"/>
  <c r="P65" i="1"/>
  <c r="O65" i="1"/>
  <c r="N65" i="1"/>
  <c r="L65" i="1"/>
  <c r="K65" i="1"/>
  <c r="J65" i="1"/>
  <c r="H65" i="1"/>
  <c r="G65" i="1"/>
  <c r="F65" i="1"/>
  <c r="D65" i="1"/>
  <c r="C65" i="1"/>
  <c r="T64" i="1"/>
  <c r="R64" i="1"/>
  <c r="Q64" i="1"/>
  <c r="P64" i="1"/>
  <c r="N64" i="1"/>
  <c r="M64" i="1"/>
  <c r="L64" i="1"/>
  <c r="J64" i="1"/>
  <c r="I64" i="1"/>
  <c r="H64" i="1"/>
  <c r="F64" i="1"/>
  <c r="E64" i="1"/>
  <c r="D64" i="1"/>
  <c r="T63" i="1"/>
  <c r="S63" i="1"/>
  <c r="R63" i="1"/>
  <c r="P63" i="1"/>
  <c r="O63" i="1"/>
  <c r="N63" i="1"/>
  <c r="L63" i="1"/>
  <c r="K63" i="1"/>
  <c r="J63" i="1"/>
  <c r="H63" i="1"/>
  <c r="G63" i="1"/>
  <c r="F63" i="1"/>
  <c r="D63" i="1"/>
  <c r="C63" i="1"/>
  <c r="T62" i="1"/>
  <c r="R62" i="1"/>
  <c r="Q62" i="1"/>
  <c r="P62" i="1"/>
  <c r="N62" i="1"/>
  <c r="M62" i="1"/>
  <c r="L62" i="1"/>
  <c r="J62" i="1"/>
  <c r="I62" i="1"/>
  <c r="H62" i="1"/>
  <c r="F62" i="1"/>
  <c r="E62" i="1"/>
  <c r="D62" i="1"/>
  <c r="T61" i="1"/>
  <c r="S61" i="1"/>
  <c r="R61" i="1"/>
  <c r="P61" i="1"/>
  <c r="O61" i="1"/>
  <c r="N61" i="1"/>
  <c r="L61" i="1"/>
  <c r="K61" i="1"/>
  <c r="J61" i="1"/>
  <c r="H61" i="1"/>
  <c r="G61" i="1"/>
  <c r="F61" i="1"/>
  <c r="D61" i="1"/>
  <c r="C61" i="1"/>
  <c r="T60" i="1"/>
  <c r="R60" i="1"/>
  <c r="Q60" i="1"/>
  <c r="P60" i="1"/>
  <c r="N60" i="1"/>
  <c r="M60" i="1"/>
  <c r="L60" i="1"/>
  <c r="J60" i="1"/>
  <c r="I60" i="1"/>
  <c r="H60" i="1"/>
  <c r="F60" i="1"/>
  <c r="E60" i="1"/>
  <c r="D60" i="1"/>
  <c r="T59" i="1"/>
  <c r="S59" i="1"/>
  <c r="R59" i="1"/>
  <c r="P59" i="1"/>
  <c r="O59" i="1"/>
  <c r="N59" i="1"/>
  <c r="L59" i="1"/>
  <c r="K59" i="1"/>
  <c r="J59" i="1"/>
  <c r="H59" i="1"/>
  <c r="G59" i="1"/>
  <c r="F59" i="1"/>
  <c r="D59" i="1"/>
  <c r="C59" i="1"/>
  <c r="T58" i="1"/>
  <c r="R58" i="1"/>
  <c r="Q58" i="1"/>
  <c r="P58" i="1"/>
  <c r="N58" i="1"/>
  <c r="M58" i="1"/>
  <c r="L58" i="1"/>
  <c r="J58" i="1"/>
  <c r="I58" i="1"/>
  <c r="H58" i="1"/>
  <c r="F58" i="1"/>
  <c r="E58" i="1"/>
  <c r="D58" i="1"/>
  <c r="T57" i="1"/>
  <c r="S57" i="1"/>
  <c r="R57" i="1"/>
  <c r="P57" i="1"/>
  <c r="O57" i="1"/>
  <c r="N57" i="1"/>
  <c r="L57" i="1"/>
  <c r="K57" i="1"/>
  <c r="J57" i="1"/>
  <c r="H57" i="1"/>
  <c r="G57" i="1"/>
  <c r="F57" i="1"/>
  <c r="D57" i="1"/>
  <c r="C57" i="1"/>
  <c r="T56" i="1"/>
  <c r="R56" i="1"/>
  <c r="Q56" i="1"/>
  <c r="P56" i="1"/>
  <c r="N56" i="1"/>
  <c r="M56" i="1"/>
  <c r="L56" i="1"/>
  <c r="J56" i="1"/>
  <c r="I56" i="1"/>
  <c r="H56" i="1"/>
  <c r="F56" i="1"/>
  <c r="E56" i="1"/>
  <c r="D56" i="1"/>
  <c r="T55" i="1"/>
  <c r="S55" i="1"/>
  <c r="R55" i="1"/>
  <c r="P55" i="1"/>
  <c r="O55" i="1"/>
  <c r="N55" i="1"/>
  <c r="L55" i="1"/>
  <c r="K55" i="1"/>
  <c r="J55" i="1"/>
  <c r="H55" i="1"/>
  <c r="G55" i="1"/>
  <c r="F55" i="1"/>
  <c r="D55" i="1"/>
  <c r="C55" i="1"/>
  <c r="T54" i="1"/>
  <c r="R54" i="1"/>
  <c r="Q54" i="1"/>
  <c r="P54" i="1"/>
  <c r="N54" i="1"/>
  <c r="M54" i="1"/>
  <c r="L54" i="1"/>
  <c r="J54" i="1"/>
  <c r="I54" i="1"/>
  <c r="H54" i="1"/>
  <c r="F54" i="1"/>
  <c r="E54" i="1"/>
  <c r="D54" i="1"/>
  <c r="T53" i="1"/>
  <c r="S53" i="1"/>
  <c r="R53" i="1"/>
  <c r="P53" i="1"/>
  <c r="O53" i="1"/>
  <c r="N53" i="1"/>
  <c r="L53" i="1"/>
  <c r="K53" i="1"/>
  <c r="J53" i="1"/>
  <c r="H53" i="1"/>
  <c r="G53" i="1"/>
  <c r="F53" i="1"/>
  <c r="D53" i="1"/>
  <c r="C53" i="1"/>
  <c r="T52" i="1"/>
  <c r="R52" i="1"/>
  <c r="Q52" i="1"/>
  <c r="P52" i="1"/>
  <c r="N52" i="1"/>
  <c r="M52" i="1"/>
  <c r="L52" i="1"/>
  <c r="J52" i="1"/>
  <c r="I52" i="1"/>
  <c r="H52" i="1"/>
  <c r="F52" i="1"/>
  <c r="E52" i="1"/>
  <c r="D52" i="1"/>
  <c r="T51" i="1"/>
  <c r="S51" i="1"/>
  <c r="R51" i="1"/>
  <c r="Q51" i="1"/>
  <c r="P51" i="1"/>
  <c r="O51" i="1"/>
  <c r="N51" i="1"/>
  <c r="M51" i="1"/>
  <c r="L51" i="1"/>
  <c r="K51" i="1"/>
  <c r="J51" i="1"/>
  <c r="I51" i="1"/>
  <c r="H51" i="1"/>
  <c r="G51" i="1"/>
  <c r="F51" i="1"/>
  <c r="E51" i="1"/>
  <c r="D51" i="1"/>
  <c r="C51" i="1"/>
  <c r="T50" i="1"/>
  <c r="S50" i="1"/>
  <c r="R50" i="1"/>
  <c r="Q50" i="1"/>
  <c r="P50" i="1"/>
  <c r="O50" i="1"/>
  <c r="N50" i="1"/>
  <c r="M50" i="1"/>
  <c r="L50" i="1"/>
  <c r="K50" i="1"/>
  <c r="J50" i="1"/>
  <c r="I50" i="1"/>
  <c r="H50" i="1"/>
  <c r="G50" i="1"/>
  <c r="F50" i="1"/>
  <c r="E50" i="1"/>
  <c r="D50" i="1"/>
  <c r="C50" i="1"/>
  <c r="T49" i="1"/>
  <c r="S49" i="1"/>
  <c r="R49" i="1"/>
  <c r="Q49" i="1"/>
  <c r="P49" i="1"/>
  <c r="O49" i="1"/>
  <c r="N49" i="1"/>
  <c r="M49" i="1"/>
  <c r="L49" i="1"/>
  <c r="K49" i="1"/>
  <c r="J49" i="1"/>
  <c r="I49" i="1"/>
  <c r="H49" i="1"/>
  <c r="G49" i="1"/>
  <c r="F49" i="1"/>
  <c r="E49" i="1"/>
  <c r="D49" i="1"/>
</calcChain>
</file>

<file path=xl/sharedStrings.xml><?xml version="1.0" encoding="utf-8"?>
<sst xmlns="http://schemas.openxmlformats.org/spreadsheetml/2006/main" count="520" uniqueCount="206">
  <si>
    <t>VALUE</t>
  </si>
  <si>
    <t>FREQUENCY</t>
  </si>
  <si>
    <t>0-9</t>
  </si>
  <si>
    <t>10-19</t>
  </si>
  <si>
    <t>20-29</t>
  </si>
  <si>
    <t>30-39</t>
  </si>
  <si>
    <t>40-49</t>
  </si>
  <si>
    <t>50-99</t>
  </si>
  <si>
    <t>100-149</t>
  </si>
  <si>
    <t>150-199</t>
  </si>
  <si>
    <t>200-249</t>
  </si>
  <si>
    <t>250-299</t>
  </si>
  <si>
    <t>300-399</t>
  </si>
  <si>
    <t>400-499</t>
  </si>
  <si>
    <t>500-599</t>
  </si>
  <si>
    <t>600-699</t>
  </si>
  <si>
    <t>700-799</t>
  </si>
  <si>
    <t>800-899</t>
  </si>
  <si>
    <t>900-999</t>
  </si>
  <si>
    <t>1</t>
  </si>
  <si>
    <t>2</t>
  </si>
  <si>
    <t>3</t>
  </si>
  <si>
    <t>4</t>
  </si>
  <si>
    <t>5</t>
  </si>
  <si>
    <t>6</t>
  </si>
  <si>
    <t>7</t>
  </si>
  <si>
    <t>8</t>
  </si>
  <si>
    <t>9</t>
  </si>
  <si>
    <t>10</t>
  </si>
  <si>
    <t>11</t>
  </si>
  <si>
    <t>12</t>
  </si>
  <si>
    <t>13</t>
  </si>
  <si>
    <t>14</t>
  </si>
  <si>
    <t>15</t>
  </si>
  <si>
    <t>16</t>
  </si>
  <si>
    <t>17</t>
  </si>
  <si>
    <t>18+</t>
  </si>
  <si>
    <t>Segment name</t>
  </si>
  <si>
    <t>Expected chracteristics</t>
  </si>
  <si>
    <t>Strategy</t>
  </si>
  <si>
    <t>Casual Acquaintance</t>
  </si>
  <si>
    <t>Shopped once and spend little , possible Marktplace, digital credit, cheap preowned.  Overindex in online</t>
  </si>
  <si>
    <t>Get customers to return.  Bounce back promotions</t>
  </si>
  <si>
    <t>Small regular purchases in store e.g. FUT.  Probably young</t>
  </si>
  <si>
    <t>Keep them engaged and shopping with GAME</t>
  </si>
  <si>
    <t>1 or two transactions a year, probably SW.  Probably gifting around XMAS</t>
  </si>
  <si>
    <t>Make destination purchases for all gifting and advice</t>
  </si>
  <si>
    <t>Single Splurgers</t>
  </si>
  <si>
    <t>Have bought HW or Gametronics.  Failed to retain follow up spend</t>
  </si>
  <si>
    <t>Retain and develop frequncy of shop</t>
  </si>
  <si>
    <t>3 - 6 transactions over 18 months popular titles.  Average spend</t>
  </si>
  <si>
    <t>Encourage with the latest titles, products.  Move to MWC</t>
  </si>
  <si>
    <t>Encourage 100% share of Wallet at GAME encourage with GAME key USPS and services</t>
  </si>
  <si>
    <t>Big Time Spenders</t>
  </si>
  <si>
    <t>Spend a lot, shop a lot.  Highly engaged with GAME USPs such as trade-in, reward</t>
  </si>
  <si>
    <t>Retain at all costs.  VIP</t>
  </si>
  <si>
    <t>Top Elite</t>
  </si>
  <si>
    <t>Retain at all costs.  VIP/Brand Advocates/B2B/Staff?</t>
  </si>
  <si>
    <t>VFSegmentID</t>
  </si>
  <si>
    <t>VFSegmentName</t>
  </si>
  <si>
    <t>Vol</t>
  </si>
  <si>
    <t>Val</t>
  </si>
  <si>
    <t>Trans</t>
  </si>
  <si>
    <t>Units</t>
  </si>
  <si>
    <t>ATF</t>
  </si>
  <si>
    <t>ATV</t>
  </si>
  <si>
    <t>ACV</t>
  </si>
  <si>
    <t>AUPT</t>
  </si>
  <si>
    <t>% Email</t>
  </si>
  <si>
    <t>% Trade-in</t>
  </si>
  <si>
    <t>% Digital</t>
  </si>
  <si>
    <t>% App</t>
  </si>
  <si>
    <t>% Store Only</t>
  </si>
  <si>
    <t>% Web Only</t>
  </si>
  <si>
    <t>% Store &amp; Web</t>
  </si>
  <si>
    <t>% Physical Only</t>
  </si>
  <si>
    <t>% Digital Only</t>
  </si>
  <si>
    <t>% Physical &amp; Digital</t>
  </si>
  <si>
    <t>% Mint Only</t>
  </si>
  <si>
    <t>% Preowned Only</t>
  </si>
  <si>
    <t>% Mint &amp; Preowned</t>
  </si>
  <si>
    <t>% Bought HW</t>
  </si>
  <si>
    <t>% Bought SW</t>
  </si>
  <si>
    <t>% Bought ACC</t>
  </si>
  <si>
    <t>Cust</t>
  </si>
  <si>
    <t>Spend</t>
  </si>
  <si>
    <t>Email</t>
  </si>
  <si>
    <t>Trade-in</t>
  </si>
  <si>
    <t>Digital</t>
  </si>
  <si>
    <t>App</t>
  </si>
  <si>
    <t>Store Only</t>
  </si>
  <si>
    <t>Store &amp; Online</t>
  </si>
  <si>
    <t>Physical Only</t>
  </si>
  <si>
    <t>Digital Only</t>
  </si>
  <si>
    <t>Physical &amp; Digital</t>
  </si>
  <si>
    <t>Mint Only</t>
  </si>
  <si>
    <t>Preowned Only</t>
  </si>
  <si>
    <t>Mint &amp; Preowned</t>
  </si>
  <si>
    <t>Bought HW</t>
  </si>
  <si>
    <t>Bought SW</t>
  </si>
  <si>
    <t>Bought ACC</t>
  </si>
  <si>
    <t>Bought PEGI 16 or Under</t>
  </si>
  <si>
    <t>Opened CRM Emails</t>
  </si>
  <si>
    <t>Total Emails Opened</t>
  </si>
  <si>
    <t>Bought in L12M</t>
  </si>
  <si>
    <t>Trans in L12M</t>
  </si>
  <si>
    <t>Bought in December</t>
  </si>
  <si>
    <t>Trans in December</t>
  </si>
  <si>
    <t>Bought in Week 1</t>
  </si>
  <si>
    <t>Spend high and shop at least 3 times.  Not yet BTS</t>
  </si>
  <si>
    <t>Emails Opened</t>
  </si>
  <si>
    <t>% New Gen</t>
  </si>
  <si>
    <t>New Gen</t>
  </si>
  <si>
    <t>Average</t>
  </si>
  <si>
    <t>INDEXED vs AVERAGE</t>
  </si>
  <si>
    <t>Web Only</t>
  </si>
  <si>
    <t>Store &amp; Web</t>
  </si>
  <si>
    <t>INDEX INDICATORS</t>
  </si>
  <si>
    <t>Paid with Cash</t>
  </si>
  <si>
    <t>Paid with Card</t>
  </si>
  <si>
    <t>Paid with Gift Card</t>
  </si>
  <si>
    <t>Occasional Trippers</t>
  </si>
  <si>
    <t>Under 13</t>
  </si>
  <si>
    <t>13-17</t>
  </si>
  <si>
    <t>18-25</t>
  </si>
  <si>
    <t>26-30</t>
  </si>
  <si>
    <t>31-35</t>
  </si>
  <si>
    <t>36-40</t>
  </si>
  <si>
    <t>41-45</t>
  </si>
  <si>
    <t>46-55</t>
  </si>
  <si>
    <t>56-65</t>
  </si>
  <si>
    <t>Over 65</t>
  </si>
  <si>
    <t>AGE: Under 13</t>
  </si>
  <si>
    <t>AGE: 13-17</t>
  </si>
  <si>
    <t>AGE: 18-25</t>
  </si>
  <si>
    <t>AGE: 26-30</t>
  </si>
  <si>
    <t>AGE: 31-35</t>
  </si>
  <si>
    <t>AGE: 36-40</t>
  </si>
  <si>
    <t>AGE: 41-45</t>
  </si>
  <si>
    <t>AGE: 46-55</t>
  </si>
  <si>
    <t>AGE: 56-65</t>
  </si>
  <si>
    <t>AGE: Over 65</t>
  </si>
  <si>
    <t>Strongly Over Index In :</t>
  </si>
  <si>
    <t>Over Index In :</t>
  </si>
  <si>
    <t>Under Index In :</t>
  </si>
  <si>
    <t>GAME Rookies</t>
  </si>
  <si>
    <t>Pocket Regulars</t>
  </si>
  <si>
    <t>Average Shoppers</t>
  </si>
  <si>
    <t>Middleweight Spenders</t>
  </si>
  <si>
    <t>Very High Spend</t>
  </si>
  <si>
    <t>1k-10k</t>
  </si>
  <si>
    <t>*£10k Cap to remove B2B</t>
  </si>
  <si>
    <t>SW Spend</t>
  </si>
  <si>
    <t>HW Spend</t>
  </si>
  <si>
    <t>Digital Spend</t>
  </si>
  <si>
    <t>% SW Spend</t>
  </si>
  <si>
    <t>% HW Spend</t>
  </si>
  <si>
    <t>% ACC Spend</t>
  </si>
  <si>
    <t>% Digital Spend</t>
  </si>
  <si>
    <t>PEGI 16 or Under Spend</t>
  </si>
  <si>
    <t>% PEGI 16 or Under Spend</t>
  </si>
  <si>
    <t>Bought in L9M</t>
  </si>
  <si>
    <t>Bought in L6M</t>
  </si>
  <si>
    <t>Bought in L3M</t>
  </si>
  <si>
    <t>Bought in L1M</t>
  </si>
  <si>
    <t>% Bought Exclusives</t>
  </si>
  <si>
    <t>Store</t>
  </si>
  <si>
    <t>Online</t>
  </si>
  <si>
    <t>NewGen</t>
  </si>
  <si>
    <t>Physical</t>
  </si>
  <si>
    <t>Mint</t>
  </si>
  <si>
    <t>Preowned</t>
  </si>
  <si>
    <t>Bought Exclusives</t>
  </si>
  <si>
    <t>Bought Tech</t>
  </si>
  <si>
    <t>Bought Board Games</t>
  </si>
  <si>
    <t>Bought Clothing</t>
  </si>
  <si>
    <t>Bought TCG</t>
  </si>
  <si>
    <t>Bought Toys &amp; Collectables</t>
  </si>
  <si>
    <t>SW_Spend</t>
  </si>
  <si>
    <t>HW_Spend</t>
  </si>
  <si>
    <t>ACC_Spend</t>
  </si>
  <si>
    <t>Digital_Spend</t>
  </si>
  <si>
    <t>PEGI16 or Under_Spend</t>
  </si>
  <si>
    <t>Tech_Spend</t>
  </si>
  <si>
    <t>Board Games_Spend</t>
  </si>
  <si>
    <t>Clothing_Spend</t>
  </si>
  <si>
    <t>TCG_Spend</t>
  </si>
  <si>
    <t>Toys &amp; Collectables_Spend</t>
  </si>
  <si>
    <t>% Bought Tech</t>
  </si>
  <si>
    <t>% Bought Board Games</t>
  </si>
  <si>
    <t>% Bought Clothing</t>
  </si>
  <si>
    <t>% Bought TCG</t>
  </si>
  <si>
    <t>% Bought Toys &amp; Collectables</t>
  </si>
  <si>
    <t>% Tech Spend</t>
  </si>
  <si>
    <t>% Board Games Spend</t>
  </si>
  <si>
    <t>% Clothing Spend</t>
  </si>
  <si>
    <t>% TCG Spend</t>
  </si>
  <si>
    <t>% Toys &amp; Collectables Spend</t>
  </si>
  <si>
    <t>ACC Spend</t>
  </si>
  <si>
    <t>Tech Spend</t>
  </si>
  <si>
    <t>Board Games Spend</t>
  </si>
  <si>
    <t>Clothing Spend</t>
  </si>
  <si>
    <t>TCG Spend</t>
  </si>
  <si>
    <t>Toys &amp; Collectables Spend</t>
  </si>
  <si>
    <t>NULL</t>
  </si>
  <si>
    <t>New unique customer within the last 6 months. Holding segment before distribution to further customer segmentation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</si>
</sst>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quot;£&quot;#,##0"/>
    <numFmt numFmtId="166" formatCode="&quot;£&quot;#,##0.00"/>
    <numFmt numFmtId="167" formatCode="0.0"/>
  </numFmts>
  <fonts count="22" x14ac:knownFonts="1">
    <font>
      <sz val="9"/>
      <color theme="1"/>
      <name val="Calibri"/>
      <family val="2"/>
    </font>
    <font>
      <sz val="9"/>
      <color theme="1"/>
      <name val="Calibri"/>
      <family val="2"/>
    </font>
    <font>
      <b/>
      <sz val="9"/>
      <color theme="0"/>
      <name val="Calibri"/>
      <family val="2"/>
    </font>
    <font>
      <sz val="9"/>
      <color rgb="FFFF0000"/>
      <name val="Calibri"/>
      <family val="2"/>
    </font>
    <font>
      <b/>
      <sz val="9"/>
      <color theme="1"/>
      <name val="Calibri"/>
      <family val="2"/>
    </font>
    <font>
      <b/>
      <sz val="10"/>
      <color theme="1"/>
      <name val="Calibri"/>
      <family val="2"/>
    </font>
    <font>
      <b/>
      <sz val="10"/>
      <color theme="0"/>
      <name val="Calibri"/>
      <family val="2"/>
    </font>
    <font>
      <sz val="11"/>
      <color theme="1"/>
      <name val="Calibri"/>
      <family val="2"/>
      <scheme val="minor"/>
    </font>
    <font>
      <b/>
      <sz val="10"/>
      <color theme="0"/>
      <name val="Calibri"/>
      <family val="2"/>
      <scheme val="minor"/>
    </font>
    <font>
      <sz val="10"/>
      <color theme="1"/>
      <name val="Calibri"/>
      <family val="2"/>
      <scheme val="minor"/>
    </font>
    <font>
      <sz val="10"/>
      <name val="Calibri"/>
      <family val="2"/>
      <scheme val="minor"/>
    </font>
    <font>
      <sz val="10"/>
      <color rgb="FFFF0000"/>
      <name val="Calibri"/>
      <family val="2"/>
      <scheme val="minor"/>
    </font>
    <font>
      <sz val="10"/>
      <color theme="0"/>
      <name val="Calibri"/>
      <family val="2"/>
      <scheme val="minor"/>
    </font>
    <font>
      <sz val="10"/>
      <color theme="1"/>
      <name val="Calibri"/>
      <family val="2"/>
    </font>
    <font>
      <sz val="10"/>
      <color theme="0"/>
      <name val="Calibri"/>
      <family val="2"/>
    </font>
    <font>
      <b/>
      <i/>
      <sz val="10"/>
      <color theme="1"/>
      <name val="Calibri"/>
      <family val="2"/>
      <scheme val="minor"/>
    </font>
    <font>
      <i/>
      <sz val="9"/>
      <color theme="1"/>
      <name val="Calibri"/>
      <family val="2"/>
    </font>
    <font>
      <b/>
      <i/>
      <sz val="9"/>
      <color theme="1"/>
      <name val="Calibri"/>
      <family val="2"/>
    </font>
    <font>
      <b/>
      <i/>
      <sz val="9"/>
      <color rgb="FFC00000"/>
      <name val="Calibri"/>
      <family val="2"/>
    </font>
    <font>
      <i/>
      <sz val="10"/>
      <color theme="1"/>
      <name val="Calibri"/>
      <family val="2"/>
      <scheme val="minor"/>
    </font>
    <font>
      <sz val="9"/>
      <color indexed="8"/>
      <name val="Calibri"/>
      <family val="2"/>
    </font>
    <font>
      <i/>
      <sz val="10"/>
      <color theme="0"/>
      <name val="Calibri"/>
      <family val="2"/>
      <scheme val="minor"/>
    </font>
  </fonts>
  <fills count="18">
    <fill>
      <patternFill patternType="none"/>
    </fill>
    <fill>
      <patternFill patternType="gray125"/>
    </fill>
    <fill>
      <patternFill patternType="solid">
        <fgColor rgb="FFA12283"/>
        <bgColor indexed="64"/>
      </patternFill>
    </fill>
    <fill>
      <patternFill patternType="solid">
        <fgColor theme="0"/>
        <bgColor indexed="64"/>
      </patternFill>
    </fill>
    <fill>
      <patternFill patternType="solid">
        <fgColor theme="5" tint="0.39997558519241921"/>
        <bgColor indexed="64"/>
      </patternFill>
    </fill>
    <fill>
      <patternFill patternType="solid">
        <fgColor rgb="FF00B0F0"/>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rgb="FF3366FF"/>
        <bgColor indexed="64"/>
      </patternFill>
    </fill>
    <fill>
      <patternFill patternType="solid">
        <fgColor theme="7"/>
        <bgColor indexed="64"/>
      </patternFill>
    </fill>
    <fill>
      <patternFill patternType="solid">
        <fgColor theme="4" tint="0.39997558519241921"/>
        <bgColor indexed="64"/>
      </patternFill>
    </fill>
    <fill>
      <patternFill patternType="solid">
        <fgColor rgb="FFFFC000"/>
        <bgColor indexed="64"/>
      </patternFill>
    </fill>
    <fill>
      <patternFill patternType="solid">
        <fgColor rgb="FFCC3300"/>
        <bgColor indexed="64"/>
      </patternFill>
    </fill>
    <fill>
      <patternFill patternType="solid">
        <fgColor rgb="FF0070C0"/>
        <bgColor indexed="64"/>
      </patternFill>
    </fill>
    <fill>
      <patternFill patternType="solid">
        <fgColor theme="1"/>
        <bgColor indexed="64"/>
      </patternFill>
    </fill>
    <fill>
      <patternFill patternType="solid">
        <fgColor rgb="FFA42283"/>
        <bgColor indexed="64"/>
      </patternFill>
    </fill>
    <fill>
      <patternFill patternType="solid">
        <fgColor theme="8" tint="0.59999389629810485"/>
        <bgColor indexed="64"/>
      </patternFill>
    </fill>
    <fill>
      <patternFill patternType="solid">
        <fgColor theme="1" tint="0.14999847407452621"/>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double">
        <color indexed="64"/>
      </bottom>
      <diagonal/>
    </border>
    <border>
      <left/>
      <right style="thin">
        <color indexed="64"/>
      </right>
      <top/>
      <bottom style="double">
        <color indexed="64"/>
      </bottom>
      <diagonal/>
    </border>
  </borders>
  <cellStyleXfs count="4">
    <xf numFmtId="0" fontId="0" fillId="0" borderId="0"/>
    <xf numFmtId="9" fontId="1" fillId="0" borderId="0" applyFont="0" applyFill="0" applyBorder="0" applyAlignment="0" applyProtection="0"/>
    <xf numFmtId="0" fontId="7" fillId="0" borderId="0"/>
    <xf numFmtId="9" fontId="7" fillId="0" borderId="0" applyFont="0" applyFill="0" applyBorder="0" applyAlignment="0" applyProtection="0"/>
  </cellStyleXfs>
  <cellXfs count="161">
    <xf numFmtId="0" fontId="0" fillId="0" borderId="0" xfId="0"/>
    <xf numFmtId="0" fontId="2" fillId="2" borderId="1" xfId="0" applyFont="1" applyFill="1" applyBorder="1"/>
    <xf numFmtId="49" fontId="0" fillId="2" borderId="2" xfId="0" applyNumberFormat="1" applyFill="1" applyBorder="1"/>
    <xf numFmtId="0" fontId="0" fillId="3" borderId="0" xfId="0" applyFill="1"/>
    <xf numFmtId="0" fontId="2" fillId="2" borderId="4" xfId="0" applyFont="1" applyFill="1" applyBorder="1"/>
    <xf numFmtId="49" fontId="0" fillId="3" borderId="5" xfId="0" applyNumberFormat="1" applyFill="1" applyBorder="1" applyAlignment="1">
      <alignment horizontal="center"/>
    </xf>
    <xf numFmtId="49" fontId="0" fillId="3" borderId="7" xfId="0" applyNumberFormat="1" applyFill="1" applyBorder="1" applyAlignment="1">
      <alignment horizontal="center"/>
    </xf>
    <xf numFmtId="3" fontId="0" fillId="3" borderId="0" xfId="0" applyNumberFormat="1" applyFill="1" applyAlignment="1">
      <alignment horizontal="center"/>
    </xf>
    <xf numFmtId="3" fontId="0" fillId="3" borderId="7" xfId="0" applyNumberFormat="1" applyFill="1" applyBorder="1" applyAlignment="1">
      <alignment horizontal="center"/>
    </xf>
    <xf numFmtId="3" fontId="0" fillId="3" borderId="6" xfId="0" applyNumberFormat="1" applyFill="1" applyBorder="1" applyAlignment="1">
      <alignment horizontal="center"/>
    </xf>
    <xf numFmtId="3" fontId="0" fillId="3" borderId="5" xfId="0" applyNumberFormat="1" applyFill="1" applyBorder="1" applyAlignment="1">
      <alignment horizontal="center"/>
    </xf>
    <xf numFmtId="164" fontId="0" fillId="3" borderId="0" xfId="1" applyNumberFormat="1" applyFont="1" applyFill="1" applyBorder="1" applyAlignment="1">
      <alignment horizontal="center"/>
    </xf>
    <xf numFmtId="49" fontId="0" fillId="3" borderId="6" xfId="0" applyNumberFormat="1" applyFill="1" applyBorder="1" applyAlignment="1">
      <alignment horizontal="center"/>
    </xf>
    <xf numFmtId="164" fontId="0" fillId="4" borderId="0" xfId="1" applyNumberFormat="1" applyFont="1" applyFill="1" applyBorder="1" applyAlignment="1">
      <alignment horizontal="center"/>
    </xf>
    <xf numFmtId="164" fontId="0" fillId="5" borderId="0" xfId="1" applyNumberFormat="1" applyFont="1" applyFill="1" applyBorder="1" applyAlignment="1">
      <alignment horizontal="center"/>
    </xf>
    <xf numFmtId="164" fontId="0" fillId="6" borderId="0" xfId="1" applyNumberFormat="1" applyFont="1" applyFill="1" applyBorder="1" applyAlignment="1">
      <alignment horizontal="center"/>
    </xf>
    <xf numFmtId="164" fontId="0" fillId="6" borderId="7" xfId="1" applyNumberFormat="1" applyFont="1" applyFill="1" applyBorder="1" applyAlignment="1">
      <alignment horizontal="center"/>
    </xf>
    <xf numFmtId="164" fontId="0" fillId="7" borderId="0" xfId="1" applyNumberFormat="1" applyFont="1" applyFill="1" applyBorder="1" applyAlignment="1">
      <alignment horizontal="center"/>
    </xf>
    <xf numFmtId="164" fontId="0" fillId="8" borderId="0" xfId="1" applyNumberFormat="1" applyFont="1" applyFill="1" applyBorder="1" applyAlignment="1">
      <alignment horizontal="center"/>
    </xf>
    <xf numFmtId="164" fontId="0" fillId="9" borderId="0" xfId="1" applyNumberFormat="1" applyFont="1" applyFill="1" applyBorder="1" applyAlignment="1">
      <alignment horizontal="center"/>
    </xf>
    <xf numFmtId="164" fontId="0" fillId="10" borderId="0" xfId="1" applyNumberFormat="1" applyFont="1" applyFill="1" applyBorder="1" applyAlignment="1">
      <alignment horizontal="center"/>
    </xf>
    <xf numFmtId="164" fontId="0" fillId="10" borderId="7" xfId="1" applyNumberFormat="1" applyFont="1" applyFill="1" applyBorder="1" applyAlignment="1">
      <alignment horizontal="center"/>
    </xf>
    <xf numFmtId="164" fontId="0" fillId="11" borderId="0" xfId="1" applyNumberFormat="1" applyFont="1" applyFill="1" applyBorder="1" applyAlignment="1">
      <alignment horizontal="center"/>
    </xf>
    <xf numFmtId="164" fontId="0" fillId="7" borderId="6" xfId="1" applyNumberFormat="1" applyFont="1" applyFill="1" applyBorder="1" applyAlignment="1">
      <alignment horizontal="center"/>
    </xf>
    <xf numFmtId="164" fontId="0" fillId="10" borderId="6" xfId="1" applyNumberFormat="1" applyFont="1" applyFill="1" applyBorder="1" applyAlignment="1">
      <alignment horizontal="center"/>
    </xf>
    <xf numFmtId="164" fontId="0" fillId="12" borderId="5" xfId="1" applyNumberFormat="1" applyFont="1" applyFill="1" applyBorder="1" applyAlignment="1">
      <alignment horizontal="center"/>
    </xf>
    <xf numFmtId="49" fontId="0" fillId="3" borderId="9" xfId="0" applyNumberFormat="1" applyFill="1" applyBorder="1" applyAlignment="1">
      <alignment horizontal="center"/>
    </xf>
    <xf numFmtId="0" fontId="3" fillId="3" borderId="0" xfId="0" applyFont="1" applyFill="1"/>
    <xf numFmtId="164" fontId="5" fillId="5" borderId="4" xfId="1" applyNumberFormat="1" applyFont="1" applyFill="1" applyBorder="1" applyAlignment="1">
      <alignment vertical="center"/>
    </xf>
    <xf numFmtId="164" fontId="5" fillId="5" borderId="0" xfId="1" applyNumberFormat="1" applyFont="1" applyFill="1" applyBorder="1" applyAlignment="1">
      <alignment vertical="center"/>
    </xf>
    <xf numFmtId="164" fontId="5" fillId="10" borderId="7" xfId="1" applyNumberFormat="1" applyFont="1" applyFill="1" applyBorder="1" applyAlignment="1">
      <alignment horizontal="center"/>
    </xf>
    <xf numFmtId="164" fontId="5" fillId="7" borderId="0" xfId="1" applyNumberFormat="1" applyFont="1" applyFill="1" applyBorder="1" applyAlignment="1">
      <alignment horizontal="center"/>
    </xf>
    <xf numFmtId="164" fontId="5" fillId="10" borderId="0" xfId="1" applyNumberFormat="1" applyFont="1" applyFill="1" applyBorder="1" applyAlignment="1">
      <alignment horizontal="center"/>
    </xf>
    <xf numFmtId="164" fontId="5" fillId="7" borderId="6" xfId="1" applyNumberFormat="1" applyFont="1" applyFill="1" applyBorder="1" applyAlignment="1">
      <alignment horizontal="center"/>
    </xf>
    <xf numFmtId="164" fontId="5" fillId="10" borderId="6" xfId="1" applyNumberFormat="1" applyFont="1" applyFill="1" applyBorder="1" applyAlignment="1">
      <alignment horizontal="center"/>
    </xf>
    <xf numFmtId="164" fontId="6" fillId="12" borderId="5" xfId="1" applyNumberFormat="1" applyFont="1" applyFill="1" applyBorder="1" applyAlignment="1">
      <alignment horizontal="center"/>
    </xf>
    <xf numFmtId="49" fontId="0" fillId="3" borderId="0" xfId="0" applyNumberFormat="1" applyFill="1"/>
    <xf numFmtId="0" fontId="4" fillId="3" borderId="0" xfId="0" applyFont="1" applyFill="1"/>
    <xf numFmtId="164" fontId="5" fillId="4" borderId="10" xfId="1" applyNumberFormat="1" applyFont="1" applyFill="1" applyBorder="1" applyAlignment="1">
      <alignment vertical="center"/>
    </xf>
    <xf numFmtId="164" fontId="5" fillId="7" borderId="10" xfId="1" applyNumberFormat="1" applyFont="1" applyFill="1" applyBorder="1" applyAlignment="1">
      <alignment horizontal="center"/>
    </xf>
    <xf numFmtId="164" fontId="5" fillId="5" borderId="10" xfId="1" applyNumberFormat="1" applyFont="1" applyFill="1" applyBorder="1" applyAlignment="1">
      <alignment vertical="center"/>
    </xf>
    <xf numFmtId="164" fontId="5" fillId="6" borderId="10" xfId="1" applyNumberFormat="1" applyFont="1" applyFill="1" applyBorder="1" applyAlignment="1">
      <alignment vertical="center"/>
    </xf>
    <xf numFmtId="164" fontId="5" fillId="8" borderId="10" xfId="1" applyNumberFormat="1" applyFont="1" applyFill="1" applyBorder="1" applyAlignment="1">
      <alignment vertical="center"/>
    </xf>
    <xf numFmtId="164" fontId="5" fillId="9" borderId="10" xfId="1" applyNumberFormat="1" applyFont="1" applyFill="1" applyBorder="1" applyAlignment="1">
      <alignment vertical="center"/>
    </xf>
    <xf numFmtId="164" fontId="5" fillId="10" borderId="10" xfId="1" applyNumberFormat="1" applyFont="1" applyFill="1" applyBorder="1" applyAlignment="1">
      <alignment horizontal="center"/>
    </xf>
    <xf numFmtId="164" fontId="6" fillId="12" borderId="10" xfId="1" applyNumberFormat="1" applyFont="1" applyFill="1" applyBorder="1" applyAlignment="1">
      <alignment horizontal="center"/>
    </xf>
    <xf numFmtId="0" fontId="9" fillId="3" borderId="0" xfId="2" applyFont="1" applyFill="1" applyAlignment="1">
      <alignment horizontal="center"/>
    </xf>
    <xf numFmtId="0" fontId="9" fillId="3" borderId="0" xfId="2" applyFont="1" applyFill="1"/>
    <xf numFmtId="9" fontId="9" fillId="3" borderId="0" xfId="3" applyFont="1" applyFill="1" applyAlignment="1">
      <alignment horizontal="center"/>
    </xf>
    <xf numFmtId="2" fontId="9" fillId="3" borderId="0" xfId="2" applyNumberFormat="1" applyFont="1" applyFill="1" applyAlignment="1">
      <alignment horizontal="center"/>
    </xf>
    <xf numFmtId="165" fontId="9" fillId="3" borderId="0" xfId="2" applyNumberFormat="1" applyFont="1" applyFill="1" applyAlignment="1">
      <alignment horizontal="center"/>
    </xf>
    <xf numFmtId="0" fontId="9" fillId="3" borderId="0" xfId="2" applyFont="1" applyFill="1" applyAlignment="1">
      <alignment wrapText="1"/>
    </xf>
    <xf numFmtId="164" fontId="5" fillId="9" borderId="0" xfId="1" applyNumberFormat="1" applyFont="1" applyFill="1" applyBorder="1" applyAlignment="1">
      <alignment vertical="center"/>
    </xf>
    <xf numFmtId="164" fontId="5" fillId="7" borderId="4" xfId="1" applyNumberFormat="1" applyFont="1" applyFill="1" applyBorder="1" applyAlignment="1">
      <alignment vertical="center"/>
    </xf>
    <xf numFmtId="164" fontId="5" fillId="7" borderId="0" xfId="1" applyNumberFormat="1" applyFont="1" applyFill="1" applyBorder="1" applyAlignment="1">
      <alignment vertical="center"/>
    </xf>
    <xf numFmtId="164" fontId="0" fillId="14" borderId="0" xfId="1" applyNumberFormat="1" applyFont="1" applyFill="1" applyBorder="1" applyAlignment="1">
      <alignment horizontal="center"/>
    </xf>
    <xf numFmtId="164" fontId="0" fillId="14" borderId="6" xfId="1" applyNumberFormat="1" applyFont="1" applyFill="1" applyBorder="1" applyAlignment="1">
      <alignment horizontal="center"/>
    </xf>
    <xf numFmtId="1" fontId="13" fillId="4" borderId="0" xfId="1" applyNumberFormat="1" applyFont="1" applyFill="1" applyBorder="1" applyAlignment="1">
      <alignment horizontal="right" vertical="center"/>
    </xf>
    <xf numFmtId="1" fontId="13" fillId="7" borderId="0" xfId="1" applyNumberFormat="1" applyFont="1" applyFill="1" applyBorder="1" applyAlignment="1">
      <alignment horizontal="right"/>
    </xf>
    <xf numFmtId="1" fontId="13" fillId="5" borderId="0" xfId="1" applyNumberFormat="1" applyFont="1" applyFill="1" applyBorder="1" applyAlignment="1">
      <alignment horizontal="right" vertical="center"/>
    </xf>
    <xf numFmtId="1" fontId="13" fillId="6" borderId="0" xfId="1" applyNumberFormat="1" applyFont="1" applyFill="1" applyBorder="1" applyAlignment="1">
      <alignment horizontal="right" vertical="center"/>
    </xf>
    <xf numFmtId="1" fontId="13" fillId="9" borderId="0" xfId="1" applyNumberFormat="1" applyFont="1" applyFill="1" applyBorder="1" applyAlignment="1">
      <alignment horizontal="right" vertical="center"/>
    </xf>
    <xf numFmtId="1" fontId="13" fillId="10" borderId="0" xfId="1" applyNumberFormat="1" applyFont="1" applyFill="1" applyBorder="1" applyAlignment="1">
      <alignment horizontal="right"/>
    </xf>
    <xf numFmtId="1" fontId="14" fillId="12" borderId="0" xfId="1" applyNumberFormat="1" applyFont="1" applyFill="1" applyBorder="1" applyAlignment="1">
      <alignment horizontal="right"/>
    </xf>
    <xf numFmtId="0" fontId="12" fillId="15" borderId="0" xfId="2" applyFont="1" applyFill="1" applyAlignment="1">
      <alignment wrapText="1"/>
    </xf>
    <xf numFmtId="0" fontId="15" fillId="3" borderId="0" xfId="2" applyFont="1" applyFill="1"/>
    <xf numFmtId="1" fontId="9" fillId="3" borderId="0" xfId="2" applyNumberFormat="1" applyFont="1" applyFill="1" applyAlignment="1">
      <alignment horizontal="center"/>
    </xf>
    <xf numFmtId="0" fontId="16" fillId="3" borderId="0" xfId="0" applyFont="1" applyFill="1"/>
    <xf numFmtId="0" fontId="17" fillId="3" borderId="0" xfId="0" applyFont="1" applyFill="1"/>
    <xf numFmtId="0" fontId="18" fillId="3" borderId="0" xfId="0" applyFont="1" applyFill="1"/>
    <xf numFmtId="164" fontId="5" fillId="3" borderId="10" xfId="1" applyNumberFormat="1" applyFont="1" applyFill="1" applyBorder="1" applyAlignment="1">
      <alignment vertical="center"/>
    </xf>
    <xf numFmtId="0" fontId="19" fillId="3" borderId="7" xfId="2" applyFont="1" applyFill="1" applyBorder="1"/>
    <xf numFmtId="0" fontId="20" fillId="3" borderId="0" xfId="0" applyFont="1" applyFill="1"/>
    <xf numFmtId="0" fontId="12" fillId="15" borderId="0" xfId="2" applyFont="1" applyFill="1" applyAlignment="1">
      <alignment horizontal="center" wrapText="1"/>
    </xf>
    <xf numFmtId="9" fontId="9" fillId="3" borderId="0" xfId="3" applyFont="1" applyFill="1" applyAlignment="1">
      <alignment horizontal="center" vertical="center"/>
    </xf>
    <xf numFmtId="2" fontId="9" fillId="3" borderId="0" xfId="2" applyNumberFormat="1" applyFont="1" applyFill="1" applyAlignment="1">
      <alignment horizontal="center" vertical="center"/>
    </xf>
    <xf numFmtId="165" fontId="9" fillId="3" borderId="0" xfId="2" applyNumberFormat="1" applyFont="1" applyFill="1" applyAlignment="1">
      <alignment horizontal="center" vertical="center"/>
    </xf>
    <xf numFmtId="2" fontId="12" fillId="13" borderId="0" xfId="2" applyNumberFormat="1" applyFont="1" applyFill="1" applyAlignment="1">
      <alignment horizontal="center" vertical="center"/>
    </xf>
    <xf numFmtId="165" fontId="12" fillId="13" borderId="0" xfId="2" applyNumberFormat="1" applyFont="1" applyFill="1" applyAlignment="1">
      <alignment horizontal="center" vertical="center"/>
    </xf>
    <xf numFmtId="0" fontId="19" fillId="4" borderId="7" xfId="2" applyFont="1" applyFill="1" applyBorder="1"/>
    <xf numFmtId="9" fontId="9" fillId="4" borderId="0" xfId="3" applyFont="1" applyFill="1" applyAlignment="1">
      <alignment horizontal="center" vertical="center"/>
    </xf>
    <xf numFmtId="2" fontId="9" fillId="4" borderId="0" xfId="2" applyNumberFormat="1" applyFont="1" applyFill="1" applyAlignment="1">
      <alignment horizontal="center" vertical="center"/>
    </xf>
    <xf numFmtId="165" fontId="9" fillId="4" borderId="0" xfId="2" applyNumberFormat="1" applyFont="1" applyFill="1" applyAlignment="1">
      <alignment horizontal="center" vertical="center"/>
    </xf>
    <xf numFmtId="0" fontId="19" fillId="7" borderId="7" xfId="2" applyFont="1" applyFill="1" applyBorder="1"/>
    <xf numFmtId="9" fontId="9" fillId="7" borderId="0" xfId="3" applyFont="1" applyFill="1" applyAlignment="1">
      <alignment horizontal="center" vertical="center"/>
    </xf>
    <xf numFmtId="2" fontId="9" fillId="7" borderId="0" xfId="2" applyNumberFormat="1" applyFont="1" applyFill="1" applyAlignment="1">
      <alignment horizontal="center" vertical="center"/>
    </xf>
    <xf numFmtId="165" fontId="9" fillId="7" borderId="0" xfId="2" applyNumberFormat="1" applyFont="1" applyFill="1" applyAlignment="1">
      <alignment horizontal="center" vertical="center"/>
    </xf>
    <xf numFmtId="0" fontId="19" fillId="5" borderId="7" xfId="2" applyFont="1" applyFill="1" applyBorder="1"/>
    <xf numFmtId="9" fontId="9" fillId="5" borderId="0" xfId="3" applyFont="1" applyFill="1" applyAlignment="1">
      <alignment horizontal="center" vertical="center"/>
    </xf>
    <xf numFmtId="2" fontId="9" fillId="5" borderId="0" xfId="2" applyNumberFormat="1" applyFont="1" applyFill="1" applyAlignment="1">
      <alignment horizontal="center" vertical="center"/>
    </xf>
    <xf numFmtId="165" fontId="9" fillId="5" borderId="0" xfId="2" applyNumberFormat="1" applyFont="1" applyFill="1" applyAlignment="1">
      <alignment horizontal="center" vertical="center"/>
    </xf>
    <xf numFmtId="0" fontId="19" fillId="6" borderId="7" xfId="2" applyFont="1" applyFill="1" applyBorder="1"/>
    <xf numFmtId="9" fontId="9" fillId="6" borderId="0" xfId="3" applyFont="1" applyFill="1" applyAlignment="1">
      <alignment horizontal="center" vertical="center"/>
    </xf>
    <xf numFmtId="2" fontId="9" fillId="6" borderId="0" xfId="2" applyNumberFormat="1" applyFont="1" applyFill="1" applyAlignment="1">
      <alignment horizontal="center" vertical="center"/>
    </xf>
    <xf numFmtId="165" fontId="9" fillId="6" borderId="0" xfId="2" applyNumberFormat="1" applyFont="1" applyFill="1" applyAlignment="1">
      <alignment horizontal="center" vertical="center"/>
    </xf>
    <xf numFmtId="1" fontId="14" fillId="8" borderId="0" xfId="1" applyNumberFormat="1" applyFont="1" applyFill="1" applyBorder="1" applyAlignment="1">
      <alignment horizontal="right" vertical="center"/>
    </xf>
    <xf numFmtId="0" fontId="21" fillId="13" borderId="7" xfId="2" applyFont="1" applyFill="1" applyBorder="1"/>
    <xf numFmtId="9" fontId="12" fillId="13" borderId="0" xfId="3" applyFont="1" applyFill="1" applyAlignment="1">
      <alignment horizontal="center" vertical="center"/>
    </xf>
    <xf numFmtId="0" fontId="12" fillId="3" borderId="0" xfId="2" applyFont="1" applyFill="1"/>
    <xf numFmtId="0" fontId="19" fillId="11" borderId="7" xfId="2" applyFont="1" applyFill="1" applyBorder="1"/>
    <xf numFmtId="9" fontId="9" fillId="11" borderId="0" xfId="3" applyFont="1" applyFill="1" applyAlignment="1">
      <alignment horizontal="center" vertical="center"/>
    </xf>
    <xf numFmtId="2" fontId="9" fillId="11" borderId="0" xfId="2" applyNumberFormat="1" applyFont="1" applyFill="1" applyAlignment="1">
      <alignment horizontal="center" vertical="center"/>
    </xf>
    <xf numFmtId="165" fontId="9" fillId="11" borderId="0" xfId="2" applyNumberFormat="1" applyFont="1" applyFill="1" applyAlignment="1">
      <alignment horizontal="center" vertical="center"/>
    </xf>
    <xf numFmtId="0" fontId="19" fillId="16" borderId="7" xfId="2" applyFont="1" applyFill="1" applyBorder="1"/>
    <xf numFmtId="9" fontId="9" fillId="16" borderId="0" xfId="3" applyFont="1" applyFill="1" applyAlignment="1">
      <alignment horizontal="center" vertical="center"/>
    </xf>
    <xf numFmtId="2" fontId="9" fillId="16" borderId="0" xfId="2" applyNumberFormat="1" applyFont="1" applyFill="1" applyAlignment="1">
      <alignment horizontal="center" vertical="center"/>
    </xf>
    <xf numFmtId="165" fontId="9" fillId="16" borderId="0" xfId="2" applyNumberFormat="1" applyFont="1" applyFill="1" applyAlignment="1">
      <alignment horizontal="center" vertical="center"/>
    </xf>
    <xf numFmtId="0" fontId="21" fillId="12" borderId="7" xfId="2" applyFont="1" applyFill="1" applyBorder="1"/>
    <xf numFmtId="9" fontId="12" fillId="12" borderId="0" xfId="3" applyFont="1" applyFill="1" applyAlignment="1">
      <alignment horizontal="center" vertical="center"/>
    </xf>
    <xf numFmtId="2" fontId="12" fillId="12" borderId="0" xfId="2" applyNumberFormat="1" applyFont="1" applyFill="1" applyAlignment="1">
      <alignment horizontal="center" vertical="center"/>
    </xf>
    <xf numFmtId="165" fontId="12" fillId="12" borderId="0" xfId="2" applyNumberFormat="1" applyFont="1" applyFill="1" applyAlignment="1">
      <alignment horizontal="center" vertical="center"/>
    </xf>
    <xf numFmtId="166" fontId="9" fillId="3" borderId="0" xfId="2" applyNumberFormat="1" applyFont="1" applyFill="1" applyAlignment="1">
      <alignment wrapText="1"/>
    </xf>
    <xf numFmtId="167" fontId="9" fillId="3" borderId="0" xfId="3" applyNumberFormat="1" applyFont="1" applyFill="1" applyAlignment="1">
      <alignment horizontal="center" vertical="center"/>
    </xf>
    <xf numFmtId="167" fontId="9" fillId="4" borderId="0" xfId="3" applyNumberFormat="1" applyFont="1" applyFill="1" applyAlignment="1">
      <alignment horizontal="center" vertical="center"/>
    </xf>
    <xf numFmtId="167" fontId="9" fillId="7" borderId="0" xfId="3" applyNumberFormat="1" applyFont="1" applyFill="1" applyAlignment="1">
      <alignment horizontal="center" vertical="center"/>
    </xf>
    <xf numFmtId="167" fontId="9" fillId="5" borderId="0" xfId="3" applyNumberFormat="1" applyFont="1" applyFill="1" applyAlignment="1">
      <alignment horizontal="center" vertical="center"/>
    </xf>
    <xf numFmtId="167" fontId="9" fillId="6" borderId="0" xfId="3" applyNumberFormat="1" applyFont="1" applyFill="1" applyAlignment="1">
      <alignment horizontal="center" vertical="center"/>
    </xf>
    <xf numFmtId="167" fontId="12" fillId="13" borderId="0" xfId="3" applyNumberFormat="1" applyFont="1" applyFill="1" applyAlignment="1">
      <alignment horizontal="center" vertical="center"/>
    </xf>
    <xf numFmtId="167" fontId="9" fillId="11" borderId="0" xfId="3" applyNumberFormat="1" applyFont="1" applyFill="1" applyAlignment="1">
      <alignment horizontal="center" vertical="center"/>
    </xf>
    <xf numFmtId="167" fontId="9" fillId="16" borderId="0" xfId="3" applyNumberFormat="1" applyFont="1" applyFill="1" applyAlignment="1">
      <alignment horizontal="center" vertical="center"/>
    </xf>
    <xf numFmtId="167" fontId="12" fillId="12" borderId="0" xfId="3" applyNumberFormat="1" applyFont="1" applyFill="1" applyAlignment="1">
      <alignment horizontal="center" vertical="center"/>
    </xf>
    <xf numFmtId="1" fontId="9" fillId="3" borderId="0" xfId="3" applyNumberFormat="1" applyFont="1" applyFill="1" applyAlignment="1">
      <alignment horizontal="center" vertical="center"/>
    </xf>
    <xf numFmtId="1" fontId="9" fillId="4" borderId="0" xfId="3" applyNumberFormat="1" applyFont="1" applyFill="1" applyAlignment="1">
      <alignment horizontal="center" vertical="center"/>
    </xf>
    <xf numFmtId="1" fontId="9" fillId="7" borderId="0" xfId="3" applyNumberFormat="1" applyFont="1" applyFill="1" applyAlignment="1">
      <alignment horizontal="center" vertical="center"/>
    </xf>
    <xf numFmtId="1" fontId="9" fillId="5" borderId="0" xfId="3" applyNumberFormat="1" applyFont="1" applyFill="1" applyAlignment="1">
      <alignment horizontal="center" vertical="center"/>
    </xf>
    <xf numFmtId="1" fontId="9" fillId="6" borderId="0" xfId="3" applyNumberFormat="1" applyFont="1" applyFill="1" applyAlignment="1">
      <alignment horizontal="center" vertical="center"/>
    </xf>
    <xf numFmtId="1" fontId="12" fillId="13" borderId="0" xfId="3" applyNumberFormat="1" applyFont="1" applyFill="1" applyAlignment="1">
      <alignment horizontal="center" vertical="center"/>
    </xf>
    <xf numFmtId="1" fontId="9" fillId="11" borderId="0" xfId="3" applyNumberFormat="1" applyFont="1" applyFill="1" applyAlignment="1">
      <alignment horizontal="center" vertical="center"/>
    </xf>
    <xf numFmtId="1" fontId="9" fillId="16" borderId="0" xfId="3" applyNumberFormat="1" applyFont="1" applyFill="1" applyAlignment="1">
      <alignment horizontal="center" vertical="center"/>
    </xf>
    <xf numFmtId="1" fontId="12" fillId="12" borderId="0" xfId="3" applyNumberFormat="1" applyFont="1" applyFill="1" applyAlignment="1">
      <alignment horizontal="center" vertical="center"/>
    </xf>
    <xf numFmtId="0" fontId="12" fillId="3" borderId="0" xfId="2" applyFont="1" applyFill="1" applyAlignment="1">
      <alignment horizontal="center"/>
    </xf>
    <xf numFmtId="0" fontId="16" fillId="3" borderId="0" xfId="0" applyFont="1" applyFill="1" applyAlignment="1">
      <alignment vertical="top" wrapText="1"/>
    </xf>
    <xf numFmtId="167" fontId="9" fillId="3" borderId="0" xfId="3" applyNumberFormat="1" applyFont="1" applyFill="1" applyAlignment="1">
      <alignment horizontal="center"/>
    </xf>
    <xf numFmtId="1" fontId="9" fillId="3" borderId="0" xfId="3" applyNumberFormat="1" applyFont="1" applyFill="1" applyAlignment="1">
      <alignment horizontal="center"/>
    </xf>
    <xf numFmtId="0" fontId="8" fillId="17" borderId="11" xfId="2" applyFont="1" applyFill="1" applyBorder="1" applyAlignment="1">
      <alignment horizontal="center"/>
    </xf>
    <xf numFmtId="0" fontId="8" fillId="17" borderId="12" xfId="2" applyFont="1" applyFill="1" applyBorder="1" applyAlignment="1">
      <alignment horizontal="center"/>
    </xf>
    <xf numFmtId="0" fontId="8" fillId="17" borderId="11" xfId="2" applyFont="1" applyFill="1" applyBorder="1" applyAlignment="1">
      <alignment horizontal="center" wrapText="1"/>
    </xf>
    <xf numFmtId="165" fontId="9" fillId="3" borderId="0" xfId="2" applyNumberFormat="1" applyFont="1" applyFill="1" applyAlignment="1">
      <alignment wrapText="1"/>
    </xf>
    <xf numFmtId="0" fontId="19" fillId="3" borderId="7" xfId="2" applyFont="1" applyFill="1" applyBorder="1" applyAlignment="1">
      <alignment wrapText="1"/>
    </xf>
    <xf numFmtId="0" fontId="10" fillId="3" borderId="0" xfId="2" applyFont="1" applyFill="1" applyAlignment="1">
      <alignment wrapText="1"/>
    </xf>
    <xf numFmtId="0" fontId="11" fillId="3" borderId="0" xfId="2" applyFont="1" applyFill="1" applyAlignment="1">
      <alignment wrapText="1"/>
    </xf>
    <xf numFmtId="1" fontId="9" fillId="3" borderId="0" xfId="2" applyNumberFormat="1" applyFont="1" applyFill="1" applyAlignment="1">
      <alignment wrapText="1"/>
    </xf>
    <xf numFmtId="9" fontId="9" fillId="3" borderId="0" xfId="3" applyFont="1" applyFill="1" applyAlignment="1">
      <alignment wrapText="1"/>
    </xf>
    <xf numFmtId="0" fontId="2" fillId="2" borderId="4" xfId="0" applyFont="1" applyFill="1" applyBorder="1" applyAlignment="1">
      <alignment horizontal="center" vertical="center" textRotation="90"/>
    </xf>
    <xf numFmtId="0" fontId="2" fillId="2" borderId="8" xfId="0" applyFont="1" applyFill="1" applyBorder="1" applyAlignment="1">
      <alignment horizontal="center" vertical="center" textRotation="90"/>
    </xf>
    <xf numFmtId="164" fontId="5" fillId="6" borderId="2" xfId="1" applyNumberFormat="1" applyFont="1" applyFill="1" applyBorder="1" applyAlignment="1">
      <alignment horizontal="center" vertical="center"/>
    </xf>
    <xf numFmtId="164" fontId="5" fillId="6" borderId="3" xfId="1" applyNumberFormat="1" applyFont="1" applyFill="1" applyBorder="1" applyAlignment="1">
      <alignment horizontal="center" vertical="center"/>
    </xf>
    <xf numFmtId="164" fontId="5" fillId="6" borderId="0" xfId="1" applyNumberFormat="1" applyFont="1" applyFill="1" applyBorder="1" applyAlignment="1">
      <alignment horizontal="center" vertical="center"/>
    </xf>
    <xf numFmtId="164" fontId="5" fillId="6" borderId="7" xfId="1" applyNumberFormat="1" applyFont="1" applyFill="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164" fontId="5" fillId="9" borderId="0" xfId="1" applyNumberFormat="1" applyFont="1" applyFill="1" applyBorder="1" applyAlignment="1">
      <alignment horizontal="center" vertical="center"/>
    </xf>
    <xf numFmtId="164" fontId="5" fillId="8" borderId="0" xfId="1" applyNumberFormat="1" applyFont="1" applyFill="1" applyBorder="1" applyAlignment="1">
      <alignment horizontal="center" vertical="center"/>
    </xf>
    <xf numFmtId="164" fontId="5" fillId="10" borderId="0" xfId="1" applyNumberFormat="1" applyFont="1" applyFill="1" applyBorder="1" applyAlignment="1">
      <alignment horizontal="center" vertical="center"/>
    </xf>
    <xf numFmtId="164" fontId="5" fillId="10" borderId="6" xfId="1" applyNumberFormat="1" applyFont="1" applyFill="1" applyBorder="1" applyAlignment="1">
      <alignment horizontal="center" vertical="center"/>
    </xf>
    <xf numFmtId="164" fontId="5" fillId="4" borderId="1" xfId="1" applyNumberFormat="1" applyFont="1" applyFill="1" applyBorder="1" applyAlignment="1">
      <alignment horizontal="center" vertical="center"/>
    </xf>
    <xf numFmtId="164" fontId="5" fillId="4" borderId="2" xfId="1" applyNumberFormat="1" applyFont="1" applyFill="1" applyBorder="1" applyAlignment="1">
      <alignment horizontal="center" vertical="center"/>
    </xf>
    <xf numFmtId="164" fontId="5" fillId="5" borderId="2" xfId="1" applyNumberFormat="1" applyFont="1" applyFill="1" applyBorder="1" applyAlignment="1">
      <alignment horizontal="center" vertical="center"/>
    </xf>
    <xf numFmtId="164" fontId="5" fillId="5" borderId="0" xfId="1" applyNumberFormat="1" applyFont="1" applyFill="1" applyBorder="1" applyAlignment="1">
      <alignment horizontal="center" vertical="center"/>
    </xf>
    <xf numFmtId="164" fontId="5" fillId="7" borderId="0" xfId="1" applyNumberFormat="1" applyFont="1" applyFill="1" applyBorder="1" applyAlignment="1">
      <alignment horizontal="center" vertical="center"/>
    </xf>
    <xf numFmtId="0" fontId="16" fillId="3" borderId="0" xfId="0" applyFont="1" applyFill="1" applyAlignment="1">
      <alignment horizontal="left" vertical="top" wrapText="1"/>
    </xf>
  </cellXfs>
  <cellStyles count="4">
    <cellStyle name="Normal" xfId="0" builtinId="0"/>
    <cellStyle name="Normal 2" xfId="2" xr:uid="{00000000-0005-0000-0000-000001000000}"/>
    <cellStyle name="Per cent" xfId="1" builtinId="5"/>
    <cellStyle name="Percent 2" xfId="3" xr:uid="{00000000-0005-0000-0000-00000300000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CC3300"/>
      <color rgb="FF3366FF"/>
      <color rgb="FF9BC2E6"/>
      <color rgb="FFA422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'Crib Sheet'!$A$28:$B$28</c:f>
              <c:strCache>
                <c:ptCount val="2"/>
                <c:pt idx="0">
                  <c:v>1</c:v>
                </c:pt>
                <c:pt idx="1">
                  <c:v>GAME Rookies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'Crib Sheet'!$C$27:$BP$27</c:f>
              <c:strCache>
                <c:ptCount val="66"/>
                <c:pt idx="0">
                  <c:v>Vol</c:v>
                </c:pt>
                <c:pt idx="1">
                  <c:v>Val</c:v>
                </c:pt>
                <c:pt idx="2">
                  <c:v>Trans</c:v>
                </c:pt>
                <c:pt idx="3">
                  <c:v>Units</c:v>
                </c:pt>
                <c:pt idx="4">
                  <c:v>ATF</c:v>
                </c:pt>
                <c:pt idx="5">
                  <c:v>ATV</c:v>
                </c:pt>
                <c:pt idx="6">
                  <c:v>ACV</c:v>
                </c:pt>
                <c:pt idx="7">
                  <c:v>AUPT</c:v>
                </c:pt>
                <c:pt idx="8">
                  <c:v>Email</c:v>
                </c:pt>
                <c:pt idx="9">
                  <c:v>Trade-in</c:v>
                </c:pt>
                <c:pt idx="10">
                  <c:v>Digital</c:v>
                </c:pt>
                <c:pt idx="11">
                  <c:v>App</c:v>
                </c:pt>
                <c:pt idx="12">
                  <c:v>Store Only</c:v>
                </c:pt>
                <c:pt idx="13">
                  <c:v>Web Only</c:v>
                </c:pt>
                <c:pt idx="14">
                  <c:v>Store &amp; Web</c:v>
                </c:pt>
                <c:pt idx="15">
                  <c:v>New Gen</c:v>
                </c:pt>
                <c:pt idx="16">
                  <c:v>Physical Only</c:v>
                </c:pt>
                <c:pt idx="17">
                  <c:v>Digital Only</c:v>
                </c:pt>
                <c:pt idx="18">
                  <c:v>Physical &amp; Digital</c:v>
                </c:pt>
                <c:pt idx="19">
                  <c:v>Mint Only</c:v>
                </c:pt>
                <c:pt idx="20">
                  <c:v>Preowned Only</c:v>
                </c:pt>
                <c:pt idx="21">
                  <c:v>Mint &amp; Preowned</c:v>
                </c:pt>
                <c:pt idx="22">
                  <c:v>Bought HW</c:v>
                </c:pt>
                <c:pt idx="23">
                  <c:v>Bought SW</c:v>
                </c:pt>
                <c:pt idx="24">
                  <c:v>Bought ACC</c:v>
                </c:pt>
                <c:pt idx="25">
                  <c:v>Bought Exclusives</c:v>
                </c:pt>
                <c:pt idx="26">
                  <c:v>Bought Tech</c:v>
                </c:pt>
                <c:pt idx="27">
                  <c:v>Bought Board Games</c:v>
                </c:pt>
                <c:pt idx="28">
                  <c:v>Bought Clothing</c:v>
                </c:pt>
                <c:pt idx="29">
                  <c:v>Bought TCG</c:v>
                </c:pt>
                <c:pt idx="30">
                  <c:v>Bought Toys &amp; Collectables</c:v>
                </c:pt>
                <c:pt idx="31">
                  <c:v>Bought PEGI 16 or Under</c:v>
                </c:pt>
                <c:pt idx="32">
                  <c:v>Opened CRM Emails</c:v>
                </c:pt>
                <c:pt idx="33">
                  <c:v>Emails Opened</c:v>
                </c:pt>
                <c:pt idx="34">
                  <c:v>Bought in L12M</c:v>
                </c:pt>
                <c:pt idx="35">
                  <c:v>Trans in L12M</c:v>
                </c:pt>
                <c:pt idx="36">
                  <c:v>Bought in L9M</c:v>
                </c:pt>
                <c:pt idx="37">
                  <c:v>Bought in L6M</c:v>
                </c:pt>
                <c:pt idx="38">
                  <c:v>Bought in L3M</c:v>
                </c:pt>
                <c:pt idx="39">
                  <c:v>Bought in L1M</c:v>
                </c:pt>
                <c:pt idx="40">
                  <c:v>Bought in December</c:v>
                </c:pt>
                <c:pt idx="41">
                  <c:v>Trans in December</c:v>
                </c:pt>
                <c:pt idx="42">
                  <c:v>Bought in Week 1</c:v>
                </c:pt>
                <c:pt idx="43">
                  <c:v>Paid with Cash</c:v>
                </c:pt>
                <c:pt idx="44">
                  <c:v>Paid with Card</c:v>
                </c:pt>
                <c:pt idx="45">
                  <c:v>Paid with Gift Card</c:v>
                </c:pt>
                <c:pt idx="46">
                  <c:v>AGE: Under 13</c:v>
                </c:pt>
                <c:pt idx="47">
                  <c:v>AGE: 13-17</c:v>
                </c:pt>
                <c:pt idx="48">
                  <c:v>AGE: 18-25</c:v>
                </c:pt>
                <c:pt idx="49">
                  <c:v>AGE: 26-30</c:v>
                </c:pt>
                <c:pt idx="50">
                  <c:v>AGE: 31-35</c:v>
                </c:pt>
                <c:pt idx="51">
                  <c:v>AGE: 36-40</c:v>
                </c:pt>
                <c:pt idx="52">
                  <c:v>AGE: 41-45</c:v>
                </c:pt>
                <c:pt idx="53">
                  <c:v>AGE: 46-55</c:v>
                </c:pt>
                <c:pt idx="54">
                  <c:v>AGE: 56-65</c:v>
                </c:pt>
                <c:pt idx="55">
                  <c:v>AGE: Over 65</c:v>
                </c:pt>
                <c:pt idx="56">
                  <c:v>SW Spend</c:v>
                </c:pt>
                <c:pt idx="57">
                  <c:v>HW Spend</c:v>
                </c:pt>
                <c:pt idx="58">
                  <c:v>ACC Spend</c:v>
                </c:pt>
                <c:pt idx="59">
                  <c:v>Digital Spend</c:v>
                </c:pt>
                <c:pt idx="60">
                  <c:v>PEGI 16 or Under Spend</c:v>
                </c:pt>
                <c:pt idx="61">
                  <c:v>Tech Spend</c:v>
                </c:pt>
                <c:pt idx="62">
                  <c:v>Board Games Spend</c:v>
                </c:pt>
                <c:pt idx="63">
                  <c:v>Clothing Spend</c:v>
                </c:pt>
                <c:pt idx="64">
                  <c:v>TCG Spend</c:v>
                </c:pt>
                <c:pt idx="65">
                  <c:v>Toys &amp; Collectables Spend</c:v>
                </c:pt>
              </c:strCache>
            </c:strRef>
          </c:cat>
          <c:val>
            <c:numRef>
              <c:f>'Crib Sheet'!$C$28:$BP$28</c:f>
              <c:numCache>
                <c:formatCode>0</c:formatCode>
                <c:ptCount val="66"/>
                <c:pt idx="0">
                  <c:v>-61.52475094747814</c:v>
                </c:pt>
                <c:pt idx="1">
                  <c:v>-73.748915474572385</c:v>
                </c:pt>
                <c:pt idx="2">
                  <c:v>-81.737530143779338</c:v>
                </c:pt>
                <c:pt idx="3">
                  <c:v>-81.83502403071526</c:v>
                </c:pt>
                <c:pt idx="4">
                  <c:v>-52.534498655769845</c:v>
                </c:pt>
                <c:pt idx="5">
                  <c:v>43.743342122400975</c:v>
                </c:pt>
                <c:pt idx="6">
                  <c:v>-31.77150201265043</c:v>
                </c:pt>
                <c:pt idx="7">
                  <c:v>-0.53384831133737976</c:v>
                </c:pt>
                <c:pt idx="8">
                  <c:v>-12.379041733344792</c:v>
                </c:pt>
                <c:pt idx="9">
                  <c:v>-98.862061654199039</c:v>
                </c:pt>
                <c:pt idx="10">
                  <c:v>-45.114324994216574</c:v>
                </c:pt>
                <c:pt idx="11">
                  <c:v>-2.0374755219570631</c:v>
                </c:pt>
                <c:pt idx="12">
                  <c:v>-35.166149362971922</c:v>
                </c:pt>
                <c:pt idx="13">
                  <c:v>103.438765547933</c:v>
                </c:pt>
                <c:pt idx="14">
                  <c:v>-86.655847659165744</c:v>
                </c:pt>
                <c:pt idx="15">
                  <c:v>-30.783000426166126</c:v>
                </c:pt>
                <c:pt idx="16">
                  <c:v>12.965462205254227</c:v>
                </c:pt>
                <c:pt idx="17">
                  <c:v>9.7554926482785902</c:v>
                </c:pt>
                <c:pt idx="18">
                  <c:v>-61.872327635423986</c:v>
                </c:pt>
                <c:pt idx="19">
                  <c:v>6.1153544121047503</c:v>
                </c:pt>
                <c:pt idx="20">
                  <c:v>35.707567415863537</c:v>
                </c:pt>
                <c:pt idx="21">
                  <c:v>-67.176783679418449</c:v>
                </c:pt>
                <c:pt idx="22">
                  <c:v>4.1083711867032378</c:v>
                </c:pt>
                <c:pt idx="23">
                  <c:v>-37.629378535418546</c:v>
                </c:pt>
                <c:pt idx="24">
                  <c:v>-25.583528662860516</c:v>
                </c:pt>
                <c:pt idx="25">
                  <c:v>-44.351256602208501</c:v>
                </c:pt>
                <c:pt idx="26">
                  <c:v>-1.9391618805931756</c:v>
                </c:pt>
                <c:pt idx="27">
                  <c:v>-35.854905137089204</c:v>
                </c:pt>
                <c:pt idx="28">
                  <c:v>-78.648176299555288</c:v>
                </c:pt>
                <c:pt idx="29">
                  <c:v>-60.464278593831772</c:v>
                </c:pt>
                <c:pt idx="30">
                  <c:v>-16.716005788156068</c:v>
                </c:pt>
                <c:pt idx="31">
                  <c:v>-37.89787050280875</c:v>
                </c:pt>
                <c:pt idx="32">
                  <c:v>-48.020682198844753</c:v>
                </c:pt>
                <c:pt idx="33">
                  <c:v>-87.553619580778445</c:v>
                </c:pt>
                <c:pt idx="34">
                  <c:v>37.343909020487075</c:v>
                </c:pt>
                <c:pt idx="35">
                  <c:v>-23.121780761167116</c:v>
                </c:pt>
                <c:pt idx="36">
                  <c:v>82.827564588268757</c:v>
                </c:pt>
                <c:pt idx="37">
                  <c:v>301.65943526333223</c:v>
                </c:pt>
                <c:pt idx="38">
                  <c:v>234.26673268338754</c:v>
                </c:pt>
                <c:pt idx="39">
                  <c:v>179.27011639335637</c:v>
                </c:pt>
                <c:pt idx="40">
                  <c:v>0</c:v>
                </c:pt>
                <c:pt idx="41">
                  <c:v>0</c:v>
                </c:pt>
                <c:pt idx="42">
                  <c:v>-85.096520460671385</c:v>
                </c:pt>
                <c:pt idx="43">
                  <c:v>-50.30310130738652</c:v>
                </c:pt>
                <c:pt idx="44">
                  <c:v>48.417745711321686</c:v>
                </c:pt>
                <c:pt idx="45">
                  <c:v>-68.909724679433694</c:v>
                </c:pt>
                <c:pt idx="46">
                  <c:v>59.559427949028446</c:v>
                </c:pt>
                <c:pt idx="47">
                  <c:v>177.95403744092755</c:v>
                </c:pt>
                <c:pt idx="48">
                  <c:v>15.509580337209968</c:v>
                </c:pt>
                <c:pt idx="49">
                  <c:v>-43.09892502218802</c:v>
                </c:pt>
                <c:pt idx="50">
                  <c:v>-43.797092474800095</c:v>
                </c:pt>
                <c:pt idx="51">
                  <c:v>-41.940045161013295</c:v>
                </c:pt>
                <c:pt idx="52">
                  <c:v>-42.376738040276564</c:v>
                </c:pt>
                <c:pt idx="53">
                  <c:v>-54.238314015394657</c:v>
                </c:pt>
                <c:pt idx="54">
                  <c:v>-59.29345615786967</c:v>
                </c:pt>
                <c:pt idx="55">
                  <c:v>-44.498125502496045</c:v>
                </c:pt>
                <c:pt idx="56">
                  <c:v>-50.244680596548577</c:v>
                </c:pt>
                <c:pt idx="57">
                  <c:v>32.462090645227335</c:v>
                </c:pt>
                <c:pt idx="58">
                  <c:v>1.6041393152046624</c:v>
                </c:pt>
                <c:pt idx="59">
                  <c:v>-52.727910874267337</c:v>
                </c:pt>
                <c:pt idx="60">
                  <c:v>-42.99233002563534</c:v>
                </c:pt>
                <c:pt idx="61">
                  <c:v>106.4483272354166</c:v>
                </c:pt>
                <c:pt idx="62">
                  <c:v>-6.2299933519008448</c:v>
                </c:pt>
                <c:pt idx="63">
                  <c:v>-39.182752230658913</c:v>
                </c:pt>
                <c:pt idx="64">
                  <c:v>-66.155257043497812</c:v>
                </c:pt>
                <c:pt idx="65">
                  <c:v>-7.4085886484051002</c:v>
                </c:pt>
              </c:numCache>
            </c:numRef>
          </c:val>
          <c:extLst>
            <c:ext xmlns:c16="http://schemas.microsoft.com/office/drawing/2014/chart" uri="{C3380CC4-5D6E-409C-BE32-E72D297353CC}">
              <c16:uniqueId val="{00000000-5EAD-435D-BC77-00085D303C1C}"/>
            </c:ext>
          </c:extLst>
        </c:ser>
        <c:dLbls>
          <c:dLblPos val="outEnd"/>
          <c:showLegendKey val="0"/>
          <c:showVal val="1"/>
          <c:showCatName val="0"/>
          <c:showSerName val="0"/>
          <c:showPercent val="0"/>
          <c:showBubbleSize val="0"/>
        </c:dLbls>
        <c:gapWidth val="219"/>
        <c:overlap val="-27"/>
        <c:axId val="203053488"/>
        <c:axId val="203056624"/>
      </c:barChart>
      <c:catAx>
        <c:axId val="203053488"/>
        <c:scaling>
          <c:orientation val="minMax"/>
        </c:scaling>
        <c:delete val="0"/>
        <c:axPos val="b"/>
        <c:numFmt formatCode="General" sourceLinked="1"/>
        <c:majorTickMark val="none"/>
        <c:minorTickMark val="none"/>
        <c:tickLblPos val="low"/>
        <c:spPr>
          <a:noFill/>
          <a:ln w="9525" cap="flat" cmpd="sng" algn="ctr">
            <a:solidFill>
              <a:schemeClr val="bg1">
                <a:lumMod val="50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56624"/>
        <c:crosses val="autoZero"/>
        <c:auto val="1"/>
        <c:lblAlgn val="ctr"/>
        <c:lblOffset val="100"/>
        <c:noMultiLvlLbl val="0"/>
      </c:catAx>
      <c:valAx>
        <c:axId val="2030566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53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'Crib Sheet'!$C$27:$BP$27</c:f>
              <c:strCache>
                <c:ptCount val="66"/>
                <c:pt idx="0">
                  <c:v>Vol</c:v>
                </c:pt>
                <c:pt idx="1">
                  <c:v>Val</c:v>
                </c:pt>
                <c:pt idx="2">
                  <c:v>Trans</c:v>
                </c:pt>
                <c:pt idx="3">
                  <c:v>Units</c:v>
                </c:pt>
                <c:pt idx="4">
                  <c:v>ATF</c:v>
                </c:pt>
                <c:pt idx="5">
                  <c:v>ATV</c:v>
                </c:pt>
                <c:pt idx="6">
                  <c:v>ACV</c:v>
                </c:pt>
                <c:pt idx="7">
                  <c:v>AUPT</c:v>
                </c:pt>
                <c:pt idx="8">
                  <c:v>Email</c:v>
                </c:pt>
                <c:pt idx="9">
                  <c:v>Trade-in</c:v>
                </c:pt>
                <c:pt idx="10">
                  <c:v>Digital</c:v>
                </c:pt>
                <c:pt idx="11">
                  <c:v>App</c:v>
                </c:pt>
                <c:pt idx="12">
                  <c:v>Store Only</c:v>
                </c:pt>
                <c:pt idx="13">
                  <c:v>Web Only</c:v>
                </c:pt>
                <c:pt idx="14">
                  <c:v>Store &amp; Web</c:v>
                </c:pt>
                <c:pt idx="15">
                  <c:v>New Gen</c:v>
                </c:pt>
                <c:pt idx="16">
                  <c:v>Physical Only</c:v>
                </c:pt>
                <c:pt idx="17">
                  <c:v>Digital Only</c:v>
                </c:pt>
                <c:pt idx="18">
                  <c:v>Physical &amp; Digital</c:v>
                </c:pt>
                <c:pt idx="19">
                  <c:v>Mint Only</c:v>
                </c:pt>
                <c:pt idx="20">
                  <c:v>Preowned Only</c:v>
                </c:pt>
                <c:pt idx="21">
                  <c:v>Mint &amp; Preowned</c:v>
                </c:pt>
                <c:pt idx="22">
                  <c:v>Bought HW</c:v>
                </c:pt>
                <c:pt idx="23">
                  <c:v>Bought SW</c:v>
                </c:pt>
                <c:pt idx="24">
                  <c:v>Bought ACC</c:v>
                </c:pt>
                <c:pt idx="25">
                  <c:v>Bought Exclusives</c:v>
                </c:pt>
                <c:pt idx="26">
                  <c:v>Bought Tech</c:v>
                </c:pt>
                <c:pt idx="27">
                  <c:v>Bought Board Games</c:v>
                </c:pt>
                <c:pt idx="28">
                  <c:v>Bought Clothing</c:v>
                </c:pt>
                <c:pt idx="29">
                  <c:v>Bought TCG</c:v>
                </c:pt>
                <c:pt idx="30">
                  <c:v>Bought Toys &amp; Collectables</c:v>
                </c:pt>
                <c:pt idx="31">
                  <c:v>Bought PEGI 16 or Under</c:v>
                </c:pt>
                <c:pt idx="32">
                  <c:v>Opened CRM Emails</c:v>
                </c:pt>
                <c:pt idx="33">
                  <c:v>Emails Opened</c:v>
                </c:pt>
                <c:pt idx="34">
                  <c:v>Bought in L12M</c:v>
                </c:pt>
                <c:pt idx="35">
                  <c:v>Trans in L12M</c:v>
                </c:pt>
                <c:pt idx="36">
                  <c:v>Bought in L9M</c:v>
                </c:pt>
                <c:pt idx="37">
                  <c:v>Bought in L6M</c:v>
                </c:pt>
                <c:pt idx="38">
                  <c:v>Bought in L3M</c:v>
                </c:pt>
                <c:pt idx="39">
                  <c:v>Bought in L1M</c:v>
                </c:pt>
                <c:pt idx="40">
                  <c:v>Bought in December</c:v>
                </c:pt>
                <c:pt idx="41">
                  <c:v>Trans in December</c:v>
                </c:pt>
                <c:pt idx="42">
                  <c:v>Bought in Week 1</c:v>
                </c:pt>
                <c:pt idx="43">
                  <c:v>Paid with Cash</c:v>
                </c:pt>
                <c:pt idx="44">
                  <c:v>Paid with Card</c:v>
                </c:pt>
                <c:pt idx="45">
                  <c:v>Paid with Gift Card</c:v>
                </c:pt>
                <c:pt idx="46">
                  <c:v>AGE: Under 13</c:v>
                </c:pt>
                <c:pt idx="47">
                  <c:v>AGE: 13-17</c:v>
                </c:pt>
                <c:pt idx="48">
                  <c:v>AGE: 18-25</c:v>
                </c:pt>
                <c:pt idx="49">
                  <c:v>AGE: 26-30</c:v>
                </c:pt>
                <c:pt idx="50">
                  <c:v>AGE: 31-35</c:v>
                </c:pt>
                <c:pt idx="51">
                  <c:v>AGE: 36-40</c:v>
                </c:pt>
                <c:pt idx="52">
                  <c:v>AGE: 41-45</c:v>
                </c:pt>
                <c:pt idx="53">
                  <c:v>AGE: 46-55</c:v>
                </c:pt>
                <c:pt idx="54">
                  <c:v>AGE: 56-65</c:v>
                </c:pt>
                <c:pt idx="55">
                  <c:v>AGE: Over 65</c:v>
                </c:pt>
                <c:pt idx="56">
                  <c:v>SW Spend</c:v>
                </c:pt>
                <c:pt idx="57">
                  <c:v>HW Spend</c:v>
                </c:pt>
                <c:pt idx="58">
                  <c:v>ACC Spend</c:v>
                </c:pt>
                <c:pt idx="59">
                  <c:v>Digital Spend</c:v>
                </c:pt>
                <c:pt idx="60">
                  <c:v>PEGI 16 or Under Spend</c:v>
                </c:pt>
                <c:pt idx="61">
                  <c:v>Tech Spend</c:v>
                </c:pt>
                <c:pt idx="62">
                  <c:v>Board Games Spend</c:v>
                </c:pt>
                <c:pt idx="63">
                  <c:v>Clothing Spend</c:v>
                </c:pt>
                <c:pt idx="64">
                  <c:v>TCG Spend</c:v>
                </c:pt>
                <c:pt idx="65">
                  <c:v>Toys &amp; Collectables Spend</c:v>
                </c:pt>
              </c:strCache>
            </c:strRef>
          </c:cat>
          <c:val>
            <c:numRef>
              <c:f>'Crib Sheet'!$A$29:$BP$29</c:f>
              <c:numCache>
                <c:formatCode>General</c:formatCode>
                <c:ptCount val="68"/>
                <c:pt idx="0" formatCode="0">
                  <c:v>2</c:v>
                </c:pt>
                <c:pt idx="1">
                  <c:v>0</c:v>
                </c:pt>
                <c:pt idx="2" formatCode="0">
                  <c:v>126.59315674366681</c:v>
                </c:pt>
                <c:pt idx="3" formatCode="0">
                  <c:v>-72.309613859842941</c:v>
                </c:pt>
                <c:pt idx="4" formatCode="0">
                  <c:v>-17.448988596224154</c:v>
                </c:pt>
                <c:pt idx="5" formatCode="0">
                  <c:v>-42.573102469991163</c:v>
                </c:pt>
                <c:pt idx="6" formatCode="0">
                  <c:v>-63.568621140151407</c:v>
                </c:pt>
                <c:pt idx="7" formatCode="0">
                  <c:v>-66.456636121976672</c:v>
                </c:pt>
                <c:pt idx="8" formatCode="0">
                  <c:v>-87.779690023259718</c:v>
                </c:pt>
                <c:pt idx="9" formatCode="0">
                  <c:v>-30.434653006102167</c:v>
                </c:pt>
                <c:pt idx="10" formatCode="0">
                  <c:v>-14.292612978743946</c:v>
                </c:pt>
                <c:pt idx="11" formatCode="0">
                  <c:v>-74.261882098819513</c:v>
                </c:pt>
                <c:pt idx="12" formatCode="0">
                  <c:v>-28.939518267008708</c:v>
                </c:pt>
                <c:pt idx="13" formatCode="0">
                  <c:v>-8.0321005866352237</c:v>
                </c:pt>
                <c:pt idx="14" formatCode="0">
                  <c:v>13.210238111341184</c:v>
                </c:pt>
                <c:pt idx="15" formatCode="0">
                  <c:v>-2.1356608856162467</c:v>
                </c:pt>
                <c:pt idx="16" formatCode="0">
                  <c:v>-96.295807616742096</c:v>
                </c:pt>
                <c:pt idx="17" formatCode="0">
                  <c:v>-61.291666081719512</c:v>
                </c:pt>
                <c:pt idx="18" formatCode="0">
                  <c:v>7.8888845316410965</c:v>
                </c:pt>
                <c:pt idx="19" formatCode="0">
                  <c:v>115.87458060070932</c:v>
                </c:pt>
                <c:pt idx="20" formatCode="0">
                  <c:v>-73.16775075578964</c:v>
                </c:pt>
                <c:pt idx="21" formatCode="0">
                  <c:v>3.2666136228229874</c:v>
                </c:pt>
                <c:pt idx="22" formatCode="0">
                  <c:v>161.10520324033126</c:v>
                </c:pt>
                <c:pt idx="23" formatCode="0">
                  <c:v>-81.16484368680679</c:v>
                </c:pt>
                <c:pt idx="24" formatCode="0">
                  <c:v>-99.665948162448217</c:v>
                </c:pt>
                <c:pt idx="25" formatCode="0">
                  <c:v>-35.342537954807213</c:v>
                </c:pt>
                <c:pt idx="26" formatCode="0">
                  <c:v>-43.455169326241951</c:v>
                </c:pt>
                <c:pt idx="27" formatCode="0">
                  <c:v>-84.034295235763679</c:v>
                </c:pt>
                <c:pt idx="28" formatCode="0">
                  <c:v>-57.168838801323204</c:v>
                </c:pt>
                <c:pt idx="29" formatCode="0">
                  <c:v>-11.128619649665183</c:v>
                </c:pt>
                <c:pt idx="30" formatCode="0">
                  <c:v>-61.966302604728355</c:v>
                </c:pt>
                <c:pt idx="31" formatCode="0">
                  <c:v>-39.003215783871184</c:v>
                </c:pt>
                <c:pt idx="32" formatCode="0">
                  <c:v>-2.3322735652290874</c:v>
                </c:pt>
                <c:pt idx="33" formatCode="0">
                  <c:v>-40.313420570716232</c:v>
                </c:pt>
                <c:pt idx="34" formatCode="0">
                  <c:v>-19.2381853679709</c:v>
                </c:pt>
                <c:pt idx="35" formatCode="0">
                  <c:v>-59.432788614181156</c:v>
                </c:pt>
                <c:pt idx="36" formatCode="0">
                  <c:v>-19.451076831701997</c:v>
                </c:pt>
                <c:pt idx="37" formatCode="0">
                  <c:v>-65.749099985737445</c:v>
                </c:pt>
                <c:pt idx="38" formatCode="0">
                  <c:v>-28.508938534630985</c:v>
                </c:pt>
                <c:pt idx="39" formatCode="0">
                  <c:v>-62.011889810486863</c:v>
                </c:pt>
                <c:pt idx="40" formatCode="0">
                  <c:v>-73.878096579553073</c:v>
                </c:pt>
                <c:pt idx="41" formatCode="0">
                  <c:v>-82.534263625427457</c:v>
                </c:pt>
                <c:pt idx="42" formatCode="0">
                  <c:v>-36.501777657218668</c:v>
                </c:pt>
                <c:pt idx="43" formatCode="0">
                  <c:v>-54.199887725363588</c:v>
                </c:pt>
                <c:pt idx="44" formatCode="0">
                  <c:v>-95.453441956572789</c:v>
                </c:pt>
                <c:pt idx="45" formatCode="0">
                  <c:v>-27.5787143144167</c:v>
                </c:pt>
                <c:pt idx="46" formatCode="0">
                  <c:v>-31.913813872603342</c:v>
                </c:pt>
                <c:pt idx="47" formatCode="0">
                  <c:v>-61.113168516451957</c:v>
                </c:pt>
                <c:pt idx="48" formatCode="0">
                  <c:v>13.451943660590302</c:v>
                </c:pt>
                <c:pt idx="49" formatCode="0">
                  <c:v>33.466897926674847</c:v>
                </c:pt>
                <c:pt idx="50" formatCode="0">
                  <c:v>-10.486143590471016</c:v>
                </c:pt>
                <c:pt idx="51" formatCode="0">
                  <c:v>-16.307976147596733</c:v>
                </c:pt>
                <c:pt idx="52" formatCode="0">
                  <c:v>-13.28597342225379</c:v>
                </c:pt>
                <c:pt idx="53" formatCode="0">
                  <c:v>-5.8574873006569561</c:v>
                </c:pt>
                <c:pt idx="54" formatCode="0">
                  <c:v>-0.60160235618064917</c:v>
                </c:pt>
                <c:pt idx="55" formatCode="0">
                  <c:v>2.7380158918262509</c:v>
                </c:pt>
                <c:pt idx="56" formatCode="0">
                  <c:v>0.97417694159690882</c:v>
                </c:pt>
                <c:pt idx="57" formatCode="0">
                  <c:v>0.83843078501391233</c:v>
                </c:pt>
                <c:pt idx="58" formatCode="0">
                  <c:v>51.419704322897985</c:v>
                </c:pt>
                <c:pt idx="59" formatCode="0">
                  <c:v>-99.528982332247324</c:v>
                </c:pt>
                <c:pt idx="60" formatCode="0">
                  <c:v>50.765790049720465</c:v>
                </c:pt>
                <c:pt idx="61" formatCode="0">
                  <c:v>90.0013286107216</c:v>
                </c:pt>
                <c:pt idx="62" formatCode="0">
                  <c:v>66.031111012464152</c:v>
                </c:pt>
                <c:pt idx="63" formatCode="0">
                  <c:v>-27.801358037669957</c:v>
                </c:pt>
                <c:pt idx="64" formatCode="0">
                  <c:v>422.84639343995138</c:v>
                </c:pt>
                <c:pt idx="65" formatCode="0">
                  <c:v>278.47632987910174</c:v>
                </c:pt>
                <c:pt idx="66" formatCode="0">
                  <c:v>-8.9037612762367075</c:v>
                </c:pt>
                <c:pt idx="67" formatCode="0">
                  <c:v>104.6672594663045</c:v>
                </c:pt>
              </c:numCache>
            </c:numRef>
          </c:val>
          <c:extLst>
            <c:ext xmlns:c16="http://schemas.microsoft.com/office/drawing/2014/chart" uri="{C3380CC4-5D6E-409C-BE32-E72D297353CC}">
              <c16:uniqueId val="{00000000-BF36-4CB9-8D17-961166885AC3}"/>
            </c:ext>
          </c:extLst>
        </c:ser>
        <c:dLbls>
          <c:dLblPos val="outEnd"/>
          <c:showLegendKey val="0"/>
          <c:showVal val="1"/>
          <c:showCatName val="0"/>
          <c:showSerName val="0"/>
          <c:showPercent val="0"/>
          <c:showBubbleSize val="0"/>
        </c:dLbls>
        <c:gapWidth val="219"/>
        <c:overlap val="-27"/>
        <c:axId val="206526456"/>
        <c:axId val="206527240"/>
      </c:barChart>
      <c:catAx>
        <c:axId val="206526456"/>
        <c:scaling>
          <c:orientation val="minMax"/>
        </c:scaling>
        <c:delete val="0"/>
        <c:axPos val="b"/>
        <c:numFmt formatCode="General" sourceLinked="1"/>
        <c:majorTickMark val="none"/>
        <c:minorTickMark val="none"/>
        <c:tickLblPos val="low"/>
        <c:spPr>
          <a:noFill/>
          <a:ln w="9525" cap="flat" cmpd="sng" algn="ctr">
            <a:solidFill>
              <a:schemeClr val="bg1">
                <a:lumMod val="50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27240"/>
        <c:crosses val="autoZero"/>
        <c:auto val="1"/>
        <c:lblAlgn val="ctr"/>
        <c:lblOffset val="100"/>
        <c:noMultiLvlLbl val="0"/>
      </c:catAx>
      <c:valAx>
        <c:axId val="206527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26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'Crib Sheet'!$C$27:$BP$27</c:f>
              <c:strCache>
                <c:ptCount val="66"/>
                <c:pt idx="0">
                  <c:v>Vol</c:v>
                </c:pt>
                <c:pt idx="1">
                  <c:v>Val</c:v>
                </c:pt>
                <c:pt idx="2">
                  <c:v>Trans</c:v>
                </c:pt>
                <c:pt idx="3">
                  <c:v>Units</c:v>
                </c:pt>
                <c:pt idx="4">
                  <c:v>ATF</c:v>
                </c:pt>
                <c:pt idx="5">
                  <c:v>ATV</c:v>
                </c:pt>
                <c:pt idx="6">
                  <c:v>ACV</c:v>
                </c:pt>
                <c:pt idx="7">
                  <c:v>AUPT</c:v>
                </c:pt>
                <c:pt idx="8">
                  <c:v>Email</c:v>
                </c:pt>
                <c:pt idx="9">
                  <c:v>Trade-in</c:v>
                </c:pt>
                <c:pt idx="10">
                  <c:v>Digital</c:v>
                </c:pt>
                <c:pt idx="11">
                  <c:v>App</c:v>
                </c:pt>
                <c:pt idx="12">
                  <c:v>Store Only</c:v>
                </c:pt>
                <c:pt idx="13">
                  <c:v>Web Only</c:v>
                </c:pt>
                <c:pt idx="14">
                  <c:v>Store &amp; Web</c:v>
                </c:pt>
                <c:pt idx="15">
                  <c:v>New Gen</c:v>
                </c:pt>
                <c:pt idx="16">
                  <c:v>Physical Only</c:v>
                </c:pt>
                <c:pt idx="17">
                  <c:v>Digital Only</c:v>
                </c:pt>
                <c:pt idx="18">
                  <c:v>Physical &amp; Digital</c:v>
                </c:pt>
                <c:pt idx="19">
                  <c:v>Mint Only</c:v>
                </c:pt>
                <c:pt idx="20">
                  <c:v>Preowned Only</c:v>
                </c:pt>
                <c:pt idx="21">
                  <c:v>Mint &amp; Preowned</c:v>
                </c:pt>
                <c:pt idx="22">
                  <c:v>Bought HW</c:v>
                </c:pt>
                <c:pt idx="23">
                  <c:v>Bought SW</c:v>
                </c:pt>
                <c:pt idx="24">
                  <c:v>Bought ACC</c:v>
                </c:pt>
                <c:pt idx="25">
                  <c:v>Bought Exclusives</c:v>
                </c:pt>
                <c:pt idx="26">
                  <c:v>Bought Tech</c:v>
                </c:pt>
                <c:pt idx="27">
                  <c:v>Bought Board Games</c:v>
                </c:pt>
                <c:pt idx="28">
                  <c:v>Bought Clothing</c:v>
                </c:pt>
                <c:pt idx="29">
                  <c:v>Bought TCG</c:v>
                </c:pt>
                <c:pt idx="30">
                  <c:v>Bought Toys &amp; Collectables</c:v>
                </c:pt>
                <c:pt idx="31">
                  <c:v>Bought PEGI 16 or Under</c:v>
                </c:pt>
                <c:pt idx="32">
                  <c:v>Opened CRM Emails</c:v>
                </c:pt>
                <c:pt idx="33">
                  <c:v>Emails Opened</c:v>
                </c:pt>
                <c:pt idx="34">
                  <c:v>Bought in L12M</c:v>
                </c:pt>
                <c:pt idx="35">
                  <c:v>Trans in L12M</c:v>
                </c:pt>
                <c:pt idx="36">
                  <c:v>Bought in L9M</c:v>
                </c:pt>
                <c:pt idx="37">
                  <c:v>Bought in L6M</c:v>
                </c:pt>
                <c:pt idx="38">
                  <c:v>Bought in L3M</c:v>
                </c:pt>
                <c:pt idx="39">
                  <c:v>Bought in L1M</c:v>
                </c:pt>
                <c:pt idx="40">
                  <c:v>Bought in December</c:v>
                </c:pt>
                <c:pt idx="41">
                  <c:v>Trans in December</c:v>
                </c:pt>
                <c:pt idx="42">
                  <c:v>Bought in Week 1</c:v>
                </c:pt>
                <c:pt idx="43">
                  <c:v>Paid with Cash</c:v>
                </c:pt>
                <c:pt idx="44">
                  <c:v>Paid with Card</c:v>
                </c:pt>
                <c:pt idx="45">
                  <c:v>Paid with Gift Card</c:v>
                </c:pt>
                <c:pt idx="46">
                  <c:v>AGE: Under 13</c:v>
                </c:pt>
                <c:pt idx="47">
                  <c:v>AGE: 13-17</c:v>
                </c:pt>
                <c:pt idx="48">
                  <c:v>AGE: 18-25</c:v>
                </c:pt>
                <c:pt idx="49">
                  <c:v>AGE: 26-30</c:v>
                </c:pt>
                <c:pt idx="50">
                  <c:v>AGE: 31-35</c:v>
                </c:pt>
                <c:pt idx="51">
                  <c:v>AGE: 36-40</c:v>
                </c:pt>
                <c:pt idx="52">
                  <c:v>AGE: 41-45</c:v>
                </c:pt>
                <c:pt idx="53">
                  <c:v>AGE: 46-55</c:v>
                </c:pt>
                <c:pt idx="54">
                  <c:v>AGE: 56-65</c:v>
                </c:pt>
                <c:pt idx="55">
                  <c:v>AGE: Over 65</c:v>
                </c:pt>
                <c:pt idx="56">
                  <c:v>SW Spend</c:v>
                </c:pt>
                <c:pt idx="57">
                  <c:v>HW Spend</c:v>
                </c:pt>
                <c:pt idx="58">
                  <c:v>ACC Spend</c:v>
                </c:pt>
                <c:pt idx="59">
                  <c:v>Digital Spend</c:v>
                </c:pt>
                <c:pt idx="60">
                  <c:v>PEGI 16 or Under Spend</c:v>
                </c:pt>
                <c:pt idx="61">
                  <c:v>Tech Spend</c:v>
                </c:pt>
                <c:pt idx="62">
                  <c:v>Board Games Spend</c:v>
                </c:pt>
                <c:pt idx="63">
                  <c:v>Clothing Spend</c:v>
                </c:pt>
                <c:pt idx="64">
                  <c:v>TCG Spend</c:v>
                </c:pt>
                <c:pt idx="65">
                  <c:v>Toys &amp; Collectables Spend</c:v>
                </c:pt>
              </c:strCache>
            </c:strRef>
          </c:cat>
          <c:val>
            <c:numRef>
              <c:f>'Crib Sheet'!$A$30:$BP$30</c:f>
              <c:numCache>
                <c:formatCode>General</c:formatCode>
                <c:ptCount val="68"/>
                <c:pt idx="0" formatCode="0">
                  <c:v>3</c:v>
                </c:pt>
                <c:pt idx="1">
                  <c:v>0</c:v>
                </c:pt>
                <c:pt idx="2" formatCode="0">
                  <c:v>-46.254253220323491</c:v>
                </c:pt>
                <c:pt idx="3" formatCode="0">
                  <c:v>-75.232536427402593</c:v>
                </c:pt>
                <c:pt idx="4" formatCode="0">
                  <c:v>-6.9481003495954923</c:v>
                </c:pt>
                <c:pt idx="5" formatCode="0">
                  <c:v>-26.518001065208182</c:v>
                </c:pt>
                <c:pt idx="6" formatCode="0">
                  <c:v>73.13351330265877</c:v>
                </c:pt>
                <c:pt idx="7" formatCode="0">
                  <c:v>-73.383172546021484</c:v>
                </c:pt>
                <c:pt idx="8" formatCode="0">
                  <c:v>-53.917351499220381</c:v>
                </c:pt>
                <c:pt idx="9" formatCode="0">
                  <c:v>-21.031167326123054</c:v>
                </c:pt>
                <c:pt idx="10" formatCode="0">
                  <c:v>25.067174500539352</c:v>
                </c:pt>
                <c:pt idx="11" formatCode="0">
                  <c:v>12.274062579801637</c:v>
                </c:pt>
                <c:pt idx="12" formatCode="0">
                  <c:v>59.129450700797122</c:v>
                </c:pt>
                <c:pt idx="13" formatCode="0">
                  <c:v>-6.7354296954289481</c:v>
                </c:pt>
                <c:pt idx="14" formatCode="0">
                  <c:v>26.613210810254316</c:v>
                </c:pt>
                <c:pt idx="15" formatCode="0">
                  <c:v>-72.24506054074584</c:v>
                </c:pt>
                <c:pt idx="16" formatCode="0">
                  <c:v>44.399732720990016</c:v>
                </c:pt>
                <c:pt idx="17" formatCode="0">
                  <c:v>-29.337505780163085</c:v>
                </c:pt>
                <c:pt idx="18" formatCode="0">
                  <c:v>-16.821828811632784</c:v>
                </c:pt>
                <c:pt idx="19" formatCode="0">
                  <c:v>-7.671839869486476</c:v>
                </c:pt>
                <c:pt idx="20" formatCode="0">
                  <c:v>79.531490509033858</c:v>
                </c:pt>
                <c:pt idx="21" formatCode="0">
                  <c:v>-5.8492806113599016</c:v>
                </c:pt>
                <c:pt idx="22" formatCode="0">
                  <c:v>-84.986889151977437</c:v>
                </c:pt>
                <c:pt idx="23" formatCode="0">
                  <c:v>80.675216092270915</c:v>
                </c:pt>
                <c:pt idx="24" formatCode="0">
                  <c:v>-96.586860086983137</c:v>
                </c:pt>
                <c:pt idx="25" formatCode="0">
                  <c:v>-6.7844419915691248</c:v>
                </c:pt>
                <c:pt idx="26" formatCode="0">
                  <c:v>4.0435327981287941</c:v>
                </c:pt>
                <c:pt idx="27" formatCode="0">
                  <c:v>25.007507081573934</c:v>
                </c:pt>
                <c:pt idx="28" formatCode="0">
                  <c:v>45.289279116108958</c:v>
                </c:pt>
                <c:pt idx="29" formatCode="0">
                  <c:v>100.36137232852019</c:v>
                </c:pt>
                <c:pt idx="30" formatCode="0">
                  <c:v>36.509706533703479</c:v>
                </c:pt>
                <c:pt idx="31" formatCode="0">
                  <c:v>138.58100026966781</c:v>
                </c:pt>
                <c:pt idx="32" formatCode="0">
                  <c:v>95.884081223260296</c:v>
                </c:pt>
                <c:pt idx="33" formatCode="0">
                  <c:v>-1.2875058458359661</c:v>
                </c:pt>
                <c:pt idx="34" formatCode="0">
                  <c:v>30.258270461896302</c:v>
                </c:pt>
                <c:pt idx="35" formatCode="0">
                  <c:v>2.1852406980703734</c:v>
                </c:pt>
                <c:pt idx="36" formatCode="0">
                  <c:v>20.342840416247427</c:v>
                </c:pt>
                <c:pt idx="37" formatCode="0">
                  <c:v>70.198819935304499</c:v>
                </c:pt>
                <c:pt idx="38" formatCode="0">
                  <c:v>32.937535289934971</c:v>
                </c:pt>
                <c:pt idx="39" formatCode="0">
                  <c:v>77.87629094849197</c:v>
                </c:pt>
                <c:pt idx="40" formatCode="0">
                  <c:v>72.551613610605244</c:v>
                </c:pt>
                <c:pt idx="41" formatCode="0">
                  <c:v>46.300842456507809</c:v>
                </c:pt>
                <c:pt idx="42" formatCode="0">
                  <c:v>32.20932945232201</c:v>
                </c:pt>
                <c:pt idx="43" formatCode="0">
                  <c:v>43.950724350784895</c:v>
                </c:pt>
                <c:pt idx="44" formatCode="0">
                  <c:v>-48.149700841340071</c:v>
                </c:pt>
                <c:pt idx="45" formatCode="0">
                  <c:v>111.44245854187514</c:v>
                </c:pt>
                <c:pt idx="46" formatCode="0">
                  <c:v>-43.862149666982262</c:v>
                </c:pt>
                <c:pt idx="47" formatCode="0">
                  <c:v>62.101646779163872</c:v>
                </c:pt>
                <c:pt idx="48" formatCode="0">
                  <c:v>-3.6229576204040654</c:v>
                </c:pt>
                <c:pt idx="49" formatCode="0">
                  <c:v>93.862912355667333</c:v>
                </c:pt>
                <c:pt idx="50" formatCode="0">
                  <c:v>16.311838738836727</c:v>
                </c:pt>
                <c:pt idx="51" formatCode="0">
                  <c:v>-6.5972526779014373</c:v>
                </c:pt>
                <c:pt idx="52" formatCode="0">
                  <c:v>4.3493940647599629</c:v>
                </c:pt>
                <c:pt idx="53" formatCode="0">
                  <c:v>20.534682893892267</c:v>
                </c:pt>
                <c:pt idx="54" formatCode="0">
                  <c:v>28.596676689107028</c:v>
                </c:pt>
                <c:pt idx="55" formatCode="0">
                  <c:v>15.278686349369508</c:v>
                </c:pt>
                <c:pt idx="56" formatCode="0">
                  <c:v>-3.2968667989908909</c:v>
                </c:pt>
                <c:pt idx="57" formatCode="0">
                  <c:v>4.0989335708633092</c:v>
                </c:pt>
                <c:pt idx="58" formatCode="0">
                  <c:v>13.853026881056138</c:v>
                </c:pt>
                <c:pt idx="59" formatCode="0">
                  <c:v>-99.493741131892492</c:v>
                </c:pt>
                <c:pt idx="60" formatCode="0">
                  <c:v>16.490410559657349</c:v>
                </c:pt>
                <c:pt idx="61" formatCode="0">
                  <c:v>174.50022196984361</c:v>
                </c:pt>
                <c:pt idx="62" formatCode="0">
                  <c:v>26.079607522164252</c:v>
                </c:pt>
                <c:pt idx="63" formatCode="0">
                  <c:v>-37.311717511885533</c:v>
                </c:pt>
                <c:pt idx="64" formatCode="0">
                  <c:v>216.59706447469819</c:v>
                </c:pt>
                <c:pt idx="65" formatCode="0">
                  <c:v>141.36112739833334</c:v>
                </c:pt>
                <c:pt idx="66" formatCode="0">
                  <c:v>119.25211972952079</c:v>
                </c:pt>
                <c:pt idx="67" formatCode="0">
                  <c:v>170.66896028156725</c:v>
                </c:pt>
              </c:numCache>
            </c:numRef>
          </c:val>
          <c:extLst>
            <c:ext xmlns:c16="http://schemas.microsoft.com/office/drawing/2014/chart" uri="{C3380CC4-5D6E-409C-BE32-E72D297353CC}">
              <c16:uniqueId val="{00000000-D551-4642-A8BA-51575DBA2C33}"/>
            </c:ext>
          </c:extLst>
        </c:ser>
        <c:dLbls>
          <c:dLblPos val="outEnd"/>
          <c:showLegendKey val="0"/>
          <c:showVal val="1"/>
          <c:showCatName val="0"/>
          <c:showSerName val="0"/>
          <c:showPercent val="0"/>
          <c:showBubbleSize val="0"/>
        </c:dLbls>
        <c:gapWidth val="219"/>
        <c:overlap val="-27"/>
        <c:axId val="206527632"/>
        <c:axId val="206528024"/>
      </c:barChart>
      <c:catAx>
        <c:axId val="206527632"/>
        <c:scaling>
          <c:orientation val="minMax"/>
        </c:scaling>
        <c:delete val="0"/>
        <c:axPos val="b"/>
        <c:numFmt formatCode="General" sourceLinked="1"/>
        <c:majorTickMark val="none"/>
        <c:minorTickMark val="none"/>
        <c:tickLblPos val="low"/>
        <c:spPr>
          <a:noFill/>
          <a:ln w="9525" cap="flat" cmpd="sng" algn="ctr">
            <a:solidFill>
              <a:schemeClr val="bg1">
                <a:lumMod val="50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28024"/>
        <c:crosses val="autoZero"/>
        <c:auto val="1"/>
        <c:lblAlgn val="ctr"/>
        <c:lblOffset val="100"/>
        <c:noMultiLvlLbl val="0"/>
      </c:catAx>
      <c:valAx>
        <c:axId val="2065280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27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'Crib Sheet'!$C$27:$BP$27</c:f>
              <c:strCache>
                <c:ptCount val="66"/>
                <c:pt idx="0">
                  <c:v>Vol</c:v>
                </c:pt>
                <c:pt idx="1">
                  <c:v>Val</c:v>
                </c:pt>
                <c:pt idx="2">
                  <c:v>Trans</c:v>
                </c:pt>
                <c:pt idx="3">
                  <c:v>Units</c:v>
                </c:pt>
                <c:pt idx="4">
                  <c:v>ATF</c:v>
                </c:pt>
                <c:pt idx="5">
                  <c:v>ATV</c:v>
                </c:pt>
                <c:pt idx="6">
                  <c:v>ACV</c:v>
                </c:pt>
                <c:pt idx="7">
                  <c:v>AUPT</c:v>
                </c:pt>
                <c:pt idx="8">
                  <c:v>Email</c:v>
                </c:pt>
                <c:pt idx="9">
                  <c:v>Trade-in</c:v>
                </c:pt>
                <c:pt idx="10">
                  <c:v>Digital</c:v>
                </c:pt>
                <c:pt idx="11">
                  <c:v>App</c:v>
                </c:pt>
                <c:pt idx="12">
                  <c:v>Store Only</c:v>
                </c:pt>
                <c:pt idx="13">
                  <c:v>Web Only</c:v>
                </c:pt>
                <c:pt idx="14">
                  <c:v>Store &amp; Web</c:v>
                </c:pt>
                <c:pt idx="15">
                  <c:v>New Gen</c:v>
                </c:pt>
                <c:pt idx="16">
                  <c:v>Physical Only</c:v>
                </c:pt>
                <c:pt idx="17">
                  <c:v>Digital Only</c:v>
                </c:pt>
                <c:pt idx="18">
                  <c:v>Physical &amp; Digital</c:v>
                </c:pt>
                <c:pt idx="19">
                  <c:v>Mint Only</c:v>
                </c:pt>
                <c:pt idx="20">
                  <c:v>Preowned Only</c:v>
                </c:pt>
                <c:pt idx="21">
                  <c:v>Mint &amp; Preowned</c:v>
                </c:pt>
                <c:pt idx="22">
                  <c:v>Bought HW</c:v>
                </c:pt>
                <c:pt idx="23">
                  <c:v>Bought SW</c:v>
                </c:pt>
                <c:pt idx="24">
                  <c:v>Bought ACC</c:v>
                </c:pt>
                <c:pt idx="25">
                  <c:v>Bought Exclusives</c:v>
                </c:pt>
                <c:pt idx="26">
                  <c:v>Bought Tech</c:v>
                </c:pt>
                <c:pt idx="27">
                  <c:v>Bought Board Games</c:v>
                </c:pt>
                <c:pt idx="28">
                  <c:v>Bought Clothing</c:v>
                </c:pt>
                <c:pt idx="29">
                  <c:v>Bought TCG</c:v>
                </c:pt>
                <c:pt idx="30">
                  <c:v>Bought Toys &amp; Collectables</c:v>
                </c:pt>
                <c:pt idx="31">
                  <c:v>Bought PEGI 16 or Under</c:v>
                </c:pt>
                <c:pt idx="32">
                  <c:v>Opened CRM Emails</c:v>
                </c:pt>
                <c:pt idx="33">
                  <c:v>Emails Opened</c:v>
                </c:pt>
                <c:pt idx="34">
                  <c:v>Bought in L12M</c:v>
                </c:pt>
                <c:pt idx="35">
                  <c:v>Trans in L12M</c:v>
                </c:pt>
                <c:pt idx="36">
                  <c:v>Bought in L9M</c:v>
                </c:pt>
                <c:pt idx="37">
                  <c:v>Bought in L6M</c:v>
                </c:pt>
                <c:pt idx="38">
                  <c:v>Bought in L3M</c:v>
                </c:pt>
                <c:pt idx="39">
                  <c:v>Bought in L1M</c:v>
                </c:pt>
                <c:pt idx="40">
                  <c:v>Bought in December</c:v>
                </c:pt>
                <c:pt idx="41">
                  <c:v>Trans in December</c:v>
                </c:pt>
                <c:pt idx="42">
                  <c:v>Bought in Week 1</c:v>
                </c:pt>
                <c:pt idx="43">
                  <c:v>Paid with Cash</c:v>
                </c:pt>
                <c:pt idx="44">
                  <c:v>Paid with Card</c:v>
                </c:pt>
                <c:pt idx="45">
                  <c:v>Paid with Gift Card</c:v>
                </c:pt>
                <c:pt idx="46">
                  <c:v>AGE: Under 13</c:v>
                </c:pt>
                <c:pt idx="47">
                  <c:v>AGE: 13-17</c:v>
                </c:pt>
                <c:pt idx="48">
                  <c:v>AGE: 18-25</c:v>
                </c:pt>
                <c:pt idx="49">
                  <c:v>AGE: 26-30</c:v>
                </c:pt>
                <c:pt idx="50">
                  <c:v>AGE: 31-35</c:v>
                </c:pt>
                <c:pt idx="51">
                  <c:v>AGE: 36-40</c:v>
                </c:pt>
                <c:pt idx="52">
                  <c:v>AGE: 41-45</c:v>
                </c:pt>
                <c:pt idx="53">
                  <c:v>AGE: 46-55</c:v>
                </c:pt>
                <c:pt idx="54">
                  <c:v>AGE: 56-65</c:v>
                </c:pt>
                <c:pt idx="55">
                  <c:v>AGE: Over 65</c:v>
                </c:pt>
                <c:pt idx="56">
                  <c:v>SW Spend</c:v>
                </c:pt>
                <c:pt idx="57">
                  <c:v>HW Spend</c:v>
                </c:pt>
                <c:pt idx="58">
                  <c:v>ACC Spend</c:v>
                </c:pt>
                <c:pt idx="59">
                  <c:v>Digital Spend</c:v>
                </c:pt>
                <c:pt idx="60">
                  <c:v>PEGI 16 or Under Spend</c:v>
                </c:pt>
                <c:pt idx="61">
                  <c:v>Tech Spend</c:v>
                </c:pt>
                <c:pt idx="62">
                  <c:v>Board Games Spend</c:v>
                </c:pt>
                <c:pt idx="63">
                  <c:v>Clothing Spend</c:v>
                </c:pt>
                <c:pt idx="64">
                  <c:v>TCG Spend</c:v>
                </c:pt>
                <c:pt idx="65">
                  <c:v>Toys &amp; Collectables Spend</c:v>
                </c:pt>
              </c:strCache>
            </c:strRef>
          </c:cat>
          <c:val>
            <c:numRef>
              <c:f>'Crib Sheet'!$A$31:$BP$31</c:f>
              <c:numCache>
                <c:formatCode>General</c:formatCode>
                <c:ptCount val="68"/>
                <c:pt idx="0" formatCode="0">
                  <c:v>4</c:v>
                </c:pt>
                <c:pt idx="1">
                  <c:v>0</c:v>
                </c:pt>
                <c:pt idx="2" formatCode="0">
                  <c:v>187.48029859535478</c:v>
                </c:pt>
                <c:pt idx="3" formatCode="0">
                  <c:v>11.584225438692101</c:v>
                </c:pt>
                <c:pt idx="4" formatCode="0">
                  <c:v>43.786146643971279</c:v>
                </c:pt>
                <c:pt idx="5" formatCode="0">
                  <c:v>24.421821025966992</c:v>
                </c:pt>
                <c:pt idx="6" formatCode="0">
                  <c:v>-49.983999826590342</c:v>
                </c:pt>
                <c:pt idx="7" formatCode="0">
                  <c:v>-22.3957049805461</c:v>
                </c:pt>
                <c:pt idx="8" formatCode="0">
                  <c:v>-61.185435668496588</c:v>
                </c:pt>
                <c:pt idx="9" formatCode="0">
                  <c:v>-13.467448756348034</c:v>
                </c:pt>
                <c:pt idx="10" formatCode="0">
                  <c:v>-5.4472706646136402</c:v>
                </c:pt>
                <c:pt idx="11" formatCode="0">
                  <c:v>-31.157159964808741</c:v>
                </c:pt>
                <c:pt idx="12" formatCode="0">
                  <c:v>-25.501182660085504</c:v>
                </c:pt>
                <c:pt idx="13" formatCode="0">
                  <c:v>-1.8729610523711528</c:v>
                </c:pt>
                <c:pt idx="14" formatCode="0">
                  <c:v>4.467858373656199</c:v>
                </c:pt>
                <c:pt idx="15" formatCode="0">
                  <c:v>6.4230721396189239</c:v>
                </c:pt>
                <c:pt idx="16" formatCode="0">
                  <c:v>-57.637505247496335</c:v>
                </c:pt>
                <c:pt idx="17" formatCode="0">
                  <c:v>-0.37627616515906936</c:v>
                </c:pt>
                <c:pt idx="18" formatCode="0">
                  <c:v>7.4602563406263016</c:v>
                </c:pt>
                <c:pt idx="19" formatCode="0">
                  <c:v>-4.8579135221357461</c:v>
                </c:pt>
                <c:pt idx="20" formatCode="0">
                  <c:v>-31.805923109395764</c:v>
                </c:pt>
                <c:pt idx="21" formatCode="0">
                  <c:v>4.0608422950122502</c:v>
                </c:pt>
                <c:pt idx="22" formatCode="0">
                  <c:v>-32.513006250500425</c:v>
                </c:pt>
                <c:pt idx="23" formatCode="0">
                  <c:v>-26.859064073220466</c:v>
                </c:pt>
                <c:pt idx="24" formatCode="0">
                  <c:v>-93.103124909687295</c:v>
                </c:pt>
                <c:pt idx="25" formatCode="0">
                  <c:v>0.93861215920188101</c:v>
                </c:pt>
                <c:pt idx="26" formatCode="0">
                  <c:v>2.3004961643085124</c:v>
                </c:pt>
                <c:pt idx="27" formatCode="0">
                  <c:v>-76.115636887948412</c:v>
                </c:pt>
                <c:pt idx="28" formatCode="0">
                  <c:v>-36.271537007546819</c:v>
                </c:pt>
                <c:pt idx="29" formatCode="0">
                  <c:v>-41.660476042059038</c:v>
                </c:pt>
                <c:pt idx="30" formatCode="0">
                  <c:v>-58.770827661639096</c:v>
                </c:pt>
                <c:pt idx="31" formatCode="0">
                  <c:v>-25.840324911014193</c:v>
                </c:pt>
                <c:pt idx="32" formatCode="0">
                  <c:v>-21.020408687445027</c:v>
                </c:pt>
                <c:pt idx="33" formatCode="0">
                  <c:v>-1.1849825106430671</c:v>
                </c:pt>
                <c:pt idx="34" formatCode="0">
                  <c:v>-6.0139863541177903</c:v>
                </c:pt>
                <c:pt idx="35" formatCode="0">
                  <c:v>-38.844858072960889</c:v>
                </c:pt>
                <c:pt idx="36" formatCode="0">
                  <c:v>-8.5682450529045866</c:v>
                </c:pt>
                <c:pt idx="37" formatCode="0">
                  <c:v>-51.846006930069947</c:v>
                </c:pt>
                <c:pt idx="38" formatCode="0">
                  <c:v>-17.221007894625885</c:v>
                </c:pt>
                <c:pt idx="39" formatCode="0">
                  <c:v>-46.058114326939204</c:v>
                </c:pt>
                <c:pt idx="40" formatCode="0">
                  <c:v>-58.83036890174079</c:v>
                </c:pt>
                <c:pt idx="41" formatCode="0">
                  <c:v>-64.755016030164896</c:v>
                </c:pt>
                <c:pt idx="42" formatCode="0">
                  <c:v>-23.292217085201926</c:v>
                </c:pt>
                <c:pt idx="43" formatCode="0">
                  <c:v>-39.684719455611642</c:v>
                </c:pt>
                <c:pt idx="44" formatCode="0">
                  <c:v>14.442546901106269</c:v>
                </c:pt>
                <c:pt idx="45" formatCode="0">
                  <c:v>-21.532514838288733</c:v>
                </c:pt>
                <c:pt idx="46" formatCode="0">
                  <c:v>-8.0291539677837562</c:v>
                </c:pt>
                <c:pt idx="47" formatCode="0">
                  <c:v>-23.343794867903</c:v>
                </c:pt>
                <c:pt idx="48" formatCode="0">
                  <c:v>-10.576710201131036</c:v>
                </c:pt>
                <c:pt idx="49" formatCode="0">
                  <c:v>-15.159699015314018</c:v>
                </c:pt>
                <c:pt idx="50" formatCode="0">
                  <c:v>-1.2303603903619234</c:v>
                </c:pt>
                <c:pt idx="51" formatCode="0">
                  <c:v>2.738236788847189</c:v>
                </c:pt>
                <c:pt idx="52" formatCode="0">
                  <c:v>1.425520315707729E-2</c:v>
                </c:pt>
                <c:pt idx="53" formatCode="0">
                  <c:v>-3.1591611635996628</c:v>
                </c:pt>
                <c:pt idx="54" formatCode="0">
                  <c:v>-1.5780014274780996</c:v>
                </c:pt>
                <c:pt idx="55" formatCode="0">
                  <c:v>1.5495065710599505</c:v>
                </c:pt>
                <c:pt idx="56" formatCode="0">
                  <c:v>4.8681951446551466</c:v>
                </c:pt>
                <c:pt idx="57" formatCode="0">
                  <c:v>4.4186470880903812</c:v>
                </c:pt>
                <c:pt idx="58" formatCode="0">
                  <c:v>73.097528775510767</c:v>
                </c:pt>
                <c:pt idx="59" formatCode="0">
                  <c:v>-95.449348797585699</c:v>
                </c:pt>
                <c:pt idx="60" formatCode="0">
                  <c:v>135.33532685117865</c:v>
                </c:pt>
                <c:pt idx="61" formatCode="0">
                  <c:v>21.107338350151522</c:v>
                </c:pt>
                <c:pt idx="62" formatCode="0">
                  <c:v>90.440716420509801</c:v>
                </c:pt>
                <c:pt idx="63" formatCode="0">
                  <c:v>-15.134065397872618</c:v>
                </c:pt>
                <c:pt idx="64" formatCode="0">
                  <c:v>43.908648422319487</c:v>
                </c:pt>
                <c:pt idx="65" formatCode="0">
                  <c:v>-13.270424111674089</c:v>
                </c:pt>
                <c:pt idx="66" formatCode="0">
                  <c:v>-6.7458143391506127</c:v>
                </c:pt>
                <c:pt idx="67" formatCode="0">
                  <c:v>18.466001762021349</c:v>
                </c:pt>
              </c:numCache>
            </c:numRef>
          </c:val>
          <c:extLst>
            <c:ext xmlns:c16="http://schemas.microsoft.com/office/drawing/2014/chart" uri="{C3380CC4-5D6E-409C-BE32-E72D297353CC}">
              <c16:uniqueId val="{00000000-10DD-4952-83CF-BAB7DA94FCDE}"/>
            </c:ext>
          </c:extLst>
        </c:ser>
        <c:dLbls>
          <c:dLblPos val="outEnd"/>
          <c:showLegendKey val="0"/>
          <c:showVal val="1"/>
          <c:showCatName val="0"/>
          <c:showSerName val="0"/>
          <c:showPercent val="0"/>
          <c:showBubbleSize val="0"/>
        </c:dLbls>
        <c:gapWidth val="219"/>
        <c:overlap val="-27"/>
        <c:axId val="206530768"/>
        <c:axId val="206526848"/>
      </c:barChart>
      <c:catAx>
        <c:axId val="206530768"/>
        <c:scaling>
          <c:orientation val="minMax"/>
        </c:scaling>
        <c:delete val="0"/>
        <c:axPos val="b"/>
        <c:numFmt formatCode="General" sourceLinked="1"/>
        <c:majorTickMark val="none"/>
        <c:minorTickMark val="none"/>
        <c:tickLblPos val="low"/>
        <c:spPr>
          <a:noFill/>
          <a:ln w="9525" cap="flat" cmpd="sng" algn="ctr">
            <a:solidFill>
              <a:schemeClr val="bg1">
                <a:lumMod val="50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26848"/>
        <c:crosses val="autoZero"/>
        <c:auto val="1"/>
        <c:lblAlgn val="ctr"/>
        <c:lblOffset val="100"/>
        <c:noMultiLvlLbl val="0"/>
      </c:catAx>
      <c:valAx>
        <c:axId val="2065268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30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'Crib Sheet'!$C$27:$BP$27</c:f>
              <c:strCache>
                <c:ptCount val="66"/>
                <c:pt idx="0">
                  <c:v>Vol</c:v>
                </c:pt>
                <c:pt idx="1">
                  <c:v>Val</c:v>
                </c:pt>
                <c:pt idx="2">
                  <c:v>Trans</c:v>
                </c:pt>
                <c:pt idx="3">
                  <c:v>Units</c:v>
                </c:pt>
                <c:pt idx="4">
                  <c:v>ATF</c:v>
                </c:pt>
                <c:pt idx="5">
                  <c:v>ATV</c:v>
                </c:pt>
                <c:pt idx="6">
                  <c:v>ACV</c:v>
                </c:pt>
                <c:pt idx="7">
                  <c:v>AUPT</c:v>
                </c:pt>
                <c:pt idx="8">
                  <c:v>Email</c:v>
                </c:pt>
                <c:pt idx="9">
                  <c:v>Trade-in</c:v>
                </c:pt>
                <c:pt idx="10">
                  <c:v>Digital</c:v>
                </c:pt>
                <c:pt idx="11">
                  <c:v>App</c:v>
                </c:pt>
                <c:pt idx="12">
                  <c:v>Store Only</c:v>
                </c:pt>
                <c:pt idx="13">
                  <c:v>Web Only</c:v>
                </c:pt>
                <c:pt idx="14">
                  <c:v>Store &amp; Web</c:v>
                </c:pt>
                <c:pt idx="15">
                  <c:v>New Gen</c:v>
                </c:pt>
                <c:pt idx="16">
                  <c:v>Physical Only</c:v>
                </c:pt>
                <c:pt idx="17">
                  <c:v>Digital Only</c:v>
                </c:pt>
                <c:pt idx="18">
                  <c:v>Physical &amp; Digital</c:v>
                </c:pt>
                <c:pt idx="19">
                  <c:v>Mint Only</c:v>
                </c:pt>
                <c:pt idx="20">
                  <c:v>Preowned Only</c:v>
                </c:pt>
                <c:pt idx="21">
                  <c:v>Mint &amp; Preowned</c:v>
                </c:pt>
                <c:pt idx="22">
                  <c:v>Bought HW</c:v>
                </c:pt>
                <c:pt idx="23">
                  <c:v>Bought SW</c:v>
                </c:pt>
                <c:pt idx="24">
                  <c:v>Bought ACC</c:v>
                </c:pt>
                <c:pt idx="25">
                  <c:v>Bought Exclusives</c:v>
                </c:pt>
                <c:pt idx="26">
                  <c:v>Bought Tech</c:v>
                </c:pt>
                <c:pt idx="27">
                  <c:v>Bought Board Games</c:v>
                </c:pt>
                <c:pt idx="28">
                  <c:v>Bought Clothing</c:v>
                </c:pt>
                <c:pt idx="29">
                  <c:v>Bought TCG</c:v>
                </c:pt>
                <c:pt idx="30">
                  <c:v>Bought Toys &amp; Collectables</c:v>
                </c:pt>
                <c:pt idx="31">
                  <c:v>Bought PEGI 16 or Under</c:v>
                </c:pt>
                <c:pt idx="32">
                  <c:v>Opened CRM Emails</c:v>
                </c:pt>
                <c:pt idx="33">
                  <c:v>Emails Opened</c:v>
                </c:pt>
                <c:pt idx="34">
                  <c:v>Bought in L12M</c:v>
                </c:pt>
                <c:pt idx="35">
                  <c:v>Trans in L12M</c:v>
                </c:pt>
                <c:pt idx="36">
                  <c:v>Bought in L9M</c:v>
                </c:pt>
                <c:pt idx="37">
                  <c:v>Bought in L6M</c:v>
                </c:pt>
                <c:pt idx="38">
                  <c:v>Bought in L3M</c:v>
                </c:pt>
                <c:pt idx="39">
                  <c:v>Bought in L1M</c:v>
                </c:pt>
                <c:pt idx="40">
                  <c:v>Bought in December</c:v>
                </c:pt>
                <c:pt idx="41">
                  <c:v>Trans in December</c:v>
                </c:pt>
                <c:pt idx="42">
                  <c:v>Bought in Week 1</c:v>
                </c:pt>
                <c:pt idx="43">
                  <c:v>Paid with Cash</c:v>
                </c:pt>
                <c:pt idx="44">
                  <c:v>Paid with Card</c:v>
                </c:pt>
                <c:pt idx="45">
                  <c:v>Paid with Gift Card</c:v>
                </c:pt>
                <c:pt idx="46">
                  <c:v>AGE: Under 13</c:v>
                </c:pt>
                <c:pt idx="47">
                  <c:v>AGE: 13-17</c:v>
                </c:pt>
                <c:pt idx="48">
                  <c:v>AGE: 18-25</c:v>
                </c:pt>
                <c:pt idx="49">
                  <c:v>AGE: 26-30</c:v>
                </c:pt>
                <c:pt idx="50">
                  <c:v>AGE: 31-35</c:v>
                </c:pt>
                <c:pt idx="51">
                  <c:v>AGE: 36-40</c:v>
                </c:pt>
                <c:pt idx="52">
                  <c:v>AGE: 41-45</c:v>
                </c:pt>
                <c:pt idx="53">
                  <c:v>AGE: 46-55</c:v>
                </c:pt>
                <c:pt idx="54">
                  <c:v>AGE: 56-65</c:v>
                </c:pt>
                <c:pt idx="55">
                  <c:v>AGE: Over 65</c:v>
                </c:pt>
                <c:pt idx="56">
                  <c:v>SW Spend</c:v>
                </c:pt>
                <c:pt idx="57">
                  <c:v>HW Spend</c:v>
                </c:pt>
                <c:pt idx="58">
                  <c:v>ACC Spend</c:v>
                </c:pt>
                <c:pt idx="59">
                  <c:v>Digital Spend</c:v>
                </c:pt>
                <c:pt idx="60">
                  <c:v>PEGI 16 or Under Spend</c:v>
                </c:pt>
                <c:pt idx="61">
                  <c:v>Tech Spend</c:v>
                </c:pt>
                <c:pt idx="62">
                  <c:v>Board Games Spend</c:v>
                </c:pt>
                <c:pt idx="63">
                  <c:v>Clothing Spend</c:v>
                </c:pt>
                <c:pt idx="64">
                  <c:v>TCG Spend</c:v>
                </c:pt>
                <c:pt idx="65">
                  <c:v>Toys &amp; Collectables Spend</c:v>
                </c:pt>
              </c:strCache>
            </c:strRef>
          </c:cat>
          <c:val>
            <c:numRef>
              <c:f>'Crib Sheet'!$A$32:$BP$32</c:f>
              <c:numCache>
                <c:formatCode>General</c:formatCode>
                <c:ptCount val="68"/>
                <c:pt idx="0" formatCode="0">
                  <c:v>5</c:v>
                </c:pt>
                <c:pt idx="1">
                  <c:v>0</c:v>
                </c:pt>
                <c:pt idx="2" formatCode="0">
                  <c:v>39.300779238773941</c:v>
                </c:pt>
                <c:pt idx="3" formatCode="0">
                  <c:v>221.34481288082088</c:v>
                </c:pt>
                <c:pt idx="4" formatCode="0">
                  <c:v>-35.532702542504893</c:v>
                </c:pt>
                <c:pt idx="5" formatCode="0">
                  <c:v>-12.228011021975121</c:v>
                </c:pt>
                <c:pt idx="6" formatCode="0">
                  <c:v>-53.720791936854553</c:v>
                </c:pt>
                <c:pt idx="7" formatCode="0">
                  <c:v>398.46174037726894</c:v>
                </c:pt>
                <c:pt idx="8" formatCode="0">
                  <c:v>130.68414594437212</c:v>
                </c:pt>
                <c:pt idx="9" formatCode="0">
                  <c:v>36.149633131271116</c:v>
                </c:pt>
                <c:pt idx="10" formatCode="0">
                  <c:v>-4.6461816642236755</c:v>
                </c:pt>
                <c:pt idx="11" formatCode="0">
                  <c:v>-23.772611802364111</c:v>
                </c:pt>
                <c:pt idx="12" formatCode="0">
                  <c:v>-43.303981605417199</c:v>
                </c:pt>
                <c:pt idx="13" formatCode="0">
                  <c:v>5.8233768670392863</c:v>
                </c:pt>
                <c:pt idx="14" formatCode="0">
                  <c:v>-25.981253394914447</c:v>
                </c:pt>
                <c:pt idx="15" formatCode="0">
                  <c:v>68.705438473306401</c:v>
                </c:pt>
                <c:pt idx="16" formatCode="0">
                  <c:v>-36.947015127197815</c:v>
                </c:pt>
                <c:pt idx="17" formatCode="0">
                  <c:v>61.182404789839779</c:v>
                </c:pt>
                <c:pt idx="18" formatCode="0">
                  <c:v>12.596168936695818</c:v>
                </c:pt>
                <c:pt idx="19" formatCode="0">
                  <c:v>-93.950707371299472</c:v>
                </c:pt>
                <c:pt idx="20" formatCode="0">
                  <c:v>-27.835769742875144</c:v>
                </c:pt>
                <c:pt idx="21" formatCode="0">
                  <c:v>6.1964511327931007</c:v>
                </c:pt>
                <c:pt idx="22" formatCode="0">
                  <c:v>-62.635822133360506</c:v>
                </c:pt>
                <c:pt idx="23" formatCode="0">
                  <c:v>-32.506822680132558</c:v>
                </c:pt>
                <c:pt idx="24" formatCode="0">
                  <c:v>339.13493613367922</c:v>
                </c:pt>
                <c:pt idx="25" formatCode="0">
                  <c:v>2.7424904938632437</c:v>
                </c:pt>
                <c:pt idx="26" formatCode="0">
                  <c:v>-6.4441702919458805</c:v>
                </c:pt>
                <c:pt idx="27" formatCode="0">
                  <c:v>-92.049828138731684</c:v>
                </c:pt>
                <c:pt idx="28" formatCode="0">
                  <c:v>-16.902617075361277</c:v>
                </c:pt>
                <c:pt idx="29" formatCode="0">
                  <c:v>-84.163082032182317</c:v>
                </c:pt>
                <c:pt idx="30" formatCode="0">
                  <c:v>80.186917142539926</c:v>
                </c:pt>
                <c:pt idx="31" formatCode="0">
                  <c:v>-80.343212074139871</c:v>
                </c:pt>
                <c:pt idx="32" formatCode="0">
                  <c:v>-76.321682516137912</c:v>
                </c:pt>
                <c:pt idx="33" formatCode="0">
                  <c:v>-8.4524873471939799</c:v>
                </c:pt>
                <c:pt idx="34" formatCode="0">
                  <c:v>-11.501600579482002</c:v>
                </c:pt>
                <c:pt idx="35" formatCode="0">
                  <c:v>-48.266131059660644</c:v>
                </c:pt>
                <c:pt idx="36" formatCode="0">
                  <c:v>-1.1117093067557988</c:v>
                </c:pt>
                <c:pt idx="37" formatCode="0">
                  <c:v>-49.861370769325852</c:v>
                </c:pt>
                <c:pt idx="38" formatCode="0">
                  <c:v>-11.369233016043779</c:v>
                </c:pt>
                <c:pt idx="39" formatCode="0">
                  <c:v>-60.50837501385233</c:v>
                </c:pt>
                <c:pt idx="40" formatCode="0">
                  <c:v>-67.165961439327333</c:v>
                </c:pt>
                <c:pt idx="41" formatCode="0">
                  <c:v>-66.417265016454195</c:v>
                </c:pt>
                <c:pt idx="42" formatCode="0">
                  <c:v>-34.035810103627369</c:v>
                </c:pt>
                <c:pt idx="43" formatCode="0">
                  <c:v>-48.168492285152809</c:v>
                </c:pt>
                <c:pt idx="44" formatCode="0">
                  <c:v>-4.6937493831787975</c:v>
                </c:pt>
                <c:pt idx="45" formatCode="0">
                  <c:v>-53.323546467690846</c:v>
                </c:pt>
                <c:pt idx="46" formatCode="0">
                  <c:v>47.172953200111351</c:v>
                </c:pt>
                <c:pt idx="47" formatCode="0">
                  <c:v>-70.583068767377853</c:v>
                </c:pt>
                <c:pt idx="48" formatCode="0">
                  <c:v>-36.648308098586455</c:v>
                </c:pt>
                <c:pt idx="49" formatCode="0">
                  <c:v>-54.035732366375591</c:v>
                </c:pt>
                <c:pt idx="50" formatCode="0">
                  <c:v>-1.6154467391057068</c:v>
                </c:pt>
                <c:pt idx="51" formatCode="0">
                  <c:v>3.5854332111033642</c:v>
                </c:pt>
                <c:pt idx="52" formatCode="0">
                  <c:v>-2.2801180750251007</c:v>
                </c:pt>
                <c:pt idx="53" formatCode="0">
                  <c:v>-5.1817151501075926</c:v>
                </c:pt>
                <c:pt idx="54" formatCode="0">
                  <c:v>-9.0383852631350123</c:v>
                </c:pt>
                <c:pt idx="55" formatCode="0">
                  <c:v>-6.897049182387704</c:v>
                </c:pt>
                <c:pt idx="56" formatCode="0">
                  <c:v>-4.5178650011073245</c:v>
                </c:pt>
                <c:pt idx="57" formatCode="0">
                  <c:v>-21.248798594458393</c:v>
                </c:pt>
                <c:pt idx="58" formatCode="0">
                  <c:v>-60.277142720206086</c:v>
                </c:pt>
                <c:pt idx="59" formatCode="0">
                  <c:v>89.877123100256284</c:v>
                </c:pt>
                <c:pt idx="60" formatCode="0">
                  <c:v>-51.488370415783621</c:v>
                </c:pt>
                <c:pt idx="61" formatCode="0">
                  <c:v>-87.275314983232192</c:v>
                </c:pt>
                <c:pt idx="62" formatCode="0">
                  <c:v>-67.541310546419879</c:v>
                </c:pt>
                <c:pt idx="63" formatCode="0">
                  <c:v>25.860583567941717</c:v>
                </c:pt>
                <c:pt idx="64" formatCode="0">
                  <c:v>-91.782175013729443</c:v>
                </c:pt>
                <c:pt idx="65" formatCode="0">
                  <c:v>0.10710289453574262</c:v>
                </c:pt>
                <c:pt idx="66" formatCode="0">
                  <c:v>-91.947449853431664</c:v>
                </c:pt>
                <c:pt idx="67" formatCode="0">
                  <c:v>-89.751552922202364</c:v>
                </c:pt>
              </c:numCache>
            </c:numRef>
          </c:val>
          <c:extLst>
            <c:ext xmlns:c16="http://schemas.microsoft.com/office/drawing/2014/chart" uri="{C3380CC4-5D6E-409C-BE32-E72D297353CC}">
              <c16:uniqueId val="{00000000-AC9C-48DB-8851-5ED0BD1797D6}"/>
            </c:ext>
          </c:extLst>
        </c:ser>
        <c:dLbls>
          <c:dLblPos val="outEnd"/>
          <c:showLegendKey val="0"/>
          <c:showVal val="1"/>
          <c:showCatName val="0"/>
          <c:showSerName val="0"/>
          <c:showPercent val="0"/>
          <c:showBubbleSize val="0"/>
        </c:dLbls>
        <c:gapWidth val="219"/>
        <c:overlap val="-27"/>
        <c:axId val="206528808"/>
        <c:axId val="206529200"/>
      </c:barChart>
      <c:catAx>
        <c:axId val="206528808"/>
        <c:scaling>
          <c:orientation val="minMax"/>
        </c:scaling>
        <c:delete val="0"/>
        <c:axPos val="b"/>
        <c:numFmt formatCode="General" sourceLinked="1"/>
        <c:majorTickMark val="none"/>
        <c:minorTickMark val="none"/>
        <c:tickLblPos val="low"/>
        <c:spPr>
          <a:noFill/>
          <a:ln w="9525" cap="flat" cmpd="sng" algn="ctr">
            <a:solidFill>
              <a:schemeClr val="bg1">
                <a:lumMod val="50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29200"/>
        <c:crosses val="autoZero"/>
        <c:auto val="1"/>
        <c:lblAlgn val="ctr"/>
        <c:lblOffset val="100"/>
        <c:noMultiLvlLbl val="0"/>
      </c:catAx>
      <c:valAx>
        <c:axId val="2065292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28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'Crib Sheet'!$C$27:$BP$27</c:f>
              <c:strCache>
                <c:ptCount val="66"/>
                <c:pt idx="0">
                  <c:v>Vol</c:v>
                </c:pt>
                <c:pt idx="1">
                  <c:v>Val</c:v>
                </c:pt>
                <c:pt idx="2">
                  <c:v>Trans</c:v>
                </c:pt>
                <c:pt idx="3">
                  <c:v>Units</c:v>
                </c:pt>
                <c:pt idx="4">
                  <c:v>ATF</c:v>
                </c:pt>
                <c:pt idx="5">
                  <c:v>ATV</c:v>
                </c:pt>
                <c:pt idx="6">
                  <c:v>ACV</c:v>
                </c:pt>
                <c:pt idx="7">
                  <c:v>AUPT</c:v>
                </c:pt>
                <c:pt idx="8">
                  <c:v>Email</c:v>
                </c:pt>
                <c:pt idx="9">
                  <c:v>Trade-in</c:v>
                </c:pt>
                <c:pt idx="10">
                  <c:v>Digital</c:v>
                </c:pt>
                <c:pt idx="11">
                  <c:v>App</c:v>
                </c:pt>
                <c:pt idx="12">
                  <c:v>Store Only</c:v>
                </c:pt>
                <c:pt idx="13">
                  <c:v>Web Only</c:v>
                </c:pt>
                <c:pt idx="14">
                  <c:v>Store &amp; Web</c:v>
                </c:pt>
                <c:pt idx="15">
                  <c:v>New Gen</c:v>
                </c:pt>
                <c:pt idx="16">
                  <c:v>Physical Only</c:v>
                </c:pt>
                <c:pt idx="17">
                  <c:v>Digital Only</c:v>
                </c:pt>
                <c:pt idx="18">
                  <c:v>Physical &amp; Digital</c:v>
                </c:pt>
                <c:pt idx="19">
                  <c:v>Mint Only</c:v>
                </c:pt>
                <c:pt idx="20">
                  <c:v>Preowned Only</c:v>
                </c:pt>
                <c:pt idx="21">
                  <c:v>Mint &amp; Preowned</c:v>
                </c:pt>
                <c:pt idx="22">
                  <c:v>Bought HW</c:v>
                </c:pt>
                <c:pt idx="23">
                  <c:v>Bought SW</c:v>
                </c:pt>
                <c:pt idx="24">
                  <c:v>Bought ACC</c:v>
                </c:pt>
                <c:pt idx="25">
                  <c:v>Bought Exclusives</c:v>
                </c:pt>
                <c:pt idx="26">
                  <c:v>Bought Tech</c:v>
                </c:pt>
                <c:pt idx="27">
                  <c:v>Bought Board Games</c:v>
                </c:pt>
                <c:pt idx="28">
                  <c:v>Bought Clothing</c:v>
                </c:pt>
                <c:pt idx="29">
                  <c:v>Bought TCG</c:v>
                </c:pt>
                <c:pt idx="30">
                  <c:v>Bought Toys &amp; Collectables</c:v>
                </c:pt>
                <c:pt idx="31">
                  <c:v>Bought PEGI 16 or Under</c:v>
                </c:pt>
                <c:pt idx="32">
                  <c:v>Opened CRM Emails</c:v>
                </c:pt>
                <c:pt idx="33">
                  <c:v>Emails Opened</c:v>
                </c:pt>
                <c:pt idx="34">
                  <c:v>Bought in L12M</c:v>
                </c:pt>
                <c:pt idx="35">
                  <c:v>Trans in L12M</c:v>
                </c:pt>
                <c:pt idx="36">
                  <c:v>Bought in L9M</c:v>
                </c:pt>
                <c:pt idx="37">
                  <c:v>Bought in L6M</c:v>
                </c:pt>
                <c:pt idx="38">
                  <c:v>Bought in L3M</c:v>
                </c:pt>
                <c:pt idx="39">
                  <c:v>Bought in L1M</c:v>
                </c:pt>
                <c:pt idx="40">
                  <c:v>Bought in December</c:v>
                </c:pt>
                <c:pt idx="41">
                  <c:v>Trans in December</c:v>
                </c:pt>
                <c:pt idx="42">
                  <c:v>Bought in Week 1</c:v>
                </c:pt>
                <c:pt idx="43">
                  <c:v>Paid with Cash</c:v>
                </c:pt>
                <c:pt idx="44">
                  <c:v>Paid with Card</c:v>
                </c:pt>
                <c:pt idx="45">
                  <c:v>Paid with Gift Card</c:v>
                </c:pt>
                <c:pt idx="46">
                  <c:v>AGE: Under 13</c:v>
                </c:pt>
                <c:pt idx="47">
                  <c:v>AGE: 13-17</c:v>
                </c:pt>
                <c:pt idx="48">
                  <c:v>AGE: 18-25</c:v>
                </c:pt>
                <c:pt idx="49">
                  <c:v>AGE: 26-30</c:v>
                </c:pt>
                <c:pt idx="50">
                  <c:v>AGE: 31-35</c:v>
                </c:pt>
                <c:pt idx="51">
                  <c:v>AGE: 36-40</c:v>
                </c:pt>
                <c:pt idx="52">
                  <c:v>AGE: 41-45</c:v>
                </c:pt>
                <c:pt idx="53">
                  <c:v>AGE: 46-55</c:v>
                </c:pt>
                <c:pt idx="54">
                  <c:v>AGE: 56-65</c:v>
                </c:pt>
                <c:pt idx="55">
                  <c:v>AGE: Over 65</c:v>
                </c:pt>
                <c:pt idx="56">
                  <c:v>SW Spend</c:v>
                </c:pt>
                <c:pt idx="57">
                  <c:v>HW Spend</c:v>
                </c:pt>
                <c:pt idx="58">
                  <c:v>ACC Spend</c:v>
                </c:pt>
                <c:pt idx="59">
                  <c:v>Digital Spend</c:v>
                </c:pt>
                <c:pt idx="60">
                  <c:v>PEGI 16 or Under Spend</c:v>
                </c:pt>
                <c:pt idx="61">
                  <c:v>Tech Spend</c:v>
                </c:pt>
                <c:pt idx="62">
                  <c:v>Board Games Spend</c:v>
                </c:pt>
                <c:pt idx="63">
                  <c:v>Clothing Spend</c:v>
                </c:pt>
                <c:pt idx="64">
                  <c:v>TCG Spend</c:v>
                </c:pt>
                <c:pt idx="65">
                  <c:v>Toys &amp; Collectables Spend</c:v>
                </c:pt>
              </c:strCache>
            </c:strRef>
          </c:cat>
          <c:val>
            <c:numRef>
              <c:f>'Crib Sheet'!$A$33:$BP$33</c:f>
              <c:numCache>
                <c:formatCode>General</c:formatCode>
                <c:ptCount val="68"/>
                <c:pt idx="0" formatCode="0">
                  <c:v>6</c:v>
                </c:pt>
                <c:pt idx="1">
                  <c:v>0</c:v>
                </c:pt>
                <c:pt idx="2" formatCode="0">
                  <c:v>-32.108211687164527</c:v>
                </c:pt>
                <c:pt idx="3" formatCode="0">
                  <c:v>-31.831266602021458</c:v>
                </c:pt>
                <c:pt idx="4" formatCode="0">
                  <c:v>-6.2527398599291359</c:v>
                </c:pt>
                <c:pt idx="5" formatCode="0">
                  <c:v>-9.418868585147294</c:v>
                </c:pt>
                <c:pt idx="6" formatCode="0">
                  <c:v>38.083356573400494</c:v>
                </c:pt>
                <c:pt idx="7" formatCode="0">
                  <c:v>-27.2845592541847</c:v>
                </c:pt>
                <c:pt idx="8" formatCode="0">
                  <c:v>0.40792132896388011</c:v>
                </c:pt>
                <c:pt idx="9" formatCode="0">
                  <c:v>-3.3773026758195925</c:v>
                </c:pt>
                <c:pt idx="10" formatCode="0">
                  <c:v>22.35305115607558</c:v>
                </c:pt>
                <c:pt idx="11" formatCode="0">
                  <c:v>120.09578560034586</c:v>
                </c:pt>
                <c:pt idx="12" formatCode="0">
                  <c:v>67.353535512372389</c:v>
                </c:pt>
                <c:pt idx="13" formatCode="0">
                  <c:v>5.251899190766423</c:v>
                </c:pt>
                <c:pt idx="14" formatCode="0">
                  <c:v>8.4265776117513838</c:v>
                </c:pt>
                <c:pt idx="15" formatCode="0">
                  <c:v>-68.483929583894835</c:v>
                </c:pt>
                <c:pt idx="16" formatCode="0">
                  <c:v>174.0890159014271</c:v>
                </c:pt>
                <c:pt idx="17" formatCode="0">
                  <c:v>34.777933576089993</c:v>
                </c:pt>
                <c:pt idx="18" formatCode="0">
                  <c:v>-19.181494380610673</c:v>
                </c:pt>
                <c:pt idx="19" formatCode="0">
                  <c:v>-72.033017694740849</c:v>
                </c:pt>
                <c:pt idx="20" formatCode="0">
                  <c:v>109.92412034669411</c:v>
                </c:pt>
                <c:pt idx="21" formatCode="0">
                  <c:v>-9.8501573778600857</c:v>
                </c:pt>
                <c:pt idx="22" formatCode="0">
                  <c:v>-97.241716911080204</c:v>
                </c:pt>
                <c:pt idx="23" formatCode="0">
                  <c:v>119.36220560198785</c:v>
                </c:pt>
                <c:pt idx="24" formatCode="0">
                  <c:v>-67.803863035958372</c:v>
                </c:pt>
                <c:pt idx="25" formatCode="0">
                  <c:v>48.156584139950155</c:v>
                </c:pt>
                <c:pt idx="26" formatCode="0">
                  <c:v>45.820810521690106</c:v>
                </c:pt>
                <c:pt idx="27" formatCode="0">
                  <c:v>10.923030716556156</c:v>
                </c:pt>
                <c:pt idx="28" formatCode="0">
                  <c:v>50.873629523715067</c:v>
                </c:pt>
                <c:pt idx="29" formatCode="0">
                  <c:v>57.6197580522431</c:v>
                </c:pt>
                <c:pt idx="30" formatCode="0">
                  <c:v>12.175890384340534</c:v>
                </c:pt>
                <c:pt idx="31" formatCode="0">
                  <c:v>81.373553613264278</c:v>
                </c:pt>
                <c:pt idx="32" formatCode="0">
                  <c:v>58.563703515296851</c:v>
                </c:pt>
                <c:pt idx="33" formatCode="0">
                  <c:v>63.099519172041454</c:v>
                </c:pt>
                <c:pt idx="34" formatCode="0">
                  <c:v>36.800848078515457</c:v>
                </c:pt>
                <c:pt idx="35" formatCode="0">
                  <c:v>43.74247303120373</c:v>
                </c:pt>
                <c:pt idx="36" formatCode="0">
                  <c:v>24.72761413289804</c:v>
                </c:pt>
                <c:pt idx="37" formatCode="0">
                  <c:v>35.333649641332869</c:v>
                </c:pt>
                <c:pt idx="38" formatCode="0">
                  <c:v>37.84683119104011</c:v>
                </c:pt>
                <c:pt idx="39" formatCode="0">
                  <c:v>72.349055578266331</c:v>
                </c:pt>
                <c:pt idx="40" formatCode="0">
                  <c:v>75.762270695661869</c:v>
                </c:pt>
                <c:pt idx="41" formatCode="0">
                  <c:v>92.557837109391016</c:v>
                </c:pt>
                <c:pt idx="42" formatCode="0">
                  <c:v>32.944083558840276</c:v>
                </c:pt>
                <c:pt idx="43" formatCode="0">
                  <c:v>32.174376513822722</c:v>
                </c:pt>
                <c:pt idx="44" formatCode="0">
                  <c:v>109.07438186841509</c:v>
                </c:pt>
                <c:pt idx="45" formatCode="0">
                  <c:v>66.278475553573202</c:v>
                </c:pt>
                <c:pt idx="46" formatCode="0">
                  <c:v>-5.843556952225498</c:v>
                </c:pt>
                <c:pt idx="47" formatCode="0">
                  <c:v>129.74028865114903</c:v>
                </c:pt>
                <c:pt idx="48" formatCode="0">
                  <c:v>-15.226924691787289</c:v>
                </c:pt>
                <c:pt idx="49" formatCode="0">
                  <c:v>-35.538116926294791</c:v>
                </c:pt>
                <c:pt idx="50" formatCode="0">
                  <c:v>5.6932034249638832</c:v>
                </c:pt>
                <c:pt idx="51" formatCode="0">
                  <c:v>22.77774573337328</c:v>
                </c:pt>
                <c:pt idx="52" formatCode="0">
                  <c:v>26.488436075677953</c:v>
                </c:pt>
                <c:pt idx="53" formatCode="0">
                  <c:v>22.303558926648122</c:v>
                </c:pt>
                <c:pt idx="54" formatCode="0">
                  <c:v>14.705905934781384</c:v>
                </c:pt>
                <c:pt idx="55" formatCode="0">
                  <c:v>10.126406681852316</c:v>
                </c:pt>
                <c:pt idx="56" formatCode="0">
                  <c:v>8.4743632731532728</c:v>
                </c:pt>
                <c:pt idx="57" formatCode="0">
                  <c:v>16.468585100081384</c:v>
                </c:pt>
                <c:pt idx="58" formatCode="0">
                  <c:v>75.793873346801803</c:v>
                </c:pt>
                <c:pt idx="59" formatCode="0">
                  <c:v>-83.031869963993785</c:v>
                </c:pt>
                <c:pt idx="60" formatCode="0">
                  <c:v>59.614438693383931</c:v>
                </c:pt>
                <c:pt idx="61" formatCode="0">
                  <c:v>42.766191151637969</c:v>
                </c:pt>
                <c:pt idx="62" formatCode="0">
                  <c:v>83.552359732981529</c:v>
                </c:pt>
                <c:pt idx="63" formatCode="0">
                  <c:v>-26.301230591335496</c:v>
                </c:pt>
                <c:pt idx="64" formatCode="0">
                  <c:v>61.505074178316306</c:v>
                </c:pt>
                <c:pt idx="65" formatCode="0">
                  <c:v>-25.638667164032299</c:v>
                </c:pt>
                <c:pt idx="66" formatCode="0">
                  <c:v>37.363454917519277</c:v>
                </c:pt>
                <c:pt idx="67" formatCode="0">
                  <c:v>48.14170288403443</c:v>
                </c:pt>
              </c:numCache>
            </c:numRef>
          </c:val>
          <c:extLst>
            <c:ext xmlns:c16="http://schemas.microsoft.com/office/drawing/2014/chart" uri="{C3380CC4-5D6E-409C-BE32-E72D297353CC}">
              <c16:uniqueId val="{00000000-9C1E-4FA3-971F-D3B77979E910}"/>
            </c:ext>
          </c:extLst>
        </c:ser>
        <c:dLbls>
          <c:dLblPos val="outEnd"/>
          <c:showLegendKey val="0"/>
          <c:showVal val="1"/>
          <c:showCatName val="0"/>
          <c:showSerName val="0"/>
          <c:showPercent val="0"/>
          <c:showBubbleSize val="0"/>
        </c:dLbls>
        <c:gapWidth val="219"/>
        <c:overlap val="-27"/>
        <c:axId val="206531552"/>
        <c:axId val="203051920"/>
      </c:barChart>
      <c:catAx>
        <c:axId val="206531552"/>
        <c:scaling>
          <c:orientation val="minMax"/>
        </c:scaling>
        <c:delete val="0"/>
        <c:axPos val="b"/>
        <c:numFmt formatCode="General" sourceLinked="1"/>
        <c:majorTickMark val="none"/>
        <c:minorTickMark val="none"/>
        <c:tickLblPos val="low"/>
        <c:spPr>
          <a:noFill/>
          <a:ln w="9525" cap="flat" cmpd="sng" algn="ctr">
            <a:solidFill>
              <a:schemeClr val="bg1">
                <a:lumMod val="50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51920"/>
        <c:crosses val="autoZero"/>
        <c:auto val="1"/>
        <c:lblAlgn val="ctr"/>
        <c:lblOffset val="100"/>
        <c:noMultiLvlLbl val="0"/>
      </c:catAx>
      <c:valAx>
        <c:axId val="2030519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3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'Crib Sheet'!$C$27:$BP$27</c:f>
              <c:strCache>
                <c:ptCount val="66"/>
                <c:pt idx="0">
                  <c:v>Vol</c:v>
                </c:pt>
                <c:pt idx="1">
                  <c:v>Val</c:v>
                </c:pt>
                <c:pt idx="2">
                  <c:v>Trans</c:v>
                </c:pt>
                <c:pt idx="3">
                  <c:v>Units</c:v>
                </c:pt>
                <c:pt idx="4">
                  <c:v>ATF</c:v>
                </c:pt>
                <c:pt idx="5">
                  <c:v>ATV</c:v>
                </c:pt>
                <c:pt idx="6">
                  <c:v>ACV</c:v>
                </c:pt>
                <c:pt idx="7">
                  <c:v>AUPT</c:v>
                </c:pt>
                <c:pt idx="8">
                  <c:v>Email</c:v>
                </c:pt>
                <c:pt idx="9">
                  <c:v>Trade-in</c:v>
                </c:pt>
                <c:pt idx="10">
                  <c:v>Digital</c:v>
                </c:pt>
                <c:pt idx="11">
                  <c:v>App</c:v>
                </c:pt>
                <c:pt idx="12">
                  <c:v>Store Only</c:v>
                </c:pt>
                <c:pt idx="13">
                  <c:v>Web Only</c:v>
                </c:pt>
                <c:pt idx="14">
                  <c:v>Store &amp; Web</c:v>
                </c:pt>
                <c:pt idx="15">
                  <c:v>New Gen</c:v>
                </c:pt>
                <c:pt idx="16">
                  <c:v>Physical Only</c:v>
                </c:pt>
                <c:pt idx="17">
                  <c:v>Digital Only</c:v>
                </c:pt>
                <c:pt idx="18">
                  <c:v>Physical &amp; Digital</c:v>
                </c:pt>
                <c:pt idx="19">
                  <c:v>Mint Only</c:v>
                </c:pt>
                <c:pt idx="20">
                  <c:v>Preowned Only</c:v>
                </c:pt>
                <c:pt idx="21">
                  <c:v>Mint &amp; Preowned</c:v>
                </c:pt>
                <c:pt idx="22">
                  <c:v>Bought HW</c:v>
                </c:pt>
                <c:pt idx="23">
                  <c:v>Bought SW</c:v>
                </c:pt>
                <c:pt idx="24">
                  <c:v>Bought ACC</c:v>
                </c:pt>
                <c:pt idx="25">
                  <c:v>Bought Exclusives</c:v>
                </c:pt>
                <c:pt idx="26">
                  <c:v>Bought Tech</c:v>
                </c:pt>
                <c:pt idx="27">
                  <c:v>Bought Board Games</c:v>
                </c:pt>
                <c:pt idx="28">
                  <c:v>Bought Clothing</c:v>
                </c:pt>
                <c:pt idx="29">
                  <c:v>Bought TCG</c:v>
                </c:pt>
                <c:pt idx="30">
                  <c:v>Bought Toys &amp; Collectables</c:v>
                </c:pt>
                <c:pt idx="31">
                  <c:v>Bought PEGI 16 or Under</c:v>
                </c:pt>
                <c:pt idx="32">
                  <c:v>Opened CRM Emails</c:v>
                </c:pt>
                <c:pt idx="33">
                  <c:v>Emails Opened</c:v>
                </c:pt>
                <c:pt idx="34">
                  <c:v>Bought in L12M</c:v>
                </c:pt>
                <c:pt idx="35">
                  <c:v>Trans in L12M</c:v>
                </c:pt>
                <c:pt idx="36">
                  <c:v>Bought in L9M</c:v>
                </c:pt>
                <c:pt idx="37">
                  <c:v>Bought in L6M</c:v>
                </c:pt>
                <c:pt idx="38">
                  <c:v>Bought in L3M</c:v>
                </c:pt>
                <c:pt idx="39">
                  <c:v>Bought in L1M</c:v>
                </c:pt>
                <c:pt idx="40">
                  <c:v>Bought in December</c:v>
                </c:pt>
                <c:pt idx="41">
                  <c:v>Trans in December</c:v>
                </c:pt>
                <c:pt idx="42">
                  <c:v>Bought in Week 1</c:v>
                </c:pt>
                <c:pt idx="43">
                  <c:v>Paid with Cash</c:v>
                </c:pt>
                <c:pt idx="44">
                  <c:v>Paid with Card</c:v>
                </c:pt>
                <c:pt idx="45">
                  <c:v>Paid with Gift Card</c:v>
                </c:pt>
                <c:pt idx="46">
                  <c:v>AGE: Under 13</c:v>
                </c:pt>
                <c:pt idx="47">
                  <c:v>AGE: 13-17</c:v>
                </c:pt>
                <c:pt idx="48">
                  <c:v>AGE: 18-25</c:v>
                </c:pt>
                <c:pt idx="49">
                  <c:v>AGE: 26-30</c:v>
                </c:pt>
                <c:pt idx="50">
                  <c:v>AGE: 31-35</c:v>
                </c:pt>
                <c:pt idx="51">
                  <c:v>AGE: 36-40</c:v>
                </c:pt>
                <c:pt idx="52">
                  <c:v>AGE: 41-45</c:v>
                </c:pt>
                <c:pt idx="53">
                  <c:v>AGE: 46-55</c:v>
                </c:pt>
                <c:pt idx="54">
                  <c:v>AGE: 56-65</c:v>
                </c:pt>
                <c:pt idx="55">
                  <c:v>AGE: Over 65</c:v>
                </c:pt>
                <c:pt idx="56">
                  <c:v>SW Spend</c:v>
                </c:pt>
                <c:pt idx="57">
                  <c:v>HW Spend</c:v>
                </c:pt>
                <c:pt idx="58">
                  <c:v>ACC Spend</c:v>
                </c:pt>
                <c:pt idx="59">
                  <c:v>Digital Spend</c:v>
                </c:pt>
                <c:pt idx="60">
                  <c:v>PEGI 16 or Under Spend</c:v>
                </c:pt>
                <c:pt idx="61">
                  <c:v>Tech Spend</c:v>
                </c:pt>
                <c:pt idx="62">
                  <c:v>Board Games Spend</c:v>
                </c:pt>
                <c:pt idx="63">
                  <c:v>Clothing Spend</c:v>
                </c:pt>
                <c:pt idx="64">
                  <c:v>TCG Spend</c:v>
                </c:pt>
                <c:pt idx="65">
                  <c:v>Toys &amp; Collectables Spend</c:v>
                </c:pt>
              </c:strCache>
            </c:strRef>
          </c:cat>
          <c:val>
            <c:numRef>
              <c:f>'Crib Sheet'!$A$34:$BP$34</c:f>
              <c:numCache>
                <c:formatCode>General</c:formatCode>
                <c:ptCount val="68"/>
                <c:pt idx="0" formatCode="0">
                  <c:v>7</c:v>
                </c:pt>
                <c:pt idx="1">
                  <c:v>0</c:v>
                </c:pt>
                <c:pt idx="2" formatCode="0">
                  <c:v>-71.325304240072938</c:v>
                </c:pt>
                <c:pt idx="3" formatCode="0">
                  <c:v>-47.228230974178601</c:v>
                </c:pt>
                <c:pt idx="4" formatCode="0">
                  <c:v>-29.012197679067313</c:v>
                </c:pt>
                <c:pt idx="5" formatCode="0">
                  <c:v>-29.50471349323692</c:v>
                </c:pt>
                <c:pt idx="6" formatCode="0">
                  <c:v>147.56253009713967</c:v>
                </c:pt>
                <c:pt idx="7" formatCode="0">
                  <c:v>-25.66079340329118</c:v>
                </c:pt>
                <c:pt idx="8" formatCode="0">
                  <c:v>84.03602070495208</c:v>
                </c:pt>
                <c:pt idx="9" formatCode="0">
                  <c:v>-0.69380343955847934</c:v>
                </c:pt>
                <c:pt idx="10" formatCode="0">
                  <c:v>30.026193302698147</c:v>
                </c:pt>
                <c:pt idx="11" formatCode="0">
                  <c:v>232.72239316686415</c:v>
                </c:pt>
                <c:pt idx="12" formatCode="0">
                  <c:v>127.7763292394385</c:v>
                </c:pt>
                <c:pt idx="13" formatCode="0">
                  <c:v>14.749244272829841</c:v>
                </c:pt>
                <c:pt idx="14" formatCode="0">
                  <c:v>-4.5950685839914058</c:v>
                </c:pt>
                <c:pt idx="15" formatCode="0">
                  <c:v>-79.065875033917237</c:v>
                </c:pt>
                <c:pt idx="16" formatCode="0">
                  <c:v>313.52537914216828</c:v>
                </c:pt>
                <c:pt idx="17" formatCode="0">
                  <c:v>52.673962217473274</c:v>
                </c:pt>
                <c:pt idx="18" formatCode="0">
                  <c:v>-36.531823184860158</c:v>
                </c:pt>
                <c:pt idx="19" formatCode="0">
                  <c:v>-82.462432511797729</c:v>
                </c:pt>
                <c:pt idx="20" formatCode="0">
                  <c:v>191.98616036493479</c:v>
                </c:pt>
                <c:pt idx="21" formatCode="0">
                  <c:v>-18.502631440146146</c:v>
                </c:pt>
                <c:pt idx="22" formatCode="0">
                  <c:v>-99.711882519407396</c:v>
                </c:pt>
                <c:pt idx="23" formatCode="0">
                  <c:v>196.89680637772153</c:v>
                </c:pt>
                <c:pt idx="24" formatCode="0">
                  <c:v>11.515722257433353</c:v>
                </c:pt>
                <c:pt idx="25" formatCode="0">
                  <c:v>62.675787404729419</c:v>
                </c:pt>
                <c:pt idx="26" formatCode="0">
                  <c:v>70.829967600208306</c:v>
                </c:pt>
                <c:pt idx="27" formatCode="0">
                  <c:v>208.97349904009343</c:v>
                </c:pt>
                <c:pt idx="28" formatCode="0">
                  <c:v>139.1081460923651</c:v>
                </c:pt>
                <c:pt idx="29" formatCode="0">
                  <c:v>145.15057398404511</c:v>
                </c:pt>
                <c:pt idx="30" formatCode="0">
                  <c:v>87.753564371150617</c:v>
                </c:pt>
                <c:pt idx="31" formatCode="0">
                  <c:v>170.53200767176895</c:v>
                </c:pt>
                <c:pt idx="32" formatCode="0">
                  <c:v>101.59956614329334</c:v>
                </c:pt>
                <c:pt idx="33" formatCode="0">
                  <c:v>84.66085821718363</c:v>
                </c:pt>
                <c:pt idx="34" formatCode="0">
                  <c:v>54.702092618680354</c:v>
                </c:pt>
                <c:pt idx="35" formatCode="0">
                  <c:v>114.6647142366092</c:v>
                </c:pt>
                <c:pt idx="36" formatCode="0">
                  <c:v>32.311284944817999</c:v>
                </c:pt>
                <c:pt idx="37" formatCode="0">
                  <c:v>143.1718243507612</c:v>
                </c:pt>
                <c:pt idx="38" formatCode="0">
                  <c:v>60.475571876444491</c:v>
                </c:pt>
                <c:pt idx="39" formatCode="0">
                  <c:v>152.1652364945723</c:v>
                </c:pt>
                <c:pt idx="40" formatCode="0">
                  <c:v>214.60885835440126</c:v>
                </c:pt>
                <c:pt idx="41" formatCode="0">
                  <c:v>261.74616574122825</c:v>
                </c:pt>
                <c:pt idx="42" formatCode="0">
                  <c:v>79.373460684866245</c:v>
                </c:pt>
                <c:pt idx="43" formatCode="0">
                  <c:v>101.74403565474927</c:v>
                </c:pt>
                <c:pt idx="44" formatCode="0">
                  <c:v>170.97956151158104</c:v>
                </c:pt>
                <c:pt idx="45" formatCode="0">
                  <c:v>114.40494196207629</c:v>
                </c:pt>
                <c:pt idx="46" formatCode="0">
                  <c:v>20.697599754982619</c:v>
                </c:pt>
                <c:pt idx="47" formatCode="0">
                  <c:v>201.41593283309902</c:v>
                </c:pt>
                <c:pt idx="48" formatCode="0">
                  <c:v>-39.785979963249559</c:v>
                </c:pt>
                <c:pt idx="49" formatCode="0">
                  <c:v>-50.20693472523876</c:v>
                </c:pt>
                <c:pt idx="50" formatCode="0">
                  <c:v>10.810641069308843</c:v>
                </c:pt>
                <c:pt idx="51" formatCode="0">
                  <c:v>32.431658323938564</c:v>
                </c:pt>
                <c:pt idx="52" formatCode="0">
                  <c:v>36.67741707969256</c:v>
                </c:pt>
                <c:pt idx="53" formatCode="0">
                  <c:v>22.644162061764092</c:v>
                </c:pt>
                <c:pt idx="54" formatCode="0">
                  <c:v>12.779928006535073</c:v>
                </c:pt>
                <c:pt idx="55" formatCode="0">
                  <c:v>4.8839768065821261</c:v>
                </c:pt>
                <c:pt idx="56" formatCode="0">
                  <c:v>4.1924247488869497</c:v>
                </c:pt>
                <c:pt idx="57" formatCode="0">
                  <c:v>17.239464627686573</c:v>
                </c:pt>
                <c:pt idx="58" formatCode="0">
                  <c:v>52.022297303004336</c:v>
                </c:pt>
                <c:pt idx="59" formatCode="0">
                  <c:v>-52.815923419113901</c:v>
                </c:pt>
                <c:pt idx="60" formatCode="0">
                  <c:v>9.9675011448252491</c:v>
                </c:pt>
                <c:pt idx="61" formatCode="0">
                  <c:v>38.647109022269149</c:v>
                </c:pt>
                <c:pt idx="62" formatCode="0">
                  <c:v>54.052076124234759</c:v>
                </c:pt>
                <c:pt idx="63" formatCode="0">
                  <c:v>-36.6846939620849</c:v>
                </c:pt>
                <c:pt idx="64" formatCode="0">
                  <c:v>44.296219976412232</c:v>
                </c:pt>
                <c:pt idx="65" formatCode="0">
                  <c:v>-30.752848988843013</c:v>
                </c:pt>
                <c:pt idx="66" formatCode="0">
                  <c:v>64.632375415069021</c:v>
                </c:pt>
                <c:pt idx="67" formatCode="0">
                  <c:v>57.172982429764943</c:v>
                </c:pt>
              </c:numCache>
            </c:numRef>
          </c:val>
          <c:extLst>
            <c:ext xmlns:c16="http://schemas.microsoft.com/office/drawing/2014/chart" uri="{C3380CC4-5D6E-409C-BE32-E72D297353CC}">
              <c16:uniqueId val="{00000000-EDD5-4840-A1DC-40ECE932980B}"/>
            </c:ext>
          </c:extLst>
        </c:ser>
        <c:dLbls>
          <c:dLblPos val="outEnd"/>
          <c:showLegendKey val="0"/>
          <c:showVal val="1"/>
          <c:showCatName val="0"/>
          <c:showSerName val="0"/>
          <c:showPercent val="0"/>
          <c:showBubbleSize val="0"/>
        </c:dLbls>
        <c:gapWidth val="219"/>
        <c:overlap val="-27"/>
        <c:axId val="207551472"/>
        <c:axId val="207549512"/>
      </c:barChart>
      <c:catAx>
        <c:axId val="207551472"/>
        <c:scaling>
          <c:orientation val="minMax"/>
        </c:scaling>
        <c:delete val="0"/>
        <c:axPos val="b"/>
        <c:numFmt formatCode="General" sourceLinked="1"/>
        <c:majorTickMark val="none"/>
        <c:minorTickMark val="none"/>
        <c:tickLblPos val="low"/>
        <c:spPr>
          <a:noFill/>
          <a:ln w="9525" cap="flat" cmpd="sng" algn="ctr">
            <a:solidFill>
              <a:schemeClr val="bg1">
                <a:lumMod val="50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49512"/>
        <c:crosses val="autoZero"/>
        <c:auto val="1"/>
        <c:lblAlgn val="ctr"/>
        <c:lblOffset val="100"/>
        <c:noMultiLvlLbl val="0"/>
      </c:catAx>
      <c:valAx>
        <c:axId val="2075495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51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'Crib Sheet'!$C$27:$BP$27</c:f>
              <c:strCache>
                <c:ptCount val="66"/>
                <c:pt idx="0">
                  <c:v>Vol</c:v>
                </c:pt>
                <c:pt idx="1">
                  <c:v>Val</c:v>
                </c:pt>
                <c:pt idx="2">
                  <c:v>Trans</c:v>
                </c:pt>
                <c:pt idx="3">
                  <c:v>Units</c:v>
                </c:pt>
                <c:pt idx="4">
                  <c:v>ATF</c:v>
                </c:pt>
                <c:pt idx="5">
                  <c:v>ATV</c:v>
                </c:pt>
                <c:pt idx="6">
                  <c:v>ACV</c:v>
                </c:pt>
                <c:pt idx="7">
                  <c:v>AUPT</c:v>
                </c:pt>
                <c:pt idx="8">
                  <c:v>Email</c:v>
                </c:pt>
                <c:pt idx="9">
                  <c:v>Trade-in</c:v>
                </c:pt>
                <c:pt idx="10">
                  <c:v>Digital</c:v>
                </c:pt>
                <c:pt idx="11">
                  <c:v>App</c:v>
                </c:pt>
                <c:pt idx="12">
                  <c:v>Store Only</c:v>
                </c:pt>
                <c:pt idx="13">
                  <c:v>Web Only</c:v>
                </c:pt>
                <c:pt idx="14">
                  <c:v>Store &amp; Web</c:v>
                </c:pt>
                <c:pt idx="15">
                  <c:v>New Gen</c:v>
                </c:pt>
                <c:pt idx="16">
                  <c:v>Physical Only</c:v>
                </c:pt>
                <c:pt idx="17">
                  <c:v>Digital Only</c:v>
                </c:pt>
                <c:pt idx="18">
                  <c:v>Physical &amp; Digital</c:v>
                </c:pt>
                <c:pt idx="19">
                  <c:v>Mint Only</c:v>
                </c:pt>
                <c:pt idx="20">
                  <c:v>Preowned Only</c:v>
                </c:pt>
                <c:pt idx="21">
                  <c:v>Mint &amp; Preowned</c:v>
                </c:pt>
                <c:pt idx="22">
                  <c:v>Bought HW</c:v>
                </c:pt>
                <c:pt idx="23">
                  <c:v>Bought SW</c:v>
                </c:pt>
                <c:pt idx="24">
                  <c:v>Bought ACC</c:v>
                </c:pt>
                <c:pt idx="25">
                  <c:v>Bought Exclusives</c:v>
                </c:pt>
                <c:pt idx="26">
                  <c:v>Bought Tech</c:v>
                </c:pt>
                <c:pt idx="27">
                  <c:v>Bought Board Games</c:v>
                </c:pt>
                <c:pt idx="28">
                  <c:v>Bought Clothing</c:v>
                </c:pt>
                <c:pt idx="29">
                  <c:v>Bought TCG</c:v>
                </c:pt>
                <c:pt idx="30">
                  <c:v>Bought Toys &amp; Collectables</c:v>
                </c:pt>
                <c:pt idx="31">
                  <c:v>Bought PEGI 16 or Under</c:v>
                </c:pt>
                <c:pt idx="32">
                  <c:v>Opened CRM Emails</c:v>
                </c:pt>
                <c:pt idx="33">
                  <c:v>Emails Opened</c:v>
                </c:pt>
                <c:pt idx="34">
                  <c:v>Bought in L12M</c:v>
                </c:pt>
                <c:pt idx="35">
                  <c:v>Trans in L12M</c:v>
                </c:pt>
                <c:pt idx="36">
                  <c:v>Bought in L9M</c:v>
                </c:pt>
                <c:pt idx="37">
                  <c:v>Bought in L6M</c:v>
                </c:pt>
                <c:pt idx="38">
                  <c:v>Bought in L3M</c:v>
                </c:pt>
                <c:pt idx="39">
                  <c:v>Bought in L1M</c:v>
                </c:pt>
                <c:pt idx="40">
                  <c:v>Bought in December</c:v>
                </c:pt>
                <c:pt idx="41">
                  <c:v>Trans in December</c:v>
                </c:pt>
                <c:pt idx="42">
                  <c:v>Bought in Week 1</c:v>
                </c:pt>
                <c:pt idx="43">
                  <c:v>Paid with Cash</c:v>
                </c:pt>
                <c:pt idx="44">
                  <c:v>Paid with Card</c:v>
                </c:pt>
                <c:pt idx="45">
                  <c:v>Paid with Gift Card</c:v>
                </c:pt>
                <c:pt idx="46">
                  <c:v>AGE: Under 13</c:v>
                </c:pt>
                <c:pt idx="47">
                  <c:v>AGE: 13-17</c:v>
                </c:pt>
                <c:pt idx="48">
                  <c:v>AGE: 18-25</c:v>
                </c:pt>
                <c:pt idx="49">
                  <c:v>AGE: 26-30</c:v>
                </c:pt>
                <c:pt idx="50">
                  <c:v>AGE: 31-35</c:v>
                </c:pt>
                <c:pt idx="51">
                  <c:v>AGE: 36-40</c:v>
                </c:pt>
                <c:pt idx="52">
                  <c:v>AGE: 41-45</c:v>
                </c:pt>
                <c:pt idx="53">
                  <c:v>AGE: 46-55</c:v>
                </c:pt>
                <c:pt idx="54">
                  <c:v>AGE: 56-65</c:v>
                </c:pt>
                <c:pt idx="55">
                  <c:v>AGE: Over 65</c:v>
                </c:pt>
                <c:pt idx="56">
                  <c:v>SW Spend</c:v>
                </c:pt>
                <c:pt idx="57">
                  <c:v>HW Spend</c:v>
                </c:pt>
                <c:pt idx="58">
                  <c:v>ACC Spend</c:v>
                </c:pt>
                <c:pt idx="59">
                  <c:v>Digital Spend</c:v>
                </c:pt>
                <c:pt idx="60">
                  <c:v>PEGI 16 or Under Spend</c:v>
                </c:pt>
                <c:pt idx="61">
                  <c:v>Tech Spend</c:v>
                </c:pt>
                <c:pt idx="62">
                  <c:v>Board Games Spend</c:v>
                </c:pt>
                <c:pt idx="63">
                  <c:v>Clothing Spend</c:v>
                </c:pt>
                <c:pt idx="64">
                  <c:v>TCG Spend</c:v>
                </c:pt>
                <c:pt idx="65">
                  <c:v>Toys &amp; Collectables Spend</c:v>
                </c:pt>
              </c:strCache>
            </c:strRef>
          </c:cat>
          <c:val>
            <c:numRef>
              <c:f>'Crib Sheet'!$A$35:$BP$35</c:f>
              <c:numCache>
                <c:formatCode>General</c:formatCode>
                <c:ptCount val="68"/>
                <c:pt idx="0" formatCode="0">
                  <c:v>8</c:v>
                </c:pt>
                <c:pt idx="1">
                  <c:v>0</c:v>
                </c:pt>
                <c:pt idx="2" formatCode="0">
                  <c:v>-49.841601493921495</c:v>
                </c:pt>
                <c:pt idx="3" formatCode="0">
                  <c:v>88.664077811161604</c:v>
                </c:pt>
                <c:pt idx="4" formatCode="0">
                  <c:v>96.251516942513547</c:v>
                </c:pt>
                <c:pt idx="5" formatCode="0">
                  <c:v>105.0654919493486</c:v>
                </c:pt>
                <c:pt idx="6" formatCode="0">
                  <c:v>291.26352273534116</c:v>
                </c:pt>
                <c:pt idx="7" formatCode="0">
                  <c:v>-3.8661811381434603</c:v>
                </c:pt>
                <c:pt idx="8" formatCode="0">
                  <c:v>276.13656621891175</c:v>
                </c:pt>
                <c:pt idx="9" formatCode="0">
                  <c:v>4.4911627406257963</c:v>
                </c:pt>
                <c:pt idx="10" formatCode="0">
                  <c:v>35.96463181881424</c:v>
                </c:pt>
                <c:pt idx="11" formatCode="0">
                  <c:v>261.86174543485095</c:v>
                </c:pt>
                <c:pt idx="12" formatCode="0">
                  <c:v>162.2194112146646</c:v>
                </c:pt>
                <c:pt idx="13" formatCode="0">
                  <c:v>19.15760420499933</c:v>
                </c:pt>
                <c:pt idx="14" formatCode="0">
                  <c:v>-17.503188190272184</c:v>
                </c:pt>
                <c:pt idx="15" formatCode="0">
                  <c:v>-69.219565034058121</c:v>
                </c:pt>
                <c:pt idx="16" formatCode="0">
                  <c:v>380.39162918914667</c:v>
                </c:pt>
                <c:pt idx="17" formatCode="0">
                  <c:v>74.191713547610675</c:v>
                </c:pt>
                <c:pt idx="18" formatCode="0">
                  <c:v>-46.422877325805814</c:v>
                </c:pt>
                <c:pt idx="19" formatCode="0">
                  <c:v>-77.3739228392256</c:v>
                </c:pt>
                <c:pt idx="20" formatCode="0">
                  <c:v>235.39453548883739</c:v>
                </c:pt>
                <c:pt idx="21" formatCode="0">
                  <c:v>-22.138870666158809</c:v>
                </c:pt>
                <c:pt idx="22" formatCode="0">
                  <c:v>-99.945096060047263</c:v>
                </c:pt>
                <c:pt idx="23" formatCode="0">
                  <c:v>229.25788230462814</c:v>
                </c:pt>
                <c:pt idx="24" formatCode="0">
                  <c:v>200.40258428797199</c:v>
                </c:pt>
                <c:pt idx="25" formatCode="0">
                  <c:v>68.882630898274897</c:v>
                </c:pt>
                <c:pt idx="26" formatCode="0">
                  <c:v>92.750277547739756</c:v>
                </c:pt>
                <c:pt idx="27" formatCode="0">
                  <c:v>482.89499753222196</c:v>
                </c:pt>
                <c:pt idx="28" formatCode="0">
                  <c:v>202.25060277323672</c:v>
                </c:pt>
                <c:pt idx="29" formatCode="0">
                  <c:v>184.17285690844614</c:v>
                </c:pt>
                <c:pt idx="30" formatCode="0">
                  <c:v>216.03194498964859</c:v>
                </c:pt>
                <c:pt idx="31" formatCode="0">
                  <c:v>170.00232362323163</c:v>
                </c:pt>
                <c:pt idx="32" formatCode="0">
                  <c:v>89.30934070707869</c:v>
                </c:pt>
                <c:pt idx="33" formatCode="0">
                  <c:v>90.292583042724772</c:v>
                </c:pt>
                <c:pt idx="34" formatCode="0">
                  <c:v>61.786050710713312</c:v>
                </c:pt>
                <c:pt idx="35" formatCode="0">
                  <c:v>173.95371145058624</c:v>
                </c:pt>
                <c:pt idx="36" formatCode="0">
                  <c:v>32.063279745532299</c:v>
                </c:pt>
                <c:pt idx="37" formatCode="0">
                  <c:v>291.67455489311476</c:v>
                </c:pt>
                <c:pt idx="38" formatCode="0">
                  <c:v>62.221733584460111</c:v>
                </c:pt>
                <c:pt idx="39" formatCode="0">
                  <c:v>170.19003749240028</c:v>
                </c:pt>
                <c:pt idx="40" formatCode="0">
                  <c:v>284.44750105256378</c:v>
                </c:pt>
                <c:pt idx="41" formatCode="0">
                  <c:v>348.44467062392903</c:v>
                </c:pt>
                <c:pt idx="42" formatCode="0">
                  <c:v>108.80374245935101</c:v>
                </c:pt>
                <c:pt idx="43" formatCode="0">
                  <c:v>187.40291586399599</c:v>
                </c:pt>
                <c:pt idx="44" formatCode="0">
                  <c:v>178.1502307750751</c:v>
                </c:pt>
                <c:pt idx="45" formatCode="0">
                  <c:v>123.65282370709872</c:v>
                </c:pt>
                <c:pt idx="46" formatCode="0">
                  <c:v>50.547532642759847</c:v>
                </c:pt>
                <c:pt idx="47" formatCode="0">
                  <c:v>211.48695866371054</c:v>
                </c:pt>
                <c:pt idx="48" formatCode="0">
                  <c:v>-80.875932197224614</c:v>
                </c:pt>
                <c:pt idx="49" formatCode="0">
                  <c:v>-60.486509631848186</c:v>
                </c:pt>
                <c:pt idx="50" formatCode="0">
                  <c:v>11.267302857782198</c:v>
                </c:pt>
                <c:pt idx="51" formatCode="0">
                  <c:v>29.326940515404175</c:v>
                </c:pt>
                <c:pt idx="52" formatCode="0">
                  <c:v>30.531260197119735</c:v>
                </c:pt>
                <c:pt idx="53" formatCode="0">
                  <c:v>23.409843400220495</c:v>
                </c:pt>
                <c:pt idx="54" formatCode="0">
                  <c:v>12.792684835626744</c:v>
                </c:pt>
                <c:pt idx="55" formatCode="0">
                  <c:v>9.7077096527971634</c:v>
                </c:pt>
                <c:pt idx="56" formatCode="0">
                  <c:v>13.360211658097441</c:v>
                </c:pt>
                <c:pt idx="57" formatCode="0">
                  <c:v>17.261222817298233</c:v>
                </c:pt>
                <c:pt idx="58" formatCode="0">
                  <c:v>1.7577016090919386</c:v>
                </c:pt>
                <c:pt idx="59" formatCode="0">
                  <c:v>-2.3569619702482925</c:v>
                </c:pt>
                <c:pt idx="60" formatCode="0">
                  <c:v>-17.779355383456107</c:v>
                </c:pt>
                <c:pt idx="61" formatCode="0">
                  <c:v>20.50572813211744</c:v>
                </c:pt>
                <c:pt idx="62" formatCode="0">
                  <c:v>-2.4792474417121042</c:v>
                </c:pt>
                <c:pt idx="63" formatCode="0">
                  <c:v>-15.241884712728137</c:v>
                </c:pt>
                <c:pt idx="64" formatCode="0">
                  <c:v>-10.581305903631716</c:v>
                </c:pt>
                <c:pt idx="65" formatCode="0">
                  <c:v>-24.851039124645695</c:v>
                </c:pt>
                <c:pt idx="66" formatCode="0">
                  <c:v>33.816137601301875</c:v>
                </c:pt>
                <c:pt idx="67" formatCode="0">
                  <c:v>16.248434139075087</c:v>
                </c:pt>
              </c:numCache>
            </c:numRef>
          </c:val>
          <c:extLst>
            <c:ext xmlns:c16="http://schemas.microsoft.com/office/drawing/2014/chart" uri="{C3380CC4-5D6E-409C-BE32-E72D297353CC}">
              <c16:uniqueId val="{00000000-33D5-4664-8588-C2063561B58E}"/>
            </c:ext>
          </c:extLst>
        </c:ser>
        <c:dLbls>
          <c:dLblPos val="outEnd"/>
          <c:showLegendKey val="0"/>
          <c:showVal val="1"/>
          <c:showCatName val="0"/>
          <c:showSerName val="0"/>
          <c:showPercent val="0"/>
          <c:showBubbleSize val="0"/>
        </c:dLbls>
        <c:gapWidth val="219"/>
        <c:overlap val="-27"/>
        <c:axId val="207549120"/>
        <c:axId val="207546768"/>
      </c:barChart>
      <c:catAx>
        <c:axId val="207549120"/>
        <c:scaling>
          <c:orientation val="minMax"/>
        </c:scaling>
        <c:delete val="0"/>
        <c:axPos val="b"/>
        <c:numFmt formatCode="General" sourceLinked="1"/>
        <c:majorTickMark val="none"/>
        <c:minorTickMark val="none"/>
        <c:tickLblPos val="low"/>
        <c:spPr>
          <a:noFill/>
          <a:ln w="9525" cap="flat" cmpd="sng" algn="ctr">
            <a:solidFill>
              <a:schemeClr val="bg1">
                <a:lumMod val="50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46768"/>
        <c:crosses val="autoZero"/>
        <c:auto val="1"/>
        <c:lblAlgn val="ctr"/>
        <c:lblOffset val="100"/>
        <c:noMultiLvlLbl val="0"/>
      </c:catAx>
      <c:valAx>
        <c:axId val="2075467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49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'Crib Sheet'!$C$27:$BP$27</c:f>
              <c:strCache>
                <c:ptCount val="66"/>
                <c:pt idx="0">
                  <c:v>Vol</c:v>
                </c:pt>
                <c:pt idx="1">
                  <c:v>Val</c:v>
                </c:pt>
                <c:pt idx="2">
                  <c:v>Trans</c:v>
                </c:pt>
                <c:pt idx="3">
                  <c:v>Units</c:v>
                </c:pt>
                <c:pt idx="4">
                  <c:v>ATF</c:v>
                </c:pt>
                <c:pt idx="5">
                  <c:v>ATV</c:v>
                </c:pt>
                <c:pt idx="6">
                  <c:v>ACV</c:v>
                </c:pt>
                <c:pt idx="7">
                  <c:v>AUPT</c:v>
                </c:pt>
                <c:pt idx="8">
                  <c:v>Email</c:v>
                </c:pt>
                <c:pt idx="9">
                  <c:v>Trade-in</c:v>
                </c:pt>
                <c:pt idx="10">
                  <c:v>Digital</c:v>
                </c:pt>
                <c:pt idx="11">
                  <c:v>App</c:v>
                </c:pt>
                <c:pt idx="12">
                  <c:v>Store Only</c:v>
                </c:pt>
                <c:pt idx="13">
                  <c:v>Web Only</c:v>
                </c:pt>
                <c:pt idx="14">
                  <c:v>Store &amp; Web</c:v>
                </c:pt>
                <c:pt idx="15">
                  <c:v>New Gen</c:v>
                </c:pt>
                <c:pt idx="16">
                  <c:v>Physical Only</c:v>
                </c:pt>
                <c:pt idx="17">
                  <c:v>Digital Only</c:v>
                </c:pt>
                <c:pt idx="18">
                  <c:v>Physical &amp; Digital</c:v>
                </c:pt>
                <c:pt idx="19">
                  <c:v>Mint Only</c:v>
                </c:pt>
                <c:pt idx="20">
                  <c:v>Preowned Only</c:v>
                </c:pt>
                <c:pt idx="21">
                  <c:v>Mint &amp; Preowned</c:v>
                </c:pt>
                <c:pt idx="22">
                  <c:v>Bought HW</c:v>
                </c:pt>
                <c:pt idx="23">
                  <c:v>Bought SW</c:v>
                </c:pt>
                <c:pt idx="24">
                  <c:v>Bought ACC</c:v>
                </c:pt>
                <c:pt idx="25">
                  <c:v>Bought Exclusives</c:v>
                </c:pt>
                <c:pt idx="26">
                  <c:v>Bought Tech</c:v>
                </c:pt>
                <c:pt idx="27">
                  <c:v>Bought Board Games</c:v>
                </c:pt>
                <c:pt idx="28">
                  <c:v>Bought Clothing</c:v>
                </c:pt>
                <c:pt idx="29">
                  <c:v>Bought TCG</c:v>
                </c:pt>
                <c:pt idx="30">
                  <c:v>Bought Toys &amp; Collectables</c:v>
                </c:pt>
                <c:pt idx="31">
                  <c:v>Bought PEGI 16 or Under</c:v>
                </c:pt>
                <c:pt idx="32">
                  <c:v>Opened CRM Emails</c:v>
                </c:pt>
                <c:pt idx="33">
                  <c:v>Emails Opened</c:v>
                </c:pt>
                <c:pt idx="34">
                  <c:v>Bought in L12M</c:v>
                </c:pt>
                <c:pt idx="35">
                  <c:v>Trans in L12M</c:v>
                </c:pt>
                <c:pt idx="36">
                  <c:v>Bought in L9M</c:v>
                </c:pt>
                <c:pt idx="37">
                  <c:v>Bought in L6M</c:v>
                </c:pt>
                <c:pt idx="38">
                  <c:v>Bought in L3M</c:v>
                </c:pt>
                <c:pt idx="39">
                  <c:v>Bought in L1M</c:v>
                </c:pt>
                <c:pt idx="40">
                  <c:v>Bought in December</c:v>
                </c:pt>
                <c:pt idx="41">
                  <c:v>Trans in December</c:v>
                </c:pt>
                <c:pt idx="42">
                  <c:v>Bought in Week 1</c:v>
                </c:pt>
                <c:pt idx="43">
                  <c:v>Paid with Cash</c:v>
                </c:pt>
                <c:pt idx="44">
                  <c:v>Paid with Card</c:v>
                </c:pt>
                <c:pt idx="45">
                  <c:v>Paid with Gift Card</c:v>
                </c:pt>
                <c:pt idx="46">
                  <c:v>AGE: Under 13</c:v>
                </c:pt>
                <c:pt idx="47">
                  <c:v>AGE: 13-17</c:v>
                </c:pt>
                <c:pt idx="48">
                  <c:v>AGE: 18-25</c:v>
                </c:pt>
                <c:pt idx="49">
                  <c:v>AGE: 26-30</c:v>
                </c:pt>
                <c:pt idx="50">
                  <c:v>AGE: 31-35</c:v>
                </c:pt>
                <c:pt idx="51">
                  <c:v>AGE: 36-40</c:v>
                </c:pt>
                <c:pt idx="52">
                  <c:v>AGE: 41-45</c:v>
                </c:pt>
                <c:pt idx="53">
                  <c:v>AGE: 46-55</c:v>
                </c:pt>
                <c:pt idx="54">
                  <c:v>AGE: 56-65</c:v>
                </c:pt>
                <c:pt idx="55">
                  <c:v>AGE: Over 65</c:v>
                </c:pt>
                <c:pt idx="56">
                  <c:v>SW Spend</c:v>
                </c:pt>
                <c:pt idx="57">
                  <c:v>HW Spend</c:v>
                </c:pt>
                <c:pt idx="58">
                  <c:v>ACC Spend</c:v>
                </c:pt>
                <c:pt idx="59">
                  <c:v>Digital Spend</c:v>
                </c:pt>
                <c:pt idx="60">
                  <c:v>PEGI 16 or Under Spend</c:v>
                </c:pt>
                <c:pt idx="61">
                  <c:v>Tech Spend</c:v>
                </c:pt>
                <c:pt idx="62">
                  <c:v>Board Games Spend</c:v>
                </c:pt>
                <c:pt idx="63">
                  <c:v>Clothing Spend</c:v>
                </c:pt>
                <c:pt idx="64">
                  <c:v>TCG Spend</c:v>
                </c:pt>
                <c:pt idx="65">
                  <c:v>Toys &amp; Collectables Spend</c:v>
                </c:pt>
              </c:strCache>
            </c:strRef>
          </c:cat>
          <c:val>
            <c:numRef>
              <c:f>'Crib Sheet'!$A$36:$BP$36</c:f>
              <c:numCache>
                <c:formatCode>General</c:formatCode>
                <c:ptCount val="68"/>
                <c:pt idx="0" formatCode="0">
                  <c:v>9</c:v>
                </c:pt>
                <c:pt idx="1">
                  <c:v>0</c:v>
                </c:pt>
                <c:pt idx="2" formatCode="0">
                  <c:v>-92.32011298883495</c:v>
                </c:pt>
                <c:pt idx="3" formatCode="0">
                  <c:v>-21.242552792656738</c:v>
                </c:pt>
                <c:pt idx="4" formatCode="0">
                  <c:v>36.89459558461553</c:v>
                </c:pt>
                <c:pt idx="5" formatCode="0">
                  <c:v>72.590407690958301</c:v>
                </c:pt>
                <c:pt idx="6" formatCode="0">
                  <c:v>1682.5079377547827</c:v>
                </c:pt>
                <c:pt idx="7" formatCode="0">
                  <c:v>-42.468548980326446</c:v>
                </c:pt>
                <c:pt idx="8" formatCode="0">
                  <c:v>925.50268113118591</c:v>
                </c:pt>
                <c:pt idx="9" formatCode="0">
                  <c:v>26.075399071747114</c:v>
                </c:pt>
                <c:pt idx="10" formatCode="0">
                  <c:v>51.866883785893606</c:v>
                </c:pt>
                <c:pt idx="11" formatCode="0">
                  <c:v>557.1154644241816</c:v>
                </c:pt>
                <c:pt idx="12" formatCode="0">
                  <c:v>274.13501969777622</c:v>
                </c:pt>
                <c:pt idx="13" formatCode="0">
                  <c:v>32.193820641209783</c:v>
                </c:pt>
                <c:pt idx="14" formatCode="0">
                  <c:v>-38.839613919477259</c:v>
                </c:pt>
                <c:pt idx="15" formatCode="0">
                  <c:v>-83.548145726885792</c:v>
                </c:pt>
                <c:pt idx="16" formatCode="0">
                  <c:v>598.30051761033269</c:v>
                </c:pt>
                <c:pt idx="17" formatCode="0">
                  <c:v>83.58895195290458</c:v>
                </c:pt>
                <c:pt idx="18" formatCode="0">
                  <c:v>-78.561794032491321</c:v>
                </c:pt>
                <c:pt idx="19" formatCode="0">
                  <c:v>-78.055115243329098</c:v>
                </c:pt>
                <c:pt idx="20" formatCode="0">
                  <c:v>381.69876722113781</c:v>
                </c:pt>
                <c:pt idx="21" formatCode="0">
                  <c:v>-49.732284368883597</c:v>
                </c:pt>
                <c:pt idx="22" formatCode="0">
                  <c:v>-99.641414815647735</c:v>
                </c:pt>
                <c:pt idx="23" formatCode="0">
                  <c:v>474.08139514919753</c:v>
                </c:pt>
                <c:pt idx="24" formatCode="0">
                  <c:v>177.27870345397281</c:v>
                </c:pt>
                <c:pt idx="25" formatCode="0">
                  <c:v>84.2798969184133</c:v>
                </c:pt>
                <c:pt idx="26" formatCode="0">
                  <c:v>137.48830371098194</c:v>
                </c:pt>
                <c:pt idx="27" formatCode="0">
                  <c:v>3014.7915182776983</c:v>
                </c:pt>
                <c:pt idx="28" formatCode="0">
                  <c:v>753.80269084818929</c:v>
                </c:pt>
                <c:pt idx="29" formatCode="0">
                  <c:v>637.4931086462575</c:v>
                </c:pt>
                <c:pt idx="30" formatCode="0">
                  <c:v>866.09292040279888</c:v>
                </c:pt>
                <c:pt idx="31" formatCode="0">
                  <c:v>442.05900065253002</c:v>
                </c:pt>
                <c:pt idx="32" formatCode="0">
                  <c:v>172.39142520516475</c:v>
                </c:pt>
                <c:pt idx="33" formatCode="0">
                  <c:v>122.35537858158091</c:v>
                </c:pt>
                <c:pt idx="34" formatCode="0">
                  <c:v>97.078176818225671</c:v>
                </c:pt>
                <c:pt idx="35" formatCode="0">
                  <c:v>2555.4977636266813</c:v>
                </c:pt>
                <c:pt idx="36" formatCode="0">
                  <c:v>36.696659401378554</c:v>
                </c:pt>
                <c:pt idx="37" formatCode="0">
                  <c:v>1657.7400167012972</c:v>
                </c:pt>
                <c:pt idx="38" formatCode="0">
                  <c:v>79.787644684190298</c:v>
                </c:pt>
                <c:pt idx="39" formatCode="0">
                  <c:v>275.72468837505721</c:v>
                </c:pt>
                <c:pt idx="40" formatCode="0">
                  <c:v>590.03361400333984</c:v>
                </c:pt>
                <c:pt idx="41" formatCode="0">
                  <c:v>770.41450114807969</c:v>
                </c:pt>
                <c:pt idx="42" formatCode="0">
                  <c:v>241.49675628243278</c:v>
                </c:pt>
                <c:pt idx="43" formatCode="0">
                  <c:v>961.40505637676529</c:v>
                </c:pt>
                <c:pt idx="44" formatCode="0">
                  <c:v>357.970294137829</c:v>
                </c:pt>
                <c:pt idx="45" formatCode="0">
                  <c:v>238.37339693413952</c:v>
                </c:pt>
                <c:pt idx="46" formatCode="0">
                  <c:v>95.159512463082649</c:v>
                </c:pt>
                <c:pt idx="47" formatCode="0">
                  <c:v>587.62776625188917</c:v>
                </c:pt>
                <c:pt idx="48" formatCode="0">
                  <c:v>0</c:v>
                </c:pt>
                <c:pt idx="49" formatCode="0">
                  <c:v>-91.573288456381178</c:v>
                </c:pt>
                <c:pt idx="50" formatCode="0">
                  <c:v>28.611794305863924</c:v>
                </c:pt>
                <c:pt idx="51" formatCode="0">
                  <c:v>61.728378874803866</c:v>
                </c:pt>
                <c:pt idx="52" formatCode="0">
                  <c:v>51.292058615204638</c:v>
                </c:pt>
                <c:pt idx="53" formatCode="0">
                  <c:v>16.867265513626805</c:v>
                </c:pt>
                <c:pt idx="54" formatCode="0">
                  <c:v>-8.3345196520531744</c:v>
                </c:pt>
                <c:pt idx="55" formatCode="0">
                  <c:v>-20.040046813740503</c:v>
                </c:pt>
                <c:pt idx="56" formatCode="0">
                  <c:v>13.272350453329707</c:v>
                </c:pt>
                <c:pt idx="57" formatCode="0">
                  <c:v>66.834364182865215</c:v>
                </c:pt>
                <c:pt idx="58" formatCode="0">
                  <c:v>32.016799714442897</c:v>
                </c:pt>
                <c:pt idx="59" formatCode="0">
                  <c:v>-63.115631283734366</c:v>
                </c:pt>
                <c:pt idx="60" formatCode="0">
                  <c:v>-20.919227961536734</c:v>
                </c:pt>
                <c:pt idx="61" formatCode="0">
                  <c:v>145.21549259242704</c:v>
                </c:pt>
                <c:pt idx="62" formatCode="0">
                  <c:v>27.758617198638902</c:v>
                </c:pt>
                <c:pt idx="63" formatCode="0">
                  <c:v>-14.188431166177423</c:v>
                </c:pt>
                <c:pt idx="64" formatCode="0">
                  <c:v>40.001512685053683</c:v>
                </c:pt>
                <c:pt idx="65" formatCode="0">
                  <c:v>-8.6111832774836898</c:v>
                </c:pt>
                <c:pt idx="66" formatCode="0">
                  <c:v>215.74481956516371</c:v>
                </c:pt>
                <c:pt idx="67" formatCode="0">
                  <c:v>133.13632007840366</c:v>
                </c:pt>
              </c:numCache>
            </c:numRef>
          </c:val>
          <c:extLst>
            <c:ext xmlns:c16="http://schemas.microsoft.com/office/drawing/2014/chart" uri="{C3380CC4-5D6E-409C-BE32-E72D297353CC}">
              <c16:uniqueId val="{00000000-A764-4564-80CB-EB054E33692C}"/>
            </c:ext>
          </c:extLst>
        </c:ser>
        <c:dLbls>
          <c:dLblPos val="outEnd"/>
          <c:showLegendKey val="0"/>
          <c:showVal val="1"/>
          <c:showCatName val="0"/>
          <c:showSerName val="0"/>
          <c:showPercent val="0"/>
          <c:showBubbleSize val="0"/>
        </c:dLbls>
        <c:gapWidth val="219"/>
        <c:overlap val="-27"/>
        <c:axId val="207551080"/>
        <c:axId val="207548728"/>
      </c:barChart>
      <c:catAx>
        <c:axId val="207551080"/>
        <c:scaling>
          <c:orientation val="minMax"/>
        </c:scaling>
        <c:delete val="0"/>
        <c:axPos val="b"/>
        <c:numFmt formatCode="General" sourceLinked="1"/>
        <c:majorTickMark val="none"/>
        <c:minorTickMark val="none"/>
        <c:tickLblPos val="low"/>
        <c:spPr>
          <a:noFill/>
          <a:ln w="9525" cap="flat" cmpd="sng" algn="ctr">
            <a:solidFill>
              <a:schemeClr val="bg1">
                <a:lumMod val="50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48728"/>
        <c:crosses val="autoZero"/>
        <c:auto val="1"/>
        <c:lblAlgn val="ctr"/>
        <c:lblOffset val="100"/>
        <c:noMultiLvlLbl val="0"/>
      </c:catAx>
      <c:valAx>
        <c:axId val="2075487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51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0</xdr:colOff>
      <xdr:row>24</xdr:row>
      <xdr:rowOff>152399</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0</xdr:colOff>
      <xdr:row>25</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0</xdr:colOff>
      <xdr:row>25</xdr:row>
      <xdr:rowOff>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9525</xdr:colOff>
      <xdr:row>25</xdr:row>
      <xdr:rowOff>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0</xdr:colOff>
      <xdr:row>25</xdr:row>
      <xdr:rowOff>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0</xdr:colOff>
      <xdr:row>25</xdr:row>
      <xdr:rowOff>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0</xdr:colOff>
      <xdr:row>25</xdr:row>
      <xdr:rowOff>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0</xdr:colOff>
      <xdr:row>25</xdr:row>
      <xdr:rowOff>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0</xdr:colOff>
      <xdr:row>25</xdr:row>
      <xdr:rowOff>0</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2"/>
  <sheetViews>
    <sheetView workbookViewId="0">
      <selection activeCell="V34" sqref="V34"/>
    </sheetView>
  </sheetViews>
  <sheetFormatPr defaultRowHeight="12" x14ac:dyDescent="0.2"/>
  <cols>
    <col min="1" max="1" width="3.83203125" style="3" customWidth="1"/>
    <col min="2" max="2" width="9.33203125" style="36"/>
    <col min="3" max="16384" width="9.33203125" style="3"/>
  </cols>
  <sheetData>
    <row r="1" spans="1:20" x14ac:dyDescent="0.2">
      <c r="A1" s="1"/>
      <c r="B1" s="2"/>
      <c r="C1" s="149" t="s">
        <v>0</v>
      </c>
      <c r="D1" s="149"/>
      <c r="E1" s="149"/>
      <c r="F1" s="149"/>
      <c r="G1" s="149"/>
      <c r="H1" s="149"/>
      <c r="I1" s="149"/>
      <c r="J1" s="149"/>
      <c r="K1" s="149"/>
      <c r="L1" s="149"/>
      <c r="M1" s="149"/>
      <c r="N1" s="149"/>
      <c r="O1" s="149"/>
      <c r="P1" s="149"/>
      <c r="Q1" s="149"/>
      <c r="R1" s="149"/>
      <c r="S1" s="149"/>
      <c r="T1" s="150"/>
    </row>
    <row r="2" spans="1:20" x14ac:dyDescent="0.2">
      <c r="A2" s="4"/>
      <c r="B2" s="5"/>
      <c r="C2" s="12" t="s">
        <v>2</v>
      </c>
      <c r="D2" s="12" t="s">
        <v>3</v>
      </c>
      <c r="E2" s="12" t="s">
        <v>4</v>
      </c>
      <c r="F2" s="12" t="s">
        <v>5</v>
      </c>
      <c r="G2" s="12" t="s">
        <v>6</v>
      </c>
      <c r="H2" s="12" t="s">
        <v>7</v>
      </c>
      <c r="I2" s="12" t="s">
        <v>8</v>
      </c>
      <c r="J2" s="12" t="s">
        <v>9</v>
      </c>
      <c r="K2" s="12" t="s">
        <v>10</v>
      </c>
      <c r="L2" s="12" t="s">
        <v>11</v>
      </c>
      <c r="M2" s="12" t="s">
        <v>12</v>
      </c>
      <c r="N2" s="12" t="s">
        <v>13</v>
      </c>
      <c r="O2" s="12" t="s">
        <v>14</v>
      </c>
      <c r="P2" s="12" t="s">
        <v>15</v>
      </c>
      <c r="Q2" s="12" t="s">
        <v>16</v>
      </c>
      <c r="R2" s="12" t="s">
        <v>17</v>
      </c>
      <c r="S2" s="12" t="s">
        <v>18</v>
      </c>
      <c r="T2" s="5" t="s">
        <v>150</v>
      </c>
    </row>
    <row r="3" spans="1:20" ht="12" customHeight="1" x14ac:dyDescent="0.2">
      <c r="A3" s="143" t="s">
        <v>1</v>
      </c>
      <c r="B3" s="6" t="s">
        <v>19</v>
      </c>
      <c r="C3" s="7">
        <v>51599</v>
      </c>
      <c r="D3" s="7">
        <v>115636</v>
      </c>
      <c r="E3" s="7">
        <v>117222</v>
      </c>
      <c r="F3" s="7">
        <v>82600</v>
      </c>
      <c r="G3" s="7">
        <v>67583</v>
      </c>
      <c r="H3" s="7">
        <v>202812</v>
      </c>
      <c r="I3" s="7">
        <v>35783</v>
      </c>
      <c r="J3" s="7">
        <v>14416</v>
      </c>
      <c r="K3" s="7">
        <v>12575</v>
      </c>
      <c r="L3" s="7">
        <v>17700</v>
      </c>
      <c r="M3" s="7">
        <v>27593</v>
      </c>
      <c r="N3" s="7">
        <v>45804</v>
      </c>
      <c r="O3" s="7">
        <v>56847</v>
      </c>
      <c r="P3" s="7">
        <v>19998</v>
      </c>
      <c r="Q3" s="7">
        <v>2727</v>
      </c>
      <c r="R3" s="7">
        <v>389</v>
      </c>
      <c r="S3" s="7">
        <v>422</v>
      </c>
      <c r="T3" s="8">
        <v>324</v>
      </c>
    </row>
    <row r="4" spans="1:20" x14ac:dyDescent="0.2">
      <c r="A4" s="143"/>
      <c r="B4" s="6" t="s">
        <v>20</v>
      </c>
      <c r="C4" s="7">
        <v>2881</v>
      </c>
      <c r="D4" s="7">
        <v>7813</v>
      </c>
      <c r="E4" s="7">
        <v>13680</v>
      </c>
      <c r="F4" s="7">
        <v>17202</v>
      </c>
      <c r="G4" s="7">
        <v>18616</v>
      </c>
      <c r="H4" s="7">
        <v>83035</v>
      </c>
      <c r="I4" s="7">
        <v>41538</v>
      </c>
      <c r="J4" s="7">
        <v>12654</v>
      </c>
      <c r="K4" s="7">
        <v>6211</v>
      </c>
      <c r="L4" s="7">
        <v>4993</v>
      </c>
      <c r="M4" s="7">
        <v>8614</v>
      </c>
      <c r="N4" s="7">
        <v>10889</v>
      </c>
      <c r="O4" s="7">
        <v>14526</v>
      </c>
      <c r="P4" s="7">
        <v>8568</v>
      </c>
      <c r="Q4" s="7">
        <v>3311</v>
      </c>
      <c r="R4" s="7">
        <v>1539</v>
      </c>
      <c r="S4" s="7">
        <v>1248</v>
      </c>
      <c r="T4" s="8">
        <v>2332</v>
      </c>
    </row>
    <row r="5" spans="1:20" x14ac:dyDescent="0.2">
      <c r="A5" s="143"/>
      <c r="B5" s="6" t="s">
        <v>21</v>
      </c>
      <c r="C5" s="7">
        <v>207</v>
      </c>
      <c r="D5" s="7">
        <v>1088</v>
      </c>
      <c r="E5" s="7">
        <v>2348</v>
      </c>
      <c r="F5" s="7">
        <v>3691</v>
      </c>
      <c r="G5" s="7">
        <v>4814</v>
      </c>
      <c r="H5" s="7">
        <v>31444</v>
      </c>
      <c r="I5" s="7">
        <v>26675</v>
      </c>
      <c r="J5" s="7">
        <v>15075</v>
      </c>
      <c r="K5" s="7">
        <v>6898</v>
      </c>
      <c r="L5" s="7">
        <v>3470</v>
      </c>
      <c r="M5" s="7">
        <v>4970</v>
      </c>
      <c r="N5" s="7">
        <v>4990</v>
      </c>
      <c r="O5" s="7">
        <v>6306</v>
      </c>
      <c r="P5" s="7">
        <v>5484</v>
      </c>
      <c r="Q5" s="7">
        <v>2469</v>
      </c>
      <c r="R5" s="7">
        <v>1097</v>
      </c>
      <c r="S5" s="7">
        <v>726</v>
      </c>
      <c r="T5" s="8">
        <v>1799</v>
      </c>
    </row>
    <row r="6" spans="1:20" x14ac:dyDescent="0.2">
      <c r="A6" s="143"/>
      <c r="B6" s="6" t="s">
        <v>22</v>
      </c>
      <c r="C6" s="7">
        <v>61</v>
      </c>
      <c r="D6" s="7">
        <v>175</v>
      </c>
      <c r="E6" s="7">
        <v>505</v>
      </c>
      <c r="F6" s="7">
        <v>883</v>
      </c>
      <c r="G6" s="7">
        <v>1436</v>
      </c>
      <c r="H6" s="7">
        <v>12058</v>
      </c>
      <c r="I6" s="7">
        <v>14805</v>
      </c>
      <c r="J6" s="7">
        <v>11305</v>
      </c>
      <c r="K6" s="7">
        <v>7022</v>
      </c>
      <c r="L6" s="7">
        <v>3871</v>
      </c>
      <c r="M6" s="7">
        <v>3834</v>
      </c>
      <c r="N6" s="7">
        <v>2841</v>
      </c>
      <c r="O6" s="7">
        <v>3531</v>
      </c>
      <c r="P6" s="7">
        <v>3549</v>
      </c>
      <c r="Q6" s="7">
        <v>2157</v>
      </c>
      <c r="R6" s="7">
        <v>1025</v>
      </c>
      <c r="S6" s="7">
        <v>538</v>
      </c>
      <c r="T6" s="8">
        <v>1441</v>
      </c>
    </row>
    <row r="7" spans="1:20" x14ac:dyDescent="0.2">
      <c r="A7" s="143"/>
      <c r="B7" s="6" t="s">
        <v>23</v>
      </c>
      <c r="C7" s="7">
        <v>8</v>
      </c>
      <c r="D7" s="7">
        <v>32</v>
      </c>
      <c r="E7" s="7">
        <v>175</v>
      </c>
      <c r="F7" s="7">
        <v>281</v>
      </c>
      <c r="G7" s="7">
        <v>440</v>
      </c>
      <c r="H7" s="7">
        <v>4711</v>
      </c>
      <c r="I7" s="7">
        <v>7729</v>
      </c>
      <c r="J7" s="7">
        <v>7447</v>
      </c>
      <c r="K7" s="7">
        <v>5741</v>
      </c>
      <c r="L7" s="7">
        <v>3774</v>
      </c>
      <c r="M7" s="7">
        <v>4031</v>
      </c>
      <c r="N7" s="7">
        <v>2258</v>
      </c>
      <c r="O7" s="7">
        <v>2180</v>
      </c>
      <c r="P7" s="7">
        <v>2402</v>
      </c>
      <c r="Q7" s="7">
        <v>1780</v>
      </c>
      <c r="R7" s="7">
        <v>1005</v>
      </c>
      <c r="S7" s="7">
        <v>556</v>
      </c>
      <c r="T7" s="8">
        <v>1273</v>
      </c>
    </row>
    <row r="8" spans="1:20" x14ac:dyDescent="0.2">
      <c r="A8" s="143"/>
      <c r="B8" s="6" t="s">
        <v>24</v>
      </c>
      <c r="C8" s="7">
        <v>8</v>
      </c>
      <c r="D8" s="7">
        <v>18</v>
      </c>
      <c r="E8" s="7">
        <v>39</v>
      </c>
      <c r="F8" s="7">
        <v>119</v>
      </c>
      <c r="G8" s="7">
        <v>160</v>
      </c>
      <c r="H8" s="7">
        <v>2042</v>
      </c>
      <c r="I8" s="7">
        <v>3855</v>
      </c>
      <c r="J8" s="7">
        <v>4740</v>
      </c>
      <c r="K8" s="7">
        <v>4285</v>
      </c>
      <c r="L8" s="7">
        <v>3274</v>
      </c>
      <c r="M8" s="7">
        <v>3901</v>
      </c>
      <c r="N8" s="7">
        <v>1935</v>
      </c>
      <c r="O8" s="7">
        <v>1530</v>
      </c>
      <c r="P8" s="7">
        <v>1578</v>
      </c>
      <c r="Q8" s="7">
        <v>1326</v>
      </c>
      <c r="R8" s="7">
        <v>887</v>
      </c>
      <c r="S8" s="7">
        <v>486</v>
      </c>
      <c r="T8" s="8">
        <v>1174</v>
      </c>
    </row>
    <row r="9" spans="1:20" x14ac:dyDescent="0.2">
      <c r="A9" s="143"/>
      <c r="B9" s="6" t="s">
        <v>25</v>
      </c>
      <c r="C9" s="7">
        <v>3</v>
      </c>
      <c r="D9" s="7">
        <v>16</v>
      </c>
      <c r="E9" s="7">
        <v>18</v>
      </c>
      <c r="F9" s="7">
        <v>46</v>
      </c>
      <c r="G9" s="7">
        <v>67</v>
      </c>
      <c r="H9" s="7">
        <v>1017</v>
      </c>
      <c r="I9" s="7">
        <v>1990</v>
      </c>
      <c r="J9" s="7">
        <v>2729</v>
      </c>
      <c r="K9" s="7">
        <v>2905</v>
      </c>
      <c r="L9" s="7">
        <v>2638</v>
      </c>
      <c r="M9" s="7">
        <v>3382</v>
      </c>
      <c r="N9" s="7">
        <v>1889</v>
      </c>
      <c r="O9" s="7">
        <v>1255</v>
      </c>
      <c r="P9" s="7">
        <v>1250</v>
      </c>
      <c r="Q9" s="7">
        <v>1110</v>
      </c>
      <c r="R9" s="7">
        <v>772</v>
      </c>
      <c r="S9" s="7">
        <v>488</v>
      </c>
      <c r="T9" s="8">
        <v>1028</v>
      </c>
    </row>
    <row r="10" spans="1:20" x14ac:dyDescent="0.2">
      <c r="A10" s="143"/>
      <c r="B10" s="6" t="s">
        <v>26</v>
      </c>
      <c r="C10" s="7">
        <v>1</v>
      </c>
      <c r="D10" s="7">
        <v>8</v>
      </c>
      <c r="E10" s="7">
        <v>7</v>
      </c>
      <c r="F10" s="7">
        <v>20</v>
      </c>
      <c r="G10" s="7">
        <v>37</v>
      </c>
      <c r="H10" s="7">
        <v>498</v>
      </c>
      <c r="I10" s="7">
        <v>1111</v>
      </c>
      <c r="J10" s="7">
        <v>1639</v>
      </c>
      <c r="K10" s="7">
        <v>2002</v>
      </c>
      <c r="L10" s="7">
        <v>1818</v>
      </c>
      <c r="M10" s="7">
        <v>2856</v>
      </c>
      <c r="N10" s="7">
        <v>1701</v>
      </c>
      <c r="O10" s="7">
        <v>1117</v>
      </c>
      <c r="P10" s="7">
        <v>940</v>
      </c>
      <c r="Q10" s="7">
        <v>842</v>
      </c>
      <c r="R10" s="7">
        <v>669</v>
      </c>
      <c r="S10" s="7">
        <v>449</v>
      </c>
      <c r="T10" s="8">
        <v>1015</v>
      </c>
    </row>
    <row r="11" spans="1:20" x14ac:dyDescent="0.2">
      <c r="A11" s="143"/>
      <c r="B11" s="6" t="s">
        <v>27</v>
      </c>
      <c r="C11" s="7">
        <v>0</v>
      </c>
      <c r="D11" s="7">
        <v>7</v>
      </c>
      <c r="E11" s="7">
        <v>6</v>
      </c>
      <c r="F11" s="7">
        <v>6</v>
      </c>
      <c r="G11" s="7">
        <v>18</v>
      </c>
      <c r="H11" s="7">
        <v>273</v>
      </c>
      <c r="I11" s="7">
        <v>608</v>
      </c>
      <c r="J11" s="7">
        <v>1012</v>
      </c>
      <c r="K11" s="7">
        <v>1153</v>
      </c>
      <c r="L11" s="7">
        <v>1282</v>
      </c>
      <c r="M11" s="7">
        <v>2385</v>
      </c>
      <c r="N11" s="7">
        <v>1518</v>
      </c>
      <c r="O11" s="7">
        <v>1037</v>
      </c>
      <c r="P11" s="7">
        <v>819</v>
      </c>
      <c r="Q11" s="7">
        <v>674</v>
      </c>
      <c r="R11" s="7">
        <v>582</v>
      </c>
      <c r="S11" s="7">
        <v>423</v>
      </c>
      <c r="T11" s="8">
        <v>1020</v>
      </c>
    </row>
    <row r="12" spans="1:20" x14ac:dyDescent="0.2">
      <c r="A12" s="143"/>
      <c r="B12" s="6" t="s">
        <v>28</v>
      </c>
      <c r="C12" s="7">
        <v>0</v>
      </c>
      <c r="D12" s="7">
        <v>6</v>
      </c>
      <c r="E12" s="7">
        <v>4</v>
      </c>
      <c r="F12" s="7">
        <v>7</v>
      </c>
      <c r="G12" s="7">
        <v>8</v>
      </c>
      <c r="H12" s="7">
        <v>141</v>
      </c>
      <c r="I12" s="7">
        <v>373</v>
      </c>
      <c r="J12" s="7">
        <v>582</v>
      </c>
      <c r="K12" s="7">
        <v>818</v>
      </c>
      <c r="L12" s="7">
        <v>902</v>
      </c>
      <c r="M12" s="7">
        <v>1888</v>
      </c>
      <c r="N12" s="7">
        <v>1378</v>
      </c>
      <c r="O12" s="7">
        <v>919</v>
      </c>
      <c r="P12" s="7">
        <v>688</v>
      </c>
      <c r="Q12" s="7">
        <v>587</v>
      </c>
      <c r="R12" s="7">
        <v>501</v>
      </c>
      <c r="S12" s="7">
        <v>414</v>
      </c>
      <c r="T12" s="8">
        <v>1001</v>
      </c>
    </row>
    <row r="13" spans="1:20" x14ac:dyDescent="0.2">
      <c r="A13" s="143"/>
      <c r="B13" s="6" t="s">
        <v>29</v>
      </c>
      <c r="C13" s="7">
        <v>0</v>
      </c>
      <c r="D13" s="7">
        <v>3</v>
      </c>
      <c r="E13" s="7">
        <v>0</v>
      </c>
      <c r="F13" s="7">
        <v>2</v>
      </c>
      <c r="G13" s="7">
        <v>6</v>
      </c>
      <c r="H13" s="7">
        <v>94</v>
      </c>
      <c r="I13" s="7">
        <v>266</v>
      </c>
      <c r="J13" s="7">
        <v>383</v>
      </c>
      <c r="K13" s="7">
        <v>562</v>
      </c>
      <c r="L13" s="7">
        <v>652</v>
      </c>
      <c r="M13" s="7">
        <v>1398</v>
      </c>
      <c r="N13" s="7">
        <v>1184</v>
      </c>
      <c r="O13" s="7">
        <v>877</v>
      </c>
      <c r="P13" s="7">
        <v>600</v>
      </c>
      <c r="Q13" s="7">
        <v>499</v>
      </c>
      <c r="R13" s="7">
        <v>421</v>
      </c>
      <c r="S13" s="7">
        <v>345</v>
      </c>
      <c r="T13" s="8">
        <v>930</v>
      </c>
    </row>
    <row r="14" spans="1:20" x14ac:dyDescent="0.2">
      <c r="A14" s="143"/>
      <c r="B14" s="6" t="s">
        <v>30</v>
      </c>
      <c r="C14" s="7">
        <v>0</v>
      </c>
      <c r="D14" s="7">
        <v>2</v>
      </c>
      <c r="E14" s="7">
        <v>1</v>
      </c>
      <c r="F14" s="7">
        <v>2</v>
      </c>
      <c r="G14" s="7">
        <v>4</v>
      </c>
      <c r="H14" s="7">
        <v>58</v>
      </c>
      <c r="I14" s="7">
        <v>152</v>
      </c>
      <c r="J14" s="7">
        <v>264</v>
      </c>
      <c r="K14" s="7">
        <v>350</v>
      </c>
      <c r="L14" s="7">
        <v>470</v>
      </c>
      <c r="M14" s="7">
        <v>971</v>
      </c>
      <c r="N14" s="7">
        <v>921</v>
      </c>
      <c r="O14" s="7">
        <v>745</v>
      </c>
      <c r="P14" s="7">
        <v>541</v>
      </c>
      <c r="Q14" s="7">
        <v>489</v>
      </c>
      <c r="R14" s="7">
        <v>394</v>
      </c>
      <c r="S14" s="7">
        <v>317</v>
      </c>
      <c r="T14" s="8">
        <v>930</v>
      </c>
    </row>
    <row r="15" spans="1:20" x14ac:dyDescent="0.2">
      <c r="A15" s="143"/>
      <c r="B15" s="6" t="s">
        <v>31</v>
      </c>
      <c r="C15" s="7">
        <v>0</v>
      </c>
      <c r="D15" s="7">
        <v>3</v>
      </c>
      <c r="E15" s="7">
        <v>5</v>
      </c>
      <c r="F15" s="7">
        <v>2</v>
      </c>
      <c r="G15" s="7">
        <v>1</v>
      </c>
      <c r="H15" s="7">
        <v>33</v>
      </c>
      <c r="I15" s="7">
        <v>103</v>
      </c>
      <c r="J15" s="7">
        <v>174</v>
      </c>
      <c r="K15" s="7">
        <v>245</v>
      </c>
      <c r="L15" s="7">
        <v>323</v>
      </c>
      <c r="M15" s="7">
        <v>724</v>
      </c>
      <c r="N15" s="7">
        <v>769</v>
      </c>
      <c r="O15" s="7">
        <v>629</v>
      </c>
      <c r="P15" s="7">
        <v>523</v>
      </c>
      <c r="Q15" s="7">
        <v>419</v>
      </c>
      <c r="R15" s="7">
        <v>329</v>
      </c>
      <c r="S15" s="7">
        <v>284</v>
      </c>
      <c r="T15" s="8">
        <v>893</v>
      </c>
    </row>
    <row r="16" spans="1:20" x14ac:dyDescent="0.2">
      <c r="A16" s="143"/>
      <c r="B16" s="6" t="s">
        <v>32</v>
      </c>
      <c r="C16" s="7">
        <v>0</v>
      </c>
      <c r="D16" s="7">
        <v>1</v>
      </c>
      <c r="E16" s="7">
        <v>3</v>
      </c>
      <c r="F16" s="7">
        <v>0</v>
      </c>
      <c r="G16" s="7">
        <v>2</v>
      </c>
      <c r="H16" s="7">
        <v>28</v>
      </c>
      <c r="I16" s="7">
        <v>66</v>
      </c>
      <c r="J16" s="7">
        <v>137</v>
      </c>
      <c r="K16" s="7">
        <v>167</v>
      </c>
      <c r="L16" s="7">
        <v>216</v>
      </c>
      <c r="M16" s="7">
        <v>584</v>
      </c>
      <c r="N16" s="7">
        <v>634</v>
      </c>
      <c r="O16" s="7">
        <v>571</v>
      </c>
      <c r="P16" s="7">
        <v>455</v>
      </c>
      <c r="Q16" s="7">
        <v>394</v>
      </c>
      <c r="R16" s="7">
        <v>319</v>
      </c>
      <c r="S16" s="7">
        <v>281</v>
      </c>
      <c r="T16" s="8">
        <v>885</v>
      </c>
    </row>
    <row r="17" spans="1:20" x14ac:dyDescent="0.2">
      <c r="A17" s="143"/>
      <c r="B17" s="6" t="s">
        <v>33</v>
      </c>
      <c r="C17" s="7">
        <v>0</v>
      </c>
      <c r="D17" s="7">
        <v>0</v>
      </c>
      <c r="E17" s="7">
        <v>2</v>
      </c>
      <c r="F17" s="7">
        <v>1</v>
      </c>
      <c r="G17" s="7">
        <v>0</v>
      </c>
      <c r="H17" s="7">
        <v>18</v>
      </c>
      <c r="I17" s="7">
        <v>42</v>
      </c>
      <c r="J17" s="7">
        <v>84</v>
      </c>
      <c r="K17" s="7">
        <v>127</v>
      </c>
      <c r="L17" s="7">
        <v>178</v>
      </c>
      <c r="M17" s="7">
        <v>435</v>
      </c>
      <c r="N17" s="7">
        <v>484</v>
      </c>
      <c r="O17" s="7">
        <v>446</v>
      </c>
      <c r="P17" s="7">
        <v>399</v>
      </c>
      <c r="Q17" s="7">
        <v>324</v>
      </c>
      <c r="R17" s="7">
        <v>276</v>
      </c>
      <c r="S17" s="7">
        <v>215</v>
      </c>
      <c r="T17" s="8">
        <v>783</v>
      </c>
    </row>
    <row r="18" spans="1:20" x14ac:dyDescent="0.2">
      <c r="A18" s="143"/>
      <c r="B18" s="6" t="s">
        <v>34</v>
      </c>
      <c r="C18" s="7">
        <v>0</v>
      </c>
      <c r="D18" s="7">
        <v>0</v>
      </c>
      <c r="E18" s="7">
        <v>1</v>
      </c>
      <c r="F18" s="7">
        <v>1</v>
      </c>
      <c r="G18" s="7">
        <v>1</v>
      </c>
      <c r="H18" s="7">
        <v>10</v>
      </c>
      <c r="I18" s="7">
        <v>25</v>
      </c>
      <c r="J18" s="7">
        <v>66</v>
      </c>
      <c r="K18" s="7">
        <v>95</v>
      </c>
      <c r="L18" s="7">
        <v>112</v>
      </c>
      <c r="M18" s="7">
        <v>338</v>
      </c>
      <c r="N18" s="7">
        <v>358</v>
      </c>
      <c r="O18" s="7">
        <v>402</v>
      </c>
      <c r="P18" s="7">
        <v>318</v>
      </c>
      <c r="Q18" s="7">
        <v>311</v>
      </c>
      <c r="R18" s="7">
        <v>269</v>
      </c>
      <c r="S18" s="7">
        <v>237</v>
      </c>
      <c r="T18" s="8">
        <v>848</v>
      </c>
    </row>
    <row r="19" spans="1:20" x14ac:dyDescent="0.2">
      <c r="A19" s="143"/>
      <c r="B19" s="6" t="s">
        <v>35</v>
      </c>
      <c r="C19" s="7">
        <v>0</v>
      </c>
      <c r="D19" s="7">
        <v>0</v>
      </c>
      <c r="E19" s="7">
        <v>1</v>
      </c>
      <c r="F19" s="7">
        <v>0</v>
      </c>
      <c r="G19" s="7">
        <v>0</v>
      </c>
      <c r="H19" s="7">
        <v>10</v>
      </c>
      <c r="I19" s="7">
        <v>22</v>
      </c>
      <c r="J19" s="7">
        <v>57</v>
      </c>
      <c r="K19" s="7">
        <v>81</v>
      </c>
      <c r="L19" s="7">
        <v>102</v>
      </c>
      <c r="M19" s="7">
        <v>260</v>
      </c>
      <c r="N19" s="7">
        <v>303</v>
      </c>
      <c r="O19" s="7">
        <v>280</v>
      </c>
      <c r="P19" s="7">
        <v>298</v>
      </c>
      <c r="Q19" s="7">
        <v>260</v>
      </c>
      <c r="R19" s="7">
        <v>246</v>
      </c>
      <c r="S19" s="7">
        <v>185</v>
      </c>
      <c r="T19" s="8">
        <v>692</v>
      </c>
    </row>
    <row r="20" spans="1:20" x14ac:dyDescent="0.2">
      <c r="A20" s="144"/>
      <c r="B20" s="5" t="s">
        <v>36</v>
      </c>
      <c r="C20" s="9">
        <v>0</v>
      </c>
      <c r="D20" s="9">
        <v>0</v>
      </c>
      <c r="E20" s="9">
        <v>1</v>
      </c>
      <c r="F20" s="9">
        <v>5</v>
      </c>
      <c r="G20" s="9">
        <v>4</v>
      </c>
      <c r="H20" s="9">
        <v>57</v>
      </c>
      <c r="I20" s="9">
        <v>106</v>
      </c>
      <c r="J20" s="9">
        <v>171</v>
      </c>
      <c r="K20" s="9">
        <v>265</v>
      </c>
      <c r="L20" s="9">
        <v>401</v>
      </c>
      <c r="M20" s="9">
        <v>1056</v>
      </c>
      <c r="N20" s="9">
        <v>1360</v>
      </c>
      <c r="O20" s="9">
        <v>1639</v>
      </c>
      <c r="P20" s="9">
        <v>1755</v>
      </c>
      <c r="Q20" s="9">
        <v>1784</v>
      </c>
      <c r="R20" s="9">
        <v>1720</v>
      </c>
      <c r="S20" s="9">
        <v>1621</v>
      </c>
      <c r="T20" s="10">
        <v>15937</v>
      </c>
    </row>
    <row r="24" spans="1:20" x14ac:dyDescent="0.2">
      <c r="A24" s="1"/>
      <c r="B24" s="2"/>
      <c r="C24" s="149" t="s">
        <v>0</v>
      </c>
      <c r="D24" s="149"/>
      <c r="E24" s="149"/>
      <c r="F24" s="149"/>
      <c r="G24" s="149"/>
      <c r="H24" s="149"/>
      <c r="I24" s="149"/>
      <c r="J24" s="149"/>
      <c r="K24" s="149"/>
      <c r="L24" s="149"/>
      <c r="M24" s="149"/>
      <c r="N24" s="149"/>
      <c r="O24" s="149"/>
      <c r="P24" s="149"/>
      <c r="Q24" s="149"/>
      <c r="R24" s="149"/>
      <c r="S24" s="149"/>
      <c r="T24" s="150"/>
    </row>
    <row r="25" spans="1:20" x14ac:dyDescent="0.2">
      <c r="A25" s="4"/>
      <c r="B25" s="5"/>
      <c r="C25" s="12" t="s">
        <v>2</v>
      </c>
      <c r="D25" s="12" t="s">
        <v>3</v>
      </c>
      <c r="E25" s="12" t="s">
        <v>4</v>
      </c>
      <c r="F25" s="12" t="s">
        <v>5</v>
      </c>
      <c r="G25" s="12" t="s">
        <v>6</v>
      </c>
      <c r="H25" s="12" t="s">
        <v>7</v>
      </c>
      <c r="I25" s="12" t="s">
        <v>8</v>
      </c>
      <c r="J25" s="12" t="s">
        <v>9</v>
      </c>
      <c r="K25" s="12" t="s">
        <v>10</v>
      </c>
      <c r="L25" s="12" t="s">
        <v>11</v>
      </c>
      <c r="M25" s="12" t="s">
        <v>12</v>
      </c>
      <c r="N25" s="12" t="s">
        <v>13</v>
      </c>
      <c r="O25" s="12" t="s">
        <v>14</v>
      </c>
      <c r="P25" s="12" t="s">
        <v>15</v>
      </c>
      <c r="Q25" s="12" t="s">
        <v>16</v>
      </c>
      <c r="R25" s="12" t="s">
        <v>17</v>
      </c>
      <c r="S25" s="12" t="s">
        <v>18</v>
      </c>
      <c r="T25" s="5" t="s">
        <v>150</v>
      </c>
    </row>
    <row r="26" spans="1:20" x14ac:dyDescent="0.2">
      <c r="A26" s="143" t="s">
        <v>1</v>
      </c>
      <c r="B26" s="6" t="s">
        <v>19</v>
      </c>
      <c r="C26" s="11">
        <f>C3/SUM('Crib Data'!$C$2:$C$10)</f>
        <v>4.0622288842667456E-2</v>
      </c>
      <c r="D26" s="11">
        <f>D3/SUM('Crib Data'!$C$2:$C$10)</f>
        <v>9.1036628473627285E-2</v>
      </c>
      <c r="E26" s="11">
        <f>E3/SUM('Crib Data'!$C$2:$C$10)</f>
        <v>9.228523697581667E-2</v>
      </c>
      <c r="F26" s="11">
        <f>F3/SUM('Crib Data'!$C$2:$C$10)</f>
        <v>6.5028412535210606E-2</v>
      </c>
      <c r="G26" s="11">
        <f>G3/SUM('Crib Data'!$C$2:$C$10)</f>
        <v>5.3205995210255909E-2</v>
      </c>
      <c r="H26" s="11">
        <f>H3/SUM('Crib Data'!$C$2:$C$10)</f>
        <v>0.15966758357253188</v>
      </c>
      <c r="I26" s="11">
        <f>I3/SUM('Crib Data'!$C$2:$C$10)</f>
        <v>2.8170843653116718E-2</v>
      </c>
      <c r="J26" s="11">
        <f>J3/SUM('Crib Data'!$C$2:$C$10)</f>
        <v>1.1349268705903099E-2</v>
      </c>
      <c r="K26" s="11">
        <f>K3/SUM('Crib Data'!$C$2:$C$10)</f>
        <v>9.8999066299064568E-3</v>
      </c>
      <c r="L26" s="11">
        <f>L3/SUM('Crib Data'!$C$2:$C$10)</f>
        <v>1.3934659828973701E-2</v>
      </c>
      <c r="M26" s="11">
        <f>M3/SUM('Crib Data'!$C$2:$C$10)</f>
        <v>2.1723111223778041E-2</v>
      </c>
      <c r="N26" s="11">
        <f>N3/SUM('Crib Data'!$C$2:$C$10)</f>
        <v>3.6060065469283129E-2</v>
      </c>
      <c r="O26" s="11">
        <f>O3/SUM('Crib Data'!$C$2:$C$10)</f>
        <v>4.4753876118512316E-2</v>
      </c>
      <c r="P26" s="11">
        <f>P3/SUM('Crib Data'!$C$2:$C$10)</f>
        <v>1.5743803799989606E-2</v>
      </c>
      <c r="Q26" s="11">
        <f>Q3/SUM('Crib Data'!$C$2:$C$10)</f>
        <v>2.1468823363622195E-3</v>
      </c>
      <c r="R26" s="11">
        <f>R3/SUM('Crib Data'!$C$2:$C$10)</f>
        <v>3.0624760867066492E-4</v>
      </c>
      <c r="S26" s="11">
        <f>S3/SUM('Crib Data'!$C$2:$C$10)</f>
        <v>3.3222748292807355E-4</v>
      </c>
      <c r="T26" s="11">
        <f>T3/SUM('Crib Data'!$C$2:$C$10)</f>
        <v>2.5507512907273894E-4</v>
      </c>
    </row>
    <row r="27" spans="1:20" x14ac:dyDescent="0.2">
      <c r="A27" s="143"/>
      <c r="B27" s="6" t="s">
        <v>20</v>
      </c>
      <c r="C27" s="11">
        <f>C4/SUM('Crib Data'!$C$2:$C$10)</f>
        <v>2.2681217495634596E-3</v>
      </c>
      <c r="D27" s="11">
        <f>D4/SUM('Crib Data'!$C$2:$C$10)</f>
        <v>6.1509320476707072E-3</v>
      </c>
      <c r="E27" s="11">
        <f>E4/SUM('Crib Data'!$C$2:$C$10)</f>
        <v>1.0769838783071198E-2</v>
      </c>
      <c r="F27" s="11">
        <f>F4/SUM('Crib Data'!$C$2:$C$10)</f>
        <v>1.3542599908361899E-2</v>
      </c>
      <c r="G27" s="11">
        <f>G4/SUM('Crib Data'!$C$2:$C$10)</f>
        <v>1.4655798156846011E-2</v>
      </c>
      <c r="H27" s="11">
        <f>H4/SUM('Crib Data'!$C$2:$C$10)</f>
        <v>6.5370874514058264E-2</v>
      </c>
      <c r="I27" s="11">
        <f>I4/SUM('Crib Data'!$C$2:$C$10)</f>
        <v>3.2701576269825401E-2</v>
      </c>
      <c r="J27" s="11">
        <f>J4/SUM('Crib Data'!$C$2:$C$10)</f>
        <v>9.9621008743408599E-3</v>
      </c>
      <c r="K27" s="11">
        <f>K4/SUM('Crib Data'!$C$2:$C$10)</f>
        <v>4.8897272428110542E-3</v>
      </c>
      <c r="L27" s="11">
        <f>L4/SUM('Crib Data'!$C$2:$C$10)</f>
        <v>3.9308337020376094E-3</v>
      </c>
      <c r="M27" s="11">
        <f>M4/SUM('Crib Data'!$C$2:$C$10)</f>
        <v>6.7815344501005346E-3</v>
      </c>
      <c r="N27" s="11">
        <f>N4/SUM('Crib Data'!$C$2:$C$10)</f>
        <v>8.5725712360279448E-3</v>
      </c>
      <c r="O27" s="11">
        <f>O4/SUM('Crib Data'!$C$2:$C$10)</f>
        <v>1.1435868286761129E-2</v>
      </c>
      <c r="P27" s="11">
        <f>P4/SUM('Crib Data'!$C$2:$C$10)</f>
        <v>6.7453200799235408E-3</v>
      </c>
      <c r="Q27" s="11">
        <f>Q4/SUM('Crib Data'!$C$2:$C$10)</f>
        <v>2.6066473838266624E-3</v>
      </c>
      <c r="R27" s="11">
        <f>R4/SUM('Crib Data'!$C$2:$C$10)</f>
        <v>1.2116068630955098E-3</v>
      </c>
      <c r="S27" s="11">
        <f>S4/SUM('Crib Data'!$C$2:$C$10)</f>
        <v>9.8251160828017963E-4</v>
      </c>
      <c r="T27" s="11">
        <f>T4/SUM('Crib Data'!$C$2:$C$10)</f>
        <v>1.8359111141902074E-3</v>
      </c>
    </row>
    <row r="28" spans="1:20" x14ac:dyDescent="0.2">
      <c r="A28" s="143"/>
      <c r="B28" s="6" t="s">
        <v>21</v>
      </c>
      <c r="C28" s="11">
        <f>C5/SUM('Crib Data'!$C$2:$C$10)</f>
        <v>1.6296466579647208E-4</v>
      </c>
      <c r="D28" s="11">
        <f>D5/SUM('Crib Data'!$C$2:$C$10)</f>
        <v>8.5654858157759245E-4</v>
      </c>
      <c r="E28" s="11">
        <f>E5/SUM('Crib Data'!$C$2:$C$10)</f>
        <v>1.848507416860466E-3</v>
      </c>
      <c r="F28" s="11">
        <f>F5/SUM('Crib Data'!$C$2:$C$10)</f>
        <v>2.9058095722453068E-3</v>
      </c>
      <c r="G28" s="11">
        <f>G5/SUM('Crib Data'!$C$2:$C$10)</f>
        <v>3.7899125659140902E-3</v>
      </c>
      <c r="H28" s="11">
        <f>H5/SUM('Crib Data'!$C$2:$C$10)</f>
        <v>2.4754883822725934E-2</v>
      </c>
      <c r="I28" s="11">
        <f>I5/SUM('Crib Data'!$C$2:$C$10)</f>
        <v>2.1000398358071947E-2</v>
      </c>
      <c r="J28" s="11">
        <f>J5/SUM('Crib Data'!$C$2:$C$10)</f>
        <v>1.186807892213438E-2</v>
      </c>
      <c r="K28" s="11">
        <f>K5/SUM('Crib Data'!$C$2:$C$10)</f>
        <v>5.4305809887152875E-3</v>
      </c>
      <c r="L28" s="11">
        <f>L5/SUM('Crib Data'!$C$2:$C$10)</f>
        <v>2.7318231416123581E-3</v>
      </c>
      <c r="M28" s="11">
        <f>M5/SUM('Crib Data'!$C$2:$C$10)</f>
        <v>3.9127265169491129E-3</v>
      </c>
      <c r="N28" s="11">
        <f>N5/SUM('Crib Data'!$C$2:$C$10)</f>
        <v>3.928471895286936E-3</v>
      </c>
      <c r="O28" s="11">
        <f>O5/SUM('Crib Data'!$C$2:$C$10)</f>
        <v>4.9645177899157152E-3</v>
      </c>
      <c r="P28" s="11">
        <f>P5/SUM('Crib Data'!$C$2:$C$10)</f>
        <v>4.3173827402311739E-3</v>
      </c>
      <c r="Q28" s="11">
        <f>Q5/SUM('Crib Data'!$C$2:$C$10)</f>
        <v>1.9437669558042975E-3</v>
      </c>
      <c r="R28" s="11">
        <f>R5/SUM('Crib Data'!$C$2:$C$10)</f>
        <v>8.6363400182961291E-4</v>
      </c>
      <c r="S28" s="11">
        <f>S5/SUM('Crib Data'!$C$2:$C$10)</f>
        <v>5.7155723366298912E-4</v>
      </c>
      <c r="T28" s="11">
        <f>T5/SUM('Crib Data'!$C$2:$C$10)</f>
        <v>1.416296781487214E-3</v>
      </c>
    </row>
    <row r="29" spans="1:20" x14ac:dyDescent="0.2">
      <c r="A29" s="143"/>
      <c r="B29" s="6" t="s">
        <v>22</v>
      </c>
      <c r="C29" s="11">
        <f>C6/SUM('Crib Data'!$C$2:$C$10)</f>
        <v>4.8023403930361338E-5</v>
      </c>
      <c r="D29" s="11">
        <f>D6/SUM('Crib Data'!$C$2:$C$10)</f>
        <v>1.3777206045595468E-4</v>
      </c>
      <c r="E29" s="11">
        <f>E6/SUM('Crib Data'!$C$2:$C$10)</f>
        <v>3.9757080303004061E-4</v>
      </c>
      <c r="F29" s="11">
        <f>F6/SUM('Crib Data'!$C$2:$C$10)</f>
        <v>6.9515845361490267E-4</v>
      </c>
      <c r="G29" s="11">
        <f>G6/SUM('Crib Data'!$C$2:$C$10)</f>
        <v>1.1305181646557195E-3</v>
      </c>
      <c r="H29" s="11">
        <f>H6/SUM('Crib Data'!$C$2:$C$10)</f>
        <v>9.4928885998737216E-3</v>
      </c>
      <c r="I29" s="11">
        <f>I6/SUM('Crib Data'!$C$2:$C$10)</f>
        <v>1.1655516314573764E-2</v>
      </c>
      <c r="J29" s="11">
        <f>J6/SUM('Crib Data'!$C$2:$C$10)</f>
        <v>8.9000751054546714E-3</v>
      </c>
      <c r="K29" s="11">
        <f>K6/SUM('Crib Data'!$C$2:$C$10)</f>
        <v>5.5282023344097927E-3</v>
      </c>
      <c r="L29" s="11">
        <f>L6/SUM('Crib Data'!$C$2:$C$10)</f>
        <v>3.0475179772857172E-3</v>
      </c>
      <c r="M29" s="11">
        <f>M6/SUM('Crib Data'!$C$2:$C$10)</f>
        <v>3.0183890273607441E-3</v>
      </c>
      <c r="N29" s="11">
        <f>N6/SUM('Crib Data'!$C$2:$C$10)</f>
        <v>2.2366309928878126E-3</v>
      </c>
      <c r="O29" s="11">
        <f>O6/SUM('Crib Data'!$C$2:$C$10)</f>
        <v>2.7798465455427194E-3</v>
      </c>
      <c r="P29" s="11">
        <f>P6/SUM('Crib Data'!$C$2:$C$10)</f>
        <v>2.7940173860467607E-3</v>
      </c>
      <c r="Q29" s="11">
        <f>Q6/SUM('Crib Data'!$C$2:$C$10)</f>
        <v>1.6981390537342527E-3</v>
      </c>
      <c r="R29" s="11">
        <f>R6/SUM('Crib Data'!$C$2:$C$10)</f>
        <v>8.0695063981344871E-4</v>
      </c>
      <c r="S29" s="11">
        <f>S6/SUM('Crib Data'!$C$2:$C$10)</f>
        <v>4.2355067728744918E-4</v>
      </c>
      <c r="T29" s="11">
        <f>T6/SUM('Crib Data'!$C$2:$C$10)</f>
        <v>1.1344545092401752E-3</v>
      </c>
    </row>
    <row r="30" spans="1:20" x14ac:dyDescent="0.2">
      <c r="A30" s="143"/>
      <c r="B30" s="6" t="s">
        <v>23</v>
      </c>
      <c r="C30" s="11">
        <f>C7/SUM('Crib Data'!$C$2:$C$10)</f>
        <v>6.2981513351293558E-6</v>
      </c>
      <c r="D30" s="11">
        <f>D7/SUM('Crib Data'!$C$2:$C$10)</f>
        <v>2.5192605340517423E-5</v>
      </c>
      <c r="E30" s="11">
        <f>E7/SUM('Crib Data'!$C$2:$C$10)</f>
        <v>1.3777206045595468E-4</v>
      </c>
      <c r="F30" s="11">
        <f>F7/SUM('Crib Data'!$C$2:$C$10)</f>
        <v>2.2122256564641862E-4</v>
      </c>
      <c r="G30" s="11">
        <f>G7/SUM('Crib Data'!$C$2:$C$10)</f>
        <v>3.4639832343211457E-4</v>
      </c>
      <c r="H30" s="11">
        <f>H7/SUM('Crib Data'!$C$2:$C$10)</f>
        <v>3.7088238674742994E-3</v>
      </c>
      <c r="I30" s="11">
        <f>I7/SUM('Crib Data'!$C$2:$C$10)</f>
        <v>6.0848014586518491E-3</v>
      </c>
      <c r="J30" s="11">
        <f>J7/SUM('Crib Data'!$C$2:$C$10)</f>
        <v>5.8627916240885395E-3</v>
      </c>
      <c r="K30" s="11">
        <f>K7/SUM('Crib Data'!$C$2:$C$10)</f>
        <v>4.5197108518722044E-3</v>
      </c>
      <c r="L30" s="11">
        <f>L7/SUM('Crib Data'!$C$2:$C$10)</f>
        <v>2.9711528923472737E-3</v>
      </c>
      <c r="M30" s="11">
        <f>M7/SUM('Crib Data'!$C$2:$C$10)</f>
        <v>3.1734810039883042E-3</v>
      </c>
      <c r="N30" s="11">
        <f>N7/SUM('Crib Data'!$C$2:$C$10)</f>
        <v>1.7776532143402607E-3</v>
      </c>
      <c r="O30" s="11">
        <f>O7/SUM('Crib Data'!$C$2:$C$10)</f>
        <v>1.7162462388227496E-3</v>
      </c>
      <c r="P30" s="11">
        <f>P7/SUM('Crib Data'!$C$2:$C$10)</f>
        <v>1.8910199383725891E-3</v>
      </c>
      <c r="Q30" s="11">
        <f>Q7/SUM('Crib Data'!$C$2:$C$10)</f>
        <v>1.4013386720662818E-3</v>
      </c>
      <c r="R30" s="11">
        <f>R7/SUM('Crib Data'!$C$2:$C$10)</f>
        <v>7.9120526147562534E-4</v>
      </c>
      <c r="S30" s="11">
        <f>S7/SUM('Crib Data'!$C$2:$C$10)</f>
        <v>4.3772151779149026E-4</v>
      </c>
      <c r="T30" s="11">
        <f>T7/SUM('Crib Data'!$C$2:$C$10)</f>
        <v>1.0021933312024589E-3</v>
      </c>
    </row>
    <row r="31" spans="1:20" x14ac:dyDescent="0.2">
      <c r="A31" s="143"/>
      <c r="B31" s="6" t="s">
        <v>24</v>
      </c>
      <c r="C31" s="11">
        <f>C8/SUM('Crib Data'!$C$2:$C$10)</f>
        <v>6.2981513351293558E-6</v>
      </c>
      <c r="D31" s="11">
        <f>D8/SUM('Crib Data'!$C$2:$C$10)</f>
        <v>1.4170840504041051E-5</v>
      </c>
      <c r="E31" s="11">
        <f>E8/SUM('Crib Data'!$C$2:$C$10)</f>
        <v>3.0703487758755613E-5</v>
      </c>
      <c r="F31" s="11">
        <f>F8/SUM('Crib Data'!$C$2:$C$10)</f>
        <v>9.3685001110049168E-5</v>
      </c>
      <c r="G31" s="11">
        <f>G8/SUM('Crib Data'!$C$2:$C$10)</f>
        <v>1.2596302670258712E-4</v>
      </c>
      <c r="H31" s="11">
        <f>H8/SUM('Crib Data'!$C$2:$C$10)</f>
        <v>1.6076031282917683E-3</v>
      </c>
      <c r="I31" s="11">
        <f>I8/SUM('Crib Data'!$C$2:$C$10)</f>
        <v>3.0349216746154584E-3</v>
      </c>
      <c r="J31" s="11">
        <f>J8/SUM('Crib Data'!$C$2:$C$10)</f>
        <v>3.7316546660641436E-3</v>
      </c>
      <c r="K31" s="11">
        <f>K8/SUM('Crib Data'!$C$2:$C$10)</f>
        <v>3.3734473088786613E-3</v>
      </c>
      <c r="L31" s="11">
        <f>L8/SUM('Crib Data'!$C$2:$C$10)</f>
        <v>2.5775184339016889E-3</v>
      </c>
      <c r="M31" s="11">
        <f>M8/SUM('Crib Data'!$C$2:$C$10)</f>
        <v>3.0711360447924522E-3</v>
      </c>
      <c r="N31" s="11">
        <f>N8/SUM('Crib Data'!$C$2:$C$10)</f>
        <v>1.523365354184413E-3</v>
      </c>
      <c r="O31" s="11">
        <f>O8/SUM('Crib Data'!$C$2:$C$10)</f>
        <v>1.2045214428434894E-3</v>
      </c>
      <c r="P31" s="11">
        <f>P8/SUM('Crib Data'!$C$2:$C$10)</f>
        <v>1.2423103508542655E-3</v>
      </c>
      <c r="Q31" s="11">
        <f>Q8/SUM('Crib Data'!$C$2:$C$10)</f>
        <v>1.0439185837976908E-3</v>
      </c>
      <c r="R31" s="11">
        <f>R8/SUM('Crib Data'!$C$2:$C$10)</f>
        <v>6.9830752928246736E-4</v>
      </c>
      <c r="S31" s="11">
        <f>S8/SUM('Crib Data'!$C$2:$C$10)</f>
        <v>3.8261269360910841E-4</v>
      </c>
      <c r="T31" s="11">
        <f>T8/SUM('Crib Data'!$C$2:$C$10)</f>
        <v>9.2425370843023298E-4</v>
      </c>
    </row>
    <row r="32" spans="1:20" x14ac:dyDescent="0.2">
      <c r="A32" s="143"/>
      <c r="B32" s="6" t="s">
        <v>25</v>
      </c>
      <c r="C32" s="11">
        <f>C9/SUM('Crib Data'!$C$2:$C$10)</f>
        <v>2.3618067506735086E-6</v>
      </c>
      <c r="D32" s="11">
        <f>D9/SUM('Crib Data'!$C$2:$C$10)</f>
        <v>1.2596302670258712E-5</v>
      </c>
      <c r="E32" s="11">
        <f>E9/SUM('Crib Data'!$C$2:$C$10)</f>
        <v>1.4170840504041051E-5</v>
      </c>
      <c r="F32" s="11">
        <f>F9/SUM('Crib Data'!$C$2:$C$10)</f>
        <v>3.6214370176993797E-5</v>
      </c>
      <c r="G32" s="11">
        <f>G9/SUM('Crib Data'!$C$2:$C$10)</f>
        <v>5.2747017431708361E-5</v>
      </c>
      <c r="H32" s="11">
        <f>H9/SUM('Crib Data'!$C$2:$C$10)</f>
        <v>8.0065248847831943E-4</v>
      </c>
      <c r="I32" s="11">
        <f>I9/SUM('Crib Data'!$C$2:$C$10)</f>
        <v>1.5666651446134274E-3</v>
      </c>
      <c r="J32" s="11">
        <f>J9/SUM('Crib Data'!$C$2:$C$10)</f>
        <v>2.1484568741960016E-3</v>
      </c>
      <c r="K32" s="11">
        <f>K9/SUM('Crib Data'!$C$2:$C$10)</f>
        <v>2.2870162035688473E-3</v>
      </c>
      <c r="L32" s="11">
        <f>L9/SUM('Crib Data'!$C$2:$C$10)</f>
        <v>2.0768154027589053E-3</v>
      </c>
      <c r="M32" s="11">
        <f>M9/SUM('Crib Data'!$C$2:$C$10)</f>
        <v>2.6625434769259352E-3</v>
      </c>
      <c r="N32" s="11">
        <f>N9/SUM('Crib Data'!$C$2:$C$10)</f>
        <v>1.4871509840074192E-3</v>
      </c>
      <c r="O32" s="11">
        <f>O9/SUM('Crib Data'!$C$2:$C$10)</f>
        <v>9.8802249069841774E-4</v>
      </c>
      <c r="P32" s="11">
        <f>P9/SUM('Crib Data'!$C$2:$C$10)</f>
        <v>9.8408614611396198E-4</v>
      </c>
      <c r="Q32" s="11">
        <f>Q9/SUM('Crib Data'!$C$2:$C$10)</f>
        <v>8.7386849774919817E-4</v>
      </c>
      <c r="R32" s="11">
        <f>R9/SUM('Crib Data'!$C$2:$C$10)</f>
        <v>6.077716038399829E-4</v>
      </c>
      <c r="S32" s="11">
        <f>S9/SUM('Crib Data'!$C$2:$C$10)</f>
        <v>3.841872314428907E-4</v>
      </c>
      <c r="T32" s="11">
        <f>T9/SUM('Crib Data'!$C$2:$C$10)</f>
        <v>8.0931244656412223E-4</v>
      </c>
    </row>
    <row r="33" spans="1:20" x14ac:dyDescent="0.2">
      <c r="A33" s="143"/>
      <c r="B33" s="6" t="s">
        <v>26</v>
      </c>
      <c r="C33" s="11">
        <f>C10/SUM('Crib Data'!$C$2:$C$10)</f>
        <v>7.8726891689116947E-7</v>
      </c>
      <c r="D33" s="11">
        <f>D10/SUM('Crib Data'!$C$2:$C$10)</f>
        <v>6.2981513351293558E-6</v>
      </c>
      <c r="E33" s="11">
        <f>E10/SUM('Crib Data'!$C$2:$C$10)</f>
        <v>5.5108824182381869E-6</v>
      </c>
      <c r="F33" s="11">
        <f>F10/SUM('Crib Data'!$C$2:$C$10)</f>
        <v>1.574537833782339E-5</v>
      </c>
      <c r="G33" s="11">
        <f>G10/SUM('Crib Data'!$C$2:$C$10)</f>
        <v>2.9128949924973272E-5</v>
      </c>
      <c r="H33" s="11">
        <f>H10/SUM('Crib Data'!$C$2:$C$10)</f>
        <v>3.9205992061180244E-4</v>
      </c>
      <c r="I33" s="11">
        <f>I10/SUM('Crib Data'!$C$2:$C$10)</f>
        <v>8.7465576666608934E-4</v>
      </c>
      <c r="J33" s="11">
        <f>J10/SUM('Crib Data'!$C$2:$C$10)</f>
        <v>1.2903337547846268E-3</v>
      </c>
      <c r="K33" s="11">
        <f>K10/SUM('Crib Data'!$C$2:$C$10)</f>
        <v>1.5761123716161213E-3</v>
      </c>
      <c r="L33" s="11">
        <f>L10/SUM('Crib Data'!$C$2:$C$10)</f>
        <v>1.4312548909081462E-3</v>
      </c>
      <c r="M33" s="11">
        <f>M10/SUM('Crib Data'!$C$2:$C$10)</f>
        <v>2.2484400266411801E-3</v>
      </c>
      <c r="N33" s="11">
        <f>N10/SUM('Crib Data'!$C$2:$C$10)</f>
        <v>1.3391444276318794E-3</v>
      </c>
      <c r="O33" s="11">
        <f>O10/SUM('Crib Data'!$C$2:$C$10)</f>
        <v>8.7937938016743639E-4</v>
      </c>
      <c r="P33" s="11">
        <f>P10/SUM('Crib Data'!$C$2:$C$10)</f>
        <v>7.4003278187769936E-4</v>
      </c>
      <c r="Q33" s="11">
        <f>Q10/SUM('Crib Data'!$C$2:$C$10)</f>
        <v>6.6288042802236475E-4</v>
      </c>
      <c r="R33" s="11">
        <f>R10/SUM('Crib Data'!$C$2:$C$10)</f>
        <v>5.2668290540019242E-4</v>
      </c>
      <c r="S33" s="11">
        <f>S10/SUM('Crib Data'!$C$2:$C$10)</f>
        <v>3.5348374368413514E-4</v>
      </c>
      <c r="T33" s="11">
        <f>T10/SUM('Crib Data'!$C$2:$C$10)</f>
        <v>7.9907795064453708E-4</v>
      </c>
    </row>
    <row r="34" spans="1:20" x14ac:dyDescent="0.2">
      <c r="A34" s="143"/>
      <c r="B34" s="6" t="s">
        <v>27</v>
      </c>
      <c r="C34" s="11">
        <f>C11/SUM('Crib Data'!$C$2:$C$10)</f>
        <v>0</v>
      </c>
      <c r="D34" s="11">
        <f>D11/SUM('Crib Data'!$C$2:$C$10)</f>
        <v>5.5108824182381869E-6</v>
      </c>
      <c r="E34" s="11">
        <f>E11/SUM('Crib Data'!$C$2:$C$10)</f>
        <v>4.7236135013470173E-6</v>
      </c>
      <c r="F34" s="11">
        <f>F11/SUM('Crib Data'!$C$2:$C$10)</f>
        <v>4.7236135013470173E-6</v>
      </c>
      <c r="G34" s="11">
        <f>G11/SUM('Crib Data'!$C$2:$C$10)</f>
        <v>1.4170840504041051E-5</v>
      </c>
      <c r="H34" s="11">
        <f>H11/SUM('Crib Data'!$C$2:$C$10)</f>
        <v>2.1492441431128929E-4</v>
      </c>
      <c r="I34" s="11">
        <f>I11/SUM('Crib Data'!$C$2:$C$10)</f>
        <v>4.7865950146983109E-4</v>
      </c>
      <c r="J34" s="11">
        <f>J11/SUM('Crib Data'!$C$2:$C$10)</f>
        <v>7.9671614389386356E-4</v>
      </c>
      <c r="K34" s="11">
        <f>K11/SUM('Crib Data'!$C$2:$C$10)</f>
        <v>9.0772106117551843E-4</v>
      </c>
      <c r="L34" s="11">
        <f>L11/SUM('Crib Data'!$C$2:$C$10)</f>
        <v>1.0092787514544793E-3</v>
      </c>
      <c r="M34" s="11">
        <f>M11/SUM('Crib Data'!$C$2:$C$10)</f>
        <v>1.8776363667854393E-3</v>
      </c>
      <c r="N34" s="11">
        <f>N11/SUM('Crib Data'!$C$2:$C$10)</f>
        <v>1.1950742158407953E-3</v>
      </c>
      <c r="O34" s="11">
        <f>O11/SUM('Crib Data'!$C$2:$C$10)</f>
        <v>8.163978668161428E-4</v>
      </c>
      <c r="P34" s="11">
        <f>P11/SUM('Crib Data'!$C$2:$C$10)</f>
        <v>6.4477324293386786E-4</v>
      </c>
      <c r="Q34" s="11">
        <f>Q11/SUM('Crib Data'!$C$2:$C$10)</f>
        <v>5.3061924998464829E-4</v>
      </c>
      <c r="R34" s="11">
        <f>R11/SUM('Crib Data'!$C$2:$C$10)</f>
        <v>4.5819050963066067E-4</v>
      </c>
      <c r="S34" s="11">
        <f>S11/SUM('Crib Data'!$C$2:$C$10)</f>
        <v>3.3301475184496472E-4</v>
      </c>
      <c r="T34" s="11">
        <f>T11/SUM('Crib Data'!$C$2:$C$10)</f>
        <v>8.0301429522899295E-4</v>
      </c>
    </row>
    <row r="35" spans="1:20" x14ac:dyDescent="0.2">
      <c r="A35" s="143"/>
      <c r="B35" s="6" t="s">
        <v>28</v>
      </c>
      <c r="C35" s="11">
        <f>C12/SUM('Crib Data'!$C$2:$C$10)</f>
        <v>0</v>
      </c>
      <c r="D35" s="11">
        <f>D12/SUM('Crib Data'!$C$2:$C$10)</f>
        <v>4.7236135013470173E-6</v>
      </c>
      <c r="E35" s="11">
        <f>E12/SUM('Crib Data'!$C$2:$C$10)</f>
        <v>3.1490756675646779E-6</v>
      </c>
      <c r="F35" s="11">
        <f>F12/SUM('Crib Data'!$C$2:$C$10)</f>
        <v>5.5108824182381869E-6</v>
      </c>
      <c r="G35" s="11">
        <f>G12/SUM('Crib Data'!$C$2:$C$10)</f>
        <v>6.2981513351293558E-6</v>
      </c>
      <c r="H35" s="11">
        <f>H12/SUM('Crib Data'!$C$2:$C$10)</f>
        <v>1.110049172816549E-4</v>
      </c>
      <c r="I35" s="11">
        <f>I12/SUM('Crib Data'!$C$2:$C$10)</f>
        <v>2.9365130600040625E-4</v>
      </c>
      <c r="J35" s="11">
        <f>J12/SUM('Crib Data'!$C$2:$C$10)</f>
        <v>4.5819050963066067E-4</v>
      </c>
      <c r="K35" s="11">
        <f>K12/SUM('Crib Data'!$C$2:$C$10)</f>
        <v>6.4398597401697669E-4</v>
      </c>
      <c r="L35" s="11">
        <f>L12/SUM('Crib Data'!$C$2:$C$10)</f>
        <v>7.1011656303583486E-4</v>
      </c>
      <c r="M35" s="11">
        <f>M12/SUM('Crib Data'!$C$2:$C$10)</f>
        <v>1.4863637150905281E-3</v>
      </c>
      <c r="N35" s="11">
        <f>N12/SUM('Crib Data'!$C$2:$C$10)</f>
        <v>1.0848565674760316E-3</v>
      </c>
      <c r="O35" s="11">
        <f>O12/SUM('Crib Data'!$C$2:$C$10)</f>
        <v>7.2350013462298482E-4</v>
      </c>
      <c r="P35" s="11">
        <f>P12/SUM('Crib Data'!$C$2:$C$10)</f>
        <v>5.4164101482112462E-4</v>
      </c>
      <c r="Q35" s="11">
        <f>Q12/SUM('Crib Data'!$C$2:$C$10)</f>
        <v>4.6212685421511649E-4</v>
      </c>
      <c r="R35" s="11">
        <f>R12/SUM('Crib Data'!$C$2:$C$10)</f>
        <v>3.9442172736247591E-4</v>
      </c>
      <c r="S35" s="11">
        <f>S12/SUM('Crib Data'!$C$2:$C$10)</f>
        <v>3.2592933159294416E-4</v>
      </c>
      <c r="T35" s="11">
        <f>T12/SUM('Crib Data'!$C$2:$C$10)</f>
        <v>7.8805618580806065E-4</v>
      </c>
    </row>
    <row r="36" spans="1:20" x14ac:dyDescent="0.2">
      <c r="A36" s="143"/>
      <c r="B36" s="6" t="s">
        <v>29</v>
      </c>
      <c r="C36" s="11">
        <f>C13/SUM('Crib Data'!$C$2:$C$10)</f>
        <v>0</v>
      </c>
      <c r="D36" s="11">
        <f>D13/SUM('Crib Data'!$C$2:$C$10)</f>
        <v>2.3618067506735086E-6</v>
      </c>
      <c r="E36" s="11">
        <f>E13/SUM('Crib Data'!$C$2:$C$10)</f>
        <v>0</v>
      </c>
      <c r="F36" s="11">
        <f>F13/SUM('Crib Data'!$C$2:$C$10)</f>
        <v>1.5745378337823389E-6</v>
      </c>
      <c r="G36" s="11">
        <f>G13/SUM('Crib Data'!$C$2:$C$10)</f>
        <v>4.7236135013470173E-6</v>
      </c>
      <c r="H36" s="11">
        <f>H13/SUM('Crib Data'!$C$2:$C$10)</f>
        <v>7.4003278187769928E-5</v>
      </c>
      <c r="I36" s="11">
        <f>I13/SUM('Crib Data'!$C$2:$C$10)</f>
        <v>2.094135318930511E-4</v>
      </c>
      <c r="J36" s="11">
        <f>J13/SUM('Crib Data'!$C$2:$C$10)</f>
        <v>3.0152399516931793E-4</v>
      </c>
      <c r="K36" s="11">
        <f>K13/SUM('Crib Data'!$C$2:$C$10)</f>
        <v>4.4244513129283725E-4</v>
      </c>
      <c r="L36" s="11">
        <f>L13/SUM('Crib Data'!$C$2:$C$10)</f>
        <v>5.1329933381304258E-4</v>
      </c>
      <c r="M36" s="11">
        <f>M13/SUM('Crib Data'!$C$2:$C$10)</f>
        <v>1.1006019458138551E-3</v>
      </c>
      <c r="N36" s="11">
        <f>N13/SUM('Crib Data'!$C$2:$C$10)</f>
        <v>9.3212639759914472E-4</v>
      </c>
      <c r="O36" s="11">
        <f>O13/SUM('Crib Data'!$C$2:$C$10)</f>
        <v>6.9043484011355562E-4</v>
      </c>
      <c r="P36" s="11">
        <f>P13/SUM('Crib Data'!$C$2:$C$10)</f>
        <v>4.7236135013470169E-4</v>
      </c>
      <c r="Q36" s="11">
        <f>Q13/SUM('Crib Data'!$C$2:$C$10)</f>
        <v>3.9284718952869362E-4</v>
      </c>
      <c r="R36" s="11">
        <f>R13/SUM('Crib Data'!$C$2:$C$10)</f>
        <v>3.3144021401118238E-4</v>
      </c>
      <c r="S36" s="11">
        <f>S13/SUM('Crib Data'!$C$2:$C$10)</f>
        <v>2.7160777632745348E-4</v>
      </c>
      <c r="T36" s="11">
        <f>T13/SUM('Crib Data'!$C$2:$C$10)</f>
        <v>7.3216009270878762E-4</v>
      </c>
    </row>
    <row r="37" spans="1:20" x14ac:dyDescent="0.2">
      <c r="A37" s="143"/>
      <c r="B37" s="6" t="s">
        <v>30</v>
      </c>
      <c r="C37" s="11">
        <f>C14/SUM('Crib Data'!$C$2:$C$10)</f>
        <v>0</v>
      </c>
      <c r="D37" s="11">
        <f>D14/SUM('Crib Data'!$C$2:$C$10)</f>
        <v>1.5745378337823389E-6</v>
      </c>
      <c r="E37" s="11">
        <f>E14/SUM('Crib Data'!$C$2:$C$10)</f>
        <v>7.8726891689116947E-7</v>
      </c>
      <c r="F37" s="11">
        <f>F14/SUM('Crib Data'!$C$2:$C$10)</f>
        <v>1.5745378337823389E-6</v>
      </c>
      <c r="G37" s="11">
        <f>G14/SUM('Crib Data'!$C$2:$C$10)</f>
        <v>3.1490756675646779E-6</v>
      </c>
      <c r="H37" s="11">
        <f>H14/SUM('Crib Data'!$C$2:$C$10)</f>
        <v>4.566159717968783E-5</v>
      </c>
      <c r="I37" s="11">
        <f>I14/SUM('Crib Data'!$C$2:$C$10)</f>
        <v>1.1966487536745777E-4</v>
      </c>
      <c r="J37" s="11">
        <f>J14/SUM('Crib Data'!$C$2:$C$10)</f>
        <v>2.0783899405926875E-4</v>
      </c>
      <c r="K37" s="11">
        <f>K14/SUM('Crib Data'!$C$2:$C$10)</f>
        <v>2.7554412091190935E-4</v>
      </c>
      <c r="L37" s="11">
        <f>L14/SUM('Crib Data'!$C$2:$C$10)</f>
        <v>3.7001639093884968E-4</v>
      </c>
      <c r="M37" s="11">
        <f>M14/SUM('Crib Data'!$C$2:$C$10)</f>
        <v>7.6443811830132565E-4</v>
      </c>
      <c r="N37" s="11">
        <f>N14/SUM('Crib Data'!$C$2:$C$10)</f>
        <v>7.2507467245676717E-4</v>
      </c>
      <c r="O37" s="11">
        <f>O14/SUM('Crib Data'!$C$2:$C$10)</f>
        <v>5.8651534308392132E-4</v>
      </c>
      <c r="P37" s="11">
        <f>P14/SUM('Crib Data'!$C$2:$C$10)</f>
        <v>4.259124840381227E-4</v>
      </c>
      <c r="Q37" s="11">
        <f>Q14/SUM('Crib Data'!$C$2:$C$10)</f>
        <v>3.8497450035978188E-4</v>
      </c>
      <c r="R37" s="11">
        <f>R14/SUM('Crib Data'!$C$2:$C$10)</f>
        <v>3.1018395325512079E-4</v>
      </c>
      <c r="S37" s="11">
        <f>S14/SUM('Crib Data'!$C$2:$C$10)</f>
        <v>2.4956424665450072E-4</v>
      </c>
      <c r="T37" s="11">
        <f>T14/SUM('Crib Data'!$C$2:$C$10)</f>
        <v>7.3216009270878762E-4</v>
      </c>
    </row>
    <row r="38" spans="1:20" x14ac:dyDescent="0.2">
      <c r="A38" s="143"/>
      <c r="B38" s="6" t="s">
        <v>31</v>
      </c>
      <c r="C38" s="11">
        <f>C15/SUM('Crib Data'!$C$2:$C$10)</f>
        <v>0</v>
      </c>
      <c r="D38" s="11">
        <f>D15/SUM('Crib Data'!$C$2:$C$10)</f>
        <v>2.3618067506735086E-6</v>
      </c>
      <c r="E38" s="11">
        <f>E15/SUM('Crib Data'!$C$2:$C$10)</f>
        <v>3.9363445844558476E-6</v>
      </c>
      <c r="F38" s="11">
        <f>F15/SUM('Crib Data'!$C$2:$C$10)</f>
        <v>1.5745378337823389E-6</v>
      </c>
      <c r="G38" s="11">
        <f>G15/SUM('Crib Data'!$C$2:$C$10)</f>
        <v>7.8726891689116947E-7</v>
      </c>
      <c r="H38" s="11">
        <f>H15/SUM('Crib Data'!$C$2:$C$10)</f>
        <v>2.5979874257408594E-5</v>
      </c>
      <c r="I38" s="11">
        <f>I15/SUM('Crib Data'!$C$2:$C$10)</f>
        <v>8.1088698439790466E-5</v>
      </c>
      <c r="J38" s="11">
        <f>J15/SUM('Crib Data'!$C$2:$C$10)</f>
        <v>1.369847915390635E-4</v>
      </c>
      <c r="K38" s="11">
        <f>K15/SUM('Crib Data'!$C$2:$C$10)</f>
        <v>1.9288088463833653E-4</v>
      </c>
      <c r="L38" s="11">
        <f>L15/SUM('Crib Data'!$C$2:$C$10)</f>
        <v>2.5428786015584777E-4</v>
      </c>
      <c r="M38" s="11">
        <f>M15/SUM('Crib Data'!$C$2:$C$10)</f>
        <v>5.6998269582920677E-4</v>
      </c>
      <c r="N38" s="11">
        <f>N15/SUM('Crib Data'!$C$2:$C$10)</f>
        <v>6.0540979708930938E-4</v>
      </c>
      <c r="O38" s="11">
        <f>O15/SUM('Crib Data'!$C$2:$C$10)</f>
        <v>4.9519214872454558E-4</v>
      </c>
      <c r="P38" s="11">
        <f>P15/SUM('Crib Data'!$C$2:$C$10)</f>
        <v>4.1174164353408168E-4</v>
      </c>
      <c r="Q38" s="11">
        <f>Q15/SUM('Crib Data'!$C$2:$C$10)</f>
        <v>3.2986567617740003E-4</v>
      </c>
      <c r="R38" s="11">
        <f>R15/SUM('Crib Data'!$C$2:$C$10)</f>
        <v>2.5901147365719476E-4</v>
      </c>
      <c r="S38" s="11">
        <f>S15/SUM('Crib Data'!$C$2:$C$10)</f>
        <v>2.2358437239709215E-4</v>
      </c>
      <c r="T38" s="11">
        <f>T15/SUM('Crib Data'!$C$2:$C$10)</f>
        <v>7.0303114278381441E-4</v>
      </c>
    </row>
    <row r="39" spans="1:20" x14ac:dyDescent="0.2">
      <c r="A39" s="143"/>
      <c r="B39" s="6" t="s">
        <v>32</v>
      </c>
      <c r="C39" s="11">
        <f>C16/SUM('Crib Data'!$C$2:$C$10)</f>
        <v>0</v>
      </c>
      <c r="D39" s="11">
        <f>D16/SUM('Crib Data'!$C$2:$C$10)</f>
        <v>7.8726891689116947E-7</v>
      </c>
      <c r="E39" s="11">
        <f>E16/SUM('Crib Data'!$C$2:$C$10)</f>
        <v>2.3618067506735086E-6</v>
      </c>
      <c r="F39" s="11">
        <f>F16/SUM('Crib Data'!$C$2:$C$10)</f>
        <v>0</v>
      </c>
      <c r="G39" s="11">
        <f>G16/SUM('Crib Data'!$C$2:$C$10)</f>
        <v>1.5745378337823389E-6</v>
      </c>
      <c r="H39" s="11">
        <f>H16/SUM('Crib Data'!$C$2:$C$10)</f>
        <v>2.2043529672952748E-5</v>
      </c>
      <c r="I39" s="11">
        <f>I16/SUM('Crib Data'!$C$2:$C$10)</f>
        <v>5.1959748514817187E-5</v>
      </c>
      <c r="J39" s="11">
        <f>J16/SUM('Crib Data'!$C$2:$C$10)</f>
        <v>1.0785584161409023E-4</v>
      </c>
      <c r="K39" s="11">
        <f>K16/SUM('Crib Data'!$C$2:$C$10)</f>
        <v>1.3147390912082531E-4</v>
      </c>
      <c r="L39" s="11">
        <f>L16/SUM('Crib Data'!$C$2:$C$10)</f>
        <v>1.7005008604849262E-4</v>
      </c>
      <c r="M39" s="11">
        <f>M16/SUM('Crib Data'!$C$2:$C$10)</f>
        <v>4.5976504746444302E-4</v>
      </c>
      <c r="N39" s="11">
        <f>N16/SUM('Crib Data'!$C$2:$C$10)</f>
        <v>4.9912849330900145E-4</v>
      </c>
      <c r="O39" s="11">
        <f>O16/SUM('Crib Data'!$C$2:$C$10)</f>
        <v>4.4953055154485781E-4</v>
      </c>
      <c r="P39" s="11">
        <f>P16/SUM('Crib Data'!$C$2:$C$10)</f>
        <v>3.5820735718548213E-4</v>
      </c>
      <c r="Q39" s="11">
        <f>Q16/SUM('Crib Data'!$C$2:$C$10)</f>
        <v>3.1018395325512079E-4</v>
      </c>
      <c r="R39" s="11">
        <f>R16/SUM('Crib Data'!$C$2:$C$10)</f>
        <v>2.5113878448828307E-4</v>
      </c>
      <c r="S39" s="11">
        <f>S16/SUM('Crib Data'!$C$2:$C$10)</f>
        <v>2.2122256564641862E-4</v>
      </c>
      <c r="T39" s="11">
        <f>T16/SUM('Crib Data'!$C$2:$C$10)</f>
        <v>6.9673299144868501E-4</v>
      </c>
    </row>
    <row r="40" spans="1:20" x14ac:dyDescent="0.2">
      <c r="A40" s="143"/>
      <c r="B40" s="6" t="s">
        <v>33</v>
      </c>
      <c r="C40" s="11">
        <f>C17/SUM('Crib Data'!$C$2:$C$10)</f>
        <v>0</v>
      </c>
      <c r="D40" s="11">
        <f>D17/SUM('Crib Data'!$C$2:$C$10)</f>
        <v>0</v>
      </c>
      <c r="E40" s="11">
        <f>E17/SUM('Crib Data'!$C$2:$C$10)</f>
        <v>1.5745378337823389E-6</v>
      </c>
      <c r="F40" s="11">
        <f>F17/SUM('Crib Data'!$C$2:$C$10)</f>
        <v>7.8726891689116947E-7</v>
      </c>
      <c r="G40" s="11">
        <f>G17/SUM('Crib Data'!$C$2:$C$10)</f>
        <v>0</v>
      </c>
      <c r="H40" s="11">
        <f>H17/SUM('Crib Data'!$C$2:$C$10)</f>
        <v>1.4170840504041051E-5</v>
      </c>
      <c r="I40" s="11">
        <f>I17/SUM('Crib Data'!$C$2:$C$10)</f>
        <v>3.3065294509429122E-5</v>
      </c>
      <c r="J40" s="11">
        <f>J17/SUM('Crib Data'!$C$2:$C$10)</f>
        <v>6.6130589018858243E-5</v>
      </c>
      <c r="K40" s="11">
        <f>K17/SUM('Crib Data'!$C$2:$C$10)</f>
        <v>9.9983152445178532E-5</v>
      </c>
      <c r="L40" s="11">
        <f>L17/SUM('Crib Data'!$C$2:$C$10)</f>
        <v>1.4013386720662817E-4</v>
      </c>
      <c r="M40" s="11">
        <f>M17/SUM('Crib Data'!$C$2:$C$10)</f>
        <v>3.4246197884765876E-4</v>
      </c>
      <c r="N40" s="11">
        <f>N17/SUM('Crib Data'!$C$2:$C$10)</f>
        <v>3.8103815577532606E-4</v>
      </c>
      <c r="O40" s="11">
        <f>O17/SUM('Crib Data'!$C$2:$C$10)</f>
        <v>3.5112193693346162E-4</v>
      </c>
      <c r="P40" s="11">
        <f>P17/SUM('Crib Data'!$C$2:$C$10)</f>
        <v>3.1412029783957666E-4</v>
      </c>
      <c r="Q40" s="11">
        <f>Q17/SUM('Crib Data'!$C$2:$C$10)</f>
        <v>2.5507512907273894E-4</v>
      </c>
      <c r="R40" s="11">
        <f>R17/SUM('Crib Data'!$C$2:$C$10)</f>
        <v>2.1728622106196278E-4</v>
      </c>
      <c r="S40" s="11">
        <f>S17/SUM('Crib Data'!$C$2:$C$10)</f>
        <v>1.6926281713160144E-4</v>
      </c>
      <c r="T40" s="11">
        <f>T17/SUM('Crib Data'!$C$2:$C$10)</f>
        <v>6.1643156192578571E-4</v>
      </c>
    </row>
    <row r="41" spans="1:20" x14ac:dyDescent="0.2">
      <c r="A41" s="143"/>
      <c r="B41" s="6" t="s">
        <v>34</v>
      </c>
      <c r="C41" s="11">
        <f>C18/SUM('Crib Data'!$C$2:$C$10)</f>
        <v>0</v>
      </c>
      <c r="D41" s="11">
        <f>D18/SUM('Crib Data'!$C$2:$C$10)</f>
        <v>0</v>
      </c>
      <c r="E41" s="11">
        <f>E18/SUM('Crib Data'!$C$2:$C$10)</f>
        <v>7.8726891689116947E-7</v>
      </c>
      <c r="F41" s="11">
        <f>F18/SUM('Crib Data'!$C$2:$C$10)</f>
        <v>7.8726891689116947E-7</v>
      </c>
      <c r="G41" s="11">
        <f>G18/SUM('Crib Data'!$C$2:$C$10)</f>
        <v>7.8726891689116947E-7</v>
      </c>
      <c r="H41" s="11">
        <f>H18/SUM('Crib Data'!$C$2:$C$10)</f>
        <v>7.8726891689116951E-6</v>
      </c>
      <c r="I41" s="11">
        <f>I18/SUM('Crib Data'!$C$2:$C$10)</f>
        <v>1.968172292227924E-5</v>
      </c>
      <c r="J41" s="11">
        <f>J18/SUM('Crib Data'!$C$2:$C$10)</f>
        <v>5.1959748514817187E-5</v>
      </c>
      <c r="K41" s="11">
        <f>K18/SUM('Crib Data'!$C$2:$C$10)</f>
        <v>7.4790547104661102E-5</v>
      </c>
      <c r="L41" s="11">
        <f>L18/SUM('Crib Data'!$C$2:$C$10)</f>
        <v>8.8174118691810991E-5</v>
      </c>
      <c r="M41" s="11">
        <f>M18/SUM('Crib Data'!$C$2:$C$10)</f>
        <v>2.6609689390921532E-4</v>
      </c>
      <c r="N41" s="11">
        <f>N18/SUM('Crib Data'!$C$2:$C$10)</f>
        <v>2.8184227224703869E-4</v>
      </c>
      <c r="O41" s="11">
        <f>O18/SUM('Crib Data'!$C$2:$C$10)</f>
        <v>3.1648210459025013E-4</v>
      </c>
      <c r="P41" s="11">
        <f>P18/SUM('Crib Data'!$C$2:$C$10)</f>
        <v>2.503515155713919E-4</v>
      </c>
      <c r="Q41" s="11">
        <f>Q18/SUM('Crib Data'!$C$2:$C$10)</f>
        <v>2.4484063315315373E-4</v>
      </c>
      <c r="R41" s="11">
        <f>R18/SUM('Crib Data'!$C$2:$C$10)</f>
        <v>2.1177533864372459E-4</v>
      </c>
      <c r="S41" s="11">
        <f>S18/SUM('Crib Data'!$C$2:$C$10)</f>
        <v>1.8658273330320719E-4</v>
      </c>
      <c r="T41" s="11">
        <f>T18/SUM('Crib Data'!$C$2:$C$10)</f>
        <v>6.676040415237118E-4</v>
      </c>
    </row>
    <row r="42" spans="1:20" x14ac:dyDescent="0.2">
      <c r="A42" s="143"/>
      <c r="B42" s="6" t="s">
        <v>35</v>
      </c>
      <c r="C42" s="11">
        <f>C19/SUM('Crib Data'!$C$2:$C$10)</f>
        <v>0</v>
      </c>
      <c r="D42" s="11">
        <f>D19/SUM('Crib Data'!$C$2:$C$10)</f>
        <v>0</v>
      </c>
      <c r="E42" s="11">
        <f>E19/SUM('Crib Data'!$C$2:$C$10)</f>
        <v>7.8726891689116947E-7</v>
      </c>
      <c r="F42" s="11">
        <f>F19/SUM('Crib Data'!$C$2:$C$10)</f>
        <v>0</v>
      </c>
      <c r="G42" s="11">
        <f>G19/SUM('Crib Data'!$C$2:$C$10)</f>
        <v>0</v>
      </c>
      <c r="H42" s="11">
        <f>H19/SUM('Crib Data'!$C$2:$C$10)</f>
        <v>7.8726891689116951E-6</v>
      </c>
      <c r="I42" s="11">
        <f>I19/SUM('Crib Data'!$C$2:$C$10)</f>
        <v>1.7319916171605728E-5</v>
      </c>
      <c r="J42" s="11">
        <f>J19/SUM('Crib Data'!$C$2:$C$10)</f>
        <v>4.4874328262796663E-5</v>
      </c>
      <c r="K42" s="11">
        <f>K19/SUM('Crib Data'!$C$2:$C$10)</f>
        <v>6.3768782268184735E-5</v>
      </c>
      <c r="L42" s="11">
        <f>L19/SUM('Crib Data'!$C$2:$C$10)</f>
        <v>8.0301429522899292E-5</v>
      </c>
      <c r="M42" s="11">
        <f>M19/SUM('Crib Data'!$C$2:$C$10)</f>
        <v>2.0468991839170408E-4</v>
      </c>
      <c r="N42" s="11">
        <f>N19/SUM('Crib Data'!$C$2:$C$10)</f>
        <v>2.3854248181802437E-4</v>
      </c>
      <c r="O42" s="11">
        <f>O19/SUM('Crib Data'!$C$2:$C$10)</f>
        <v>2.2043529672952748E-4</v>
      </c>
      <c r="P42" s="11">
        <f>P19/SUM('Crib Data'!$C$2:$C$10)</f>
        <v>2.3460613723356853E-4</v>
      </c>
      <c r="Q42" s="11">
        <f>Q19/SUM('Crib Data'!$C$2:$C$10)</f>
        <v>2.0468991839170408E-4</v>
      </c>
      <c r="R42" s="11">
        <f>R19/SUM('Crib Data'!$C$2:$C$10)</f>
        <v>1.936681535552277E-4</v>
      </c>
      <c r="S42" s="11">
        <f>S19/SUM('Crib Data'!$C$2:$C$10)</f>
        <v>1.4564474962486636E-4</v>
      </c>
      <c r="T42" s="11">
        <f>T19/SUM('Crib Data'!$C$2:$C$10)</f>
        <v>5.4479009048868932E-4</v>
      </c>
    </row>
    <row r="43" spans="1:20" x14ac:dyDescent="0.2">
      <c r="A43" s="144"/>
      <c r="B43" s="5" t="s">
        <v>36</v>
      </c>
      <c r="C43" s="11">
        <f>C20/SUM('Crib Data'!$C$2:$C$10)</f>
        <v>0</v>
      </c>
      <c r="D43" s="11">
        <f>D20/SUM('Crib Data'!$C$2:$C$10)</f>
        <v>0</v>
      </c>
      <c r="E43" s="11">
        <f>E20/SUM('Crib Data'!$C$2:$C$10)</f>
        <v>7.8726891689116947E-7</v>
      </c>
      <c r="F43" s="11">
        <f>F20/SUM('Crib Data'!$C$2:$C$10)</f>
        <v>3.9363445844558476E-6</v>
      </c>
      <c r="G43" s="11">
        <f>G20/SUM('Crib Data'!$C$2:$C$10)</f>
        <v>3.1490756675646779E-6</v>
      </c>
      <c r="H43" s="11">
        <f>H20/SUM('Crib Data'!$C$2:$C$10)</f>
        <v>4.4874328262796663E-5</v>
      </c>
      <c r="I43" s="11">
        <f>I20/SUM('Crib Data'!$C$2:$C$10)</f>
        <v>8.3450505190463975E-5</v>
      </c>
      <c r="J43" s="11">
        <f>J20/SUM('Crib Data'!$C$2:$C$10)</f>
        <v>1.3462298478838998E-4</v>
      </c>
      <c r="K43" s="11">
        <f>K20/SUM('Crib Data'!$C$2:$C$10)</f>
        <v>2.0862626297615992E-4</v>
      </c>
      <c r="L43" s="11">
        <f>L20/SUM('Crib Data'!$C$2:$C$10)</f>
        <v>3.1569483567335895E-4</v>
      </c>
      <c r="M43" s="11">
        <f>M20/SUM('Crib Data'!$C$2:$C$10)</f>
        <v>8.31355976237075E-4</v>
      </c>
      <c r="N43" s="11">
        <f>N20/SUM('Crib Data'!$C$2:$C$10)</f>
        <v>1.0706857269719905E-3</v>
      </c>
      <c r="O43" s="11">
        <f>O20/SUM('Crib Data'!$C$2:$C$10)</f>
        <v>1.2903337547846268E-3</v>
      </c>
      <c r="P43" s="11">
        <f>P20/SUM('Crib Data'!$C$2:$C$10)</f>
        <v>1.3816569491440025E-3</v>
      </c>
      <c r="Q43" s="11">
        <f>Q20/SUM('Crib Data'!$C$2:$C$10)</f>
        <v>1.4044877477338465E-3</v>
      </c>
      <c r="R43" s="11">
        <f>R20/SUM('Crib Data'!$C$2:$C$10)</f>
        <v>1.3541025370528116E-3</v>
      </c>
      <c r="S43" s="11">
        <f>S20/SUM('Crib Data'!$C$2:$C$10)</f>
        <v>1.2761629142805859E-3</v>
      </c>
      <c r="T43" s="11">
        <f>T20/SUM('Crib Data'!$C$2:$C$10)</f>
        <v>1.2546704728494569E-2</v>
      </c>
    </row>
    <row r="47" spans="1:20" x14ac:dyDescent="0.2">
      <c r="A47" s="1"/>
      <c r="B47" s="2"/>
      <c r="C47" s="149" t="s">
        <v>0</v>
      </c>
      <c r="D47" s="149"/>
      <c r="E47" s="149"/>
      <c r="F47" s="149"/>
      <c r="G47" s="149"/>
      <c r="H47" s="149"/>
      <c r="I47" s="149"/>
      <c r="J47" s="149"/>
      <c r="K47" s="149"/>
      <c r="L47" s="149"/>
      <c r="M47" s="149"/>
      <c r="N47" s="149"/>
      <c r="O47" s="149"/>
      <c r="P47" s="149"/>
      <c r="Q47" s="149"/>
      <c r="R47" s="149"/>
      <c r="S47" s="149"/>
      <c r="T47" s="150"/>
    </row>
    <row r="48" spans="1:20" x14ac:dyDescent="0.2">
      <c r="A48" s="4"/>
      <c r="B48" s="5"/>
      <c r="C48" s="12" t="s">
        <v>2</v>
      </c>
      <c r="D48" s="12" t="s">
        <v>3</v>
      </c>
      <c r="E48" s="12" t="s">
        <v>4</v>
      </c>
      <c r="F48" s="12" t="s">
        <v>5</v>
      </c>
      <c r="G48" s="12" t="s">
        <v>6</v>
      </c>
      <c r="H48" s="12" t="s">
        <v>7</v>
      </c>
      <c r="I48" s="12" t="s">
        <v>8</v>
      </c>
      <c r="J48" s="12" t="s">
        <v>9</v>
      </c>
      <c r="K48" s="12" t="s">
        <v>10</v>
      </c>
      <c r="L48" s="12" t="s">
        <v>11</v>
      </c>
      <c r="M48" s="12" t="s">
        <v>12</v>
      </c>
      <c r="N48" s="12" t="s">
        <v>13</v>
      </c>
      <c r="O48" s="12" t="s">
        <v>14</v>
      </c>
      <c r="P48" s="12" t="s">
        <v>15</v>
      </c>
      <c r="Q48" s="12" t="s">
        <v>16</v>
      </c>
      <c r="R48" s="12" t="s">
        <v>17</v>
      </c>
      <c r="S48" s="12" t="s">
        <v>18</v>
      </c>
      <c r="T48" s="5" t="s">
        <v>150</v>
      </c>
    </row>
    <row r="49" spans="1:20" x14ac:dyDescent="0.2">
      <c r="A49" s="143" t="s">
        <v>1</v>
      </c>
      <c r="B49" s="6" t="s">
        <v>19</v>
      </c>
      <c r="C49" s="13">
        <f>C26</f>
        <v>4.0622288842667456E-2</v>
      </c>
      <c r="D49" s="13">
        <f t="shared" ref="D49:T49" si="0">D26</f>
        <v>9.1036628473627285E-2</v>
      </c>
      <c r="E49" s="13">
        <f t="shared" si="0"/>
        <v>9.228523697581667E-2</v>
      </c>
      <c r="F49" s="13">
        <f t="shared" si="0"/>
        <v>6.5028412535210606E-2</v>
      </c>
      <c r="G49" s="13">
        <f t="shared" si="0"/>
        <v>5.3205995210255909E-2</v>
      </c>
      <c r="H49" s="14">
        <f t="shared" si="0"/>
        <v>0.15966758357253188</v>
      </c>
      <c r="I49" s="14">
        <f t="shared" si="0"/>
        <v>2.8170843653116718E-2</v>
      </c>
      <c r="J49" s="15">
        <f t="shared" si="0"/>
        <v>1.1349268705903099E-2</v>
      </c>
      <c r="K49" s="15">
        <f t="shared" si="0"/>
        <v>9.8999066299064568E-3</v>
      </c>
      <c r="L49" s="15">
        <f t="shared" si="0"/>
        <v>1.3934659828973701E-2</v>
      </c>
      <c r="M49" s="15">
        <f t="shared" si="0"/>
        <v>2.1723111223778041E-2</v>
      </c>
      <c r="N49" s="15">
        <f t="shared" si="0"/>
        <v>3.6060065469283129E-2</v>
      </c>
      <c r="O49" s="15">
        <f t="shared" si="0"/>
        <v>4.4753876118512316E-2</v>
      </c>
      <c r="P49" s="15">
        <f t="shared" si="0"/>
        <v>1.5743803799989606E-2</v>
      </c>
      <c r="Q49" s="15">
        <f t="shared" si="0"/>
        <v>2.1468823363622195E-3</v>
      </c>
      <c r="R49" s="15">
        <f t="shared" si="0"/>
        <v>3.0624760867066492E-4</v>
      </c>
      <c r="S49" s="15">
        <f t="shared" si="0"/>
        <v>3.3222748292807355E-4</v>
      </c>
      <c r="T49" s="16">
        <f t="shared" si="0"/>
        <v>2.5507512907273894E-4</v>
      </c>
    </row>
    <row r="50" spans="1:20" x14ac:dyDescent="0.2">
      <c r="A50" s="143"/>
      <c r="B50" s="6" t="s">
        <v>20</v>
      </c>
      <c r="C50" s="14">
        <f t="shared" ref="C50:T50" si="1">C27</f>
        <v>2.2681217495634596E-3</v>
      </c>
      <c r="D50" s="14">
        <f t="shared" si="1"/>
        <v>6.1509320476707072E-3</v>
      </c>
      <c r="E50" s="14">
        <f t="shared" si="1"/>
        <v>1.0769838783071198E-2</v>
      </c>
      <c r="F50" s="14">
        <f t="shared" si="1"/>
        <v>1.3542599908361899E-2</v>
      </c>
      <c r="G50" s="14">
        <f t="shared" si="1"/>
        <v>1.4655798156846011E-2</v>
      </c>
      <c r="H50" s="14">
        <f t="shared" si="1"/>
        <v>6.5370874514058264E-2</v>
      </c>
      <c r="I50" s="14">
        <f t="shared" si="1"/>
        <v>3.2701576269825401E-2</v>
      </c>
      <c r="J50" s="15">
        <f t="shared" si="1"/>
        <v>9.9621008743408599E-3</v>
      </c>
      <c r="K50" s="15">
        <f t="shared" si="1"/>
        <v>4.8897272428110542E-3</v>
      </c>
      <c r="L50" s="15">
        <f t="shared" si="1"/>
        <v>3.9308337020376094E-3</v>
      </c>
      <c r="M50" s="15">
        <f t="shared" si="1"/>
        <v>6.7815344501005346E-3</v>
      </c>
      <c r="N50" s="15">
        <f t="shared" si="1"/>
        <v>8.5725712360279448E-3</v>
      </c>
      <c r="O50" s="15">
        <f t="shared" si="1"/>
        <v>1.1435868286761129E-2</v>
      </c>
      <c r="P50" s="15">
        <f t="shared" si="1"/>
        <v>6.7453200799235408E-3</v>
      </c>
      <c r="Q50" s="15">
        <f t="shared" si="1"/>
        <v>2.6066473838266624E-3</v>
      </c>
      <c r="R50" s="15">
        <f t="shared" si="1"/>
        <v>1.2116068630955098E-3</v>
      </c>
      <c r="S50" s="15">
        <f t="shared" si="1"/>
        <v>9.8251160828017963E-4</v>
      </c>
      <c r="T50" s="16">
        <f t="shared" si="1"/>
        <v>1.8359111141902074E-3</v>
      </c>
    </row>
    <row r="51" spans="1:20" x14ac:dyDescent="0.2">
      <c r="A51" s="143"/>
      <c r="B51" s="6" t="s">
        <v>21</v>
      </c>
      <c r="C51" s="17">
        <f t="shared" ref="C51:T51" si="2">C28</f>
        <v>1.6296466579647208E-4</v>
      </c>
      <c r="D51" s="17">
        <f t="shared" si="2"/>
        <v>8.5654858157759245E-4</v>
      </c>
      <c r="E51" s="17">
        <f t="shared" si="2"/>
        <v>1.848507416860466E-3</v>
      </c>
      <c r="F51" s="17">
        <f t="shared" si="2"/>
        <v>2.9058095722453068E-3</v>
      </c>
      <c r="G51" s="17">
        <f t="shared" si="2"/>
        <v>3.7899125659140902E-3</v>
      </c>
      <c r="H51" s="17">
        <f t="shared" si="2"/>
        <v>2.4754883822725934E-2</v>
      </c>
      <c r="I51" s="18">
        <f t="shared" si="2"/>
        <v>2.1000398358071947E-2</v>
      </c>
      <c r="J51" s="18">
        <f t="shared" si="2"/>
        <v>1.186807892213438E-2</v>
      </c>
      <c r="K51" s="18">
        <f t="shared" si="2"/>
        <v>5.4305809887152875E-3</v>
      </c>
      <c r="L51" s="18">
        <f t="shared" si="2"/>
        <v>2.7318231416123581E-3</v>
      </c>
      <c r="M51" s="18">
        <f t="shared" si="2"/>
        <v>3.9127265169491129E-3</v>
      </c>
      <c r="N51" s="19">
        <f t="shared" si="2"/>
        <v>3.928471895286936E-3</v>
      </c>
      <c r="O51" s="20">
        <f t="shared" si="2"/>
        <v>4.9645177899157152E-3</v>
      </c>
      <c r="P51" s="20">
        <f t="shared" si="2"/>
        <v>4.3173827402311739E-3</v>
      </c>
      <c r="Q51" s="20">
        <f t="shared" si="2"/>
        <v>1.9437669558042975E-3</v>
      </c>
      <c r="R51" s="20">
        <f t="shared" si="2"/>
        <v>8.6363400182961291E-4</v>
      </c>
      <c r="S51" s="20">
        <f t="shared" si="2"/>
        <v>5.7155723366298912E-4</v>
      </c>
      <c r="T51" s="21">
        <f t="shared" si="2"/>
        <v>1.416296781487214E-3</v>
      </c>
    </row>
    <row r="52" spans="1:20" x14ac:dyDescent="0.2">
      <c r="A52" s="143"/>
      <c r="B52" s="6" t="s">
        <v>22</v>
      </c>
      <c r="C52" s="17">
        <f t="shared" ref="C52:T52" si="3">C29</f>
        <v>4.8023403930361338E-5</v>
      </c>
      <c r="D52" s="17">
        <f t="shared" si="3"/>
        <v>1.3777206045595468E-4</v>
      </c>
      <c r="E52" s="17">
        <f t="shared" si="3"/>
        <v>3.9757080303004061E-4</v>
      </c>
      <c r="F52" s="17">
        <f t="shared" si="3"/>
        <v>6.9515845361490267E-4</v>
      </c>
      <c r="G52" s="17">
        <f t="shared" si="3"/>
        <v>1.1305181646557195E-3</v>
      </c>
      <c r="H52" s="17">
        <f t="shared" si="3"/>
        <v>9.4928885998737216E-3</v>
      </c>
      <c r="I52" s="18">
        <f t="shared" si="3"/>
        <v>1.1655516314573764E-2</v>
      </c>
      <c r="J52" s="18">
        <f t="shared" si="3"/>
        <v>8.9000751054546714E-3</v>
      </c>
      <c r="K52" s="18">
        <f t="shared" si="3"/>
        <v>5.5282023344097927E-3</v>
      </c>
      <c r="L52" s="18">
        <f t="shared" si="3"/>
        <v>3.0475179772857172E-3</v>
      </c>
      <c r="M52" s="18">
        <f t="shared" si="3"/>
        <v>3.0183890273607441E-3</v>
      </c>
      <c r="N52" s="19">
        <f t="shared" si="3"/>
        <v>2.2366309928878126E-3</v>
      </c>
      <c r="O52" s="20">
        <f t="shared" si="3"/>
        <v>2.7798465455427194E-3</v>
      </c>
      <c r="P52" s="20">
        <f t="shared" si="3"/>
        <v>2.7940173860467607E-3</v>
      </c>
      <c r="Q52" s="20">
        <f t="shared" si="3"/>
        <v>1.6981390537342527E-3</v>
      </c>
      <c r="R52" s="20">
        <f t="shared" si="3"/>
        <v>8.0695063981344871E-4</v>
      </c>
      <c r="S52" s="20">
        <f t="shared" si="3"/>
        <v>4.2355067728744918E-4</v>
      </c>
      <c r="T52" s="21">
        <f t="shared" si="3"/>
        <v>1.1344545092401752E-3</v>
      </c>
    </row>
    <row r="53" spans="1:20" x14ac:dyDescent="0.2">
      <c r="A53" s="143"/>
      <c r="B53" s="6" t="s">
        <v>23</v>
      </c>
      <c r="C53" s="17">
        <f t="shared" ref="C53:T53" si="4">C30</f>
        <v>6.2981513351293558E-6</v>
      </c>
      <c r="D53" s="17">
        <f t="shared" si="4"/>
        <v>2.5192605340517423E-5</v>
      </c>
      <c r="E53" s="17">
        <f t="shared" si="4"/>
        <v>1.3777206045595468E-4</v>
      </c>
      <c r="F53" s="17">
        <f t="shared" si="4"/>
        <v>2.2122256564641862E-4</v>
      </c>
      <c r="G53" s="17">
        <f t="shared" si="4"/>
        <v>3.4639832343211457E-4</v>
      </c>
      <c r="H53" s="17">
        <f t="shared" si="4"/>
        <v>3.7088238674742994E-3</v>
      </c>
      <c r="I53" s="18">
        <f t="shared" si="4"/>
        <v>6.0848014586518491E-3</v>
      </c>
      <c r="J53" s="18">
        <f t="shared" si="4"/>
        <v>5.8627916240885395E-3</v>
      </c>
      <c r="K53" s="18">
        <f t="shared" si="4"/>
        <v>4.5197108518722044E-3</v>
      </c>
      <c r="L53" s="18">
        <f t="shared" si="4"/>
        <v>2.9711528923472737E-3</v>
      </c>
      <c r="M53" s="18">
        <f t="shared" si="4"/>
        <v>3.1734810039883042E-3</v>
      </c>
      <c r="N53" s="19">
        <f t="shared" si="4"/>
        <v>1.7776532143402607E-3</v>
      </c>
      <c r="O53" s="20">
        <f t="shared" si="4"/>
        <v>1.7162462388227496E-3</v>
      </c>
      <c r="P53" s="20">
        <f t="shared" si="4"/>
        <v>1.8910199383725891E-3</v>
      </c>
      <c r="Q53" s="20">
        <f t="shared" si="4"/>
        <v>1.4013386720662818E-3</v>
      </c>
      <c r="R53" s="20">
        <f t="shared" si="4"/>
        <v>7.9120526147562534E-4</v>
      </c>
      <c r="S53" s="20">
        <f t="shared" si="4"/>
        <v>4.3772151779149026E-4</v>
      </c>
      <c r="T53" s="21">
        <f t="shared" si="4"/>
        <v>1.0021933312024589E-3</v>
      </c>
    </row>
    <row r="54" spans="1:20" x14ac:dyDescent="0.2">
      <c r="A54" s="143"/>
      <c r="B54" s="6" t="s">
        <v>24</v>
      </c>
      <c r="C54" s="55">
        <f t="shared" ref="C54:T54" si="5">C31</f>
        <v>6.2981513351293558E-6</v>
      </c>
      <c r="D54" s="17">
        <f t="shared" si="5"/>
        <v>1.4170840504041051E-5</v>
      </c>
      <c r="E54" s="17">
        <f t="shared" si="5"/>
        <v>3.0703487758755613E-5</v>
      </c>
      <c r="F54" s="17">
        <f t="shared" si="5"/>
        <v>9.3685001110049168E-5</v>
      </c>
      <c r="G54" s="17">
        <f t="shared" si="5"/>
        <v>1.2596302670258712E-4</v>
      </c>
      <c r="H54" s="17">
        <f t="shared" si="5"/>
        <v>1.6076031282917683E-3</v>
      </c>
      <c r="I54" s="17">
        <f t="shared" si="5"/>
        <v>3.0349216746154584E-3</v>
      </c>
      <c r="J54" s="17">
        <f t="shared" si="5"/>
        <v>3.7316546660641436E-3</v>
      </c>
      <c r="K54" s="19">
        <f t="shared" si="5"/>
        <v>3.3734473088786613E-3</v>
      </c>
      <c r="L54" s="19">
        <f t="shared" si="5"/>
        <v>2.5775184339016889E-3</v>
      </c>
      <c r="M54" s="19">
        <f t="shared" si="5"/>
        <v>3.0711360447924522E-3</v>
      </c>
      <c r="N54" s="19">
        <f t="shared" si="5"/>
        <v>1.523365354184413E-3</v>
      </c>
      <c r="O54" s="20">
        <f t="shared" si="5"/>
        <v>1.2045214428434894E-3</v>
      </c>
      <c r="P54" s="20">
        <f t="shared" si="5"/>
        <v>1.2423103508542655E-3</v>
      </c>
      <c r="Q54" s="20">
        <f t="shared" si="5"/>
        <v>1.0439185837976908E-3</v>
      </c>
      <c r="R54" s="20">
        <f t="shared" si="5"/>
        <v>6.9830752928246736E-4</v>
      </c>
      <c r="S54" s="20">
        <f t="shared" si="5"/>
        <v>3.8261269360910841E-4</v>
      </c>
      <c r="T54" s="21">
        <f t="shared" si="5"/>
        <v>9.2425370843023298E-4</v>
      </c>
    </row>
    <row r="55" spans="1:20" x14ac:dyDescent="0.2">
      <c r="A55" s="143"/>
      <c r="B55" s="6" t="s">
        <v>25</v>
      </c>
      <c r="C55" s="55">
        <f t="shared" ref="C55:T55" si="6">C32</f>
        <v>2.3618067506735086E-6</v>
      </c>
      <c r="D55" s="55">
        <f t="shared" si="6"/>
        <v>1.2596302670258712E-5</v>
      </c>
      <c r="E55" s="17">
        <f t="shared" si="6"/>
        <v>1.4170840504041051E-5</v>
      </c>
      <c r="F55" s="17">
        <f t="shared" si="6"/>
        <v>3.6214370176993797E-5</v>
      </c>
      <c r="G55" s="17">
        <f t="shared" si="6"/>
        <v>5.2747017431708361E-5</v>
      </c>
      <c r="H55" s="17">
        <f t="shared" si="6"/>
        <v>8.0065248847831943E-4</v>
      </c>
      <c r="I55" s="17">
        <f t="shared" si="6"/>
        <v>1.5666651446134274E-3</v>
      </c>
      <c r="J55" s="17">
        <f t="shared" si="6"/>
        <v>2.1484568741960016E-3</v>
      </c>
      <c r="K55" s="19">
        <f t="shared" si="6"/>
        <v>2.2870162035688473E-3</v>
      </c>
      <c r="L55" s="19">
        <f t="shared" si="6"/>
        <v>2.0768154027589053E-3</v>
      </c>
      <c r="M55" s="19">
        <f t="shared" si="6"/>
        <v>2.6625434769259352E-3</v>
      </c>
      <c r="N55" s="19">
        <f t="shared" si="6"/>
        <v>1.4871509840074192E-3</v>
      </c>
      <c r="O55" s="20">
        <f t="shared" si="6"/>
        <v>9.8802249069841774E-4</v>
      </c>
      <c r="P55" s="20">
        <f t="shared" si="6"/>
        <v>9.8408614611396198E-4</v>
      </c>
      <c r="Q55" s="20">
        <f t="shared" si="6"/>
        <v>8.7386849774919817E-4</v>
      </c>
      <c r="R55" s="20">
        <f t="shared" si="6"/>
        <v>6.077716038399829E-4</v>
      </c>
      <c r="S55" s="20">
        <f t="shared" si="6"/>
        <v>3.841872314428907E-4</v>
      </c>
      <c r="T55" s="21">
        <f t="shared" si="6"/>
        <v>8.0931244656412223E-4</v>
      </c>
    </row>
    <row r="56" spans="1:20" x14ac:dyDescent="0.2">
      <c r="A56" s="143"/>
      <c r="B56" s="6" t="s">
        <v>26</v>
      </c>
      <c r="C56" s="55">
        <f t="shared" ref="C56:T56" si="7">C33</f>
        <v>7.8726891689116947E-7</v>
      </c>
      <c r="D56" s="55">
        <f t="shared" si="7"/>
        <v>6.2981513351293558E-6</v>
      </c>
      <c r="E56" s="55">
        <f t="shared" si="7"/>
        <v>5.5108824182381869E-6</v>
      </c>
      <c r="F56" s="17">
        <f t="shared" si="7"/>
        <v>1.574537833782339E-5</v>
      </c>
      <c r="G56" s="17">
        <f t="shared" si="7"/>
        <v>2.9128949924973272E-5</v>
      </c>
      <c r="H56" s="17">
        <f t="shared" si="7"/>
        <v>3.9205992061180244E-4</v>
      </c>
      <c r="I56" s="17">
        <f t="shared" si="7"/>
        <v>8.7465576666608934E-4</v>
      </c>
      <c r="J56" s="17">
        <f t="shared" si="7"/>
        <v>1.2903337547846268E-3</v>
      </c>
      <c r="K56" s="19">
        <f t="shared" si="7"/>
        <v>1.5761123716161213E-3</v>
      </c>
      <c r="L56" s="19">
        <f t="shared" si="7"/>
        <v>1.4312548909081462E-3</v>
      </c>
      <c r="M56" s="19">
        <f t="shared" si="7"/>
        <v>2.2484400266411801E-3</v>
      </c>
      <c r="N56" s="19">
        <f t="shared" si="7"/>
        <v>1.3391444276318794E-3</v>
      </c>
      <c r="O56" s="20">
        <f t="shared" si="7"/>
        <v>8.7937938016743639E-4</v>
      </c>
      <c r="P56" s="20">
        <f t="shared" si="7"/>
        <v>7.4003278187769936E-4</v>
      </c>
      <c r="Q56" s="20">
        <f t="shared" si="7"/>
        <v>6.6288042802236475E-4</v>
      </c>
      <c r="R56" s="20">
        <f t="shared" si="7"/>
        <v>5.2668290540019242E-4</v>
      </c>
      <c r="S56" s="20">
        <f t="shared" si="7"/>
        <v>3.5348374368413514E-4</v>
      </c>
      <c r="T56" s="21">
        <f t="shared" si="7"/>
        <v>7.9907795064453708E-4</v>
      </c>
    </row>
    <row r="57" spans="1:20" x14ac:dyDescent="0.2">
      <c r="A57" s="143"/>
      <c r="B57" s="6" t="s">
        <v>27</v>
      </c>
      <c r="C57" s="55">
        <f t="shared" ref="C57:T57" si="8">C34</f>
        <v>0</v>
      </c>
      <c r="D57" s="55">
        <f t="shared" si="8"/>
        <v>5.5108824182381869E-6</v>
      </c>
      <c r="E57" s="55">
        <f t="shared" si="8"/>
        <v>4.7236135013470173E-6</v>
      </c>
      <c r="F57" s="55">
        <f t="shared" si="8"/>
        <v>4.7236135013470173E-6</v>
      </c>
      <c r="G57" s="17">
        <f t="shared" si="8"/>
        <v>1.4170840504041051E-5</v>
      </c>
      <c r="H57" s="17">
        <f t="shared" si="8"/>
        <v>2.1492441431128929E-4</v>
      </c>
      <c r="I57" s="17">
        <f t="shared" si="8"/>
        <v>4.7865950146983109E-4</v>
      </c>
      <c r="J57" s="17">
        <f t="shared" si="8"/>
        <v>7.9671614389386356E-4</v>
      </c>
      <c r="K57" s="19">
        <f t="shared" si="8"/>
        <v>9.0772106117551843E-4</v>
      </c>
      <c r="L57" s="19">
        <f t="shared" si="8"/>
        <v>1.0092787514544793E-3</v>
      </c>
      <c r="M57" s="19">
        <f t="shared" si="8"/>
        <v>1.8776363667854393E-3</v>
      </c>
      <c r="N57" s="19">
        <f t="shared" si="8"/>
        <v>1.1950742158407953E-3</v>
      </c>
      <c r="O57" s="20">
        <f t="shared" si="8"/>
        <v>8.163978668161428E-4</v>
      </c>
      <c r="P57" s="20">
        <f t="shared" si="8"/>
        <v>6.4477324293386786E-4</v>
      </c>
      <c r="Q57" s="20">
        <f t="shared" si="8"/>
        <v>5.3061924998464829E-4</v>
      </c>
      <c r="R57" s="20">
        <f t="shared" si="8"/>
        <v>4.5819050963066067E-4</v>
      </c>
      <c r="S57" s="20">
        <f t="shared" si="8"/>
        <v>3.3301475184496472E-4</v>
      </c>
      <c r="T57" s="21">
        <f t="shared" si="8"/>
        <v>8.0301429522899295E-4</v>
      </c>
    </row>
    <row r="58" spans="1:20" x14ac:dyDescent="0.2">
      <c r="A58" s="143"/>
      <c r="B58" s="6" t="s">
        <v>28</v>
      </c>
      <c r="C58" s="55">
        <f t="shared" ref="C58:T58" si="9">C35</f>
        <v>0</v>
      </c>
      <c r="D58" s="55">
        <f t="shared" si="9"/>
        <v>4.7236135013470173E-6</v>
      </c>
      <c r="E58" s="55">
        <f t="shared" si="9"/>
        <v>3.1490756675646779E-6</v>
      </c>
      <c r="F58" s="55">
        <f t="shared" si="9"/>
        <v>5.5108824182381869E-6</v>
      </c>
      <c r="G58" s="55">
        <f t="shared" si="9"/>
        <v>6.2981513351293558E-6</v>
      </c>
      <c r="H58" s="17">
        <f t="shared" si="9"/>
        <v>1.110049172816549E-4</v>
      </c>
      <c r="I58" s="17">
        <f t="shared" si="9"/>
        <v>2.9365130600040625E-4</v>
      </c>
      <c r="J58" s="17">
        <f t="shared" si="9"/>
        <v>4.5819050963066067E-4</v>
      </c>
      <c r="K58" s="22">
        <f t="shared" si="9"/>
        <v>6.4398597401697669E-4</v>
      </c>
      <c r="L58" s="22">
        <f t="shared" si="9"/>
        <v>7.1011656303583486E-4</v>
      </c>
      <c r="M58" s="19">
        <f t="shared" si="9"/>
        <v>1.4863637150905281E-3</v>
      </c>
      <c r="N58" s="19">
        <f t="shared" si="9"/>
        <v>1.0848565674760316E-3</v>
      </c>
      <c r="O58" s="20">
        <f t="shared" si="9"/>
        <v>7.2350013462298482E-4</v>
      </c>
      <c r="P58" s="20">
        <f t="shared" si="9"/>
        <v>5.4164101482112462E-4</v>
      </c>
      <c r="Q58" s="20">
        <f t="shared" si="9"/>
        <v>4.6212685421511649E-4</v>
      </c>
      <c r="R58" s="20">
        <f t="shared" si="9"/>
        <v>3.9442172736247591E-4</v>
      </c>
      <c r="S58" s="20">
        <f t="shared" si="9"/>
        <v>3.2592933159294416E-4</v>
      </c>
      <c r="T58" s="21">
        <f t="shared" si="9"/>
        <v>7.8805618580806065E-4</v>
      </c>
    </row>
    <row r="59" spans="1:20" x14ac:dyDescent="0.2">
      <c r="A59" s="143"/>
      <c r="B59" s="6" t="s">
        <v>29</v>
      </c>
      <c r="C59" s="55">
        <f t="shared" ref="C59:T59" si="10">C36</f>
        <v>0</v>
      </c>
      <c r="D59" s="55">
        <f t="shared" si="10"/>
        <v>2.3618067506735086E-6</v>
      </c>
      <c r="E59" s="55">
        <f t="shared" si="10"/>
        <v>0</v>
      </c>
      <c r="F59" s="55">
        <f t="shared" si="10"/>
        <v>1.5745378337823389E-6</v>
      </c>
      <c r="G59" s="55">
        <f t="shared" si="10"/>
        <v>4.7236135013470173E-6</v>
      </c>
      <c r="H59" s="17">
        <f t="shared" si="10"/>
        <v>7.4003278187769928E-5</v>
      </c>
      <c r="I59" s="17">
        <f t="shared" si="10"/>
        <v>2.094135318930511E-4</v>
      </c>
      <c r="J59" s="17">
        <f t="shared" si="10"/>
        <v>3.0152399516931793E-4</v>
      </c>
      <c r="K59" s="20">
        <f t="shared" si="10"/>
        <v>4.4244513129283725E-4</v>
      </c>
      <c r="L59" s="20">
        <f t="shared" si="10"/>
        <v>5.1329933381304258E-4</v>
      </c>
      <c r="M59" s="20">
        <f t="shared" si="10"/>
        <v>1.1006019458138551E-3</v>
      </c>
      <c r="N59" s="20">
        <f t="shared" si="10"/>
        <v>9.3212639759914472E-4</v>
      </c>
      <c r="O59" s="20">
        <f t="shared" si="10"/>
        <v>6.9043484011355562E-4</v>
      </c>
      <c r="P59" s="20">
        <f t="shared" si="10"/>
        <v>4.7236135013470169E-4</v>
      </c>
      <c r="Q59" s="20">
        <f t="shared" si="10"/>
        <v>3.9284718952869362E-4</v>
      </c>
      <c r="R59" s="20">
        <f t="shared" si="10"/>
        <v>3.3144021401118238E-4</v>
      </c>
      <c r="S59" s="20">
        <f t="shared" si="10"/>
        <v>2.7160777632745348E-4</v>
      </c>
      <c r="T59" s="21">
        <f t="shared" si="10"/>
        <v>7.3216009270878762E-4</v>
      </c>
    </row>
    <row r="60" spans="1:20" x14ac:dyDescent="0.2">
      <c r="A60" s="143"/>
      <c r="B60" s="6" t="s">
        <v>30</v>
      </c>
      <c r="C60" s="55">
        <f t="shared" ref="C60:T60" si="11">C37</f>
        <v>0</v>
      </c>
      <c r="D60" s="55">
        <f t="shared" si="11"/>
        <v>1.5745378337823389E-6</v>
      </c>
      <c r="E60" s="55">
        <f t="shared" si="11"/>
        <v>7.8726891689116947E-7</v>
      </c>
      <c r="F60" s="55">
        <f t="shared" si="11"/>
        <v>1.5745378337823389E-6</v>
      </c>
      <c r="G60" s="55">
        <f t="shared" si="11"/>
        <v>3.1490756675646779E-6</v>
      </c>
      <c r="H60" s="17">
        <f t="shared" si="11"/>
        <v>4.566159717968783E-5</v>
      </c>
      <c r="I60" s="17">
        <f t="shared" si="11"/>
        <v>1.1966487536745777E-4</v>
      </c>
      <c r="J60" s="17">
        <f t="shared" si="11"/>
        <v>2.0783899405926875E-4</v>
      </c>
      <c r="K60" s="20">
        <f t="shared" si="11"/>
        <v>2.7554412091190935E-4</v>
      </c>
      <c r="L60" s="20">
        <f t="shared" si="11"/>
        <v>3.7001639093884968E-4</v>
      </c>
      <c r="M60" s="20">
        <f t="shared" si="11"/>
        <v>7.6443811830132565E-4</v>
      </c>
      <c r="N60" s="20">
        <f t="shared" si="11"/>
        <v>7.2507467245676717E-4</v>
      </c>
      <c r="O60" s="20">
        <f t="shared" si="11"/>
        <v>5.8651534308392132E-4</v>
      </c>
      <c r="P60" s="20">
        <f t="shared" si="11"/>
        <v>4.259124840381227E-4</v>
      </c>
      <c r="Q60" s="20">
        <f t="shared" si="11"/>
        <v>3.8497450035978188E-4</v>
      </c>
      <c r="R60" s="20">
        <f t="shared" si="11"/>
        <v>3.1018395325512079E-4</v>
      </c>
      <c r="S60" s="20">
        <f t="shared" si="11"/>
        <v>2.4956424665450072E-4</v>
      </c>
      <c r="T60" s="21">
        <f t="shared" si="11"/>
        <v>7.3216009270878762E-4</v>
      </c>
    </row>
    <row r="61" spans="1:20" x14ac:dyDescent="0.2">
      <c r="A61" s="143"/>
      <c r="B61" s="6" t="s">
        <v>31</v>
      </c>
      <c r="C61" s="55">
        <f t="shared" ref="C61:T61" si="12">C38</f>
        <v>0</v>
      </c>
      <c r="D61" s="55">
        <f t="shared" si="12"/>
        <v>2.3618067506735086E-6</v>
      </c>
      <c r="E61" s="55">
        <f t="shared" si="12"/>
        <v>3.9363445844558476E-6</v>
      </c>
      <c r="F61" s="55">
        <f t="shared" si="12"/>
        <v>1.5745378337823389E-6</v>
      </c>
      <c r="G61" s="55">
        <f t="shared" si="12"/>
        <v>7.8726891689116947E-7</v>
      </c>
      <c r="H61" s="17">
        <f t="shared" si="12"/>
        <v>2.5979874257408594E-5</v>
      </c>
      <c r="I61" s="17">
        <f t="shared" si="12"/>
        <v>8.1088698439790466E-5</v>
      </c>
      <c r="J61" s="17">
        <f t="shared" si="12"/>
        <v>1.369847915390635E-4</v>
      </c>
      <c r="K61" s="20">
        <f t="shared" si="12"/>
        <v>1.9288088463833653E-4</v>
      </c>
      <c r="L61" s="20">
        <f t="shared" si="12"/>
        <v>2.5428786015584777E-4</v>
      </c>
      <c r="M61" s="20">
        <f t="shared" si="12"/>
        <v>5.6998269582920677E-4</v>
      </c>
      <c r="N61" s="20">
        <f t="shared" si="12"/>
        <v>6.0540979708930938E-4</v>
      </c>
      <c r="O61" s="20">
        <f t="shared" si="12"/>
        <v>4.9519214872454558E-4</v>
      </c>
      <c r="P61" s="20">
        <f t="shared" si="12"/>
        <v>4.1174164353408168E-4</v>
      </c>
      <c r="Q61" s="20">
        <f t="shared" si="12"/>
        <v>3.2986567617740003E-4</v>
      </c>
      <c r="R61" s="20">
        <f t="shared" si="12"/>
        <v>2.5901147365719476E-4</v>
      </c>
      <c r="S61" s="20">
        <f t="shared" si="12"/>
        <v>2.2358437239709215E-4</v>
      </c>
      <c r="T61" s="21">
        <f t="shared" si="12"/>
        <v>7.0303114278381441E-4</v>
      </c>
    </row>
    <row r="62" spans="1:20" x14ac:dyDescent="0.2">
      <c r="A62" s="143"/>
      <c r="B62" s="6" t="s">
        <v>32</v>
      </c>
      <c r="C62" s="55">
        <f t="shared" ref="C62:T62" si="13">C39</f>
        <v>0</v>
      </c>
      <c r="D62" s="55">
        <f t="shared" si="13"/>
        <v>7.8726891689116947E-7</v>
      </c>
      <c r="E62" s="55">
        <f t="shared" si="13"/>
        <v>2.3618067506735086E-6</v>
      </c>
      <c r="F62" s="55">
        <f t="shared" si="13"/>
        <v>0</v>
      </c>
      <c r="G62" s="55">
        <f t="shared" si="13"/>
        <v>1.5745378337823389E-6</v>
      </c>
      <c r="H62" s="17">
        <f t="shared" si="13"/>
        <v>2.2043529672952748E-5</v>
      </c>
      <c r="I62" s="17">
        <f t="shared" si="13"/>
        <v>5.1959748514817187E-5</v>
      </c>
      <c r="J62" s="17">
        <f t="shared" si="13"/>
        <v>1.0785584161409023E-4</v>
      </c>
      <c r="K62" s="20">
        <f t="shared" si="13"/>
        <v>1.3147390912082531E-4</v>
      </c>
      <c r="L62" s="20">
        <f t="shared" si="13"/>
        <v>1.7005008604849262E-4</v>
      </c>
      <c r="M62" s="20">
        <f t="shared" si="13"/>
        <v>4.5976504746444302E-4</v>
      </c>
      <c r="N62" s="20">
        <f t="shared" si="13"/>
        <v>4.9912849330900145E-4</v>
      </c>
      <c r="O62" s="20">
        <f t="shared" si="13"/>
        <v>4.4953055154485781E-4</v>
      </c>
      <c r="P62" s="20">
        <f t="shared" si="13"/>
        <v>3.5820735718548213E-4</v>
      </c>
      <c r="Q62" s="20">
        <f t="shared" si="13"/>
        <v>3.1018395325512079E-4</v>
      </c>
      <c r="R62" s="20">
        <f t="shared" si="13"/>
        <v>2.5113878448828307E-4</v>
      </c>
      <c r="S62" s="20">
        <f t="shared" si="13"/>
        <v>2.2122256564641862E-4</v>
      </c>
      <c r="T62" s="21">
        <f t="shared" si="13"/>
        <v>6.9673299144868501E-4</v>
      </c>
    </row>
    <row r="63" spans="1:20" x14ac:dyDescent="0.2">
      <c r="A63" s="143"/>
      <c r="B63" s="6" t="s">
        <v>33</v>
      </c>
      <c r="C63" s="55">
        <f t="shared" ref="C63:T63" si="14">C40</f>
        <v>0</v>
      </c>
      <c r="D63" s="55">
        <f t="shared" si="14"/>
        <v>0</v>
      </c>
      <c r="E63" s="55">
        <f t="shared" si="14"/>
        <v>1.5745378337823389E-6</v>
      </c>
      <c r="F63" s="55">
        <f t="shared" si="14"/>
        <v>7.8726891689116947E-7</v>
      </c>
      <c r="G63" s="55">
        <f t="shared" si="14"/>
        <v>0</v>
      </c>
      <c r="H63" s="17">
        <f t="shared" si="14"/>
        <v>1.4170840504041051E-5</v>
      </c>
      <c r="I63" s="17">
        <f t="shared" si="14"/>
        <v>3.3065294509429122E-5</v>
      </c>
      <c r="J63" s="17">
        <f t="shared" si="14"/>
        <v>6.6130589018858243E-5</v>
      </c>
      <c r="K63" s="20">
        <f t="shared" si="14"/>
        <v>9.9983152445178532E-5</v>
      </c>
      <c r="L63" s="20">
        <f t="shared" si="14"/>
        <v>1.4013386720662817E-4</v>
      </c>
      <c r="M63" s="20">
        <f t="shared" si="14"/>
        <v>3.4246197884765876E-4</v>
      </c>
      <c r="N63" s="20">
        <f t="shared" si="14"/>
        <v>3.8103815577532606E-4</v>
      </c>
      <c r="O63" s="20">
        <f t="shared" si="14"/>
        <v>3.5112193693346162E-4</v>
      </c>
      <c r="P63" s="20">
        <f t="shared" si="14"/>
        <v>3.1412029783957666E-4</v>
      </c>
      <c r="Q63" s="20">
        <f t="shared" si="14"/>
        <v>2.5507512907273894E-4</v>
      </c>
      <c r="R63" s="20">
        <f t="shared" si="14"/>
        <v>2.1728622106196278E-4</v>
      </c>
      <c r="S63" s="20">
        <f t="shared" si="14"/>
        <v>1.6926281713160144E-4</v>
      </c>
      <c r="T63" s="21">
        <f t="shared" si="14"/>
        <v>6.1643156192578571E-4</v>
      </c>
    </row>
    <row r="64" spans="1:20" x14ac:dyDescent="0.2">
      <c r="A64" s="143"/>
      <c r="B64" s="6" t="s">
        <v>34</v>
      </c>
      <c r="C64" s="55">
        <f t="shared" ref="C64:T64" si="15">C41</f>
        <v>0</v>
      </c>
      <c r="D64" s="55">
        <f t="shared" si="15"/>
        <v>0</v>
      </c>
      <c r="E64" s="55">
        <f t="shared" si="15"/>
        <v>7.8726891689116947E-7</v>
      </c>
      <c r="F64" s="55">
        <f t="shared" si="15"/>
        <v>7.8726891689116947E-7</v>
      </c>
      <c r="G64" s="55">
        <f t="shared" si="15"/>
        <v>7.8726891689116947E-7</v>
      </c>
      <c r="H64" s="55">
        <f t="shared" si="15"/>
        <v>7.8726891689116951E-6</v>
      </c>
      <c r="I64" s="17">
        <f t="shared" si="15"/>
        <v>1.968172292227924E-5</v>
      </c>
      <c r="J64" s="17">
        <f t="shared" si="15"/>
        <v>5.1959748514817187E-5</v>
      </c>
      <c r="K64" s="20">
        <f t="shared" si="15"/>
        <v>7.4790547104661102E-5</v>
      </c>
      <c r="L64" s="20">
        <f t="shared" si="15"/>
        <v>8.8174118691810991E-5</v>
      </c>
      <c r="M64" s="20">
        <f t="shared" si="15"/>
        <v>2.6609689390921532E-4</v>
      </c>
      <c r="N64" s="20">
        <f t="shared" si="15"/>
        <v>2.8184227224703869E-4</v>
      </c>
      <c r="O64" s="20">
        <f t="shared" si="15"/>
        <v>3.1648210459025013E-4</v>
      </c>
      <c r="P64" s="20">
        <f t="shared" si="15"/>
        <v>2.503515155713919E-4</v>
      </c>
      <c r="Q64" s="20">
        <f t="shared" si="15"/>
        <v>2.4484063315315373E-4</v>
      </c>
      <c r="R64" s="20">
        <f t="shared" si="15"/>
        <v>2.1177533864372459E-4</v>
      </c>
      <c r="S64" s="20">
        <f t="shared" si="15"/>
        <v>1.8658273330320719E-4</v>
      </c>
      <c r="T64" s="21">
        <f t="shared" si="15"/>
        <v>6.676040415237118E-4</v>
      </c>
    </row>
    <row r="65" spans="1:24" x14ac:dyDescent="0.2">
      <c r="A65" s="143"/>
      <c r="B65" s="6" t="s">
        <v>35</v>
      </c>
      <c r="C65" s="55">
        <f t="shared" ref="C65:T65" si="16">C42</f>
        <v>0</v>
      </c>
      <c r="D65" s="55">
        <f t="shared" si="16"/>
        <v>0</v>
      </c>
      <c r="E65" s="55">
        <f t="shared" si="16"/>
        <v>7.8726891689116947E-7</v>
      </c>
      <c r="F65" s="55">
        <f t="shared" si="16"/>
        <v>0</v>
      </c>
      <c r="G65" s="55">
        <f t="shared" si="16"/>
        <v>0</v>
      </c>
      <c r="H65" s="55">
        <f t="shared" si="16"/>
        <v>7.8726891689116951E-6</v>
      </c>
      <c r="I65" s="17">
        <f t="shared" si="16"/>
        <v>1.7319916171605728E-5</v>
      </c>
      <c r="J65" s="17">
        <f t="shared" si="16"/>
        <v>4.4874328262796663E-5</v>
      </c>
      <c r="K65" s="20">
        <f t="shared" si="16"/>
        <v>6.3768782268184735E-5</v>
      </c>
      <c r="L65" s="20">
        <f t="shared" si="16"/>
        <v>8.0301429522899292E-5</v>
      </c>
      <c r="M65" s="20">
        <f t="shared" si="16"/>
        <v>2.0468991839170408E-4</v>
      </c>
      <c r="N65" s="20">
        <f t="shared" si="16"/>
        <v>2.3854248181802437E-4</v>
      </c>
      <c r="O65" s="20">
        <f t="shared" si="16"/>
        <v>2.2043529672952748E-4</v>
      </c>
      <c r="P65" s="20">
        <f t="shared" si="16"/>
        <v>2.3460613723356853E-4</v>
      </c>
      <c r="Q65" s="20">
        <f t="shared" si="16"/>
        <v>2.0468991839170408E-4</v>
      </c>
      <c r="R65" s="20">
        <f t="shared" si="16"/>
        <v>1.936681535552277E-4</v>
      </c>
      <c r="S65" s="20">
        <f t="shared" si="16"/>
        <v>1.4564474962486636E-4</v>
      </c>
      <c r="T65" s="21">
        <f t="shared" si="16"/>
        <v>5.4479009048868932E-4</v>
      </c>
    </row>
    <row r="66" spans="1:24" x14ac:dyDescent="0.2">
      <c r="A66" s="144"/>
      <c r="B66" s="5" t="s">
        <v>36</v>
      </c>
      <c r="C66" s="56">
        <f t="shared" ref="C66:T66" si="17">C43</f>
        <v>0</v>
      </c>
      <c r="D66" s="56">
        <f t="shared" si="17"/>
        <v>0</v>
      </c>
      <c r="E66" s="56">
        <f t="shared" si="17"/>
        <v>7.8726891689116947E-7</v>
      </c>
      <c r="F66" s="56">
        <f t="shared" si="17"/>
        <v>3.9363445844558476E-6</v>
      </c>
      <c r="G66" s="56">
        <f t="shared" si="17"/>
        <v>3.1490756675646779E-6</v>
      </c>
      <c r="H66" s="56">
        <f t="shared" si="17"/>
        <v>4.4874328262796663E-5</v>
      </c>
      <c r="I66" s="23">
        <f t="shared" si="17"/>
        <v>8.3450505190463975E-5</v>
      </c>
      <c r="J66" s="23">
        <f t="shared" si="17"/>
        <v>1.3462298478838998E-4</v>
      </c>
      <c r="K66" s="24">
        <f t="shared" si="17"/>
        <v>2.0862626297615992E-4</v>
      </c>
      <c r="L66" s="24">
        <f t="shared" si="17"/>
        <v>3.1569483567335895E-4</v>
      </c>
      <c r="M66" s="24">
        <f t="shared" si="17"/>
        <v>8.31355976237075E-4</v>
      </c>
      <c r="N66" s="24">
        <f t="shared" si="17"/>
        <v>1.0706857269719905E-3</v>
      </c>
      <c r="O66" s="24">
        <f t="shared" si="17"/>
        <v>1.2903337547846268E-3</v>
      </c>
      <c r="P66" s="24">
        <f t="shared" si="17"/>
        <v>1.3816569491440025E-3</v>
      </c>
      <c r="Q66" s="24">
        <f t="shared" si="17"/>
        <v>1.4044877477338465E-3</v>
      </c>
      <c r="R66" s="24">
        <f t="shared" si="17"/>
        <v>1.3541025370528116E-3</v>
      </c>
      <c r="S66" s="24">
        <f t="shared" si="17"/>
        <v>1.2761629142805859E-3</v>
      </c>
      <c r="T66" s="25">
        <f t="shared" si="17"/>
        <v>1.2546704728494569E-2</v>
      </c>
    </row>
    <row r="70" spans="1:24" x14ac:dyDescent="0.2">
      <c r="A70" s="1"/>
      <c r="B70" s="2"/>
      <c r="C70" s="149" t="s">
        <v>0</v>
      </c>
      <c r="D70" s="149"/>
      <c r="E70" s="149"/>
      <c r="F70" s="149"/>
      <c r="G70" s="149"/>
      <c r="H70" s="149"/>
      <c r="I70" s="149"/>
      <c r="J70" s="149"/>
      <c r="K70" s="149"/>
      <c r="L70" s="149"/>
      <c r="M70" s="149"/>
      <c r="N70" s="149"/>
      <c r="O70" s="149"/>
      <c r="P70" s="149"/>
      <c r="Q70" s="149"/>
      <c r="R70" s="149"/>
      <c r="S70" s="149"/>
      <c r="T70" s="150"/>
    </row>
    <row r="71" spans="1:24" x14ac:dyDescent="0.2">
      <c r="A71" s="4"/>
      <c r="B71" s="26"/>
      <c r="C71" s="26" t="s">
        <v>2</v>
      </c>
      <c r="D71" s="26" t="s">
        <v>3</v>
      </c>
      <c r="E71" s="26" t="s">
        <v>4</v>
      </c>
      <c r="F71" s="26" t="s">
        <v>5</v>
      </c>
      <c r="G71" s="26" t="s">
        <v>6</v>
      </c>
      <c r="H71" s="26" t="s">
        <v>7</v>
      </c>
      <c r="I71" s="26" t="s">
        <v>8</v>
      </c>
      <c r="J71" s="26" t="s">
        <v>9</v>
      </c>
      <c r="K71" s="26" t="s">
        <v>10</v>
      </c>
      <c r="L71" s="26" t="s">
        <v>11</v>
      </c>
      <c r="M71" s="26" t="s">
        <v>12</v>
      </c>
      <c r="N71" s="26" t="s">
        <v>13</v>
      </c>
      <c r="O71" s="26" t="s">
        <v>14</v>
      </c>
      <c r="P71" s="26" t="s">
        <v>15</v>
      </c>
      <c r="Q71" s="26" t="s">
        <v>16</v>
      </c>
      <c r="R71" s="26" t="s">
        <v>17</v>
      </c>
      <c r="S71" s="26" t="s">
        <v>18</v>
      </c>
      <c r="T71" s="26" t="s">
        <v>150</v>
      </c>
      <c r="U71" s="3" t="s">
        <v>151</v>
      </c>
      <c r="X71" s="27"/>
    </row>
    <row r="72" spans="1:24" ht="12" customHeight="1" x14ac:dyDescent="0.2">
      <c r="A72" s="143" t="s">
        <v>1</v>
      </c>
      <c r="B72" s="26" t="s">
        <v>19</v>
      </c>
      <c r="C72" s="155">
        <f>'Crib Sheet'!C3</f>
        <v>0.25177017415962977</v>
      </c>
      <c r="D72" s="156"/>
      <c r="E72" s="156"/>
      <c r="F72" s="156"/>
      <c r="G72" s="156"/>
      <c r="H72" s="157">
        <f>'Crib Sheet'!C5</f>
        <v>0.31942255399483865</v>
      </c>
      <c r="I72" s="157"/>
      <c r="J72" s="145">
        <f>'Crib Sheet'!C6</f>
        <v>0.15477864359863772</v>
      </c>
      <c r="K72" s="145"/>
      <c r="L72" s="145"/>
      <c r="M72" s="145"/>
      <c r="N72" s="145"/>
      <c r="O72" s="145"/>
      <c r="P72" s="145"/>
      <c r="Q72" s="145"/>
      <c r="R72" s="145"/>
      <c r="S72" s="145"/>
      <c r="T72" s="146"/>
      <c r="X72" s="27"/>
    </row>
    <row r="73" spans="1:24" ht="12" customHeight="1" x14ac:dyDescent="0.2">
      <c r="A73" s="143"/>
      <c r="B73" s="26" t="s">
        <v>20</v>
      </c>
      <c r="C73" s="28"/>
      <c r="D73" s="29"/>
      <c r="E73" s="29"/>
      <c r="F73" s="29"/>
      <c r="G73" s="29"/>
      <c r="H73" s="158"/>
      <c r="I73" s="158"/>
      <c r="J73" s="147"/>
      <c r="K73" s="147"/>
      <c r="L73" s="147"/>
      <c r="M73" s="147"/>
      <c r="N73" s="147"/>
      <c r="O73" s="147"/>
      <c r="P73" s="147"/>
      <c r="Q73" s="147"/>
      <c r="R73" s="147"/>
      <c r="S73" s="147"/>
      <c r="T73" s="148"/>
      <c r="X73" s="27"/>
    </row>
    <row r="74" spans="1:24" ht="12.75" x14ac:dyDescent="0.2">
      <c r="A74" s="143"/>
      <c r="B74" s="26" t="s">
        <v>21</v>
      </c>
      <c r="C74" s="54"/>
      <c r="D74" s="54"/>
      <c r="E74" s="54"/>
      <c r="F74" s="54"/>
      <c r="G74" s="54"/>
      <c r="H74" s="54"/>
      <c r="I74" s="152">
        <f>'Crib Sheet'!C7</f>
        <v>7.5435320347594967E-2</v>
      </c>
      <c r="J74" s="152"/>
      <c r="K74" s="152"/>
      <c r="L74" s="152"/>
      <c r="M74" s="152"/>
      <c r="N74" s="52"/>
      <c r="O74" s="153">
        <f>'Crib Sheet'!C9</f>
        <v>5.5731553895642778E-2</v>
      </c>
      <c r="P74" s="153"/>
      <c r="Q74" s="153"/>
      <c r="R74" s="153"/>
      <c r="S74" s="153"/>
      <c r="T74" s="30"/>
      <c r="X74" s="27"/>
    </row>
    <row r="75" spans="1:24" ht="12.75" x14ac:dyDescent="0.2">
      <c r="A75" s="143"/>
      <c r="B75" s="26" t="s">
        <v>22</v>
      </c>
      <c r="C75" s="53"/>
      <c r="D75" s="54"/>
      <c r="E75" s="54"/>
      <c r="F75" s="54"/>
      <c r="G75" s="54"/>
      <c r="H75" s="54"/>
      <c r="I75" s="152"/>
      <c r="J75" s="152"/>
      <c r="K75" s="152"/>
      <c r="L75" s="152"/>
      <c r="M75" s="152"/>
      <c r="N75" s="52"/>
      <c r="O75" s="153"/>
      <c r="P75" s="153"/>
      <c r="Q75" s="153"/>
      <c r="R75" s="153"/>
      <c r="S75" s="153"/>
      <c r="T75" s="30"/>
      <c r="X75" s="27"/>
    </row>
    <row r="76" spans="1:24" ht="12.75" x14ac:dyDescent="0.2">
      <c r="A76" s="143"/>
      <c r="B76" s="26" t="s">
        <v>23</v>
      </c>
      <c r="C76" s="17"/>
      <c r="D76" s="17"/>
      <c r="E76" s="17"/>
      <c r="F76" s="17"/>
      <c r="G76" s="17"/>
      <c r="H76" s="17"/>
      <c r="I76" s="152"/>
      <c r="J76" s="152"/>
      <c r="K76" s="152"/>
      <c r="L76" s="152"/>
      <c r="M76" s="152"/>
      <c r="N76" s="52"/>
      <c r="O76" s="153"/>
      <c r="P76" s="153"/>
      <c r="Q76" s="153"/>
      <c r="R76" s="153"/>
      <c r="S76" s="153"/>
      <c r="T76" s="30"/>
      <c r="X76" s="27"/>
    </row>
    <row r="77" spans="1:24" ht="12.75" x14ac:dyDescent="0.2">
      <c r="A77" s="143"/>
      <c r="B77" s="26" t="s">
        <v>24</v>
      </c>
      <c r="C77" s="55"/>
      <c r="D77" s="17"/>
      <c r="E77" s="17"/>
      <c r="F77" s="159">
        <f>'Crib Sheet'!C4</f>
        <v>5.9717496421862776E-2</v>
      </c>
      <c r="G77" s="159"/>
      <c r="H77" s="159"/>
      <c r="I77" s="159"/>
      <c r="J77" s="159"/>
      <c r="K77" s="151">
        <f>'Crib Sheet'!C8</f>
        <v>3.1860773066585628E-2</v>
      </c>
      <c r="L77" s="151"/>
      <c r="M77" s="151"/>
      <c r="N77" s="151"/>
      <c r="O77" s="153"/>
      <c r="P77" s="153"/>
      <c r="Q77" s="153"/>
      <c r="R77" s="153"/>
      <c r="S77" s="153"/>
      <c r="T77" s="30"/>
      <c r="X77" s="27"/>
    </row>
    <row r="78" spans="1:24" ht="12.75" x14ac:dyDescent="0.2">
      <c r="A78" s="143"/>
      <c r="B78" s="26" t="s">
        <v>25</v>
      </c>
      <c r="C78" s="55"/>
      <c r="D78" s="55"/>
      <c r="E78" s="17"/>
      <c r="F78" s="159"/>
      <c r="G78" s="159"/>
      <c r="H78" s="159"/>
      <c r="I78" s="159"/>
      <c r="J78" s="159"/>
      <c r="K78" s="151"/>
      <c r="L78" s="151"/>
      <c r="M78" s="151"/>
      <c r="N78" s="151"/>
      <c r="O78" s="153"/>
      <c r="P78" s="153"/>
      <c r="Q78" s="153"/>
      <c r="R78" s="153"/>
      <c r="S78" s="153"/>
      <c r="T78" s="30"/>
    </row>
    <row r="79" spans="1:24" ht="12.75" x14ac:dyDescent="0.2">
      <c r="A79" s="143"/>
      <c r="B79" s="26" t="s">
        <v>26</v>
      </c>
      <c r="C79" s="55"/>
      <c r="D79" s="55"/>
      <c r="E79" s="55"/>
      <c r="F79" s="159"/>
      <c r="G79" s="159"/>
      <c r="H79" s="159"/>
      <c r="I79" s="159"/>
      <c r="J79" s="159"/>
      <c r="K79" s="151"/>
      <c r="L79" s="151"/>
      <c r="M79" s="151"/>
      <c r="N79" s="151"/>
      <c r="O79" s="153"/>
      <c r="P79" s="153"/>
      <c r="Q79" s="153"/>
      <c r="R79" s="153"/>
      <c r="S79" s="153"/>
      <c r="T79" s="30"/>
    </row>
    <row r="80" spans="1:24" ht="12.75" x14ac:dyDescent="0.2">
      <c r="A80" s="143"/>
      <c r="B80" s="26" t="s">
        <v>27</v>
      </c>
      <c r="C80" s="55"/>
      <c r="D80" s="55"/>
      <c r="E80" s="55"/>
      <c r="F80" s="55"/>
      <c r="G80" s="17"/>
      <c r="H80" s="17"/>
      <c r="I80" s="31"/>
      <c r="J80" s="31"/>
      <c r="K80" s="151"/>
      <c r="L80" s="151"/>
      <c r="M80" s="151"/>
      <c r="N80" s="151"/>
      <c r="O80" s="153"/>
      <c r="P80" s="153"/>
      <c r="Q80" s="153"/>
      <c r="R80" s="153"/>
      <c r="S80" s="153"/>
      <c r="T80" s="30"/>
    </row>
    <row r="81" spans="1:28" ht="12.75" x14ac:dyDescent="0.2">
      <c r="A81" s="143"/>
      <c r="B81" s="26" t="s">
        <v>28</v>
      </c>
      <c r="C81" s="55"/>
      <c r="D81" s="55"/>
      <c r="E81" s="55"/>
      <c r="F81" s="55"/>
      <c r="G81" s="55"/>
      <c r="H81" s="17"/>
      <c r="I81" s="31"/>
      <c r="J81" s="31"/>
      <c r="K81" s="151"/>
      <c r="L81" s="151"/>
      <c r="M81" s="151"/>
      <c r="N81" s="151"/>
      <c r="O81" s="153"/>
      <c r="P81" s="153"/>
      <c r="Q81" s="153"/>
      <c r="R81" s="153"/>
      <c r="S81" s="153"/>
      <c r="T81" s="30"/>
    </row>
    <row r="82" spans="1:28" ht="12.75" x14ac:dyDescent="0.2">
      <c r="A82" s="143"/>
      <c r="B82" s="26" t="s">
        <v>29</v>
      </c>
      <c r="C82" s="55"/>
      <c r="D82" s="55"/>
      <c r="E82" s="55"/>
      <c r="F82" s="55"/>
      <c r="G82" s="55"/>
      <c r="H82" s="17"/>
      <c r="I82" s="31"/>
      <c r="J82" s="31"/>
      <c r="K82" s="32"/>
      <c r="L82" s="32"/>
      <c r="M82" s="32"/>
      <c r="N82" s="32"/>
      <c r="O82" s="153"/>
      <c r="P82" s="153"/>
      <c r="Q82" s="153"/>
      <c r="R82" s="153"/>
      <c r="S82" s="153"/>
      <c r="T82" s="30"/>
    </row>
    <row r="83" spans="1:28" ht="12.75" x14ac:dyDescent="0.2">
      <c r="A83" s="143"/>
      <c r="B83" s="26" t="s">
        <v>30</v>
      </c>
      <c r="C83" s="55"/>
      <c r="D83" s="55"/>
      <c r="E83" s="55"/>
      <c r="F83" s="55"/>
      <c r="G83" s="55"/>
      <c r="H83" s="17"/>
      <c r="I83" s="31"/>
      <c r="J83" s="31"/>
      <c r="K83" s="32"/>
      <c r="L83" s="32"/>
      <c r="M83" s="32"/>
      <c r="N83" s="32"/>
      <c r="O83" s="153"/>
      <c r="P83" s="153"/>
      <c r="Q83" s="153"/>
      <c r="R83" s="153"/>
      <c r="S83" s="153"/>
      <c r="T83" s="30"/>
    </row>
    <row r="84" spans="1:28" ht="12.75" x14ac:dyDescent="0.2">
      <c r="A84" s="143"/>
      <c r="B84" s="26" t="s">
        <v>31</v>
      </c>
      <c r="C84" s="55"/>
      <c r="D84" s="55"/>
      <c r="E84" s="55"/>
      <c r="F84" s="55"/>
      <c r="G84" s="55"/>
      <c r="H84" s="17"/>
      <c r="I84" s="31"/>
      <c r="J84" s="31"/>
      <c r="K84" s="32"/>
      <c r="L84" s="32"/>
      <c r="M84" s="32"/>
      <c r="N84" s="32"/>
      <c r="O84" s="153"/>
      <c r="P84" s="153"/>
      <c r="Q84" s="153"/>
      <c r="R84" s="153"/>
      <c r="S84" s="153"/>
      <c r="T84" s="30"/>
    </row>
    <row r="85" spans="1:28" ht="12.75" x14ac:dyDescent="0.2">
      <c r="A85" s="143"/>
      <c r="B85" s="26" t="s">
        <v>32</v>
      </c>
      <c r="C85" s="55"/>
      <c r="D85" s="55"/>
      <c r="E85" s="55"/>
      <c r="F85" s="55"/>
      <c r="G85" s="55"/>
      <c r="H85" s="17"/>
      <c r="I85" s="31"/>
      <c r="J85" s="31"/>
      <c r="K85" s="32"/>
      <c r="L85" s="32"/>
      <c r="M85" s="32"/>
      <c r="N85" s="32"/>
      <c r="O85" s="153"/>
      <c r="P85" s="153"/>
      <c r="Q85" s="153"/>
      <c r="R85" s="153"/>
      <c r="S85" s="153"/>
      <c r="T85" s="30"/>
    </row>
    <row r="86" spans="1:28" ht="12.75" x14ac:dyDescent="0.2">
      <c r="A86" s="143"/>
      <c r="B86" s="26" t="s">
        <v>33</v>
      </c>
      <c r="C86" s="55"/>
      <c r="D86" s="55"/>
      <c r="E86" s="55"/>
      <c r="F86" s="55"/>
      <c r="G86" s="55"/>
      <c r="H86" s="17"/>
      <c r="I86" s="31"/>
      <c r="J86" s="31"/>
      <c r="K86" s="32"/>
      <c r="L86" s="32"/>
      <c r="M86" s="32"/>
      <c r="N86" s="32"/>
      <c r="O86" s="153"/>
      <c r="P86" s="153"/>
      <c r="Q86" s="153"/>
      <c r="R86" s="153"/>
      <c r="S86" s="153"/>
      <c r="T86" s="30"/>
    </row>
    <row r="87" spans="1:28" ht="12.75" x14ac:dyDescent="0.2">
      <c r="A87" s="143"/>
      <c r="B87" s="26" t="s">
        <v>34</v>
      </c>
      <c r="C87" s="55"/>
      <c r="D87" s="55"/>
      <c r="E87" s="55"/>
      <c r="F87" s="55"/>
      <c r="G87" s="55"/>
      <c r="H87" s="55"/>
      <c r="I87" s="31"/>
      <c r="J87" s="31"/>
      <c r="K87" s="32"/>
      <c r="L87" s="32"/>
      <c r="M87" s="32"/>
      <c r="N87" s="32"/>
      <c r="O87" s="153"/>
      <c r="P87" s="153"/>
      <c r="Q87" s="153"/>
      <c r="R87" s="153"/>
      <c r="S87" s="153"/>
      <c r="T87" s="30"/>
    </row>
    <row r="88" spans="1:28" ht="12.75" x14ac:dyDescent="0.2">
      <c r="A88" s="143"/>
      <c r="B88" s="26" t="s">
        <v>35</v>
      </c>
      <c r="C88" s="55"/>
      <c r="D88" s="55"/>
      <c r="E88" s="55"/>
      <c r="F88" s="55"/>
      <c r="G88" s="55"/>
      <c r="H88" s="55"/>
      <c r="I88" s="31"/>
      <c r="J88" s="31"/>
      <c r="K88" s="32"/>
      <c r="L88" s="32"/>
      <c r="M88" s="32"/>
      <c r="N88" s="32"/>
      <c r="O88" s="153"/>
      <c r="P88" s="153"/>
      <c r="Q88" s="153"/>
      <c r="R88" s="153"/>
      <c r="S88" s="153"/>
      <c r="T88" s="30"/>
    </row>
    <row r="89" spans="1:28" ht="12.75" x14ac:dyDescent="0.2">
      <c r="A89" s="144"/>
      <c r="B89" s="26" t="s">
        <v>36</v>
      </c>
      <c r="C89" s="56"/>
      <c r="D89" s="56"/>
      <c r="E89" s="56"/>
      <c r="F89" s="56"/>
      <c r="G89" s="56"/>
      <c r="H89" s="56"/>
      <c r="I89" s="33"/>
      <c r="J89" s="33"/>
      <c r="K89" s="34"/>
      <c r="L89" s="34"/>
      <c r="M89" s="34"/>
      <c r="N89" s="34"/>
      <c r="O89" s="154"/>
      <c r="P89" s="154"/>
      <c r="Q89" s="154"/>
      <c r="R89" s="154"/>
      <c r="S89" s="154"/>
      <c r="T89" s="35">
        <f>'Crib Sheet'!C10</f>
        <v>8.5332077901833867E-3</v>
      </c>
    </row>
    <row r="92" spans="1:28" ht="12.75" thickBot="1" x14ac:dyDescent="0.25">
      <c r="A92" s="36"/>
      <c r="B92" s="37" t="s">
        <v>37</v>
      </c>
      <c r="C92" s="37"/>
      <c r="D92" s="37"/>
      <c r="E92" s="37" t="s">
        <v>38</v>
      </c>
      <c r="F92" s="37"/>
      <c r="G92" s="37"/>
      <c r="H92" s="37"/>
      <c r="I92" s="37"/>
      <c r="J92" s="37"/>
      <c r="P92" s="37" t="s">
        <v>39</v>
      </c>
    </row>
    <row r="93" spans="1:28" ht="13.5" thickBot="1" x14ac:dyDescent="0.25">
      <c r="A93" s="70"/>
      <c r="B93" s="67" t="s">
        <v>145</v>
      </c>
      <c r="C93" s="37"/>
      <c r="D93" s="37"/>
      <c r="E93" s="3" t="s">
        <v>205</v>
      </c>
      <c r="F93" s="37"/>
      <c r="G93" s="37"/>
      <c r="H93" s="37"/>
      <c r="I93" s="37"/>
      <c r="J93" s="37"/>
      <c r="P93" s="37"/>
    </row>
    <row r="94" spans="1:28" ht="13.5" thickBot="1" x14ac:dyDescent="0.25">
      <c r="A94" s="38"/>
      <c r="B94" s="67" t="s">
        <v>40</v>
      </c>
      <c r="E94" s="3" t="s">
        <v>41</v>
      </c>
      <c r="P94" s="3" t="s">
        <v>42</v>
      </c>
      <c r="Y94" s="27"/>
      <c r="Z94" s="27"/>
      <c r="AA94" s="27"/>
      <c r="AB94" s="27"/>
    </row>
    <row r="95" spans="1:28" ht="13.5" thickBot="1" x14ac:dyDescent="0.25">
      <c r="A95" s="39"/>
      <c r="B95" s="67" t="s">
        <v>146</v>
      </c>
      <c r="E95" s="3" t="s">
        <v>43</v>
      </c>
      <c r="P95" s="3" t="s">
        <v>44</v>
      </c>
      <c r="Y95" s="27"/>
      <c r="Z95" s="27"/>
      <c r="AA95" s="27"/>
      <c r="AB95" s="27"/>
    </row>
    <row r="96" spans="1:28" ht="12" customHeight="1" thickBot="1" x14ac:dyDescent="0.25">
      <c r="A96" s="40"/>
      <c r="B96" s="67" t="s">
        <v>121</v>
      </c>
      <c r="E96" s="3" t="s">
        <v>45</v>
      </c>
      <c r="P96" s="3" t="s">
        <v>46</v>
      </c>
      <c r="Y96" s="27"/>
      <c r="Z96" s="27"/>
      <c r="AA96" s="27"/>
      <c r="AB96" s="27"/>
    </row>
    <row r="97" spans="1:29" ht="12" customHeight="1" thickBot="1" x14ac:dyDescent="0.25">
      <c r="A97" s="41"/>
      <c r="B97" s="67" t="s">
        <v>47</v>
      </c>
      <c r="E97" s="3" t="s">
        <v>48</v>
      </c>
      <c r="P97" s="3" t="s">
        <v>49</v>
      </c>
      <c r="Y97" s="27"/>
      <c r="Z97" s="27"/>
      <c r="AA97" s="27"/>
      <c r="AB97" s="27"/>
    </row>
    <row r="98" spans="1:29" ht="12" customHeight="1" thickBot="1" x14ac:dyDescent="0.25">
      <c r="A98" s="42"/>
      <c r="B98" s="67" t="s">
        <v>147</v>
      </c>
      <c r="E98" s="3" t="s">
        <v>50</v>
      </c>
      <c r="P98" s="3" t="s">
        <v>51</v>
      </c>
      <c r="Y98" s="27"/>
      <c r="Z98" s="27"/>
      <c r="AA98" s="27"/>
      <c r="AB98" s="27"/>
      <c r="AC98" s="27"/>
    </row>
    <row r="99" spans="1:29" ht="13.5" thickBot="1" x14ac:dyDescent="0.25">
      <c r="A99" s="43"/>
      <c r="B99" s="67" t="s">
        <v>148</v>
      </c>
      <c r="E99" s="3" t="s">
        <v>109</v>
      </c>
      <c r="P99" s="3" t="s">
        <v>52</v>
      </c>
      <c r="Y99" s="27"/>
      <c r="Z99" s="27"/>
      <c r="AA99" s="27"/>
      <c r="AB99" s="27"/>
    </row>
    <row r="100" spans="1:29" ht="13.5" thickBot="1" x14ac:dyDescent="0.25">
      <c r="A100" s="44"/>
      <c r="B100" s="67" t="s">
        <v>53</v>
      </c>
      <c r="E100" s="3" t="s">
        <v>54</v>
      </c>
      <c r="P100" s="3" t="s">
        <v>55</v>
      </c>
      <c r="Y100" s="27"/>
      <c r="Z100" s="27"/>
      <c r="AA100" s="27"/>
      <c r="AB100" s="27"/>
    </row>
    <row r="101" spans="1:29" ht="13.5" thickBot="1" x14ac:dyDescent="0.25">
      <c r="A101" s="45"/>
      <c r="B101" s="67" t="s">
        <v>56</v>
      </c>
      <c r="E101" s="3" t="s">
        <v>149</v>
      </c>
      <c r="P101" s="3" t="s">
        <v>57</v>
      </c>
      <c r="Y101" s="27"/>
      <c r="Z101" s="27"/>
      <c r="AA101" s="27"/>
      <c r="AB101" s="27"/>
    </row>
    <row r="102" spans="1:29" x14ac:dyDescent="0.2">
      <c r="A102" s="36"/>
      <c r="B102" s="3"/>
      <c r="Y102" s="27"/>
      <c r="Z102" s="27"/>
      <c r="AA102" s="27"/>
      <c r="AB102" s="27"/>
    </row>
  </sheetData>
  <mergeCells count="15">
    <mergeCell ref="A72:A89"/>
    <mergeCell ref="J72:T73"/>
    <mergeCell ref="C1:T1"/>
    <mergeCell ref="A3:A20"/>
    <mergeCell ref="K77:N81"/>
    <mergeCell ref="I74:M76"/>
    <mergeCell ref="C24:T24"/>
    <mergeCell ref="A26:A43"/>
    <mergeCell ref="C47:T47"/>
    <mergeCell ref="A49:A66"/>
    <mergeCell ref="C70:T70"/>
    <mergeCell ref="O74:S89"/>
    <mergeCell ref="C72:G72"/>
    <mergeCell ref="H72:I73"/>
    <mergeCell ref="F77:J79"/>
  </mergeCells>
  <conditionalFormatting sqref="C26:T43">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8" tint="0.39997558519241921"/>
  </sheetPr>
  <dimension ref="A27:Z42"/>
  <sheetViews>
    <sheetView workbookViewId="0">
      <selection activeCell="A28" sqref="A28:Z37"/>
    </sheetView>
  </sheetViews>
  <sheetFormatPr defaultRowHeight="12" x14ac:dyDescent="0.2"/>
  <cols>
    <col min="1" max="16384" width="9.33203125" style="3"/>
  </cols>
  <sheetData>
    <row r="27" spans="1:26" x14ac:dyDescent="0.2">
      <c r="A27" s="68" t="s">
        <v>142</v>
      </c>
    </row>
    <row r="28" spans="1:26" ht="12" customHeight="1" x14ac:dyDescent="0.2">
      <c r="A28" s="160" t="str">
        <f>CONCATENATE(
IF('Crib Sheet'!C35 &gt;= 50,'Crib Sheet'!C27,""),IF(IF('Crib Sheet'!C35 &gt;= 50,'Crib Sheet'!C27,"")&lt;&gt;"",", ",""),
IF('Crib Sheet'!D35 &gt;= 50,'Crib Sheet'!D27,""),IF(IF('Crib Sheet'!D35 &gt;= 50,'Crib Sheet'!D27,"")&lt;&gt;"",", ",""),
IF('Crib Sheet'!E35 &gt;= 50,'Crib Sheet'!E27,""),IF(IF('Crib Sheet'!E35 &gt;= 50,'Crib Sheet'!E27,"")&lt;&gt;"",", ",""),
IF('Crib Sheet'!F35 &gt;= 50,'Crib Sheet'!F27,""),IF(IF('Crib Sheet'!F35 &gt;= 50,'Crib Sheet'!F27,"")&lt;&gt;"",", ",""),
IF('Crib Sheet'!G35 &gt;= 50,'Crib Sheet'!G27,""),IF(IF('Crib Sheet'!G35 &gt;= 50,'Crib Sheet'!G27,"")&lt;&gt;"",", ",""),
IF('Crib Sheet'!H35 &gt;= 50,'Crib Sheet'!H27,""),IF(IF('Crib Sheet'!H35 &gt;= 50,'Crib Sheet'!H27,"")&lt;&gt;"",", ",""),
IF('Crib Sheet'!I35 &gt;= 50,'Crib Sheet'!I27,""),IF(IF('Crib Sheet'!I35 &gt;= 50,'Crib Sheet'!I27,"")&lt;&gt;"",", ",""),
IF('Crib Sheet'!J35 &gt;= 50,'Crib Sheet'!J27,""),IF(IF('Crib Sheet'!J35 &gt;= 50,'Crib Sheet'!J27,"")&lt;&gt;"",", ",""),
IF('Crib Sheet'!K35 &gt;= 50,'Crib Sheet'!K27,""),IF(IF('Crib Sheet'!K35 &gt;= 50,'Crib Sheet'!K27,"")&lt;&gt;"",", ",""),
IF('Crib Sheet'!L35 &gt;= 50,'Crib Sheet'!L27,""),IF(IF('Crib Sheet'!L35 &gt;= 50,'Crib Sheet'!L27,"")&lt;&gt;"",", ",""),
IF('Crib Sheet'!M35 &gt;= 50,'Crib Sheet'!M27,""),IF(IF('Crib Sheet'!M35 &gt;= 50,'Crib Sheet'!M27,"")&lt;&gt;"",", ",""),
IF('Crib Sheet'!N35 &gt;= 50,'Crib Sheet'!N27,""),IF(IF('Crib Sheet'!N35 &gt;= 50,'Crib Sheet'!N27,"")&lt;&gt;"",", ",""),
IF('Crib Sheet'!O35 &gt;= 50,'Crib Sheet'!O27,""),IF(IF('Crib Sheet'!O35 &gt;= 50,'Crib Sheet'!O27,"")&lt;&gt;"",", ",""),
IF('Crib Sheet'!P35 &gt;= 50,'Crib Sheet'!P27,""),IF(IF('Crib Sheet'!P35 &gt;= 50,'Crib Sheet'!P27,"")&lt;&gt;"",", ",""),
IF('Crib Sheet'!Q35 &gt;= 50,'Crib Sheet'!Q27,""),IF(IF('Crib Sheet'!Q35 &gt;= 50,'Crib Sheet'!Q27,"")&lt;&gt;"",", ",""),
IF('Crib Sheet'!R35 &gt;= 50,'Crib Sheet'!R27,""),IF(IF('Crib Sheet'!R35 &gt;= 50,'Crib Sheet'!R27,"")&lt;&gt;"",", ",""),
IF('Crib Sheet'!S35 &gt;= 50,'Crib Sheet'!S27,""),IF(IF('Crib Sheet'!S35 &gt;= 50,'Crib Sheet'!S27,"")&lt;&gt;"",", ",""),
IF('Crib Sheet'!T35 &gt;= 50,'Crib Sheet'!T27,""),IF(IF('Crib Sheet'!T35 &gt;= 50,'Crib Sheet'!T27,"")&lt;&gt;"",", ",""),
IF('Crib Sheet'!U35 &gt;= 50,'Crib Sheet'!U27,""),IF(IF('Crib Sheet'!U35 &gt;= 50,'Crib Sheet'!U27,"")&lt;&gt;"",", ",""),
IF('Crib Sheet'!V35 &gt;= 50,'Crib Sheet'!V27,""),IF(IF('Crib Sheet'!V35 &gt;= 50,'Crib Sheet'!V27,"")&lt;&gt;"",", ",""),
IF('Crib Sheet'!W35 &gt;= 50,'Crib Sheet'!W27,""),IF(IF('Crib Sheet'!W35 &gt;= 50,'Crib Sheet'!W27,"")&lt;&gt;"",", ",""),
IF('Crib Sheet'!X35 &gt;= 50,'Crib Sheet'!X27,""),IF(IF('Crib Sheet'!X35 &gt;= 50,'Crib Sheet'!X27,"")&lt;&gt;"",", ",""),
IF('Crib Sheet'!Y35 &gt;= 50,'Crib Sheet'!Y27,""),IF(IF('Crib Sheet'!Y35 &gt;= 50,'Crib Sheet'!Y27,"")&lt;&gt;"",", ",""),
IF('Crib Sheet'!Z35 &gt;= 50,'Crib Sheet'!Z27,""),IF(IF('Crib Sheet'!Z35 &gt;= 50,'Crib Sheet'!Z27,"")&lt;&gt;"",", ",""),
IF('Crib Sheet'!AA35 &gt;= 50,'Crib Sheet'!AA27,""),IF(IF('Crib Sheet'!AA35 &gt;= 50,'Crib Sheet'!AA27,"")&lt;&gt;"",", ",""),
IF('Crib Sheet'!AB35 &gt;= 50,'Crib Sheet'!AB27,""),IF(IF('Crib Sheet'!AB35 &gt;= 50,'Crib Sheet'!AB27,"")&lt;&gt;"",", ",""),
IF('Crib Sheet'!AC35 &gt;= 50,'Crib Sheet'!AC27,""),IF(IF('Crib Sheet'!AC35 &gt;= 50,'Crib Sheet'!AC27,"")&lt;&gt;"",", ",""),
IF('Crib Sheet'!AD35 &gt;= 50,'Crib Sheet'!AD27,""),IF(IF('Crib Sheet'!AD35 &gt;= 50,'Crib Sheet'!AD27,"")&lt;&gt;"",", ",""),
IF('Crib Sheet'!AH35 &gt;= 50,'Crib Sheet'!AH27,""),IF(IF('Crib Sheet'!AH35 &gt;= 50,'Crib Sheet'!AH27,"")&lt;&gt;"",", ",""),
IF('Crib Sheet'!AI35 &gt;= 50,'Crib Sheet'!AI27,""),IF(IF('Crib Sheet'!AI35 &gt;= 50,'Crib Sheet'!AI27,"")&lt;&gt;"",", ",""),
IF('Crib Sheet'!AJ35 &gt;= 50,'Crib Sheet'!AJ27,""),IF(IF('Crib Sheet'!AJ35 &gt;= 50,'Crib Sheet'!AJ27,"")&lt;&gt;"",", ",""),
IF('Crib Sheet'!AK35 &gt;= 50,'Crib Sheet'!AK27,""),IF(IF('Crib Sheet'!AK35 &gt;= 50,'Crib Sheet'!AK27,"")&lt;&gt;"",", ",""),
IF('Crib Sheet'!AL35 &gt;= 50,'Crib Sheet'!AL27,""),IF(IF('Crib Sheet'!AL35 &gt;= 50,'Crib Sheet'!AL27,"")&lt;&gt;"",", ",""),
IF('Crib Sheet'!AM35 &gt;= 50,'Crib Sheet'!AM27,""),IF(IF('Crib Sheet'!AM35 &gt;= 50,'Crib Sheet'!AM27,"")&lt;&gt;"",", ",""),
IF('Crib Sheet'!AN35 &gt;= 50,'Crib Sheet'!AN27,""),IF(IF('Crib Sheet'!AN35 &gt;= 50,'Crib Sheet'!AN27,"")&lt;&gt;"",", ",""),
IF('Crib Sheet'!AO35 &gt;= 50,'Crib Sheet'!AO27,""),IF(IF('Crib Sheet'!AO35 &gt;= 50,'Crib Sheet'!AO27,"")&lt;&gt;"",", ",""),
IF('Crib Sheet'!AP35 &gt;= 50,'Crib Sheet'!AP27,""),IF(IF('Crib Sheet'!AP35 &gt;= 50,'Crib Sheet'!AP27,"")&lt;&gt;"",", ",""),
IF('Crib Sheet'!AQ35 &gt;= 50,'Crib Sheet'!AQ27,""),IF(IF('Crib Sheet'!AQ35 &gt;= 50,'Crib Sheet'!AQ27,"")&lt;&gt;"",", ",""),
IF('Crib Sheet'!AR35 &gt;= 50,'Crib Sheet'!AR27,""),IF(IF('Crib Sheet'!AR35 &gt;= 50,'Crib Sheet'!AR27,"")&lt;&gt;"",", ",""),
IF('Crib Sheet'!AS35 &gt;= 50,'Crib Sheet'!AS27,""),IF(IF('Crib Sheet'!AS35 &gt;= 50,'Crib Sheet'!AS27,"")&lt;&gt;"",", ",""),
IF('Crib Sheet'!AT35 &gt;= 50,'Crib Sheet'!AT27,""),IF(IF('Crib Sheet'!AT35 &gt;= 50,'Crib Sheet'!AT27,"")&lt;&gt;"",", ",""),
IF('Crib Sheet'!AU35 &gt;= 50,'Crib Sheet'!AU27,""),IF(IF('Crib Sheet'!AU35 &gt;= 50,'Crib Sheet'!AU27,"")&lt;&gt;"",", ",""),
IF('Crib Sheet'!AV35 &gt;= 50,'Crib Sheet'!AV27,""),IF(IF('Crib Sheet'!AV35 &gt;= 50,'Crib Sheet'!AV27,"")&lt;&gt;"",", ",""),
IF('Crib Sheet'!AW35 &gt;= 50,'Crib Sheet'!AW27,""),IF(IF('Crib Sheet'!AW35 &gt;= 50,'Crib Sheet'!AW27,"")&lt;&gt;"",", ",""),
IF('Crib Sheet'!AX35 &gt;= 50,'Crib Sheet'!AX27,""),IF(IF('Crib Sheet'!AX35 &gt;= 50,'Crib Sheet'!AX27,"")&lt;&gt;"",", ",""),
IF('Crib Sheet'!AY35 &gt;= 50,'Crib Sheet'!AY27,""),IF(IF('Crib Sheet'!AY35 &gt;= 50,'Crib Sheet'!AY27,"")&lt;&gt;"",", ",""),
IF('Crib Sheet'!AZ35 &gt;= 50,'Crib Sheet'!AZ27,""),IF(IF('Crib Sheet'!AZ35 &gt;= 50,'Crib Sheet'!AZ27,"")&lt;&gt;"",", ",""),
IF('Crib Sheet'!BA35 &gt;= 50,'Crib Sheet'!BA27,""),IF(IF('Crib Sheet'!BA35 &gt;= 50,'Crib Sheet'!BA27,"")&lt;&gt;"",", ",""),
IF('Crib Sheet'!BB35 &gt;= 50,'Crib Sheet'!BB27,""),IF(IF('Crib Sheet'!BB35 &gt;= 50,'Crib Sheet'!BB27,"")&lt;&gt;"",", ",""),
IF('Crib Sheet'!BC35 &gt;= 50,'Crib Sheet'!BC27,""),IF(IF('Crib Sheet'!BC35 &gt;= 50,'Crib Sheet'!BC27,"")&lt;&gt;"",", ",""),
IF('Crib Sheet'!BD35 &gt;= 50,'Crib Sheet'!BD27,""),IF(IF('Crib Sheet'!BD35 &gt;= 50,'Crib Sheet'!BD27,"")&lt;&gt;"",", ",""),
IF('Crib Sheet'!BE35 &gt;= 50,'Crib Sheet'!BE27,""),IF(IF('Crib Sheet'!BE35 &gt;= 50,'Crib Sheet'!BE27,"")&lt;&gt;"",", ",""),
IF('Crib Sheet'!BF35 &gt;= 50,'Crib Sheet'!BF27,""),IF(IF('Crib Sheet'!BF35 &gt;= 50,'Crib Sheet'!BF27,"")&lt;&gt;"",", ",""),
IF('Crib Sheet'!BG35 &gt;= 50,'Crib Sheet'!BG27,""),IF(IF('Crib Sheet'!BG35 &gt;= 50,'Crib Sheet'!BG27,"")&lt;&gt;"",", ",""),
IF('Crib Sheet'!BH35 &gt;= 50,'Crib Sheet'!BH27,""),IF(IF('Crib Sheet'!BH35 &gt;= 50,'Crib Sheet'!BH27,"")&lt;&gt;"",", ",""),
IF('Crib Sheet'!BI35 &gt;= 50,'Crib Sheet'!BI27,""),IF(IF('Crib Sheet'!BI35 &gt;= 50,'Crib Sheet'!BI27,"")&lt;&gt;"",", ",""),
IF('Crib Sheet'!BJ35 &gt;= 50,'Crib Sheet'!BJ27,""),IF(IF('Crib Sheet'!BJ35 &gt;= 50,'Crib Sheet'!BJ27,"")&lt;&gt;"",", ",""),
IF('Crib Sheet'!BK35 &gt;= 50,'Crib Sheet'!BK27,""),IF(IF('Crib Sheet'!BK35 &gt;= 50,'Crib Sheet'!BK27,"")&lt;&gt;"",", ",""),
IF('Crib Sheet'!BL35 &gt;= 50,'Crib Sheet'!BL27,""),IF(IF('Crib Sheet'!BL35 &gt;= 50,'Crib Sheet'!BL27,"")&lt;&gt;"",", ",""),
IF('Crib Sheet'!BM35 &gt;= 50,'Crib Sheet'!BM27,""),IF(IF('Crib Sheet'!BM35 &gt;= 50,'Crib Sheet'!BM27,"")&lt;&gt;"",", ",""),
IF('Crib Sheet'!BN35 &gt;= 50,'Crib Sheet'!BN27,""),IF(IF('Crib Sheet'!BN35 &gt;= 50,'Crib Sheet'!BN27,"")&lt;&gt;"",", ",""),
IF('Crib Sheet'!BO35 &gt;= 50,'Crib Sheet'!BO27,""),IF(IF('Crib Sheet'!BO35 &gt;= 50,'Crib Sheet'!BO27,"")&lt;&gt;"",", ",""),
IF('Crib Sheet'!BP35 &gt;= 50,'Crib Sheet'!BP27,"")
)</f>
        <v xml:space="preserve">Val, Trans, Units, ATF, ACV, Trade-in, Digital, Store &amp; Web, New Gen, Physical &amp; Digital, Mint &amp; Preowned, Bought HW, Bought SW, Bought ACC, Bought Exclusives, Bought Tech, Bought Board Games, Bought PEGI 16 or Under, Opened CRM Emails, Emails Opened, Trans in L12M, Bought in L9M, Bought in L6M, Bought in L3M, Bought in L1M, Bought in December, Trans in December, Bought in Week 1, Paid with Cash, Paid with Card, Paid with Gift Card, </v>
      </c>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row>
    <row r="29" spans="1:26" x14ac:dyDescent="0.2">
      <c r="A29" s="160"/>
      <c r="B29" s="160"/>
      <c r="C29" s="160"/>
      <c r="D29" s="160"/>
      <c r="E29" s="160"/>
      <c r="F29" s="160"/>
      <c r="G29" s="160"/>
      <c r="H29" s="160"/>
      <c r="I29" s="160"/>
      <c r="J29" s="160"/>
      <c r="K29" s="160"/>
      <c r="L29" s="160"/>
      <c r="M29" s="160"/>
      <c r="N29" s="160"/>
      <c r="O29" s="160"/>
      <c r="P29" s="160"/>
      <c r="Q29" s="160"/>
      <c r="R29" s="160"/>
      <c r="S29" s="160"/>
      <c r="T29" s="160"/>
      <c r="U29" s="160"/>
      <c r="V29" s="160"/>
      <c r="W29" s="160"/>
      <c r="X29" s="160"/>
      <c r="Y29" s="160"/>
      <c r="Z29" s="160"/>
    </row>
    <row r="30" spans="1:26" x14ac:dyDescent="0.2">
      <c r="A30" s="67"/>
    </row>
    <row r="31" spans="1:26" x14ac:dyDescent="0.2">
      <c r="A31" s="68" t="s">
        <v>143</v>
      </c>
    </row>
    <row r="32" spans="1:26" ht="12" customHeight="1" x14ac:dyDescent="0.2">
      <c r="A32" s="160" t="str">
        <f>CONCATENATE(
IF('Crib Sheet'!C35 &gt;= 20,'Crib Sheet'!C27,""),IF(IF('Crib Sheet'!C35 &gt;= 20,'Crib Sheet'!C27,"")&lt;&gt;"",", ",""),
IF('Crib Sheet'!D35 &gt;= 20,'Crib Sheet'!D27,""),IF(IF('Crib Sheet'!D35 &gt;= 20,'Crib Sheet'!D27,"")&lt;&gt;"",", ",""),
IF('Crib Sheet'!E35 &gt;= 20,'Crib Sheet'!E27,""),IF(IF('Crib Sheet'!E35 &gt;= 20,'Crib Sheet'!E27,"")&lt;&gt;"",", ",""),
IF('Crib Sheet'!F35 &gt;= 20,'Crib Sheet'!F27,""),IF(IF('Crib Sheet'!F35 &gt;= 20,'Crib Sheet'!F27,"")&lt;&gt;"",", ",""),
IF('Crib Sheet'!G35 &gt;= 20,'Crib Sheet'!G27,""),IF(IF('Crib Sheet'!G35 &gt;= 20,'Crib Sheet'!G27,"")&lt;&gt;"",", ",""),
IF('Crib Sheet'!H35 &gt;= 20,'Crib Sheet'!H27,""),IF(IF('Crib Sheet'!H35 &gt;= 20,'Crib Sheet'!H27,"")&lt;&gt;"",", ",""),
IF('Crib Sheet'!I35 &gt;= 20,'Crib Sheet'!I27,""),IF(IF('Crib Sheet'!I35 &gt;= 20,'Crib Sheet'!I27,"")&lt;&gt;"",", ",""),
IF('Crib Sheet'!J35 &gt;= 20,'Crib Sheet'!J27,""),IF(IF('Crib Sheet'!J35 &gt;= 20,'Crib Sheet'!J27,"")&lt;&gt;"",", ",""),
IF('Crib Sheet'!K35 &gt;= 20,'Crib Sheet'!K27,""),IF(IF('Crib Sheet'!K35 &gt;= 20,'Crib Sheet'!K27,"")&lt;&gt;"",", ",""),
IF('Crib Sheet'!L35 &gt;= 20,'Crib Sheet'!L27,""),IF(IF('Crib Sheet'!L35 &gt;= 20,'Crib Sheet'!L27,"")&lt;&gt;"",", ",""),
IF('Crib Sheet'!M35 &gt;= 20,'Crib Sheet'!M27,""),IF(IF('Crib Sheet'!M35 &gt;= 20,'Crib Sheet'!M27,"")&lt;&gt;"",", ",""),
IF('Crib Sheet'!N35 &gt;= 20,'Crib Sheet'!N27,""),IF(IF('Crib Sheet'!N35 &gt;= 20,'Crib Sheet'!N27,"")&lt;&gt;"",", ",""),
IF('Crib Sheet'!O35 &gt;= 20,'Crib Sheet'!O27,""),IF(IF('Crib Sheet'!O35 &gt;= 20,'Crib Sheet'!O27,"")&lt;&gt;"",", ",""),
IF('Crib Sheet'!P35 &gt;= 20,'Crib Sheet'!P27,""),IF(IF('Crib Sheet'!P35 &gt;= 20,'Crib Sheet'!P27,"")&lt;&gt;"",", ",""),
IF('Crib Sheet'!Q35 &gt;= 20,'Crib Sheet'!Q27,""),IF(IF('Crib Sheet'!Q35 &gt;= 20,'Crib Sheet'!Q27,"")&lt;&gt;"",", ",""),
IF('Crib Sheet'!R35 &gt;= 20,'Crib Sheet'!R27,""),IF(IF('Crib Sheet'!R35 &gt;= 20,'Crib Sheet'!R27,"")&lt;&gt;"",", ",""),
IF('Crib Sheet'!S35 &gt;= 20,'Crib Sheet'!S27,""),IF(IF('Crib Sheet'!S35 &gt;= 20,'Crib Sheet'!S27,"")&lt;&gt;"",", ",""),
IF('Crib Sheet'!T35 &gt;= 20,'Crib Sheet'!T27,""),IF(IF('Crib Sheet'!T35 &gt;= 20,'Crib Sheet'!T27,"")&lt;&gt;"",", ",""),
IF('Crib Sheet'!U35 &gt;= 20,'Crib Sheet'!U27,""),IF(IF('Crib Sheet'!U35 &gt;= 20,'Crib Sheet'!U27,"")&lt;&gt;"",", ",""),
IF('Crib Sheet'!V35 &gt;= 20,'Crib Sheet'!V27,""),IF(IF('Crib Sheet'!V35 &gt;= 20,'Crib Sheet'!V27,"")&lt;&gt;"",", ",""),
IF('Crib Sheet'!W35 &gt;= 20,'Crib Sheet'!W27,""),IF(IF('Crib Sheet'!W35 &gt;= 20,'Crib Sheet'!W27,"")&lt;&gt;"",", ",""),
IF('Crib Sheet'!X35 &gt;= 20,'Crib Sheet'!X27,""),IF(IF('Crib Sheet'!X35 &gt;= 20,'Crib Sheet'!X27,"")&lt;&gt;"",", ",""),
IF('Crib Sheet'!Y35 &gt;= 20,'Crib Sheet'!Y27,""),IF(IF('Crib Sheet'!Y35 &gt;= 20,'Crib Sheet'!Y27,"")&lt;&gt;"",", ",""),
IF('Crib Sheet'!Z35 &gt;= 20,'Crib Sheet'!Z27,""),IF(IF('Crib Sheet'!Z35 &gt;= 20,'Crib Sheet'!Z27,"")&lt;&gt;"",", ",""),
IF('Crib Sheet'!AA35 &gt;= 20,'Crib Sheet'!AA27,""),IF(IF('Crib Sheet'!AA35 &gt;= 20,'Crib Sheet'!AA27,"")&lt;&gt;"",", ",""),
IF('Crib Sheet'!AB35 &gt;= 20,'Crib Sheet'!AB27,""),IF(IF('Crib Sheet'!AB35 &gt;= 20,'Crib Sheet'!AB27,"")&lt;&gt;"",", ",""),
IF('Crib Sheet'!AC35 &gt;= 20,'Crib Sheet'!AC27,""),IF(IF('Crib Sheet'!AC35 &gt;= 20,'Crib Sheet'!AC27,"")&lt;&gt;"",", ",""),
IF('Crib Sheet'!AD35 &gt;= 20,'Crib Sheet'!AD27,""),IF(IF('Crib Sheet'!AD35 &gt;= 20,'Crib Sheet'!AD27,"")&lt;&gt;"",", ",""),
IF('Crib Sheet'!AH35 &gt;= 20,'Crib Sheet'!AH27,""),IF(IF('Crib Sheet'!AH35 &gt;= 20,'Crib Sheet'!AH27,"")&lt;&gt;"",", ",""),
IF('Crib Sheet'!AI35 &gt;= 20,'Crib Sheet'!AI27,""),IF(IF('Crib Sheet'!AI35 &gt;= 20,'Crib Sheet'!AI27,"")&lt;&gt;"",", ",""),
IF('Crib Sheet'!AJ35 &gt;= 20,'Crib Sheet'!AJ27,""),IF(IF('Crib Sheet'!AJ35 &gt;= 20,'Crib Sheet'!AJ27,"")&lt;&gt;"",", ",""),
IF('Crib Sheet'!AK35 &gt;= 20,'Crib Sheet'!AK27,""),IF(IF('Crib Sheet'!AK35 &gt;= 20,'Crib Sheet'!AK27,"")&lt;&gt;"",", ",""),
IF('Crib Sheet'!AL35 &gt;= 20,'Crib Sheet'!AL27,""),IF(IF('Crib Sheet'!AL35 &gt;= 20,'Crib Sheet'!AL27,"")&lt;&gt;"",", ",""),
IF('Crib Sheet'!AM35 &gt;= 20,'Crib Sheet'!AM27,""),IF(IF('Crib Sheet'!AM35 &gt;= 20,'Crib Sheet'!AM27,"")&lt;&gt;"",", ",""),
IF('Crib Sheet'!AN35 &gt;= 20,'Crib Sheet'!AN27,""),IF(IF('Crib Sheet'!AN35 &gt;= 20,'Crib Sheet'!AN27,"")&lt;&gt;"",", ",""),
IF('Crib Sheet'!AO35 &gt;= 20,'Crib Sheet'!AO27,""),IF(IF('Crib Sheet'!AO35 &gt;= 20,'Crib Sheet'!AO27,"")&lt;&gt;"",", ",""),
IF('Crib Sheet'!AP35 &gt;= 20,'Crib Sheet'!AP27,""),IF(IF('Crib Sheet'!AP35 &gt;= 20,'Crib Sheet'!AP27,"")&lt;&gt;"",", ",""),
IF('Crib Sheet'!AQ35 &gt;= 20,'Crib Sheet'!AQ27,""),IF(IF('Crib Sheet'!AQ35 &gt;= 20,'Crib Sheet'!AQ27,"")&lt;&gt;"",", ",""),
IF('Crib Sheet'!AR35 &gt;= 20,'Crib Sheet'!AR27,""),IF(IF('Crib Sheet'!AR35 &gt;= 20,'Crib Sheet'!AR27,"")&lt;&gt;"",", ",""),
IF('Crib Sheet'!AS35 &gt;= 20,'Crib Sheet'!AS27,""),IF(IF('Crib Sheet'!AS35 &gt;= 20,'Crib Sheet'!AS27,"")&lt;&gt;"",", ",""),
IF('Crib Sheet'!AT35 &gt;= 20,'Crib Sheet'!AT27,""),IF(IF('Crib Sheet'!AT35 &gt;= 20,'Crib Sheet'!AT27,"")&lt;&gt;"",", ",""),
IF('Crib Sheet'!AU35 &gt;= 20,'Crib Sheet'!AU27,""),IF(IF('Crib Sheet'!AU35 &gt;= 20,'Crib Sheet'!AU27,"")&lt;&gt;"",", ",""),
IF('Crib Sheet'!AV35 &gt;= 20,'Crib Sheet'!AV27,""),IF(IF('Crib Sheet'!AV35 &gt;= 20,'Crib Sheet'!AV27,"")&lt;&gt;"",", ",""),
IF('Crib Sheet'!AW35 &gt;= 20,'Crib Sheet'!AW27,""),IF(IF('Crib Sheet'!AW35 &gt;= 20,'Crib Sheet'!AW27,"")&lt;&gt;"",", ",""),
IF('Crib Sheet'!AX35 &gt;= 20,'Crib Sheet'!AX27,""),IF(IF('Crib Sheet'!AX35 &gt;= 20,'Crib Sheet'!AX27,"")&lt;&gt;"",", ",""),
IF('Crib Sheet'!AY35 &gt;= 20,'Crib Sheet'!AY27,""),IF(IF('Crib Sheet'!AY35 &gt;= 20,'Crib Sheet'!AY27,"")&lt;&gt;"",", ",""),
IF('Crib Sheet'!AZ35 &gt;= 20,'Crib Sheet'!AZ27,""),IF(IF('Crib Sheet'!AZ35 &gt;= 20,'Crib Sheet'!AZ27,"")&lt;&gt;"",", ",""),
IF('Crib Sheet'!BA35 &gt;= 20,'Crib Sheet'!BA27,""),IF(IF('Crib Sheet'!BA35 &gt;= 20,'Crib Sheet'!BA27,"")&lt;&gt;"",", ",""),
IF('Crib Sheet'!BB35 &gt;= 20,'Crib Sheet'!BB27,""),IF(IF('Crib Sheet'!BB35 &gt;= 20,'Crib Sheet'!BB27,"")&lt;&gt;"",", ",""),
IF('Crib Sheet'!BC35 &gt;= 20,'Crib Sheet'!BC27,""),IF(IF('Crib Sheet'!BC35 &gt;= 20,'Crib Sheet'!BC27,"")&lt;&gt;"",", ",""),
IF('Crib Sheet'!BD35 &gt;= 20,'Crib Sheet'!BD27,""),IF(IF('Crib Sheet'!BD35 &gt;= 20,'Crib Sheet'!BD27,"")&lt;&gt;"",", ",""),
IF('Crib Sheet'!BE35 &gt;= 20,'Crib Sheet'!BE27,""),IF(IF('Crib Sheet'!BE35 &gt;= 20,'Crib Sheet'!BE27,"")&lt;&gt;"",", ",""),
IF('Crib Sheet'!BF35 &gt;= 20,'Crib Sheet'!BF27,""),IF(IF('Crib Sheet'!BF35 &gt;= 20,'Crib Sheet'!BF27,"")&lt;&gt;"",", ",""),
IF('Crib Sheet'!BG35 &gt;= 20,'Crib Sheet'!BG27,""),IF(IF('Crib Sheet'!BG35 &gt;= 20,'Crib Sheet'!BG27,"")&lt;&gt;"",", ",""),
IF('Crib Sheet'!BH35 &gt;= 20,'Crib Sheet'!BH27,""),IF(IF('Crib Sheet'!BH35 &gt;= 20,'Crib Sheet'!BH27,"")&lt;&gt;"",", ",""),
IF('Crib Sheet'!BI35 &gt;= 20,'Crib Sheet'!BI27,""),IF(IF('Crib Sheet'!BI35 &gt;= 20,'Crib Sheet'!BI27,"")&lt;&gt;"",", ",""),
IF('Crib Sheet'!BJ35 &gt;= 20,'Crib Sheet'!BJ27,""),IF(IF('Crib Sheet'!BJ35 &gt;= 20,'Crib Sheet'!BJ27,"")&lt;&gt;"",", ",""),
IF('Crib Sheet'!BK35 &gt;= 20,'Crib Sheet'!BK27,""),IF(IF('Crib Sheet'!BK35 &gt;= 20,'Crib Sheet'!BK27,"")&lt;&gt;"",", ",""),
IF('Crib Sheet'!BL35 &gt;= 20,'Crib Sheet'!BL27,""),IF(IF('Crib Sheet'!BL35 &gt;= 20,'Crib Sheet'!BL27,"")&lt;&gt;"",", ",""),
IF('Crib Sheet'!BM35 &gt;= 20,'Crib Sheet'!BM27,""),IF(IF('Crib Sheet'!BM35 &gt;= 20,'Crib Sheet'!BM27,"")&lt;&gt;"",", ",""),
IF('Crib Sheet'!BN35 &gt;= 20,'Crib Sheet'!BN27,""),IF(IF('Crib Sheet'!BN35 &gt;= 20,'Crib Sheet'!BN27,"")&lt;&gt;"",", ",""),
IF('Crib Sheet'!BO35 &gt;= 20,'Crib Sheet'!BO27,""),IF(IF('Crib Sheet'!BO35 &gt;= 20,'Crib Sheet'!BO27,"")&lt;&gt;"",", ",""),
IF('Crib Sheet'!BP35 &gt;= 20,'Crib Sheet'!BP27,"")
)</f>
        <v xml:space="preserve">Val, Trans, Units, ATF, ACV, Email, Trade-in, Digital, Store &amp; Web, New Gen, Physical &amp; Digital, Mint &amp; Preowned, Bought HW, Bought SW, Bought ACC, Bought Exclusives, Bought Tech, Bought Board Games, Bought PEGI 16 or Under, Opened CRM Emails, Emails Opened, Bought in L12M, Trans in L12M, Bought in L9M, Bought in L6M, Bought in L3M, Bought in L1M, Bought in December, Trans in December, Bought in Week 1, Paid with Cash, Paid with Card, Paid with Gift Card, AGE: 26-30, AGE: 31-35, AGE: 36-40, Digital Spend, TCG Spend, </v>
      </c>
      <c r="B32" s="160"/>
      <c r="C32" s="160"/>
      <c r="D32" s="160"/>
      <c r="E32" s="160"/>
      <c r="F32" s="160"/>
      <c r="G32" s="160"/>
      <c r="H32" s="160"/>
      <c r="I32" s="160"/>
      <c r="J32" s="160"/>
      <c r="K32" s="160"/>
      <c r="L32" s="160"/>
      <c r="M32" s="160"/>
      <c r="N32" s="160"/>
      <c r="O32" s="160"/>
      <c r="P32" s="160"/>
      <c r="Q32" s="160"/>
      <c r="R32" s="160"/>
      <c r="S32" s="160"/>
      <c r="T32" s="160"/>
      <c r="U32" s="160"/>
      <c r="V32" s="160"/>
      <c r="W32" s="160"/>
      <c r="X32" s="160"/>
      <c r="Y32" s="160"/>
      <c r="Z32" s="160"/>
    </row>
    <row r="33" spans="1:26" x14ac:dyDescent="0.2">
      <c r="A33" s="160"/>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row>
    <row r="35" spans="1:26" x14ac:dyDescent="0.2">
      <c r="A35" s="69" t="s">
        <v>144</v>
      </c>
    </row>
    <row r="36" spans="1:26" ht="12" customHeight="1" x14ac:dyDescent="0.2">
      <c r="A36" s="160" t="str">
        <f>CONCATENATE(
IF('Crib Sheet'!C35 &lt;= -20,'Crib Sheet'!C27,""),IF(IF('Crib Sheet'!C35 &lt;= -20,'Crib Sheet'!C27,"")&lt;&gt;"",", ",""),
IF('Crib Sheet'!D35 &lt;= -20,'Crib Sheet'!D27,""),IF(IF('Crib Sheet'!D35 &lt;= -20,'Crib Sheet'!D27,"")&lt;&gt;"",", ",""),
IF('Crib Sheet'!E35 &lt;= -20,'Crib Sheet'!E27,""),IF(IF('Crib Sheet'!E35 &lt;= -20,'Crib Sheet'!E27,"")&lt;&gt;"",", ",""),
IF('Crib Sheet'!F35 &lt;= -20,'Crib Sheet'!F27,""),IF(IF('Crib Sheet'!F35 &lt;= -20,'Crib Sheet'!F27,"")&lt;&gt;"",", ",""),
IF('Crib Sheet'!G35 &lt;= -20,'Crib Sheet'!G27,""),IF(IF('Crib Sheet'!G35 &lt;= -20,'Crib Sheet'!G27,"")&lt;&gt;"",", ",""),
IF('Crib Sheet'!H35 &lt;= -20,'Crib Sheet'!H27,""),IF(IF('Crib Sheet'!H35 &lt;= -20,'Crib Sheet'!H27,"")&lt;&gt;"",", ",""),
IF('Crib Sheet'!I35 &lt;= -20,'Crib Sheet'!I27,""),IF(IF('Crib Sheet'!I35 &lt;= -20,'Crib Sheet'!I27,"")&lt;&gt;"",", ",""),
IF('Crib Sheet'!J35 &lt;= -20,'Crib Sheet'!J27,""),IF(IF('Crib Sheet'!J35 &lt;= -20,'Crib Sheet'!J27,"")&lt;&gt;"",", ",""),
IF('Crib Sheet'!K35 &lt;= -20,'Crib Sheet'!K27,""),IF(IF('Crib Sheet'!K35 &lt;= -20,'Crib Sheet'!K27,"")&lt;&gt;"",", ",""),
IF('Crib Sheet'!L35 &lt;= -20,'Crib Sheet'!L27,""),IF(IF('Crib Sheet'!L35 &lt;= -20,'Crib Sheet'!L27,"")&lt;&gt;"",", ",""),
IF('Crib Sheet'!M35 &lt;= -20,'Crib Sheet'!M27,""),IF(IF('Crib Sheet'!M35 &lt;= -20,'Crib Sheet'!M27,"")&lt;&gt;"",", ",""),
IF('Crib Sheet'!N35 &lt;= -20,'Crib Sheet'!N27,""),IF(IF('Crib Sheet'!N35 &lt;= -20,'Crib Sheet'!N27,"")&lt;&gt;"",", ",""),
IF('Crib Sheet'!O35 &lt;= -20,'Crib Sheet'!O27,""),IF(IF('Crib Sheet'!O35 &lt;= -20,'Crib Sheet'!O27,"")&lt;&gt;"",", ",""),
IF('Crib Sheet'!P35 &lt;= -20,'Crib Sheet'!P27,""),IF(IF('Crib Sheet'!P35 &lt;= -20,'Crib Sheet'!P27,"")&lt;&gt;"",", ",""),
IF('Crib Sheet'!Q35 &lt;= -20,'Crib Sheet'!Q27,""),IF(IF('Crib Sheet'!Q35 &lt;= -20,'Crib Sheet'!Q27,"")&lt;&gt;"",", ",""),
IF('Crib Sheet'!R35 &lt;= -20,'Crib Sheet'!R27,""),IF(IF('Crib Sheet'!R35 &lt;= -20,'Crib Sheet'!R27,"")&lt;&gt;"",", ",""),
IF('Crib Sheet'!S35 &lt;= -20,'Crib Sheet'!S27,""),IF(IF('Crib Sheet'!S35 &lt;= -20,'Crib Sheet'!S27,"")&lt;&gt;"",", ",""),
IF('Crib Sheet'!T35 &lt;= -20,'Crib Sheet'!T27,""),IF(IF('Crib Sheet'!T35 &lt;= -20,'Crib Sheet'!T27,"")&lt;&gt;"",", ",""),
IF('Crib Sheet'!U35 &lt;= -20,'Crib Sheet'!U27,""),IF(IF('Crib Sheet'!U35 &lt;= -20,'Crib Sheet'!U27,"")&lt;&gt;"",", ",""),
IF('Crib Sheet'!V35 &lt;= -20,'Crib Sheet'!V27,""),IF(IF('Crib Sheet'!V35 &lt;= -20,'Crib Sheet'!V27,"")&lt;&gt;"",", ",""),
IF('Crib Sheet'!W35 &lt;= -20,'Crib Sheet'!W27,""),IF(IF('Crib Sheet'!W35 &lt;= -20,'Crib Sheet'!W27,"")&lt;&gt;"",", ",""),
IF('Crib Sheet'!X35 &lt;= -20,'Crib Sheet'!X27,""),IF(IF('Crib Sheet'!X35 &lt;= -20,'Crib Sheet'!X27,"")&lt;&gt;"",", ",""),
IF('Crib Sheet'!Y35 &lt;= -20,'Crib Sheet'!Y27,""),IF(IF('Crib Sheet'!Y35 &lt;= -20,'Crib Sheet'!Y27,"")&lt;&gt;"",", ",""),
IF('Crib Sheet'!Z35 &lt;= -20,'Crib Sheet'!Z27,""),IF(IF('Crib Sheet'!Z35 &lt;= -20,'Crib Sheet'!Z27,"")&lt;&gt;"",", ",""),
IF('Crib Sheet'!AA35 &lt;= -20,'Crib Sheet'!AA27,""),IF(IF('Crib Sheet'!AA35 &lt;= -20,'Crib Sheet'!AA27,"")&lt;&gt;"",", ",""),
IF('Crib Sheet'!AB35 &lt;= -20,'Crib Sheet'!AB27,""),IF(IF('Crib Sheet'!AB35 &lt;= -20,'Crib Sheet'!AB27,"")&lt;&gt;"",", ",""),
IF('Crib Sheet'!AC35 &lt;= -20,'Crib Sheet'!AC27,""),IF(IF('Crib Sheet'!AC35 &lt;= -20,'Crib Sheet'!AC27,"")&lt;&gt;"",", ",""),
IF('Crib Sheet'!AD35 &lt;= -20,'Crib Sheet'!AD27,""),IF(IF('Crib Sheet'!AD35 &lt;= -20,'Crib Sheet'!AD27,"")&lt;&gt;"",", ",""),
IF('Crib Sheet'!AH35 &lt;= -20,'Crib Sheet'!AH27,""),IF(IF('Crib Sheet'!AH35 &lt;= -20,'Crib Sheet'!AH27,"")&lt;&gt;"",", ",""),
IF('Crib Sheet'!AI35 &lt;= -20,'Crib Sheet'!AI27,""),IF(IF('Crib Sheet'!AI35 &lt;= -20,'Crib Sheet'!AI27,"")&lt;&gt;"",", ",""),
IF('Crib Sheet'!AJ35 &lt;= -20,'Crib Sheet'!AJ27,""),IF(IF('Crib Sheet'!AJ35 &lt;= -20,'Crib Sheet'!AJ27,"")&lt;&gt;"",", ",""),
IF('Crib Sheet'!AK35 &lt;= -20,'Crib Sheet'!AK27,""),IF(IF('Crib Sheet'!AK35 &lt;= -20,'Crib Sheet'!AK27,"")&lt;&gt;"",", ",""),
IF('Crib Sheet'!AL35 &lt;= -20,'Crib Sheet'!AL27,""),IF(IF('Crib Sheet'!AL35 &lt;= -20,'Crib Sheet'!AL27,"")&lt;&gt;"",", ",""),
IF('Crib Sheet'!AM35 &lt;= -20,'Crib Sheet'!AM27,""),IF(IF('Crib Sheet'!AM35 &lt;= -20,'Crib Sheet'!AM27,"")&lt;&gt;"",", ",""),
IF('Crib Sheet'!AN35 &lt;= -20,'Crib Sheet'!AN27,""),IF(IF('Crib Sheet'!AN35 &lt;= -20,'Crib Sheet'!AN27,"")&lt;&gt;"",", ",""),
IF('Crib Sheet'!AO35 &lt;= -20,'Crib Sheet'!AO27,""),IF(IF('Crib Sheet'!AO35 &lt;= -20,'Crib Sheet'!AO27,"")&lt;&gt;"",", ",""),
IF('Crib Sheet'!AP35 &lt;= -20,'Crib Sheet'!AP27,""),IF(IF('Crib Sheet'!AP35 &lt;= -20,'Crib Sheet'!AP27,"")&lt;&gt;"",", ",""),
IF('Crib Sheet'!AQ35 &lt;= -20,'Crib Sheet'!AQ27,""),IF(IF('Crib Sheet'!AQ35 &lt;= -20,'Crib Sheet'!AQ27,"")&lt;&gt;"",", ",""),
IF('Crib Sheet'!AR35 &lt;= -20,'Crib Sheet'!AR27,""),IF(IF('Crib Sheet'!AR35 &lt;= -20,'Crib Sheet'!AR27,"")&lt;&gt;"",", ",""),
IF('Crib Sheet'!AS35 &lt;= -20,'Crib Sheet'!AS27,""),IF(IF('Crib Sheet'!AS35 &lt;= -20,'Crib Sheet'!AS27,"")&lt;&gt;"",", ",""),
IF('Crib Sheet'!AT35 &lt;= -20,'Crib Sheet'!AT27,""),IF(IF('Crib Sheet'!AT35 &lt;= -20,'Crib Sheet'!AT27,"")&lt;&gt;"",", ",""),
IF('Crib Sheet'!AU35 &lt;= -20,'Crib Sheet'!AU27,""),IF(IF('Crib Sheet'!AU35 &lt;= -20,'Crib Sheet'!AU27,"")&lt;&gt;"",", ",""),
IF('Crib Sheet'!AV35 &lt;= -20,'Crib Sheet'!AV27,""),IF(IF('Crib Sheet'!AV35 &lt;= -20,'Crib Sheet'!AV27,"")&lt;&gt;"",", ",""),
IF('Crib Sheet'!AW35 &lt;= -20,'Crib Sheet'!AW27,""),IF(IF('Crib Sheet'!AW35 &lt;= -20,'Crib Sheet'!AW27,"")&lt;&gt;"",", ",""),
IF('Crib Sheet'!AX35 &lt;= -20,'Crib Sheet'!AX27,""),IF(IF('Crib Sheet'!AX35 &lt;= -20,'Crib Sheet'!AX27,"")&lt;&gt;"",", ",""),
IF('Crib Sheet'!AY35 &lt;= -20,'Crib Sheet'!AY27,""),IF(IF('Crib Sheet'!AY35 &lt;= -20,'Crib Sheet'!AY27,"")&lt;&gt;"",", ",""),
IF('Crib Sheet'!AZ35 &lt;= -20,'Crib Sheet'!AZ27,""),IF(IF('Crib Sheet'!AZ35 &lt;= -20,'Crib Sheet'!AZ27,"")&lt;&gt;"",", ",""),
IF('Crib Sheet'!BA35 &lt;= -20,'Crib Sheet'!BA27,""),IF(IF('Crib Sheet'!BA35 &lt;= -20,'Crib Sheet'!BA27,"")&lt;&gt;"",", ",""),
IF('Crib Sheet'!BB35 &lt;= -20,'Crib Sheet'!BB27,""),IF(IF('Crib Sheet'!BB35 &lt;= -20,'Crib Sheet'!BB27,"")&lt;&gt;"",", ",""),
IF('Crib Sheet'!BC35 &lt;= -20,'Crib Sheet'!BC27,""),IF(IF('Crib Sheet'!BC35 &lt;= -20,'Crib Sheet'!BC27,"")&lt;&gt;"",", ",""),
IF('Crib Sheet'!BD35 &lt;= -20,'Crib Sheet'!BD27,""),IF(IF('Crib Sheet'!BD35 &lt;= -20,'Crib Sheet'!BD27,"")&lt;&gt;"",", ",""),
IF('Crib Sheet'!BE35 &lt;= -20,'Crib Sheet'!BE27,""),IF(IF('Crib Sheet'!BE35 &lt;= -20,'Crib Sheet'!BE27,"")&lt;&gt;"",", ",""),
IF('Crib Sheet'!BF35 &lt;= -20,'Crib Sheet'!BF27,""),IF(IF('Crib Sheet'!BF35 &lt;= -20,'Crib Sheet'!BF27,"")&lt;&gt;"",", ",""),
IF('Crib Sheet'!BG35 &lt;= -20,'Crib Sheet'!BG27,""),IF(IF('Crib Sheet'!BG35 &lt;= -20,'Crib Sheet'!BG27,"")&lt;&gt;"",", ",""),
IF('Crib Sheet'!BH35 &lt;= -20,'Crib Sheet'!BH27,""),IF(IF('Crib Sheet'!BH35 &lt;= -20,'Crib Sheet'!BH27,"")&lt;&gt;"",", ",""),
IF('Crib Sheet'!BI35 &lt;= -20,'Crib Sheet'!BI27,""),IF(IF('Crib Sheet'!BI35 &lt;= -20,'Crib Sheet'!BI27,"")&lt;&gt;"",", ",""),
IF('Crib Sheet'!BJ35 &lt;= -20,'Crib Sheet'!BJ27,""),IF(IF('Crib Sheet'!BJ35 &lt;= -20,'Crib Sheet'!BJ27,"")&lt;&gt;"",", ",""),
IF('Crib Sheet'!BK35 &lt;= -20,'Crib Sheet'!BK27,""),IF(IF('Crib Sheet'!BK35 &lt;= -20,'Crib Sheet'!BK27,"")&lt;&gt;"",", ",""),
IF('Crib Sheet'!BL35 &lt;= -20,'Crib Sheet'!BL27,""),IF(IF('Crib Sheet'!BL35 &lt;= -20,'Crib Sheet'!BL27,"")&lt;&gt;"",", ",""),
IF('Crib Sheet'!BM35 &lt;= -20,'Crib Sheet'!BM27,""),IF(IF('Crib Sheet'!BM35 &lt;= -20,'Crib Sheet'!BM27,"")&lt;&gt;"",", ",""),
IF('Crib Sheet'!BN35 &lt;= -20,'Crib Sheet'!BN27,""),IF(IF('Crib Sheet'!BN35 &lt;= -20,'Crib Sheet'!BN27,"")&lt;&gt;"",", ",""),
IF('Crib Sheet'!BO35 &lt;= -20,'Crib Sheet'!BO27,""),IF(IF('Crib Sheet'!BO35 &lt;= -20,'Crib Sheet'!BO27,"")&lt;&gt;"",", ",""),
IF('Crib Sheet'!BP35 &lt;= -20,'Crib Sheet'!BP27,"")
)</f>
        <v xml:space="preserve">Vol, Web Only, Physical Only, Digital Only, Mint Only, Preowned Only, AGE: Under 13, AGE: 13-17, Clothing Spend, </v>
      </c>
      <c r="B36" s="160"/>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row>
    <row r="37" spans="1:26" x14ac:dyDescent="0.2">
      <c r="A37" s="160"/>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row>
    <row r="42" spans="1:26" x14ac:dyDescent="0.2">
      <c r="H42" s="72"/>
    </row>
  </sheetData>
  <mergeCells count="3">
    <mergeCell ref="A28:Z29"/>
    <mergeCell ref="A32:Z33"/>
    <mergeCell ref="A36:Z3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3300"/>
  </sheetPr>
  <dimension ref="A27:Z37"/>
  <sheetViews>
    <sheetView workbookViewId="0">
      <selection activeCell="AC17" sqref="AC17"/>
    </sheetView>
  </sheetViews>
  <sheetFormatPr defaultRowHeight="12" x14ac:dyDescent="0.2"/>
  <cols>
    <col min="1" max="16384" width="9.33203125" style="3"/>
  </cols>
  <sheetData>
    <row r="27" spans="1:26" x14ac:dyDescent="0.2">
      <c r="A27" s="68" t="s">
        <v>142</v>
      </c>
    </row>
    <row r="28" spans="1:26" x14ac:dyDescent="0.2">
      <c r="A28" s="160" t="e">
        <f>CONCATENATE(
IF('Crib Sheet'!C36 &gt;= 50,'Crib Sheet'!C27,""),IF(IF('Crib Sheet'!C36 &gt;= 50,'Crib Sheet'!C27,"")&lt;&gt;"",", ",""),
IF('Crib Sheet'!D36 &gt;= 50,'Crib Sheet'!D27,""),IF(IF('Crib Sheet'!D36 &gt;= 50,'Crib Sheet'!D27,"")&lt;&gt;"",", ",""),
IF('Crib Sheet'!E36 &gt;= 50,'Crib Sheet'!E27,""),IF(IF('Crib Sheet'!E36 &gt;= 50,'Crib Sheet'!E27,"")&lt;&gt;"",", ",""),
IF('Crib Sheet'!F36 &gt;= 50,'Crib Sheet'!F27,""),IF(IF('Crib Sheet'!F36 &gt;= 50,'Crib Sheet'!F27,"")&lt;&gt;"",", ",""),
IF('Crib Sheet'!G36 &gt;= 50,'Crib Sheet'!G27,""),IF(IF('Crib Sheet'!G36 &gt;= 50,'Crib Sheet'!G27,"")&lt;&gt;"",", ",""),
IF('Crib Sheet'!H36 &gt;= 50,'Crib Sheet'!H27,""),IF(IF('Crib Sheet'!H36 &gt;= 50,'Crib Sheet'!H27,"")&lt;&gt;"",", ",""),
IF('Crib Sheet'!I36 &gt;= 50,'Crib Sheet'!I27,""),IF(IF('Crib Sheet'!I36 &gt;= 50,'Crib Sheet'!I27,"")&lt;&gt;"",", ",""),
IF('Crib Sheet'!J36 &gt;= 50,'Crib Sheet'!J27,""),IF(IF('Crib Sheet'!J36 &gt;= 50,'Crib Sheet'!J27,"")&lt;&gt;"",", ",""),
IF('Crib Sheet'!K36 &gt;= 50,'Crib Sheet'!K27,""),IF(IF('Crib Sheet'!K36 &gt;= 50,'Crib Sheet'!K27,"")&lt;&gt;"",", ",""),
IF('Crib Sheet'!L36 &gt;= 50,'Crib Sheet'!L27,""),IF(IF('Crib Sheet'!L36 &gt;= 50,'Crib Sheet'!L27,"")&lt;&gt;"",", ",""),
IF('Crib Sheet'!M36 &gt;= 50,'Crib Sheet'!M27,""),IF(IF('Crib Sheet'!M36 &gt;= 50,'Crib Sheet'!M27,"")&lt;&gt;"",", ",""),
IF('Crib Sheet'!N36 &gt;= 50,'Crib Sheet'!N27,""),IF(IF('Crib Sheet'!N36 &gt;= 50,'Crib Sheet'!N27,"")&lt;&gt;"",", ",""),
IF('Crib Sheet'!O36 &gt;= 50,'Crib Sheet'!O27,""),IF(IF('Crib Sheet'!O36 &gt;= 50,'Crib Sheet'!O27,"")&lt;&gt;"",", ",""),
IF('Crib Sheet'!P36 &gt;= 50,'Crib Sheet'!P27,""),IF(IF('Crib Sheet'!P36 &gt;= 50,'Crib Sheet'!P27,"")&lt;&gt;"",", ",""),
IF('Crib Sheet'!Q36 &gt;= 50,'Crib Sheet'!Q27,""),IF(IF('Crib Sheet'!Q36 &gt;= 50,'Crib Sheet'!Q27,"")&lt;&gt;"",", ",""),
IF('Crib Sheet'!R36 &gt;= 50,'Crib Sheet'!R27,""),IF(IF('Crib Sheet'!R36 &gt;= 50,'Crib Sheet'!R27,"")&lt;&gt;"",", ",""),
IF('Crib Sheet'!S36 &gt;= 50,'Crib Sheet'!S27,""),IF(IF('Crib Sheet'!S36 &gt;= 50,'Crib Sheet'!S27,"")&lt;&gt;"",", ",""),
IF('Crib Sheet'!T36 &gt;= 50,'Crib Sheet'!T27,""),IF(IF('Crib Sheet'!T36 &gt;= 50,'Crib Sheet'!T27,"")&lt;&gt;"",", ",""),
IF('Crib Sheet'!U36 &gt;= 50,'Crib Sheet'!U27,""),IF(IF('Crib Sheet'!U36 &gt;= 50,'Crib Sheet'!U27,"")&lt;&gt;"",", ",""),
IF('Crib Sheet'!V36 &gt;= 50,'Crib Sheet'!V27,""),IF(IF('Crib Sheet'!V36 &gt;= 50,'Crib Sheet'!V27,"")&lt;&gt;"",", ",""),
IF('Crib Sheet'!W36 &gt;= 50,'Crib Sheet'!W27,""),IF(IF('Crib Sheet'!W36 &gt;= 50,'Crib Sheet'!W27,"")&lt;&gt;"",", ",""),
IF('Crib Sheet'!X36 &gt;= 50,'Crib Sheet'!X27,""),IF(IF('Crib Sheet'!X36 &gt;= 50,'Crib Sheet'!X27,"")&lt;&gt;"",", ",""),
IF('Crib Sheet'!Y36 &gt;= 50,'Crib Sheet'!Y27,""),IF(IF('Crib Sheet'!Y36 &gt;= 50,'Crib Sheet'!Y27,"")&lt;&gt;"",", ",""),
IF('Crib Sheet'!Z36 &gt;= 50,'Crib Sheet'!Z27,""),IF(IF('Crib Sheet'!Z36 &gt;= 50,'Crib Sheet'!Z27,"")&lt;&gt;"",", ",""),
IF('Crib Sheet'!AA36 &gt;= 50,'Crib Sheet'!AA27,""),IF(IF('Crib Sheet'!AA36 &gt;= 50,'Crib Sheet'!AA27,"")&lt;&gt;"",", ",""),
IF('Crib Sheet'!AB36 &gt;= 50,'Crib Sheet'!AB27,""),IF(IF('Crib Sheet'!AB36 &gt;= 50,'Crib Sheet'!AB27,"")&lt;&gt;"",", ",""),
IF('Crib Sheet'!AC36 &gt;= 50,'Crib Sheet'!AC27,""),IF(IF('Crib Sheet'!AC36 &gt;= 50,'Crib Sheet'!AC27,"")&lt;&gt;"",", ",""),
IF('Crib Sheet'!AD36 &gt;= 50,'Crib Sheet'!AD27,""),IF(IF('Crib Sheet'!AD36 &gt;= 50,'Crib Sheet'!AD27,"")&lt;&gt;"",", ",""),
IF('Crib Sheet'!AH36 &gt;= 50,'Crib Sheet'!AH27,""),IF(IF('Crib Sheet'!AH36 &gt;= 50,'Crib Sheet'!AH27,"")&lt;&gt;"",", ",""),
IF('Crib Sheet'!AI36 &gt;= 50,'Crib Sheet'!AI27,""),IF(IF('Crib Sheet'!AI36 &gt;= 50,'Crib Sheet'!AI27,"")&lt;&gt;"",", ",""),
IF('Crib Sheet'!AJ36 &gt;= 50,'Crib Sheet'!AJ27,""),IF(IF('Crib Sheet'!AJ36 &gt;= 50,'Crib Sheet'!AJ27,"")&lt;&gt;"",", ",""),
IF('Crib Sheet'!AK36 &gt;= 50,'Crib Sheet'!AK27,""),IF(IF('Crib Sheet'!AK36 &gt;= 50,'Crib Sheet'!AK27,"")&lt;&gt;"",", ",""),
IF('Crib Sheet'!AL36 &gt;= 50,'Crib Sheet'!AL27,""),IF(IF('Crib Sheet'!AL36 &gt;= 50,'Crib Sheet'!AL27,"")&lt;&gt;"",", ",""),
IF('Crib Sheet'!AM36 &gt;= 50,'Crib Sheet'!AM27,""),IF(IF('Crib Sheet'!AM36 &gt;= 50,'Crib Sheet'!AM27,"")&lt;&gt;"",", ",""),
IF('Crib Sheet'!AN36 &gt;= 50,'Crib Sheet'!AN27,""),IF(IF('Crib Sheet'!AN36 &gt;= 50,'Crib Sheet'!AN27,"")&lt;&gt;"",", ",""),
IF('Crib Sheet'!AO36 &gt;= 50,'Crib Sheet'!AO27,""),IF(IF('Crib Sheet'!AO36 &gt;= 50,'Crib Sheet'!AO27,"")&lt;&gt;"",", ",""),
IF('Crib Sheet'!AP36 &gt;= 50,'Crib Sheet'!AP27,""),IF(IF('Crib Sheet'!AP36 &gt;= 50,'Crib Sheet'!AP27,"")&lt;&gt;"",", ",""),
IF('Crib Sheet'!AQ36 &gt;= 50,'Crib Sheet'!AQ27,""),IF(IF('Crib Sheet'!AQ36 &gt;= 50,'Crib Sheet'!AQ27,"")&lt;&gt;"",", ",""),
IF('Crib Sheet'!AR36 &gt;= 50,'Crib Sheet'!AR27,""),IF(IF('Crib Sheet'!AR36 &gt;= 50,'Crib Sheet'!AR27,"")&lt;&gt;"",", ",""),
IF('Crib Sheet'!AS36 &gt;= 50,'Crib Sheet'!AS27,""),IF(IF('Crib Sheet'!AS36 &gt;= 50,'Crib Sheet'!AS27,"")&lt;&gt;"",", ",""),
IF('Crib Sheet'!AT36 &gt;= 50,'Crib Sheet'!AT27,""),IF(IF('Crib Sheet'!AT36 &gt;= 50,'Crib Sheet'!AT27,"")&lt;&gt;"",", ",""),
IF('Crib Sheet'!AU36 &gt;= 50,'Crib Sheet'!AU27,""),IF(IF('Crib Sheet'!AU36 &gt;= 50,'Crib Sheet'!AU27,"")&lt;&gt;"",", ",""),
IF('Crib Sheet'!AV36 &gt;= 50,'Crib Sheet'!AV27,""),IF(IF('Crib Sheet'!AV36 &gt;= 50,'Crib Sheet'!AV27,"")&lt;&gt;"",", ",""),
IF('Crib Sheet'!AW36 &gt;= 50,'Crib Sheet'!AW27,""),IF(IF('Crib Sheet'!AW36 &gt;= 50,'Crib Sheet'!AW27,"")&lt;&gt;"",", ",""),
IF('Crib Sheet'!AX36 &gt;= 50,'Crib Sheet'!AX27,""),IF(IF('Crib Sheet'!AX36 &gt;= 50,'Crib Sheet'!AX27,"")&lt;&gt;"",", ",""),
IF('Crib Sheet'!AY36 &gt;= 50,'Crib Sheet'!AY27,""),IF(IF('Crib Sheet'!AY36 &gt;= 50,'Crib Sheet'!AY27,"")&lt;&gt;"",", ",""),
IF('Crib Sheet'!AZ36 &gt;= 50,'Crib Sheet'!AZ27,""),IF(IF('Crib Sheet'!AZ36 &gt;= 50,'Crib Sheet'!AZ27,"")&lt;&gt;"",", ",""),
IF('Crib Sheet'!BA36 &gt;= 50,'Crib Sheet'!BA27,""),IF(IF('Crib Sheet'!BA36 &gt;= 50,'Crib Sheet'!BA27,"")&lt;&gt;"",", ",""),
IF('Crib Sheet'!BB36 &gt;= 50,'Crib Sheet'!BB27,""),IF(IF('Crib Sheet'!BB36 &gt;= 50,'Crib Sheet'!BB27,"")&lt;&gt;"",", ",""),
IF('Crib Sheet'!BC36 &gt;= 50,'Crib Sheet'!BC27,""),IF(IF('Crib Sheet'!BC36 &gt;= 50,'Crib Sheet'!BC27,"")&lt;&gt;"",", ",""),
IF('Crib Sheet'!BD36 &gt;= 50,'Crib Sheet'!BD27,""),IF(IF('Crib Sheet'!BD36 &gt;= 50,'Crib Sheet'!BD27,"")&lt;&gt;"",", ",""),
IF('Crib Sheet'!BE36 &gt;= 50,'Crib Sheet'!BE27,""),IF(IF('Crib Sheet'!BE36 &gt;= 50,'Crib Sheet'!BE27,"")&lt;&gt;"",", ",""),
IF('Crib Sheet'!BF36 &gt;= 50,'Crib Sheet'!BF27,""),IF(IF('Crib Sheet'!BF36 &gt;= 50,'Crib Sheet'!BF27,"")&lt;&gt;"",", ",""),
IF('Crib Sheet'!BG36 &gt;= 50,'Crib Sheet'!BG27,""),IF(IF('Crib Sheet'!BG36 &gt;= 50,'Crib Sheet'!BG27,"")&lt;&gt;"",", ",""),
IF('Crib Sheet'!BH36 &gt;= 50,'Crib Sheet'!BH27,""),IF(IF('Crib Sheet'!BH36 &gt;= 50,'Crib Sheet'!BH27,"")&lt;&gt;"",", ",""),
IF('Crib Sheet'!BI36 &gt;= 50,'Crib Sheet'!BI27,""),IF(IF('Crib Sheet'!BI36 &gt;= 50,'Crib Sheet'!BI27,"")&lt;&gt;"",", ",""),
IF('Crib Sheet'!BJ36 &gt;= 50,'Crib Sheet'!BJ27,""),IF(IF('Crib Sheet'!BJ36 &gt;= 50,'Crib Sheet'!BJ27,"")&lt;&gt;"",", ",""),
IF('Crib Sheet'!BK36 &gt;= 50,'Crib Sheet'!BK27,""),IF(IF('Crib Sheet'!BK36 &gt;= 50,'Crib Sheet'!BK27,"")&lt;&gt;"",", ",""),
IF('Crib Sheet'!BL36 &gt;= 50,'Crib Sheet'!BL27,""),IF(IF('Crib Sheet'!BL36 &gt;= 50,'Crib Sheet'!BL27,"")&lt;&gt;"",", ",""),
IF('Crib Sheet'!BM36 &gt;= 50,'Crib Sheet'!BM27,""),IF(IF('Crib Sheet'!BM36 &gt;= 50,'Crib Sheet'!BM27,"")&lt;&gt;"",", ",""),
IF('Crib Sheet'!BN36 &gt;= 50,'Crib Sheet'!BN27,""),IF(IF('Crib Sheet'!BN36 &gt;= 50,'Crib Sheet'!BN27,"")&lt;&gt;"",", ",""),
IF('Crib Sheet'!BO36 &gt;= 50,'Crib Sheet'!BO27,""),IF(IF('Crib Sheet'!BO36 &gt;= 50,'Crib Sheet'!BO27,"")&lt;&gt;"",", ",""),
IF('Crib Sheet'!BP36 &gt;= 50,'Crib Sheet'!BP27,"")
)</f>
        <v>#VALUE!</v>
      </c>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row>
    <row r="29" spans="1:26" x14ac:dyDescent="0.2">
      <c r="A29" s="160"/>
      <c r="B29" s="160"/>
      <c r="C29" s="160"/>
      <c r="D29" s="160"/>
      <c r="E29" s="160"/>
      <c r="F29" s="160"/>
      <c r="G29" s="160"/>
      <c r="H29" s="160"/>
      <c r="I29" s="160"/>
      <c r="J29" s="160"/>
      <c r="K29" s="160"/>
      <c r="L29" s="160"/>
      <c r="M29" s="160"/>
      <c r="N29" s="160"/>
      <c r="O29" s="160"/>
      <c r="P29" s="160"/>
      <c r="Q29" s="160"/>
      <c r="R29" s="160"/>
      <c r="S29" s="160"/>
      <c r="T29" s="160"/>
      <c r="U29" s="160"/>
      <c r="V29" s="160"/>
      <c r="W29" s="160"/>
      <c r="X29" s="160"/>
      <c r="Y29" s="160"/>
      <c r="Z29" s="160"/>
    </row>
    <row r="30" spans="1:26" x14ac:dyDescent="0.2">
      <c r="A30" s="67"/>
    </row>
    <row r="31" spans="1:26" x14ac:dyDescent="0.2">
      <c r="A31" s="68" t="s">
        <v>143</v>
      </c>
    </row>
    <row r="32" spans="1:26" x14ac:dyDescent="0.2">
      <c r="A32" s="160" t="e">
        <f>CONCATENATE(
IF('Crib Sheet'!C36 &gt;= 20,'Crib Sheet'!C27,""),IF(IF('Crib Sheet'!C36 &gt;= 20,'Crib Sheet'!C27,"")&lt;&gt;"",", ",""),
IF('Crib Sheet'!D36 &gt;= 20,'Crib Sheet'!D27,""),IF(IF('Crib Sheet'!D36 &gt;= 20,'Crib Sheet'!D27,"")&lt;&gt;"",", ",""),
IF('Crib Sheet'!E36 &gt;= 20,'Crib Sheet'!E27,""),IF(IF('Crib Sheet'!E36 &gt;= 20,'Crib Sheet'!E27,"")&lt;&gt;"",", ",""),
IF('Crib Sheet'!F36 &gt;= 20,'Crib Sheet'!F27,""),IF(IF('Crib Sheet'!F36 &gt;= 20,'Crib Sheet'!F27,"")&lt;&gt;"",", ",""),
IF('Crib Sheet'!G36 &gt;= 20,'Crib Sheet'!G27,""),IF(IF('Crib Sheet'!G36 &gt;= 20,'Crib Sheet'!G27,"")&lt;&gt;"",", ",""),
IF('Crib Sheet'!H36 &gt;= 20,'Crib Sheet'!H27,""),IF(IF('Crib Sheet'!H36 &gt;= 20,'Crib Sheet'!H27,"")&lt;&gt;"",", ",""),
IF('Crib Sheet'!I36 &gt;= 20,'Crib Sheet'!I27,""),IF(IF('Crib Sheet'!I36 &gt;= 20,'Crib Sheet'!I27,"")&lt;&gt;"",", ",""),
IF('Crib Sheet'!J36 &gt;= 20,'Crib Sheet'!J27,""),IF(IF('Crib Sheet'!J36 &gt;= 20,'Crib Sheet'!J27,"")&lt;&gt;"",", ",""),
IF('Crib Sheet'!K36 &gt;= 20,'Crib Sheet'!K27,""),IF(IF('Crib Sheet'!K36 &gt;= 20,'Crib Sheet'!K27,"")&lt;&gt;"",", ",""),
IF('Crib Sheet'!L36 &gt;= 20,'Crib Sheet'!L27,""),IF(IF('Crib Sheet'!L36 &gt;= 20,'Crib Sheet'!L27,"")&lt;&gt;"",", ",""),
IF('Crib Sheet'!M36 &gt;= 20,'Crib Sheet'!M27,""),IF(IF('Crib Sheet'!M36 &gt;= 20,'Crib Sheet'!M27,"")&lt;&gt;"",", ",""),
IF('Crib Sheet'!N36 &gt;= 20,'Crib Sheet'!N27,""),IF(IF('Crib Sheet'!N36 &gt;= 20,'Crib Sheet'!N27,"")&lt;&gt;"",", ",""),
IF('Crib Sheet'!O36 &gt;= 20,'Crib Sheet'!O27,""),IF(IF('Crib Sheet'!O36 &gt;= 20,'Crib Sheet'!O27,"")&lt;&gt;"",", ",""),
IF('Crib Sheet'!P36 &gt;= 20,'Crib Sheet'!P27,""),IF(IF('Crib Sheet'!P36 &gt;= 20,'Crib Sheet'!P27,"")&lt;&gt;"",", ",""),
IF('Crib Sheet'!Q36 &gt;= 20,'Crib Sheet'!Q27,""),IF(IF('Crib Sheet'!Q36 &gt;= 20,'Crib Sheet'!Q27,"")&lt;&gt;"",", ",""),
IF('Crib Sheet'!R36 &gt;= 20,'Crib Sheet'!R27,""),IF(IF('Crib Sheet'!R36 &gt;= 20,'Crib Sheet'!R27,"")&lt;&gt;"",", ",""),
IF('Crib Sheet'!S36 &gt;= 20,'Crib Sheet'!S27,""),IF(IF('Crib Sheet'!S36 &gt;= 20,'Crib Sheet'!S27,"")&lt;&gt;"",", ",""),
IF('Crib Sheet'!T36 &gt;= 20,'Crib Sheet'!T27,""),IF(IF('Crib Sheet'!T36 &gt;= 20,'Crib Sheet'!T27,"")&lt;&gt;"",", ",""),
IF('Crib Sheet'!U36 &gt;= 20,'Crib Sheet'!U27,""),IF(IF('Crib Sheet'!U36 &gt;= 20,'Crib Sheet'!U27,"")&lt;&gt;"",", ",""),
IF('Crib Sheet'!V36 &gt;= 20,'Crib Sheet'!V27,""),IF(IF('Crib Sheet'!V36 &gt;= 20,'Crib Sheet'!V27,"")&lt;&gt;"",", ",""),
IF('Crib Sheet'!W36 &gt;= 20,'Crib Sheet'!W27,""),IF(IF('Crib Sheet'!W36 &gt;= 20,'Crib Sheet'!W27,"")&lt;&gt;"",", ",""),
IF('Crib Sheet'!X36 &gt;= 20,'Crib Sheet'!X27,""),IF(IF('Crib Sheet'!X36 &gt;= 20,'Crib Sheet'!X27,"")&lt;&gt;"",", ",""),
IF('Crib Sheet'!Y36 &gt;= 20,'Crib Sheet'!Y27,""),IF(IF('Crib Sheet'!Y36 &gt;= 20,'Crib Sheet'!Y27,"")&lt;&gt;"",", ",""),
IF('Crib Sheet'!Z36 &gt;= 20,'Crib Sheet'!Z27,""),IF(IF('Crib Sheet'!Z36 &gt;= 20,'Crib Sheet'!Z27,"")&lt;&gt;"",", ",""),
IF('Crib Sheet'!AA36 &gt;= 20,'Crib Sheet'!AA27,""),IF(IF('Crib Sheet'!AA36 &gt;= 20,'Crib Sheet'!AA27,"")&lt;&gt;"",", ",""),
IF('Crib Sheet'!AB36 &gt;= 20,'Crib Sheet'!AB27,""),IF(IF('Crib Sheet'!AB36 &gt;= 20,'Crib Sheet'!AB27,"")&lt;&gt;"",", ",""),
IF('Crib Sheet'!AC36 &gt;= 20,'Crib Sheet'!AC27,""),IF(IF('Crib Sheet'!AC36 &gt;= 20,'Crib Sheet'!AC27,"")&lt;&gt;"",", ",""),
IF('Crib Sheet'!AD36 &gt;= 20,'Crib Sheet'!AD27,""),IF(IF('Crib Sheet'!AD36 &gt;= 20,'Crib Sheet'!AD27,"")&lt;&gt;"",", ",""),
IF('Crib Sheet'!AH36 &gt;= 20,'Crib Sheet'!AH27,""),IF(IF('Crib Sheet'!AH36 &gt;= 20,'Crib Sheet'!AH27,"")&lt;&gt;"",", ",""),
IF('Crib Sheet'!AI36 &gt;= 20,'Crib Sheet'!AI27,""),IF(IF('Crib Sheet'!AI36 &gt;= 20,'Crib Sheet'!AI27,"")&lt;&gt;"",", ",""),
IF('Crib Sheet'!AJ36 &gt;= 20,'Crib Sheet'!AJ27,""),IF(IF('Crib Sheet'!AJ36 &gt;= 20,'Crib Sheet'!AJ27,"")&lt;&gt;"",", ",""),
IF('Crib Sheet'!AK36 &gt;= 20,'Crib Sheet'!AK27,""),IF(IF('Crib Sheet'!AK36 &gt;= 20,'Crib Sheet'!AK27,"")&lt;&gt;"",", ",""),
IF('Crib Sheet'!AL36 &gt;= 20,'Crib Sheet'!AL27,""),IF(IF('Crib Sheet'!AL36 &gt;= 20,'Crib Sheet'!AL27,"")&lt;&gt;"",", ",""),
IF('Crib Sheet'!AM36 &gt;= 20,'Crib Sheet'!AM27,""),IF(IF('Crib Sheet'!AM36 &gt;= 20,'Crib Sheet'!AM27,"")&lt;&gt;"",", ",""),
IF('Crib Sheet'!AN36 &gt;= 20,'Crib Sheet'!AN27,""),IF(IF('Crib Sheet'!AN36 &gt;= 20,'Crib Sheet'!AN27,"")&lt;&gt;"",", ",""),
IF('Crib Sheet'!AO36 &gt;= 20,'Crib Sheet'!AO27,""),IF(IF('Crib Sheet'!AO36 &gt;= 20,'Crib Sheet'!AO27,"")&lt;&gt;"",", ",""),
IF('Crib Sheet'!AP36 &gt;= 20,'Crib Sheet'!AP27,""),IF(IF('Crib Sheet'!AP36 &gt;= 20,'Crib Sheet'!AP27,"")&lt;&gt;"",", ",""),
IF('Crib Sheet'!AQ36 &gt;= 20,'Crib Sheet'!AQ27,""),IF(IF('Crib Sheet'!AQ36 &gt;= 20,'Crib Sheet'!AQ27,"")&lt;&gt;"",", ",""),
IF('Crib Sheet'!AR36 &gt;= 20,'Crib Sheet'!AR27,""),IF(IF('Crib Sheet'!AR36 &gt;= 20,'Crib Sheet'!AR27,"")&lt;&gt;"",", ",""),
IF('Crib Sheet'!AS36 &gt;= 20,'Crib Sheet'!AS27,""),IF(IF('Crib Sheet'!AS36 &gt;= 20,'Crib Sheet'!AS27,"")&lt;&gt;"",", ",""),
IF('Crib Sheet'!AT36 &gt;= 20,'Crib Sheet'!AT27,""),IF(IF('Crib Sheet'!AT36 &gt;= 20,'Crib Sheet'!AT27,"")&lt;&gt;"",", ",""),
IF('Crib Sheet'!AU36 &gt;= 20,'Crib Sheet'!AU27,""),IF(IF('Crib Sheet'!AU36 &gt;= 20,'Crib Sheet'!AU27,"")&lt;&gt;"",", ",""),
IF('Crib Sheet'!AV36 &gt;= 20,'Crib Sheet'!AV27,""),IF(IF('Crib Sheet'!AV36 &gt;= 20,'Crib Sheet'!AV27,"")&lt;&gt;"",", ",""),
IF('Crib Sheet'!AW36 &gt;= 20,'Crib Sheet'!AW27,""),IF(IF('Crib Sheet'!AW36 &gt;= 20,'Crib Sheet'!AW27,"")&lt;&gt;"",", ",""),
IF('Crib Sheet'!AX36 &gt;= 20,'Crib Sheet'!AX27,""),IF(IF('Crib Sheet'!AX36 &gt;= 20,'Crib Sheet'!AX27,"")&lt;&gt;"",", ",""),
IF('Crib Sheet'!AY36 &gt;= 20,'Crib Sheet'!AY27,""),IF(IF('Crib Sheet'!AY36 &gt;= 20,'Crib Sheet'!AY27,"")&lt;&gt;"",", ",""),
IF('Crib Sheet'!AZ36 &gt;= 20,'Crib Sheet'!AZ27,""),IF(IF('Crib Sheet'!AZ36 &gt;= 20,'Crib Sheet'!AZ27,"")&lt;&gt;"",", ",""),
IF('Crib Sheet'!BA36 &gt;= 20,'Crib Sheet'!BA27,""),IF(IF('Crib Sheet'!BA36 &gt;= 20,'Crib Sheet'!BA27,"")&lt;&gt;"",", ",""),
IF('Crib Sheet'!BB36 &gt;= 20,'Crib Sheet'!BB27,""),IF(IF('Crib Sheet'!BB36 &gt;= 20,'Crib Sheet'!BB27,"")&lt;&gt;"",", ",""),
IF('Crib Sheet'!BC36 &gt;= 20,'Crib Sheet'!BC27,""),IF(IF('Crib Sheet'!BC36 &gt;= 20,'Crib Sheet'!BC27,"")&lt;&gt;"",", ",""),
IF('Crib Sheet'!BD36 &gt;= 20,'Crib Sheet'!BD27,""),IF(IF('Crib Sheet'!BD36 &gt;= 20,'Crib Sheet'!BD27,"")&lt;&gt;"",", ",""),
IF('Crib Sheet'!BE36 &gt;= 20,'Crib Sheet'!BE27,""),IF(IF('Crib Sheet'!BE36 &gt;= 20,'Crib Sheet'!BE27,"")&lt;&gt;"",", ",""),
IF('Crib Sheet'!BF36 &gt;= 20,'Crib Sheet'!BF27,""),IF(IF('Crib Sheet'!BF36 &gt;= 20,'Crib Sheet'!BF27,"")&lt;&gt;"",", ",""),
IF('Crib Sheet'!BG36 &gt;= 20,'Crib Sheet'!BG27,""),IF(IF('Crib Sheet'!BG36 &gt;= 20,'Crib Sheet'!BG27,"")&lt;&gt;"",", ",""),
IF('Crib Sheet'!BH36 &gt;= 20,'Crib Sheet'!BH27,""),IF(IF('Crib Sheet'!BH36 &gt;= 20,'Crib Sheet'!BH27,"")&lt;&gt;"",", ",""),
IF('Crib Sheet'!BI36 &gt;= 20,'Crib Sheet'!BI27,""),IF(IF('Crib Sheet'!BI36 &gt;= 20,'Crib Sheet'!BI27,"")&lt;&gt;"",", ",""),
IF('Crib Sheet'!BJ36 &gt;= 20,'Crib Sheet'!BJ27,""),IF(IF('Crib Sheet'!BJ36 &gt;= 20,'Crib Sheet'!BJ27,"")&lt;&gt;"",", ",""),
IF('Crib Sheet'!BK36 &gt;= 20,'Crib Sheet'!BK27,""),IF(IF('Crib Sheet'!BK36 &gt;= 20,'Crib Sheet'!BK27,"")&lt;&gt;"",", ",""),
IF('Crib Sheet'!BL36 &gt;= 20,'Crib Sheet'!BL27,""),IF(IF('Crib Sheet'!BL36 &gt;= 20,'Crib Sheet'!BL27,"")&lt;&gt;"",", ",""),
IF('Crib Sheet'!BM36 &gt;= 20,'Crib Sheet'!BM27,""),IF(IF('Crib Sheet'!BM36 &gt;= 20,'Crib Sheet'!BM27,"")&lt;&gt;"",", ",""),
IF('Crib Sheet'!BN36 &gt;= 20,'Crib Sheet'!BN27,""),IF(IF('Crib Sheet'!BN36 &gt;= 20,'Crib Sheet'!BN27,"")&lt;&gt;"",", ",""),
IF('Crib Sheet'!BO36 &gt;= 20,'Crib Sheet'!BO27,""),IF(IF('Crib Sheet'!BO36 &gt;= 20,'Crib Sheet'!BO27,"")&lt;&gt;"",", ",""),
IF('Crib Sheet'!BP36 &gt;= 20,'Crib Sheet'!BP27,"")
)</f>
        <v>#VALUE!</v>
      </c>
      <c r="B32" s="160"/>
      <c r="C32" s="160"/>
      <c r="D32" s="160"/>
      <c r="E32" s="160"/>
      <c r="F32" s="160"/>
      <c r="G32" s="160"/>
      <c r="H32" s="160"/>
      <c r="I32" s="160"/>
      <c r="J32" s="160"/>
      <c r="K32" s="160"/>
      <c r="L32" s="160"/>
      <c r="M32" s="160"/>
      <c r="N32" s="160"/>
      <c r="O32" s="160"/>
      <c r="P32" s="160"/>
      <c r="Q32" s="160"/>
      <c r="R32" s="160"/>
      <c r="S32" s="160"/>
      <c r="T32" s="160"/>
      <c r="U32" s="160"/>
      <c r="V32" s="160"/>
      <c r="W32" s="160"/>
      <c r="X32" s="160"/>
      <c r="Y32" s="160"/>
      <c r="Z32" s="160"/>
    </row>
    <row r="33" spans="1:26" x14ac:dyDescent="0.2">
      <c r="A33" s="160"/>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row>
    <row r="35" spans="1:26" x14ac:dyDescent="0.2">
      <c r="A35" s="69" t="s">
        <v>144</v>
      </c>
    </row>
    <row r="36" spans="1:26" x14ac:dyDescent="0.2">
      <c r="A36" s="160" t="e">
        <f>CONCATENATE(
IF('Crib Sheet'!C36 &lt;= -20,'Crib Sheet'!C27,""),IF(IF('Crib Sheet'!C36 &lt;= -20,'Crib Sheet'!C27,"")&lt;&gt;"",", ",""),
IF('Crib Sheet'!D36 &lt;= -20,'Crib Sheet'!D27,""),IF(IF('Crib Sheet'!D36 &lt;= -20,'Crib Sheet'!D27,"")&lt;&gt;"",", ",""),
IF('Crib Sheet'!E36 &lt;= -20,'Crib Sheet'!E27,""),IF(IF('Crib Sheet'!E36 &lt;= -20,'Crib Sheet'!E27,"")&lt;&gt;"",", ",""),
IF('Crib Sheet'!F36 &lt;= -20,'Crib Sheet'!F27,""),IF(IF('Crib Sheet'!F36 &lt;= -20,'Crib Sheet'!F27,"")&lt;&gt;"",", ",""),
IF('Crib Sheet'!G36 &lt;= -20,'Crib Sheet'!G27,""),IF(IF('Crib Sheet'!G36 &lt;= -20,'Crib Sheet'!G27,"")&lt;&gt;"",", ",""),
IF('Crib Sheet'!H36 &lt;= -20,'Crib Sheet'!H27,""),IF(IF('Crib Sheet'!H36 &lt;= -20,'Crib Sheet'!H27,"")&lt;&gt;"",", ",""),
IF('Crib Sheet'!I36 &lt;= -20,'Crib Sheet'!I27,""),IF(IF('Crib Sheet'!I36 &lt;= -20,'Crib Sheet'!I27,"")&lt;&gt;"",", ",""),
IF('Crib Sheet'!J36 &lt;= -20,'Crib Sheet'!J27,""),IF(IF('Crib Sheet'!J36 &lt;= -20,'Crib Sheet'!J27,"")&lt;&gt;"",", ",""),
IF('Crib Sheet'!K36 &lt;= -20,'Crib Sheet'!K27,""),IF(IF('Crib Sheet'!K36 &lt;= -20,'Crib Sheet'!K27,"")&lt;&gt;"",", ",""),
IF('Crib Sheet'!L36 &lt;= -20,'Crib Sheet'!L27,""),IF(IF('Crib Sheet'!L36 &lt;= -20,'Crib Sheet'!L27,"")&lt;&gt;"",", ",""),
IF('Crib Sheet'!M36 &lt;= -20,'Crib Sheet'!M27,""),IF(IF('Crib Sheet'!M36 &lt;= -20,'Crib Sheet'!M27,"")&lt;&gt;"",", ",""),
IF('Crib Sheet'!N36 &lt;= -20,'Crib Sheet'!N27,""),IF(IF('Crib Sheet'!N36 &lt;= -20,'Crib Sheet'!N27,"")&lt;&gt;"",", ",""),
IF('Crib Sheet'!O36 &lt;= -20,'Crib Sheet'!O27,""),IF(IF('Crib Sheet'!O36 &lt;= -20,'Crib Sheet'!O27,"")&lt;&gt;"",", ",""),
IF('Crib Sheet'!P36 &lt;= -20,'Crib Sheet'!P27,""),IF(IF('Crib Sheet'!P36 &lt;= -20,'Crib Sheet'!P27,"")&lt;&gt;"",", ",""),
IF('Crib Sheet'!Q36 &lt;= -20,'Crib Sheet'!Q27,""),IF(IF('Crib Sheet'!Q36 &lt;= -20,'Crib Sheet'!Q27,"")&lt;&gt;"",", ",""),
IF('Crib Sheet'!R36 &lt;= -20,'Crib Sheet'!R27,""),IF(IF('Crib Sheet'!R36 &lt;= -20,'Crib Sheet'!R27,"")&lt;&gt;"",", ",""),
IF('Crib Sheet'!S36 &lt;= -20,'Crib Sheet'!S27,""),IF(IF('Crib Sheet'!S36 &lt;= -20,'Crib Sheet'!S27,"")&lt;&gt;"",", ",""),
IF('Crib Sheet'!T36 &lt;= -20,'Crib Sheet'!T27,""),IF(IF('Crib Sheet'!T36 &lt;= -20,'Crib Sheet'!T27,"")&lt;&gt;"",", ",""),
IF('Crib Sheet'!U36 &lt;= -20,'Crib Sheet'!U27,""),IF(IF('Crib Sheet'!U36 &lt;= -20,'Crib Sheet'!U27,"")&lt;&gt;"",", ",""),
IF('Crib Sheet'!V36 &lt;= -20,'Crib Sheet'!V27,""),IF(IF('Crib Sheet'!V36 &lt;= -20,'Crib Sheet'!V27,"")&lt;&gt;"",", ",""),
IF('Crib Sheet'!W36 &lt;= -20,'Crib Sheet'!W27,""),IF(IF('Crib Sheet'!W36 &lt;= -20,'Crib Sheet'!W27,"")&lt;&gt;"",", ",""),
IF('Crib Sheet'!X36 &lt;= -20,'Crib Sheet'!X27,""),IF(IF('Crib Sheet'!X36 &lt;= -20,'Crib Sheet'!X27,"")&lt;&gt;"",", ",""),
IF('Crib Sheet'!Y36 &lt;= -20,'Crib Sheet'!Y27,""),IF(IF('Crib Sheet'!Y36 &lt;= -20,'Crib Sheet'!Y27,"")&lt;&gt;"",", ",""),
IF('Crib Sheet'!Z36 &lt;= -20,'Crib Sheet'!Z27,""),IF(IF('Crib Sheet'!Z36 &lt;= -20,'Crib Sheet'!Z27,"")&lt;&gt;"",", ",""),
IF('Crib Sheet'!AA36 &lt;= -20,'Crib Sheet'!AA27,""),IF(IF('Crib Sheet'!AA36 &lt;= -20,'Crib Sheet'!AA27,"")&lt;&gt;"",", ",""),
IF('Crib Sheet'!AB36 &lt;= -20,'Crib Sheet'!AB27,""),IF(IF('Crib Sheet'!AB36 &lt;= -20,'Crib Sheet'!AB27,"")&lt;&gt;"",", ",""),
IF('Crib Sheet'!AC36 &lt;= -20,'Crib Sheet'!AC27,""),IF(IF('Crib Sheet'!AC36 &lt;= -20,'Crib Sheet'!AC27,"")&lt;&gt;"",", ",""),
IF('Crib Sheet'!AD36 &lt;= -20,'Crib Sheet'!AD27,""),IF(IF('Crib Sheet'!AD36 &lt;= -20,'Crib Sheet'!AD27,"")&lt;&gt;"",", ",""),
IF('Crib Sheet'!AH36 &lt;= -20,'Crib Sheet'!AH27,""),IF(IF('Crib Sheet'!AH36 &lt;= -20,'Crib Sheet'!AH27,"")&lt;&gt;"",", ",""),
IF('Crib Sheet'!AI36 &lt;= -20,'Crib Sheet'!AI27,""),IF(IF('Crib Sheet'!AI36 &lt;= -20,'Crib Sheet'!AI27,"")&lt;&gt;"",", ",""),
IF('Crib Sheet'!AJ36 &lt;= -20,'Crib Sheet'!AJ27,""),IF(IF('Crib Sheet'!AJ36 &lt;= -20,'Crib Sheet'!AJ27,"")&lt;&gt;"",", ",""),
IF('Crib Sheet'!AK36 &lt;= -20,'Crib Sheet'!AK27,""),IF(IF('Crib Sheet'!AK36 &lt;= -20,'Crib Sheet'!AK27,"")&lt;&gt;"",", ",""),
IF('Crib Sheet'!AL36 &lt;= -20,'Crib Sheet'!AL27,""),IF(IF('Crib Sheet'!AL36 &lt;= -20,'Crib Sheet'!AL27,"")&lt;&gt;"",", ",""),
IF('Crib Sheet'!AM36 &lt;= -20,'Crib Sheet'!AM27,""),IF(IF('Crib Sheet'!AM36 &lt;= -20,'Crib Sheet'!AM27,"")&lt;&gt;"",", ",""),
IF('Crib Sheet'!AN36 &lt;= -20,'Crib Sheet'!AN27,""),IF(IF('Crib Sheet'!AN36 &lt;= -20,'Crib Sheet'!AN27,"")&lt;&gt;"",", ",""),
IF('Crib Sheet'!AO36 &lt;= -20,'Crib Sheet'!AO27,""),IF(IF('Crib Sheet'!AO36 &lt;= -20,'Crib Sheet'!AO27,"")&lt;&gt;"",", ",""),
IF('Crib Sheet'!AP36 &lt;= -20,'Crib Sheet'!AP27,""),IF(IF('Crib Sheet'!AP36 &lt;= -20,'Crib Sheet'!AP27,"")&lt;&gt;"",", ",""),
IF('Crib Sheet'!AQ36 &lt;= -20,'Crib Sheet'!AQ27,""),IF(IF('Crib Sheet'!AQ36 &lt;= -20,'Crib Sheet'!AQ27,"")&lt;&gt;"",", ",""),
IF('Crib Sheet'!AR36 &lt;= -20,'Crib Sheet'!AR27,""),IF(IF('Crib Sheet'!AR36 &lt;= -20,'Crib Sheet'!AR27,"")&lt;&gt;"",", ",""),
IF('Crib Sheet'!AS36 &lt;= -20,'Crib Sheet'!AS27,""),IF(IF('Crib Sheet'!AS36 &lt;= -20,'Crib Sheet'!AS27,"")&lt;&gt;"",", ",""),
IF('Crib Sheet'!AT36 &lt;= -20,'Crib Sheet'!AT27,""),IF(IF('Crib Sheet'!AT36 &lt;= -20,'Crib Sheet'!AT27,"")&lt;&gt;"",", ",""),
IF('Crib Sheet'!AU36 &lt;= -20,'Crib Sheet'!AU27,""),IF(IF('Crib Sheet'!AU36 &lt;= -20,'Crib Sheet'!AU27,"")&lt;&gt;"",", ",""),
IF('Crib Sheet'!AV36 &lt;= -20,'Crib Sheet'!AV27,""),IF(IF('Crib Sheet'!AV36 &lt;= -20,'Crib Sheet'!AV27,"")&lt;&gt;"",", ",""),
IF('Crib Sheet'!AW36 &lt;= -20,'Crib Sheet'!AW27,""),IF(IF('Crib Sheet'!AW36 &lt;= -20,'Crib Sheet'!AW27,"")&lt;&gt;"",", ",""),
IF('Crib Sheet'!AX36 &lt;= -20,'Crib Sheet'!AX27,""),IF(IF('Crib Sheet'!AX36 &lt;= -20,'Crib Sheet'!AX27,"")&lt;&gt;"",", ",""),
IF('Crib Sheet'!AY36 &lt;= -20,'Crib Sheet'!AY27,""),IF(IF('Crib Sheet'!AY36 &lt;= -20,'Crib Sheet'!AY27,"")&lt;&gt;"",", ",""),
IF('Crib Sheet'!AZ36 &lt;= -20,'Crib Sheet'!AZ27,""),IF(IF('Crib Sheet'!AZ36 &lt;= -20,'Crib Sheet'!AZ27,"")&lt;&gt;"",", ",""),
IF('Crib Sheet'!BA36 &lt;= -20,'Crib Sheet'!BA27,""),IF(IF('Crib Sheet'!BA36 &lt;= -20,'Crib Sheet'!BA27,"")&lt;&gt;"",", ",""),
IF('Crib Sheet'!BB36 &lt;= -20,'Crib Sheet'!BB27,""),IF(IF('Crib Sheet'!BB36 &lt;= -20,'Crib Sheet'!BB27,"")&lt;&gt;"",", ",""),
IF('Crib Sheet'!BC36 &lt;= -20,'Crib Sheet'!BC27,""),IF(IF('Crib Sheet'!BC36 &lt;= -20,'Crib Sheet'!BC27,"")&lt;&gt;"",", ",""),
IF('Crib Sheet'!BD36 &lt;= -20,'Crib Sheet'!BD27,""),IF(IF('Crib Sheet'!BD36 &lt;= -20,'Crib Sheet'!BD27,"")&lt;&gt;"",", ",""),
IF('Crib Sheet'!BE36 &lt;= -20,'Crib Sheet'!BE27,""),IF(IF('Crib Sheet'!BE36 &lt;= -20,'Crib Sheet'!BE27,"")&lt;&gt;"",", ",""),
IF('Crib Sheet'!BF36 &lt;= -20,'Crib Sheet'!BF27,""),IF(IF('Crib Sheet'!BF36 &lt;= -20,'Crib Sheet'!BF27,"")&lt;&gt;"",", ",""),
IF('Crib Sheet'!BG36 &lt;= -20,'Crib Sheet'!BG27,""),IF(IF('Crib Sheet'!BG36 &lt;= -20,'Crib Sheet'!BG27,"")&lt;&gt;"",", ",""),
IF('Crib Sheet'!BH36 &lt;= -20,'Crib Sheet'!BH27,""),IF(IF('Crib Sheet'!BH36 &lt;= -20,'Crib Sheet'!BH27,"")&lt;&gt;"",", ",""),
IF('Crib Sheet'!BI36 &lt;= -20,'Crib Sheet'!BI27,""),IF(IF('Crib Sheet'!BI36 &lt;= -20,'Crib Sheet'!BI27,"")&lt;&gt;"",", ",""),
IF('Crib Sheet'!BJ36 &lt;= -20,'Crib Sheet'!BJ27,""),IF(IF('Crib Sheet'!BJ36 &lt;= -20,'Crib Sheet'!BJ27,"")&lt;&gt;"",", ",""),
IF('Crib Sheet'!BK36 &lt;= -20,'Crib Sheet'!BK27,""),IF(IF('Crib Sheet'!BK36 &lt;= -20,'Crib Sheet'!BK27,"")&lt;&gt;"",", ",""),
IF('Crib Sheet'!BL36 &lt;= -20,'Crib Sheet'!BL27,""),IF(IF('Crib Sheet'!BL36 &lt;= -20,'Crib Sheet'!BL27,"")&lt;&gt;"",", ",""),
IF('Crib Sheet'!BM36 &lt;= -20,'Crib Sheet'!BM27,""),IF(IF('Crib Sheet'!BM36 &lt;= -20,'Crib Sheet'!BM27,"")&lt;&gt;"",", ",""),
IF('Crib Sheet'!BN36 &lt;= -20,'Crib Sheet'!BN27,""),IF(IF('Crib Sheet'!BN36 &lt;= -20,'Crib Sheet'!BN27,"")&lt;&gt;"",", ",""),
IF('Crib Sheet'!BO36 &lt;= -20,'Crib Sheet'!BO27,""),IF(IF('Crib Sheet'!BO36 &lt;= -20,'Crib Sheet'!BO27,"")&lt;&gt;"",", ",""),
IF('Crib Sheet'!BP36 &lt;= -20,'Crib Sheet'!BP27,"")
)</f>
        <v>#VALUE!</v>
      </c>
      <c r="B36" s="160"/>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row>
    <row r="37" spans="1:26" x14ac:dyDescent="0.2">
      <c r="A37" s="160"/>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row>
  </sheetData>
  <mergeCells count="3">
    <mergeCell ref="A28:Z29"/>
    <mergeCell ref="A32:Z33"/>
    <mergeCell ref="A36:Z37"/>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L24"/>
  <sheetViews>
    <sheetView zoomScaleNormal="100" workbookViewId="0">
      <selection activeCell="E12" sqref="E12"/>
    </sheetView>
  </sheetViews>
  <sheetFormatPr defaultColWidth="23.1640625" defaultRowHeight="12.75" x14ac:dyDescent="0.2"/>
  <cols>
    <col min="1" max="1" width="12.83203125" style="51" bestFit="1" customWidth="1"/>
    <col min="2" max="2" width="23" style="51" bestFit="1" customWidth="1"/>
    <col min="3" max="3" width="8.1640625" style="51" bestFit="1" customWidth="1"/>
    <col min="4" max="4" width="14" style="51" bestFit="1" customWidth="1"/>
    <col min="5" max="6" width="9.33203125" style="51" bestFit="1" customWidth="1"/>
    <col min="7" max="7" width="8.1640625" style="51" bestFit="1" customWidth="1"/>
    <col min="8" max="8" width="8.83203125" style="51" bestFit="1" customWidth="1"/>
    <col min="9" max="9" width="7.33203125" style="51" bestFit="1" customWidth="1"/>
    <col min="10" max="12" width="8.1640625" style="51" bestFit="1" customWidth="1"/>
    <col min="13" max="13" width="14.6640625" style="51" bestFit="1" customWidth="1"/>
    <col min="14" max="14" width="8.5" style="51" bestFit="1" customWidth="1"/>
    <col min="15" max="15" width="9" style="51" bestFit="1" customWidth="1"/>
    <col min="16" max="16" width="7.33203125" style="51" bestFit="1" customWidth="1"/>
    <col min="17" max="17" width="18" style="51" bestFit="1" customWidth="1"/>
    <col min="18" max="18" width="8.1640625" style="51" bestFit="1" customWidth="1"/>
    <col min="19" max="19" width="10.1640625" style="51" bestFit="1" customWidth="1"/>
    <col min="20" max="20" width="17.1640625" style="51" bestFit="1" customWidth="1"/>
    <col min="21" max="21" width="11.33203125" style="51" bestFit="1" customWidth="1"/>
    <col min="22" max="22" width="11" style="51" bestFit="1" customWidth="1"/>
    <col min="23" max="23" width="11.5" style="51" bestFit="1" customWidth="1"/>
    <col min="24" max="24" width="17.83203125" style="51" bestFit="1" customWidth="1"/>
    <col min="25" max="25" width="12.1640625" style="51" bestFit="1" customWidth="1"/>
    <col min="26" max="26" width="20.5" style="51" bestFit="1" customWidth="1"/>
    <col min="27" max="27" width="15.83203125" style="51" bestFit="1" customWidth="1"/>
    <col min="28" max="28" width="11.5" style="51" bestFit="1" customWidth="1"/>
    <col min="29" max="29" width="14.33203125" style="51" bestFit="1" customWidth="1"/>
    <col min="30" max="30" width="17.83203125" style="51" bestFit="1" customWidth="1"/>
    <col min="31" max="31" width="19.83203125" style="51" bestFit="1" customWidth="1"/>
    <col min="32" max="32" width="20.33203125" style="51" bestFit="1" customWidth="1"/>
    <col min="33" max="33" width="15.5" style="51" bestFit="1" customWidth="1"/>
    <col min="34" max="38" width="14.33203125" style="51" bestFit="1" customWidth="1"/>
    <col min="39" max="39" width="19.6640625" style="51" bestFit="1" customWidth="1"/>
    <col min="40" max="40" width="18.5" style="51" bestFit="1" customWidth="1"/>
    <col min="41" max="41" width="17.1640625" style="51" bestFit="1" customWidth="1"/>
    <col min="42" max="42" width="15" style="51" bestFit="1" customWidth="1"/>
    <col min="43" max="43" width="14.83203125" style="51" bestFit="1" customWidth="1"/>
    <col min="44" max="44" width="18.83203125" style="51" bestFit="1" customWidth="1"/>
    <col min="45" max="45" width="9.5" style="51" bestFit="1" customWidth="1"/>
    <col min="46" max="46" width="6.5" style="51" bestFit="1" customWidth="1"/>
    <col min="47" max="53" width="7" style="51" bestFit="1" customWidth="1"/>
    <col min="54" max="54" width="8.33203125" style="51" bestFit="1" customWidth="1"/>
    <col min="55" max="56" width="12.6640625" style="51" bestFit="1" customWidth="1"/>
    <col min="57" max="57" width="11.5" style="51" bestFit="1" customWidth="1"/>
    <col min="58" max="58" width="14" style="51" bestFit="1" customWidth="1"/>
    <col min="59" max="59" width="23.1640625" style="51"/>
    <col min="60" max="60" width="11.83203125" style="51" bestFit="1" customWidth="1"/>
    <col min="61" max="61" width="20.1640625" style="51" bestFit="1" customWidth="1"/>
    <col min="62" max="62" width="15.5" style="51" bestFit="1" customWidth="1"/>
    <col min="63" max="63" width="11.5" style="51" bestFit="1" customWidth="1"/>
    <col min="64" max="64" width="19.33203125" style="51" bestFit="1" customWidth="1"/>
    <col min="65" max="16384" width="23.1640625" style="47"/>
  </cols>
  <sheetData>
    <row r="1" spans="1:64" s="51" customFormat="1" ht="25.5" x14ac:dyDescent="0.2">
      <c r="A1" s="64" t="s">
        <v>58</v>
      </c>
      <c r="B1" s="64" t="s">
        <v>59</v>
      </c>
      <c r="C1" s="73" t="s">
        <v>84</v>
      </c>
      <c r="D1" s="73" t="s">
        <v>85</v>
      </c>
      <c r="E1" s="73" t="s">
        <v>62</v>
      </c>
      <c r="F1" s="73" t="s">
        <v>63</v>
      </c>
      <c r="G1" s="73" t="s">
        <v>86</v>
      </c>
      <c r="H1" s="73" t="s">
        <v>87</v>
      </c>
      <c r="I1" s="73" t="s">
        <v>88</v>
      </c>
      <c r="J1" s="73" t="s">
        <v>89</v>
      </c>
      <c r="K1" s="73" t="s">
        <v>166</v>
      </c>
      <c r="L1" s="73" t="s">
        <v>167</v>
      </c>
      <c r="M1" s="73" t="s">
        <v>91</v>
      </c>
      <c r="N1" s="73" t="s">
        <v>168</v>
      </c>
      <c r="O1" s="73" t="s">
        <v>169</v>
      </c>
      <c r="P1" s="73" t="s">
        <v>88</v>
      </c>
      <c r="Q1" s="73" t="s">
        <v>94</v>
      </c>
      <c r="R1" s="73" t="s">
        <v>170</v>
      </c>
      <c r="S1" s="73" t="s">
        <v>171</v>
      </c>
      <c r="T1" s="73" t="s">
        <v>97</v>
      </c>
      <c r="U1" s="73" t="s">
        <v>98</v>
      </c>
      <c r="V1" s="73" t="s">
        <v>99</v>
      </c>
      <c r="W1" s="73" t="s">
        <v>100</v>
      </c>
      <c r="X1" s="73" t="s">
        <v>172</v>
      </c>
      <c r="Y1" s="73" t="s">
        <v>173</v>
      </c>
      <c r="Z1" s="73" t="s">
        <v>174</v>
      </c>
      <c r="AA1" s="73" t="s">
        <v>175</v>
      </c>
      <c r="AB1" s="73" t="s">
        <v>176</v>
      </c>
      <c r="AC1" s="73" t="s">
        <v>177</v>
      </c>
      <c r="AD1" s="73" t="s">
        <v>101</v>
      </c>
      <c r="AE1" s="73" t="s">
        <v>102</v>
      </c>
      <c r="AF1" s="73" t="s">
        <v>103</v>
      </c>
      <c r="AG1" s="73" t="s">
        <v>104</v>
      </c>
      <c r="AH1" s="73" t="s">
        <v>105</v>
      </c>
      <c r="AI1" s="73" t="s">
        <v>161</v>
      </c>
      <c r="AJ1" s="73" t="s">
        <v>162</v>
      </c>
      <c r="AK1" s="73" t="s">
        <v>163</v>
      </c>
      <c r="AL1" s="73" t="s">
        <v>164</v>
      </c>
      <c r="AM1" s="73" t="s">
        <v>106</v>
      </c>
      <c r="AN1" s="73" t="s">
        <v>107</v>
      </c>
      <c r="AO1" s="73" t="s">
        <v>108</v>
      </c>
      <c r="AP1" s="73" t="s">
        <v>118</v>
      </c>
      <c r="AQ1" s="73" t="s">
        <v>119</v>
      </c>
      <c r="AR1" s="73" t="s">
        <v>120</v>
      </c>
      <c r="AS1" s="73" t="s">
        <v>122</v>
      </c>
      <c r="AT1" s="73" t="s">
        <v>123</v>
      </c>
      <c r="AU1" s="73" t="s">
        <v>124</v>
      </c>
      <c r="AV1" s="73" t="s">
        <v>125</v>
      </c>
      <c r="AW1" s="73" t="s">
        <v>126</v>
      </c>
      <c r="AX1" s="73" t="s">
        <v>127</v>
      </c>
      <c r="AY1" s="73" t="s">
        <v>128</v>
      </c>
      <c r="AZ1" s="73" t="s">
        <v>129</v>
      </c>
      <c r="BA1" s="73" t="s">
        <v>130</v>
      </c>
      <c r="BB1" s="73" t="s">
        <v>131</v>
      </c>
      <c r="BC1" s="73" t="s">
        <v>178</v>
      </c>
      <c r="BD1" s="73" t="s">
        <v>179</v>
      </c>
      <c r="BE1" s="73" t="s">
        <v>180</v>
      </c>
      <c r="BF1" s="73" t="s">
        <v>181</v>
      </c>
      <c r="BG1" s="73" t="s">
        <v>182</v>
      </c>
      <c r="BH1" s="73" t="s">
        <v>183</v>
      </c>
      <c r="BI1" s="73" t="s">
        <v>184</v>
      </c>
      <c r="BJ1" s="73" t="s">
        <v>185</v>
      </c>
      <c r="BK1" s="73" t="s">
        <v>186</v>
      </c>
      <c r="BL1" s="73" t="s">
        <v>187</v>
      </c>
    </row>
    <row r="2" spans="1:64" s="51" customFormat="1" x14ac:dyDescent="0.2">
      <c r="A2" s="51">
        <v>1</v>
      </c>
      <c r="B2" s="138" t="s">
        <v>145</v>
      </c>
      <c r="C2" s="51">
        <v>54302</v>
      </c>
      <c r="D2" s="137">
        <v>6418497.8700000001</v>
      </c>
      <c r="E2" s="51">
        <v>71515</v>
      </c>
      <c r="F2" s="51">
        <v>171553</v>
      </c>
      <c r="G2" s="51">
        <v>18450</v>
      </c>
      <c r="H2" s="51">
        <v>34</v>
      </c>
      <c r="I2" s="51">
        <v>6641</v>
      </c>
      <c r="J2" s="51">
        <v>38169</v>
      </c>
      <c r="K2" s="51">
        <v>22369</v>
      </c>
      <c r="L2" s="51">
        <v>31347</v>
      </c>
      <c r="M2" s="51">
        <v>586</v>
      </c>
      <c r="N2" s="51">
        <v>17772</v>
      </c>
      <c r="O2" s="51">
        <v>47597</v>
      </c>
      <c r="P2" s="51">
        <v>3107</v>
      </c>
      <c r="Q2" s="51">
        <v>3534</v>
      </c>
      <c r="R2" s="51">
        <v>50119</v>
      </c>
      <c r="S2" s="51">
        <v>1896</v>
      </c>
      <c r="T2" s="51">
        <v>1747</v>
      </c>
      <c r="U2" s="51">
        <v>10372</v>
      </c>
      <c r="V2" s="51">
        <v>16417</v>
      </c>
      <c r="W2" s="51">
        <v>14477</v>
      </c>
      <c r="X2" s="51">
        <v>29</v>
      </c>
      <c r="Y2" s="51">
        <v>1866</v>
      </c>
      <c r="Z2" s="51">
        <v>1536</v>
      </c>
      <c r="AA2" s="51">
        <v>159</v>
      </c>
      <c r="AB2" s="51">
        <v>2146</v>
      </c>
      <c r="AC2" s="51">
        <v>13426</v>
      </c>
      <c r="AD2" s="51">
        <v>13245</v>
      </c>
      <c r="AE2" s="51">
        <v>8051</v>
      </c>
      <c r="AF2" s="51">
        <v>218257</v>
      </c>
      <c r="AG2" s="51">
        <v>54242</v>
      </c>
      <c r="AH2" s="51">
        <v>72452</v>
      </c>
      <c r="AI2" s="51">
        <v>54242</v>
      </c>
      <c r="AJ2" s="51">
        <v>54237</v>
      </c>
      <c r="AK2" s="51">
        <v>19551</v>
      </c>
      <c r="AL2" s="51">
        <v>6383</v>
      </c>
      <c r="AM2" s="51" t="s">
        <v>204</v>
      </c>
      <c r="AN2" s="51" t="s">
        <v>204</v>
      </c>
      <c r="AO2" s="51">
        <v>1249</v>
      </c>
      <c r="AP2" s="51">
        <v>6205</v>
      </c>
      <c r="AQ2" s="51">
        <v>23058</v>
      </c>
      <c r="AR2" s="51">
        <v>639</v>
      </c>
      <c r="AS2" s="51">
        <v>32</v>
      </c>
      <c r="AT2" s="51">
        <v>2644</v>
      </c>
      <c r="AU2" s="51">
        <v>8918</v>
      </c>
      <c r="AV2" s="51">
        <v>3594</v>
      </c>
      <c r="AW2" s="51">
        <v>3966</v>
      </c>
      <c r="AX2" s="51">
        <v>3930</v>
      </c>
      <c r="AY2" s="51">
        <v>3543</v>
      </c>
      <c r="AZ2" s="51">
        <v>3303</v>
      </c>
      <c r="BA2" s="51">
        <v>920</v>
      </c>
      <c r="BB2" s="51">
        <v>350</v>
      </c>
      <c r="BC2" s="137">
        <v>795903.09</v>
      </c>
      <c r="BD2" s="137">
        <v>3509202.18</v>
      </c>
      <c r="BE2" s="137">
        <v>811577.5</v>
      </c>
      <c r="BF2" s="137">
        <v>206755.59</v>
      </c>
      <c r="BG2" s="137">
        <v>605228.76</v>
      </c>
      <c r="BH2" s="137">
        <v>233844.63</v>
      </c>
      <c r="BI2" s="137">
        <v>39317.21</v>
      </c>
      <c r="BJ2" s="137">
        <v>2439.65</v>
      </c>
      <c r="BK2" s="137">
        <v>107671.96</v>
      </c>
      <c r="BL2" s="137">
        <v>698647.77</v>
      </c>
    </row>
    <row r="3" spans="1:64" x14ac:dyDescent="0.2">
      <c r="A3" s="51">
        <v>2</v>
      </c>
      <c r="B3" s="138" t="s">
        <v>40</v>
      </c>
      <c r="C3" s="51">
        <v>319802</v>
      </c>
      <c r="D3" s="137">
        <v>6770413.0199999996</v>
      </c>
      <c r="E3" s="51">
        <v>323266</v>
      </c>
      <c r="F3" s="51">
        <v>542349</v>
      </c>
      <c r="G3" s="51">
        <v>106285</v>
      </c>
      <c r="H3" s="51">
        <v>4529</v>
      </c>
      <c r="I3" s="139">
        <v>50637</v>
      </c>
      <c r="J3" s="51">
        <v>211034</v>
      </c>
      <c r="K3" s="139">
        <v>230036</v>
      </c>
      <c r="L3" s="139">
        <v>88808</v>
      </c>
      <c r="M3" s="51">
        <v>958</v>
      </c>
      <c r="N3" s="51">
        <v>58532</v>
      </c>
      <c r="O3" s="139">
        <v>267717</v>
      </c>
      <c r="P3" s="139">
        <v>35990</v>
      </c>
      <c r="Q3" s="51">
        <v>14647</v>
      </c>
      <c r="R3" s="139">
        <v>287243</v>
      </c>
      <c r="S3" s="51">
        <v>21484</v>
      </c>
      <c r="T3" s="139">
        <v>5904</v>
      </c>
      <c r="U3" s="51">
        <v>196</v>
      </c>
      <c r="V3" s="51">
        <v>100230</v>
      </c>
      <c r="W3" s="51">
        <v>64784</v>
      </c>
      <c r="X3" s="51">
        <v>49</v>
      </c>
      <c r="Y3" s="51">
        <v>4800</v>
      </c>
      <c r="Z3" s="51">
        <v>12533</v>
      </c>
      <c r="AA3" s="51">
        <v>1668</v>
      </c>
      <c r="AB3" s="51">
        <v>19499</v>
      </c>
      <c r="AC3" s="51">
        <v>92726</v>
      </c>
      <c r="AD3" s="51">
        <v>74970</v>
      </c>
      <c r="AE3" s="51">
        <v>73670</v>
      </c>
      <c r="AF3" s="51">
        <v>4189533</v>
      </c>
      <c r="AG3" s="51">
        <v>187349</v>
      </c>
      <c r="AH3" s="51">
        <v>190101</v>
      </c>
      <c r="AI3" s="51">
        <v>124914</v>
      </c>
      <c r="AJ3" s="51">
        <v>30210</v>
      </c>
      <c r="AK3" s="51">
        <v>8998</v>
      </c>
      <c r="AL3" s="51">
        <v>2351</v>
      </c>
      <c r="AM3" s="51">
        <v>48887</v>
      </c>
      <c r="AN3" s="51">
        <v>49221</v>
      </c>
      <c r="AO3" s="51">
        <v>2244</v>
      </c>
      <c r="AP3" s="51">
        <v>53253</v>
      </c>
      <c r="AQ3" s="51">
        <v>62296</v>
      </c>
      <c r="AR3" s="51">
        <v>4707</v>
      </c>
      <c r="AS3" s="51">
        <v>134</v>
      </c>
      <c r="AT3" s="51">
        <v>7477</v>
      </c>
      <c r="AU3" s="51">
        <v>40701</v>
      </c>
      <c r="AV3" s="51">
        <v>31132</v>
      </c>
      <c r="AW3" s="51">
        <v>36037</v>
      </c>
      <c r="AX3" s="51">
        <v>37529</v>
      </c>
      <c r="AY3" s="51">
        <v>35993</v>
      </c>
      <c r="AZ3" s="51">
        <v>43672</v>
      </c>
      <c r="BA3" s="51">
        <v>13440</v>
      </c>
      <c r="BB3" s="51">
        <v>3745</v>
      </c>
      <c r="BC3" s="137">
        <v>2554964.25</v>
      </c>
      <c r="BD3" s="137">
        <v>13162.42</v>
      </c>
      <c r="BE3" s="137">
        <v>1270290.8400000001</v>
      </c>
      <c r="BF3" s="137">
        <v>876578.6</v>
      </c>
      <c r="BG3" s="137">
        <v>1859334.39</v>
      </c>
      <c r="BH3" s="137">
        <v>86263.45</v>
      </c>
      <c r="BI3" s="137">
        <v>231246.21</v>
      </c>
      <c r="BJ3" s="137">
        <v>16014.79</v>
      </c>
      <c r="BK3" s="137">
        <v>305698.71000000002</v>
      </c>
      <c r="BL3" s="137">
        <v>1628987.34</v>
      </c>
    </row>
    <row r="4" spans="1:64" x14ac:dyDescent="0.2">
      <c r="A4" s="51">
        <v>3</v>
      </c>
      <c r="B4" s="138" t="s">
        <v>146</v>
      </c>
      <c r="C4" s="51">
        <v>75854</v>
      </c>
      <c r="D4" s="137">
        <v>6055746.46</v>
      </c>
      <c r="E4" s="51">
        <v>364387</v>
      </c>
      <c r="F4" s="51">
        <v>693976</v>
      </c>
      <c r="G4" s="51">
        <v>36787</v>
      </c>
      <c r="H4" s="51">
        <v>4686</v>
      </c>
      <c r="I4" s="139">
        <v>26896</v>
      </c>
      <c r="J4" s="51">
        <v>50761</v>
      </c>
      <c r="K4" s="139">
        <v>61022</v>
      </c>
      <c r="L4" s="139">
        <v>5974</v>
      </c>
      <c r="M4" s="51">
        <v>8858</v>
      </c>
      <c r="N4" s="51">
        <v>25344</v>
      </c>
      <c r="O4" s="139">
        <v>48956</v>
      </c>
      <c r="P4" s="139">
        <v>3651</v>
      </c>
      <c r="Q4" s="51">
        <v>23245</v>
      </c>
      <c r="R4" s="139">
        <v>62117</v>
      </c>
      <c r="S4" s="51">
        <v>293</v>
      </c>
      <c r="T4" s="139">
        <v>13433</v>
      </c>
      <c r="U4" s="51">
        <v>475</v>
      </c>
      <c r="V4" s="51">
        <v>34274</v>
      </c>
      <c r="W4" s="51">
        <v>28274</v>
      </c>
      <c r="X4" s="51">
        <v>91</v>
      </c>
      <c r="Y4" s="51">
        <v>3862</v>
      </c>
      <c r="Z4" s="51">
        <v>6702</v>
      </c>
      <c r="AA4" s="51">
        <v>1420</v>
      </c>
      <c r="AB4" s="51">
        <v>18090</v>
      </c>
      <c r="AC4" s="51">
        <v>44111</v>
      </c>
      <c r="AD4" s="51">
        <v>29409</v>
      </c>
      <c r="AE4" s="51">
        <v>28183</v>
      </c>
      <c r="AF4" s="51">
        <v>2503087</v>
      </c>
      <c r="AG4" s="51">
        <v>66391</v>
      </c>
      <c r="AH4" s="51">
        <v>224061</v>
      </c>
      <c r="AI4" s="51">
        <v>55094</v>
      </c>
      <c r="AJ4" s="51">
        <v>33552</v>
      </c>
      <c r="AK4" s="51">
        <v>14098</v>
      </c>
      <c r="AL4" s="51">
        <v>4671</v>
      </c>
      <c r="AM4" s="51">
        <v>24143</v>
      </c>
      <c r="AN4" s="51">
        <v>36694</v>
      </c>
      <c r="AO4" s="51">
        <v>6070</v>
      </c>
      <c r="AP4" s="51">
        <v>36878</v>
      </c>
      <c r="AQ4" s="51">
        <v>12183</v>
      </c>
      <c r="AR4" s="51">
        <v>4654</v>
      </c>
      <c r="AS4" s="51">
        <v>27</v>
      </c>
      <c r="AT4" s="51">
        <v>2576</v>
      </c>
      <c r="AU4" s="51">
        <v>12544</v>
      </c>
      <c r="AV4" s="51">
        <v>8241</v>
      </c>
      <c r="AW4" s="51">
        <v>10286</v>
      </c>
      <c r="AX4" s="51">
        <v>11397</v>
      </c>
      <c r="AY4" s="51">
        <v>11045</v>
      </c>
      <c r="AZ4" s="51">
        <v>11623</v>
      </c>
      <c r="BA4" s="51">
        <v>3053</v>
      </c>
      <c r="BB4" s="51">
        <v>917</v>
      </c>
      <c r="BC4" s="137">
        <v>1718302.16</v>
      </c>
      <c r="BD4" s="137">
        <v>12653.88</v>
      </c>
      <c r="BE4" s="137">
        <v>877895.97</v>
      </c>
      <c r="BF4" s="137">
        <v>1132737.94</v>
      </c>
      <c r="BG4" s="137">
        <v>1262889.6299999999</v>
      </c>
      <c r="BH4" s="137">
        <v>66994.12</v>
      </c>
      <c r="BI4" s="137">
        <v>125244.86</v>
      </c>
      <c r="BJ4" s="137">
        <v>9134.8700000000008</v>
      </c>
      <c r="BK4" s="137">
        <v>658096.35</v>
      </c>
      <c r="BL4" s="137">
        <v>1926905.03</v>
      </c>
    </row>
    <row r="5" spans="1:64" x14ac:dyDescent="0.2">
      <c r="A5" s="51">
        <v>4</v>
      </c>
      <c r="B5" s="138" t="s">
        <v>121</v>
      </c>
      <c r="C5" s="51">
        <v>405735</v>
      </c>
      <c r="D5" s="137">
        <v>27282800.93</v>
      </c>
      <c r="E5" s="51">
        <v>563060</v>
      </c>
      <c r="F5" s="51">
        <v>1175060</v>
      </c>
      <c r="G5" s="51">
        <v>148761</v>
      </c>
      <c r="H5" s="51">
        <v>15369</v>
      </c>
      <c r="I5" s="139">
        <v>67352</v>
      </c>
      <c r="J5" s="51">
        <v>285671</v>
      </c>
      <c r="K5" s="139">
        <v>269311</v>
      </c>
      <c r="L5" s="139">
        <v>122525</v>
      </c>
      <c r="M5" s="51">
        <v>13900</v>
      </c>
      <c r="N5" s="51">
        <v>191123</v>
      </c>
      <c r="O5" s="139">
        <v>338305</v>
      </c>
      <c r="P5" s="139">
        <v>20124</v>
      </c>
      <c r="Q5" s="51">
        <v>47228</v>
      </c>
      <c r="R5" s="139">
        <v>367230</v>
      </c>
      <c r="S5" s="51">
        <v>7045</v>
      </c>
      <c r="T5" s="139">
        <v>29087</v>
      </c>
      <c r="U5" s="51">
        <v>5134</v>
      </c>
      <c r="V5" s="51">
        <v>198517</v>
      </c>
      <c r="W5" s="51">
        <v>148701</v>
      </c>
      <c r="X5" s="51">
        <v>93</v>
      </c>
      <c r="Y5" s="51">
        <v>9061</v>
      </c>
      <c r="Z5" s="51">
        <v>10438</v>
      </c>
      <c r="AA5" s="51">
        <v>2294</v>
      </c>
      <c r="AB5" s="51">
        <v>30077</v>
      </c>
      <c r="AC5" s="51">
        <v>95132</v>
      </c>
      <c r="AD5" s="51">
        <v>157469</v>
      </c>
      <c r="AE5" s="51">
        <v>108770</v>
      </c>
      <c r="AF5" s="51">
        <v>8012808</v>
      </c>
      <c r="AG5" s="51">
        <v>269805</v>
      </c>
      <c r="AH5" s="51">
        <v>339083</v>
      </c>
      <c r="AI5" s="51">
        <v>183502</v>
      </c>
      <c r="AJ5" s="51">
        <v>54424</v>
      </c>
      <c r="AK5" s="51">
        <v>17992</v>
      </c>
      <c r="AL5" s="51">
        <v>6019</v>
      </c>
      <c r="AM5" s="51">
        <v>74926</v>
      </c>
      <c r="AN5" s="51">
        <v>82238</v>
      </c>
      <c r="AO5" s="51">
        <v>71662</v>
      </c>
      <c r="AP5" s="51">
        <v>73203</v>
      </c>
      <c r="AQ5" s="51">
        <v>106761</v>
      </c>
      <c r="AR5" s="51">
        <v>11772</v>
      </c>
      <c r="AS5" s="51">
        <v>134</v>
      </c>
      <c r="AT5" s="51">
        <v>6030</v>
      </c>
      <c r="AU5" s="51">
        <v>56977</v>
      </c>
      <c r="AV5" s="51">
        <v>48486</v>
      </c>
      <c r="AW5" s="51">
        <v>52733</v>
      </c>
      <c r="AX5" s="51">
        <v>48978</v>
      </c>
      <c r="AY5" s="51">
        <v>45216</v>
      </c>
      <c r="AZ5" s="51">
        <v>54766</v>
      </c>
      <c r="BA5" s="51">
        <v>17709</v>
      </c>
      <c r="BB5" s="51">
        <v>4920</v>
      </c>
      <c r="BC5" s="137">
        <v>11769746.060000001</v>
      </c>
      <c r="BD5" s="137">
        <v>512443.38</v>
      </c>
      <c r="BE5" s="137">
        <v>7990266.6900000004</v>
      </c>
      <c r="BF5" s="137">
        <v>2251533.83</v>
      </c>
      <c r="BG5" s="137">
        <v>8594124.1999999993</v>
      </c>
      <c r="BH5" s="137">
        <v>408606.23</v>
      </c>
      <c r="BI5" s="137">
        <v>256484.54</v>
      </c>
      <c r="BJ5" s="137">
        <v>14788.48</v>
      </c>
      <c r="BK5" s="137">
        <v>1261058.6499999999</v>
      </c>
      <c r="BL5" s="137">
        <v>3799591.06</v>
      </c>
    </row>
    <row r="6" spans="1:64" x14ac:dyDescent="0.2">
      <c r="A6" s="51">
        <v>5</v>
      </c>
      <c r="B6" s="138" t="s">
        <v>47</v>
      </c>
      <c r="C6" s="51">
        <v>196602</v>
      </c>
      <c r="D6" s="137">
        <v>78570125.170000002</v>
      </c>
      <c r="E6" s="51">
        <v>252451</v>
      </c>
      <c r="F6" s="51">
        <v>828933</v>
      </c>
      <c r="G6" s="51">
        <v>72694</v>
      </c>
      <c r="H6" s="51">
        <v>8246</v>
      </c>
      <c r="I6" s="139">
        <v>24837</v>
      </c>
      <c r="J6" s="51">
        <v>149281</v>
      </c>
      <c r="K6" s="139">
        <v>92461</v>
      </c>
      <c r="L6" s="139">
        <v>94116</v>
      </c>
      <c r="M6" s="51">
        <v>10025</v>
      </c>
      <c r="N6" s="51">
        <v>149835</v>
      </c>
      <c r="O6" s="139">
        <v>171763</v>
      </c>
      <c r="P6" s="139">
        <v>620</v>
      </c>
      <c r="Q6" s="51">
        <v>24217</v>
      </c>
      <c r="R6" s="139">
        <v>181596</v>
      </c>
      <c r="S6" s="51">
        <v>1890</v>
      </c>
      <c r="T6" s="139">
        <v>13006</v>
      </c>
      <c r="U6" s="51">
        <v>158397</v>
      </c>
      <c r="V6" s="51">
        <v>97912</v>
      </c>
      <c r="W6" s="51">
        <v>65895</v>
      </c>
      <c r="X6" s="51">
        <v>15</v>
      </c>
      <c r="Y6" s="51">
        <v>5725</v>
      </c>
      <c r="Z6" s="51">
        <v>1373</v>
      </c>
      <c r="AA6" s="51">
        <v>4858</v>
      </c>
      <c r="AB6" s="51">
        <v>3863</v>
      </c>
      <c r="AC6" s="51">
        <v>13820</v>
      </c>
      <c r="AD6" s="51">
        <v>70691</v>
      </c>
      <c r="AE6" s="51">
        <v>49628</v>
      </c>
      <c r="AF6" s="51">
        <v>3284522</v>
      </c>
      <c r="AG6" s="51">
        <v>141398</v>
      </c>
      <c r="AH6" s="51">
        <v>171077</v>
      </c>
      <c r="AI6" s="51">
        <v>95203</v>
      </c>
      <c r="AJ6" s="51">
        <v>19307</v>
      </c>
      <c r="AK6" s="51">
        <v>6953</v>
      </c>
      <c r="AL6" s="51">
        <v>2779</v>
      </c>
      <c r="AM6" s="51">
        <v>31221</v>
      </c>
      <c r="AN6" s="51">
        <v>34244</v>
      </c>
      <c r="AO6" s="51">
        <v>28918</v>
      </c>
      <c r="AP6" s="51">
        <v>21100</v>
      </c>
      <c r="AQ6" s="51">
        <v>82782</v>
      </c>
      <c r="AR6" s="51">
        <v>2189</v>
      </c>
      <c r="AS6" s="51">
        <v>46</v>
      </c>
      <c r="AT6" s="51">
        <v>1583</v>
      </c>
      <c r="AU6" s="51">
        <v>27501</v>
      </c>
      <c r="AV6" s="51">
        <v>23688</v>
      </c>
      <c r="AW6" s="51">
        <v>24966</v>
      </c>
      <c r="AX6" s="51">
        <v>23237</v>
      </c>
      <c r="AY6" s="51">
        <v>20249</v>
      </c>
      <c r="AZ6" s="51">
        <v>24330</v>
      </c>
      <c r="BA6" s="51">
        <v>7813</v>
      </c>
      <c r="BB6" s="51">
        <v>1798</v>
      </c>
      <c r="BC6" s="137">
        <v>7778309.0700000003</v>
      </c>
      <c r="BD6" s="137">
        <v>61576283.32</v>
      </c>
      <c r="BE6" s="137">
        <v>4743386.4000000004</v>
      </c>
      <c r="BF6" s="137">
        <v>681276.72</v>
      </c>
      <c r="BG6" s="137">
        <v>4218337.18</v>
      </c>
      <c r="BH6" s="137">
        <v>1745138.17</v>
      </c>
      <c r="BI6" s="137">
        <v>42179.33</v>
      </c>
      <c r="BJ6" s="137">
        <v>49157.49</v>
      </c>
      <c r="BK6" s="137">
        <v>313594.82</v>
      </c>
      <c r="BL6" s="137">
        <v>946606.93</v>
      </c>
    </row>
    <row r="7" spans="1:64" x14ac:dyDescent="0.2">
      <c r="A7" s="51">
        <v>6</v>
      </c>
      <c r="B7" s="138" t="s">
        <v>147</v>
      </c>
      <c r="C7" s="51">
        <v>95819</v>
      </c>
      <c r="D7" s="137">
        <v>16667535</v>
      </c>
      <c r="E7" s="51">
        <v>367110</v>
      </c>
      <c r="F7" s="51">
        <v>855463</v>
      </c>
      <c r="G7" s="51">
        <v>45461</v>
      </c>
      <c r="H7" s="51">
        <v>11604</v>
      </c>
      <c r="I7" s="139">
        <v>35731</v>
      </c>
      <c r="J7" s="51">
        <v>72363</v>
      </c>
      <c r="K7" s="139">
        <v>66011</v>
      </c>
      <c r="L7" s="139">
        <v>8569</v>
      </c>
      <c r="M7" s="51">
        <v>21239</v>
      </c>
      <c r="N7" s="51">
        <v>61063</v>
      </c>
      <c r="O7" s="139">
        <v>60087</v>
      </c>
      <c r="P7" s="139">
        <v>1397</v>
      </c>
      <c r="Q7" s="51">
        <v>34334</v>
      </c>
      <c r="R7" s="139">
        <v>75132</v>
      </c>
      <c r="S7" s="51">
        <v>68</v>
      </c>
      <c r="T7" s="139">
        <v>20602</v>
      </c>
      <c r="U7" s="51">
        <v>5660</v>
      </c>
      <c r="V7" s="51">
        <v>68813</v>
      </c>
      <c r="W7" s="51">
        <v>50057</v>
      </c>
      <c r="X7" s="51">
        <v>102</v>
      </c>
      <c r="Y7" s="51">
        <v>5066</v>
      </c>
      <c r="Z7" s="51">
        <v>6660</v>
      </c>
      <c r="AA7" s="51">
        <v>1474</v>
      </c>
      <c r="AB7" s="51">
        <v>17372</v>
      </c>
      <c r="AC7" s="51">
        <v>45105</v>
      </c>
      <c r="AD7" s="51">
        <v>61381</v>
      </c>
      <c r="AE7" s="51">
        <v>37389</v>
      </c>
      <c r="AF7" s="51">
        <v>4447808</v>
      </c>
      <c r="AG7" s="51">
        <v>86921</v>
      </c>
      <c r="AH7" s="51">
        <v>225055</v>
      </c>
      <c r="AI7" s="51">
        <v>72165</v>
      </c>
      <c r="AJ7" s="51">
        <v>41066</v>
      </c>
      <c r="AK7" s="51">
        <v>18140</v>
      </c>
      <c r="AL7" s="51">
        <v>7766</v>
      </c>
      <c r="AM7" s="51">
        <v>30667</v>
      </c>
      <c r="AN7" s="51">
        <v>42560</v>
      </c>
      <c r="AO7" s="51">
        <v>30918</v>
      </c>
      <c r="AP7" s="51">
        <v>36634</v>
      </c>
      <c r="AQ7" s="51">
        <v>25812</v>
      </c>
      <c r="AR7" s="51">
        <v>8332</v>
      </c>
      <c r="AS7" s="51">
        <v>30</v>
      </c>
      <c r="AT7" s="51">
        <v>1082</v>
      </c>
      <c r="AU7" s="51">
        <v>14399</v>
      </c>
      <c r="AV7" s="51">
        <v>13684</v>
      </c>
      <c r="AW7" s="51">
        <v>15750</v>
      </c>
      <c r="AX7" s="51">
        <v>14608</v>
      </c>
      <c r="AY7" s="51">
        <v>12445</v>
      </c>
      <c r="AZ7" s="51">
        <v>14026</v>
      </c>
      <c r="BA7" s="51">
        <v>4326</v>
      </c>
      <c r="BB7" s="51">
        <v>1296</v>
      </c>
      <c r="BC7" s="137">
        <v>7302345.5800000001</v>
      </c>
      <c r="BD7" s="137">
        <v>1167316.82</v>
      </c>
      <c r="BE7" s="137">
        <v>3310767.98</v>
      </c>
      <c r="BF7" s="137">
        <v>1621495.74</v>
      </c>
      <c r="BG7" s="137">
        <v>5060392.6100000003</v>
      </c>
      <c r="BH7" s="137">
        <v>216777.52</v>
      </c>
      <c r="BI7" s="137">
        <v>175850.21</v>
      </c>
      <c r="BJ7" s="137">
        <v>7746.15</v>
      </c>
      <c r="BK7" s="137">
        <v>1134803.27</v>
      </c>
      <c r="BL7" s="137">
        <v>2902704.86</v>
      </c>
    </row>
    <row r="8" spans="1:64" x14ac:dyDescent="0.2">
      <c r="A8" s="51">
        <v>7</v>
      </c>
      <c r="B8" s="138" t="s">
        <v>148</v>
      </c>
      <c r="C8" s="51">
        <v>40470</v>
      </c>
      <c r="D8" s="137">
        <v>12902914.039999999</v>
      </c>
      <c r="E8" s="51">
        <v>277985</v>
      </c>
      <c r="F8" s="51">
        <v>665769</v>
      </c>
      <c r="G8" s="51">
        <v>20405</v>
      </c>
      <c r="H8" s="51">
        <v>7409</v>
      </c>
      <c r="I8" s="139">
        <v>20540</v>
      </c>
      <c r="J8" s="51">
        <v>33321</v>
      </c>
      <c r="K8" s="139">
        <v>24532</v>
      </c>
      <c r="L8" s="139">
        <v>2404</v>
      </c>
      <c r="M8" s="51">
        <v>13534</v>
      </c>
      <c r="N8" s="51">
        <v>29215</v>
      </c>
      <c r="O8" s="139">
        <v>19930</v>
      </c>
      <c r="P8" s="139">
        <v>370</v>
      </c>
      <c r="Q8" s="51">
        <v>20170</v>
      </c>
      <c r="R8" s="139">
        <v>28687</v>
      </c>
      <c r="S8" s="51">
        <v>3</v>
      </c>
      <c r="T8" s="139">
        <v>11777</v>
      </c>
      <c r="U8" s="51">
        <v>8280</v>
      </c>
      <c r="V8" s="51">
        <v>31912</v>
      </c>
      <c r="W8" s="51">
        <v>24768</v>
      </c>
      <c r="X8" s="51">
        <v>120</v>
      </c>
      <c r="Y8" s="51">
        <v>3391</v>
      </c>
      <c r="Z8" s="51">
        <v>4375</v>
      </c>
      <c r="AA8" s="51">
        <v>1042</v>
      </c>
      <c r="AB8" s="51">
        <v>10944</v>
      </c>
      <c r="AC8" s="51">
        <v>24221</v>
      </c>
      <c r="AD8" s="51">
        <v>29352</v>
      </c>
      <c r="AE8" s="51">
        <v>17858</v>
      </c>
      <c r="AF8" s="51">
        <v>2805454</v>
      </c>
      <c r="AG8" s="51">
        <v>38944</v>
      </c>
      <c r="AH8" s="51">
        <v>170796</v>
      </c>
      <c r="AI8" s="51">
        <v>35483</v>
      </c>
      <c r="AJ8" s="51">
        <v>25377</v>
      </c>
      <c r="AK8" s="51">
        <v>13714</v>
      </c>
      <c r="AL8" s="51">
        <v>6162</v>
      </c>
      <c r="AM8" s="51">
        <v>17476</v>
      </c>
      <c r="AN8" s="51">
        <v>27437</v>
      </c>
      <c r="AO8" s="51">
        <v>16925</v>
      </c>
      <c r="AP8" s="51">
        <v>19951</v>
      </c>
      <c r="AQ8" s="51">
        <v>13975</v>
      </c>
      <c r="AR8" s="51">
        <v>4617</v>
      </c>
      <c r="AS8" s="51">
        <v>9</v>
      </c>
      <c r="AT8" s="51">
        <v>353</v>
      </c>
      <c r="AU8" s="51">
        <v>6376</v>
      </c>
      <c r="AV8" s="51">
        <v>6234</v>
      </c>
      <c r="AW8" s="51">
        <v>7188</v>
      </c>
      <c r="AX8" s="51">
        <v>6187</v>
      </c>
      <c r="AY8" s="51">
        <v>5168</v>
      </c>
      <c r="AZ8" s="51">
        <v>5642</v>
      </c>
      <c r="BA8" s="51">
        <v>1755</v>
      </c>
      <c r="BB8" s="51">
        <v>551</v>
      </c>
      <c r="BC8" s="137">
        <v>4888575.9400000004</v>
      </c>
      <c r="BD8" s="137">
        <v>2512850.48</v>
      </c>
      <c r="BE8" s="137">
        <v>1765783.1</v>
      </c>
      <c r="BF8" s="137">
        <v>1219039.24</v>
      </c>
      <c r="BG8" s="137">
        <v>3287821.45</v>
      </c>
      <c r="BH8" s="137">
        <v>144171.41</v>
      </c>
      <c r="BI8" s="137">
        <v>121626.47</v>
      </c>
      <c r="BJ8" s="137">
        <v>5584.15</v>
      </c>
      <c r="BK8" s="137">
        <v>1052885.26</v>
      </c>
      <c r="BL8" s="137">
        <v>2384074.7599999998</v>
      </c>
    </row>
    <row r="9" spans="1:64" x14ac:dyDescent="0.2">
      <c r="A9" s="51">
        <v>8</v>
      </c>
      <c r="B9" s="138" t="s">
        <v>53</v>
      </c>
      <c r="C9" s="51">
        <v>70791</v>
      </c>
      <c r="D9" s="137">
        <v>46129141.079999998</v>
      </c>
      <c r="E9" s="51">
        <v>768512</v>
      </c>
      <c r="F9" s="51">
        <v>1936672</v>
      </c>
      <c r="G9" s="51">
        <v>37323</v>
      </c>
      <c r="H9" s="51">
        <v>14095</v>
      </c>
      <c r="I9" s="139">
        <v>41362</v>
      </c>
      <c r="J9" s="51">
        <v>60525</v>
      </c>
      <c r="K9" s="139">
        <v>37106</v>
      </c>
      <c r="L9" s="139">
        <v>6183</v>
      </c>
      <c r="M9" s="51">
        <v>27502</v>
      </c>
      <c r="N9" s="51">
        <v>58306</v>
      </c>
      <c r="O9" s="139">
        <v>29429</v>
      </c>
      <c r="P9" s="139">
        <v>835</v>
      </c>
      <c r="Q9" s="51">
        <v>40527</v>
      </c>
      <c r="R9" s="139">
        <v>47941</v>
      </c>
      <c r="S9" s="51">
        <v>1</v>
      </c>
      <c r="T9" s="139">
        <v>22846</v>
      </c>
      <c r="U9" s="51">
        <v>39016</v>
      </c>
      <c r="V9" s="51">
        <v>57951</v>
      </c>
      <c r="W9" s="51">
        <v>48884</v>
      </c>
      <c r="X9" s="51">
        <v>396</v>
      </c>
      <c r="Y9" s="51">
        <v>7498</v>
      </c>
      <c r="Z9" s="51">
        <v>8871</v>
      </c>
      <c r="AA9" s="51">
        <v>3068</v>
      </c>
      <c r="AB9" s="51">
        <v>19106</v>
      </c>
      <c r="AC9" s="51">
        <v>39785</v>
      </c>
      <c r="AD9" s="51">
        <v>52909</v>
      </c>
      <c r="AE9" s="51">
        <v>32668</v>
      </c>
      <c r="AF9" s="51">
        <v>6262742</v>
      </c>
      <c r="AG9" s="51">
        <v>67994</v>
      </c>
      <c r="AH9" s="51">
        <v>481210</v>
      </c>
      <c r="AI9" s="51">
        <v>62743</v>
      </c>
      <c r="AJ9" s="51">
        <v>47563</v>
      </c>
      <c r="AK9" s="51">
        <v>29314</v>
      </c>
      <c r="AL9" s="51">
        <v>13362</v>
      </c>
      <c r="AM9" s="51">
        <v>35585</v>
      </c>
      <c r="AN9" s="51">
        <v>68371</v>
      </c>
      <c r="AO9" s="51">
        <v>30389</v>
      </c>
      <c r="AP9" s="51">
        <v>36404</v>
      </c>
      <c r="AQ9" s="51">
        <v>30491</v>
      </c>
      <c r="AR9" s="51">
        <v>8346</v>
      </c>
      <c r="AS9" s="51">
        <v>5</v>
      </c>
      <c r="AT9" s="51">
        <v>490</v>
      </c>
      <c r="AU9" s="51">
        <v>11199</v>
      </c>
      <c r="AV9" s="51">
        <v>10649</v>
      </c>
      <c r="AW9" s="51">
        <v>12008</v>
      </c>
      <c r="AX9" s="51">
        <v>10890</v>
      </c>
      <c r="AY9" s="51">
        <v>9041</v>
      </c>
      <c r="AZ9" s="51">
        <v>10323</v>
      </c>
      <c r="BA9" s="51">
        <v>3340</v>
      </c>
      <c r="BB9" s="51">
        <v>964</v>
      </c>
      <c r="BC9" s="137">
        <v>11698493.23</v>
      </c>
      <c r="BD9" s="137">
        <v>18590883.760000002</v>
      </c>
      <c r="BE9" s="137">
        <v>4719993.9400000004</v>
      </c>
      <c r="BF9" s="137">
        <v>3787931.55</v>
      </c>
      <c r="BG9" s="137">
        <v>7440896.7300000004</v>
      </c>
      <c r="BH9" s="137">
        <v>689984.43</v>
      </c>
      <c r="BI9" s="137">
        <v>269456.73</v>
      </c>
      <c r="BJ9" s="137">
        <v>21665.35</v>
      </c>
      <c r="BK9" s="137">
        <v>3059580.3</v>
      </c>
      <c r="BL9" s="137">
        <v>6304006.4900000002</v>
      </c>
    </row>
    <row r="10" spans="1:64" x14ac:dyDescent="0.2">
      <c r="A10" s="51">
        <v>9</v>
      </c>
      <c r="B10" s="138" t="s">
        <v>56</v>
      </c>
      <c r="C10" s="51">
        <v>10839</v>
      </c>
      <c r="D10" s="137">
        <v>19256518.969999999</v>
      </c>
      <c r="E10" s="51">
        <v>536073</v>
      </c>
      <c r="F10" s="51">
        <v>1629972</v>
      </c>
      <c r="G10" s="51">
        <v>6383</v>
      </c>
      <c r="H10" s="51">
        <v>3919</v>
      </c>
      <c r="I10" s="139">
        <v>9036</v>
      </c>
      <c r="J10" s="51">
        <v>10281</v>
      </c>
      <c r="K10" s="139">
        <v>4212</v>
      </c>
      <c r="L10" s="139">
        <v>506</v>
      </c>
      <c r="M10" s="51">
        <v>6121</v>
      </c>
      <c r="N10" s="51">
        <v>9409</v>
      </c>
      <c r="O10" s="139">
        <v>1803</v>
      </c>
      <c r="P10" s="139">
        <v>124</v>
      </c>
      <c r="Q10" s="51">
        <v>8912</v>
      </c>
      <c r="R10" s="139">
        <v>4739</v>
      </c>
      <c r="S10" s="51">
        <v>1</v>
      </c>
      <c r="T10" s="139">
        <v>6099</v>
      </c>
      <c r="U10" s="51">
        <v>5514</v>
      </c>
      <c r="V10" s="51">
        <v>9682</v>
      </c>
      <c r="W10" s="51">
        <v>9222</v>
      </c>
      <c r="X10" s="51">
        <v>324</v>
      </c>
      <c r="Y10" s="51">
        <v>3243</v>
      </c>
      <c r="Z10" s="51">
        <v>3525</v>
      </c>
      <c r="AA10" s="51">
        <v>1436</v>
      </c>
      <c r="AB10" s="51">
        <v>5873</v>
      </c>
      <c r="AC10" s="51">
        <v>8765</v>
      </c>
      <c r="AD10" s="51">
        <v>9466</v>
      </c>
      <c r="AE10" s="51">
        <v>6093</v>
      </c>
      <c r="AF10" s="51">
        <v>9294894</v>
      </c>
      <c r="AG10" s="51">
        <v>10776</v>
      </c>
      <c r="AH10" s="51">
        <v>330655</v>
      </c>
      <c r="AI10" s="51">
        <v>10647</v>
      </c>
      <c r="AJ10" s="51">
        <v>10127</v>
      </c>
      <c r="AK10" s="51">
        <v>8056</v>
      </c>
      <c r="AL10" s="51">
        <v>3971</v>
      </c>
      <c r="AM10" s="51">
        <v>8911</v>
      </c>
      <c r="AN10" s="51">
        <v>38661</v>
      </c>
      <c r="AO10" s="51">
        <v>7661</v>
      </c>
      <c r="AP10" s="51">
        <v>8433</v>
      </c>
      <c r="AQ10" s="51">
        <v>6052</v>
      </c>
      <c r="AR10" s="51">
        <v>2821</v>
      </c>
      <c r="AS10" s="51" t="s">
        <v>204</v>
      </c>
      <c r="AT10" s="51">
        <v>16</v>
      </c>
      <c r="AU10" s="51">
        <v>1982</v>
      </c>
      <c r="AV10" s="51">
        <v>2039</v>
      </c>
      <c r="AW10" s="51">
        <v>2131</v>
      </c>
      <c r="AX10" s="51">
        <v>1579</v>
      </c>
      <c r="AY10" s="51">
        <v>1125</v>
      </c>
      <c r="AZ10" s="51">
        <v>1152</v>
      </c>
      <c r="BA10" s="51">
        <v>511</v>
      </c>
      <c r="BB10" s="51">
        <v>210</v>
      </c>
      <c r="BC10" s="137">
        <v>6335694.8700000001</v>
      </c>
      <c r="BD10" s="137">
        <v>2931591.95</v>
      </c>
      <c r="BE10" s="137">
        <v>1895107.62</v>
      </c>
      <c r="BF10" s="137">
        <v>3217694.07</v>
      </c>
      <c r="BG10" s="137">
        <v>4069310.69</v>
      </c>
      <c r="BH10" s="137">
        <v>291612.58</v>
      </c>
      <c r="BI10" s="137">
        <v>176114.8</v>
      </c>
      <c r="BJ10" s="137">
        <v>10998.62</v>
      </c>
      <c r="BK10" s="137">
        <v>3013644.45</v>
      </c>
      <c r="BL10" s="137">
        <v>5277665.8600000003</v>
      </c>
    </row>
    <row r="11" spans="1:64" x14ac:dyDescent="0.2">
      <c r="D11" s="137"/>
      <c r="I11" s="140"/>
      <c r="BC11" s="111"/>
      <c r="BD11" s="111"/>
      <c r="BE11" s="111"/>
      <c r="BF11" s="111"/>
      <c r="BG11" s="111"/>
      <c r="BH11" s="111"/>
      <c r="BI11" s="111"/>
      <c r="BJ11" s="111"/>
      <c r="BK11" s="111"/>
      <c r="BL11" s="111"/>
    </row>
    <row r="12" spans="1:64" x14ac:dyDescent="0.2">
      <c r="B12" s="51" t="s">
        <v>113</v>
      </c>
      <c r="C12" s="141">
        <f>AVERAGE(C2:C10)</f>
        <v>141134.88888888888</v>
      </c>
      <c r="D12" s="137">
        <f>AVERAGE(D2:D10)</f>
        <v>24450410.282222223</v>
      </c>
      <c r="E12" s="141">
        <f t="shared" ref="E12:AL12" si="0">AVERAGE(E2:E10)</f>
        <v>391595.44444444444</v>
      </c>
      <c r="F12" s="141">
        <f t="shared" si="0"/>
        <v>944416.33333333337</v>
      </c>
      <c r="G12" s="141">
        <f t="shared" si="0"/>
        <v>54727.666666666664</v>
      </c>
      <c r="H12" s="141">
        <f t="shared" si="0"/>
        <v>7765.666666666667</v>
      </c>
      <c r="I12" s="141">
        <f t="shared" si="0"/>
        <v>31448</v>
      </c>
      <c r="J12" s="141">
        <f t="shared" si="0"/>
        <v>101267.33333333333</v>
      </c>
      <c r="K12" s="141">
        <f t="shared" si="0"/>
        <v>89673.333333333328</v>
      </c>
      <c r="L12" s="141">
        <f t="shared" si="0"/>
        <v>40048</v>
      </c>
      <c r="M12" s="141">
        <f t="shared" si="0"/>
        <v>11413.666666666666</v>
      </c>
      <c r="N12" s="141">
        <f t="shared" si="0"/>
        <v>66733.222222222219</v>
      </c>
      <c r="O12" s="141">
        <f t="shared" si="0"/>
        <v>109509.66666666667</v>
      </c>
      <c r="P12" s="141">
        <f t="shared" si="0"/>
        <v>7357.5555555555557</v>
      </c>
      <c r="Q12" s="141">
        <f t="shared" si="0"/>
        <v>24090.444444444445</v>
      </c>
      <c r="R12" s="141">
        <f t="shared" si="0"/>
        <v>122756</v>
      </c>
      <c r="S12" s="141">
        <f>AVERAGE(S2:S10)</f>
        <v>3631.2222222222222</v>
      </c>
      <c r="T12" s="141">
        <f t="shared" si="0"/>
        <v>13833.444444444445</v>
      </c>
      <c r="U12" s="141">
        <f t="shared" si="0"/>
        <v>25893.777777777777</v>
      </c>
      <c r="V12" s="141">
        <f t="shared" si="0"/>
        <v>68412</v>
      </c>
      <c r="W12" s="141">
        <f t="shared" si="0"/>
        <v>50562.444444444445</v>
      </c>
      <c r="X12" s="141">
        <f t="shared" si="0"/>
        <v>135.44444444444446</v>
      </c>
      <c r="Y12" s="141">
        <f t="shared" si="0"/>
        <v>4945.7777777777774</v>
      </c>
      <c r="Z12" s="141">
        <f t="shared" si="0"/>
        <v>6223.666666666667</v>
      </c>
      <c r="AA12" s="141">
        <f t="shared" si="0"/>
        <v>1935.4444444444443</v>
      </c>
      <c r="AB12" s="141">
        <f t="shared" si="0"/>
        <v>14107.777777777777</v>
      </c>
      <c r="AC12" s="141">
        <f t="shared" si="0"/>
        <v>41899</v>
      </c>
      <c r="AD12" s="141">
        <f t="shared" si="0"/>
        <v>55432.444444444445</v>
      </c>
      <c r="AE12" s="141">
        <f t="shared" si="0"/>
        <v>40256.666666666664</v>
      </c>
      <c r="AF12" s="141">
        <f t="shared" si="0"/>
        <v>4557678.333333333</v>
      </c>
      <c r="AG12" s="141">
        <f t="shared" si="0"/>
        <v>102646.66666666667</v>
      </c>
      <c r="AH12" s="141">
        <f t="shared" si="0"/>
        <v>244943.33333333334</v>
      </c>
      <c r="AI12" s="141">
        <f t="shared" si="0"/>
        <v>77110.333333333328</v>
      </c>
      <c r="AJ12" s="141">
        <f t="shared" si="0"/>
        <v>35095.888888888891</v>
      </c>
      <c r="AK12" s="141">
        <f t="shared" si="0"/>
        <v>15201.777777777777</v>
      </c>
      <c r="AL12" s="141">
        <f t="shared" si="0"/>
        <v>5940.4444444444443</v>
      </c>
      <c r="AM12" s="141">
        <f t="shared" ref="AM12:BL12" si="1">AVERAGE(AM2:AM10)</f>
        <v>33977</v>
      </c>
      <c r="AN12" s="141">
        <f t="shared" si="1"/>
        <v>47428.25</v>
      </c>
      <c r="AO12" s="141">
        <f t="shared" si="1"/>
        <v>21781.777777777777</v>
      </c>
      <c r="AP12" s="141">
        <f t="shared" si="1"/>
        <v>32451.222222222223</v>
      </c>
      <c r="AQ12" s="141">
        <f t="shared" si="1"/>
        <v>40378.888888888891</v>
      </c>
      <c r="AR12" s="141">
        <f t="shared" si="1"/>
        <v>5341.8888888888887</v>
      </c>
      <c r="AS12" s="141">
        <f t="shared" si="1"/>
        <v>52.125</v>
      </c>
      <c r="AT12" s="141">
        <f t="shared" si="1"/>
        <v>2472.3333333333335</v>
      </c>
      <c r="AU12" s="141">
        <f t="shared" si="1"/>
        <v>20066.333333333332</v>
      </c>
      <c r="AV12" s="141">
        <f t="shared" si="1"/>
        <v>16416.333333333332</v>
      </c>
      <c r="AW12" s="141">
        <f t="shared" si="1"/>
        <v>18340.555555555555</v>
      </c>
      <c r="AX12" s="141">
        <f t="shared" si="1"/>
        <v>17592.777777777777</v>
      </c>
      <c r="AY12" s="141">
        <f t="shared" si="1"/>
        <v>15980.555555555555</v>
      </c>
      <c r="AZ12" s="141">
        <f t="shared" si="1"/>
        <v>18759.666666666668</v>
      </c>
      <c r="BA12" s="141">
        <f t="shared" si="1"/>
        <v>5874.1111111111113</v>
      </c>
      <c r="BB12" s="141">
        <f t="shared" si="1"/>
        <v>1639</v>
      </c>
      <c r="BC12" s="137">
        <f t="shared" si="1"/>
        <v>6093592.694444444</v>
      </c>
      <c r="BD12" s="137">
        <f t="shared" si="1"/>
        <v>10091820.910000002</v>
      </c>
      <c r="BE12" s="137">
        <f t="shared" si="1"/>
        <v>3042785.5600000005</v>
      </c>
      <c r="BF12" s="137">
        <f t="shared" si="1"/>
        <v>1666115.9200000002</v>
      </c>
      <c r="BG12" s="137">
        <f t="shared" si="1"/>
        <v>4044259.5155555555</v>
      </c>
      <c r="BH12" s="137">
        <f t="shared" si="1"/>
        <v>431488.06</v>
      </c>
      <c r="BI12" s="137">
        <f t="shared" si="1"/>
        <v>159724.48444444442</v>
      </c>
      <c r="BJ12" s="137">
        <f t="shared" si="1"/>
        <v>15281.06111111111</v>
      </c>
      <c r="BK12" s="137">
        <f t="shared" si="1"/>
        <v>1211892.641111111</v>
      </c>
      <c r="BL12" s="137">
        <f t="shared" si="1"/>
        <v>2874354.4555555559</v>
      </c>
    </row>
    <row r="14" spans="1:64" x14ac:dyDescent="0.2">
      <c r="J14" s="111"/>
    </row>
    <row r="17" spans="4:4" x14ac:dyDescent="0.2">
      <c r="D17" s="142"/>
    </row>
    <row r="18" spans="4:4" x14ac:dyDescent="0.2">
      <c r="D18" s="142"/>
    </row>
    <row r="19" spans="4:4" x14ac:dyDescent="0.2">
      <c r="D19" s="142"/>
    </row>
    <row r="20" spans="4:4" x14ac:dyDescent="0.2">
      <c r="D20" s="142"/>
    </row>
    <row r="21" spans="4:4" x14ac:dyDescent="0.2">
      <c r="D21" s="142"/>
    </row>
    <row r="22" spans="4:4" x14ac:dyDescent="0.2">
      <c r="D22" s="142"/>
    </row>
    <row r="23" spans="4:4" x14ac:dyDescent="0.2">
      <c r="D23" s="142"/>
    </row>
    <row r="24" spans="4:4" x14ac:dyDescent="0.2">
      <c r="D24" s="142"/>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Q36"/>
  <sheetViews>
    <sheetView tabSelected="1" workbookViewId="0">
      <pane xSplit="2" topLeftCell="C1" activePane="topRight" state="frozen"/>
      <selection pane="topRight" activeCell="D9" sqref="D9"/>
    </sheetView>
  </sheetViews>
  <sheetFormatPr defaultRowHeight="12.75" x14ac:dyDescent="0.2"/>
  <cols>
    <col min="1" max="1" width="12.83203125" style="47" bestFit="1" customWidth="1"/>
    <col min="2" max="2" width="25" style="47" bestFit="1" customWidth="1"/>
    <col min="3" max="29" width="12.33203125" style="46" customWidth="1"/>
    <col min="30" max="68" width="12.33203125" style="47" customWidth="1"/>
    <col min="69" max="16384" width="9.33203125" style="47"/>
  </cols>
  <sheetData>
    <row r="1" spans="1:69" s="46" customFormat="1" ht="39" thickBot="1" x14ac:dyDescent="0.25">
      <c r="A1" s="134" t="s">
        <v>58</v>
      </c>
      <c r="B1" s="135" t="s">
        <v>59</v>
      </c>
      <c r="C1" s="136" t="s">
        <v>60</v>
      </c>
      <c r="D1" s="136" t="s">
        <v>61</v>
      </c>
      <c r="E1" s="136" t="s">
        <v>62</v>
      </c>
      <c r="F1" s="136" t="s">
        <v>63</v>
      </c>
      <c r="G1" s="136" t="s">
        <v>64</v>
      </c>
      <c r="H1" s="136" t="s">
        <v>65</v>
      </c>
      <c r="I1" s="136" t="s">
        <v>66</v>
      </c>
      <c r="J1" s="136" t="s">
        <v>67</v>
      </c>
      <c r="K1" s="136" t="s">
        <v>68</v>
      </c>
      <c r="L1" s="136" t="s">
        <v>69</v>
      </c>
      <c r="M1" s="136" t="s">
        <v>70</v>
      </c>
      <c r="N1" s="136" t="s">
        <v>71</v>
      </c>
      <c r="O1" s="136" t="s">
        <v>72</v>
      </c>
      <c r="P1" s="136" t="s">
        <v>73</v>
      </c>
      <c r="Q1" s="136" t="s">
        <v>74</v>
      </c>
      <c r="R1" s="136" t="s">
        <v>111</v>
      </c>
      <c r="S1" s="136" t="s">
        <v>75</v>
      </c>
      <c r="T1" s="136" t="s">
        <v>76</v>
      </c>
      <c r="U1" s="136" t="s">
        <v>77</v>
      </c>
      <c r="V1" s="136" t="s">
        <v>78</v>
      </c>
      <c r="W1" s="136" t="s">
        <v>79</v>
      </c>
      <c r="X1" s="136" t="s">
        <v>80</v>
      </c>
      <c r="Y1" s="136" t="s">
        <v>81</v>
      </c>
      <c r="Z1" s="136" t="s">
        <v>82</v>
      </c>
      <c r="AA1" s="136" t="s">
        <v>83</v>
      </c>
      <c r="AB1" s="136" t="s">
        <v>165</v>
      </c>
      <c r="AC1" s="136" t="s">
        <v>188</v>
      </c>
      <c r="AD1" s="136" t="s">
        <v>189</v>
      </c>
      <c r="AE1" s="136" t="s">
        <v>190</v>
      </c>
      <c r="AF1" s="136" t="s">
        <v>191</v>
      </c>
      <c r="AG1" s="136" t="s">
        <v>192</v>
      </c>
      <c r="AH1" s="136" t="s">
        <v>101</v>
      </c>
      <c r="AI1" s="136" t="s">
        <v>102</v>
      </c>
      <c r="AJ1" s="136" t="s">
        <v>110</v>
      </c>
      <c r="AK1" s="136" t="s">
        <v>104</v>
      </c>
      <c r="AL1" s="136" t="s">
        <v>105</v>
      </c>
      <c r="AM1" s="136" t="s">
        <v>161</v>
      </c>
      <c r="AN1" s="136" t="s">
        <v>162</v>
      </c>
      <c r="AO1" s="136" t="s">
        <v>163</v>
      </c>
      <c r="AP1" s="136" t="s">
        <v>164</v>
      </c>
      <c r="AQ1" s="136" t="s">
        <v>106</v>
      </c>
      <c r="AR1" s="136" t="s">
        <v>107</v>
      </c>
      <c r="AS1" s="136" t="s">
        <v>108</v>
      </c>
      <c r="AT1" s="136" t="s">
        <v>118</v>
      </c>
      <c r="AU1" s="136" t="s">
        <v>119</v>
      </c>
      <c r="AV1" s="136" t="s">
        <v>120</v>
      </c>
      <c r="AW1" s="136" t="s">
        <v>132</v>
      </c>
      <c r="AX1" s="136" t="s">
        <v>133</v>
      </c>
      <c r="AY1" s="136" t="s">
        <v>134</v>
      </c>
      <c r="AZ1" s="136" t="s">
        <v>135</v>
      </c>
      <c r="BA1" s="136" t="s">
        <v>136</v>
      </c>
      <c r="BB1" s="136" t="s">
        <v>137</v>
      </c>
      <c r="BC1" s="136" t="s">
        <v>138</v>
      </c>
      <c r="BD1" s="136" t="s">
        <v>139</v>
      </c>
      <c r="BE1" s="136" t="s">
        <v>140</v>
      </c>
      <c r="BF1" s="136" t="s">
        <v>141</v>
      </c>
      <c r="BG1" s="136" t="s">
        <v>155</v>
      </c>
      <c r="BH1" s="136" t="s">
        <v>156</v>
      </c>
      <c r="BI1" s="136" t="s">
        <v>157</v>
      </c>
      <c r="BJ1" s="136" t="s">
        <v>158</v>
      </c>
      <c r="BK1" s="136" t="s">
        <v>160</v>
      </c>
      <c r="BL1" s="136" t="s">
        <v>193</v>
      </c>
      <c r="BM1" s="136" t="s">
        <v>194</v>
      </c>
      <c r="BN1" s="136" t="s">
        <v>195</v>
      </c>
      <c r="BO1" s="136" t="s">
        <v>196</v>
      </c>
      <c r="BP1" s="136" t="s">
        <v>197</v>
      </c>
      <c r="BQ1" s="130"/>
    </row>
    <row r="2" spans="1:69" s="46" customFormat="1" ht="13.5" thickTop="1" x14ac:dyDescent="0.2">
      <c r="A2" s="47">
        <v>1</v>
      </c>
      <c r="B2" s="71" t="s">
        <v>145</v>
      </c>
      <c r="C2" s="74">
        <f>'Crib Data'!C2/SUM('Crib Data'!$C$2:$C$10)</f>
        <v>4.2750276725024287E-2</v>
      </c>
      <c r="D2" s="74">
        <f>'Crib Data'!D2/SUM('Crib Data'!$D$2:$D$10)</f>
        <v>2.9167871694919571E-2</v>
      </c>
      <c r="E2" s="74">
        <f>'Crib Data'!E2/SUM('Crib Data'!$E$2:$E$10)</f>
        <v>2.0291633173578516E-2</v>
      </c>
      <c r="F2" s="74">
        <f>'Crib Data'!F2/SUM('Crib Data'!$F$2:$F$10)</f>
        <v>2.0183306632538593E-2</v>
      </c>
      <c r="G2" s="75">
        <f>'Crib Data'!E2/'Crib Data'!C2</f>
        <v>1.3169864830024678</v>
      </c>
      <c r="H2" s="76">
        <f>'Crib Data'!D2/'Crib Data'!E2</f>
        <v>89.750372229602178</v>
      </c>
      <c r="I2" s="76">
        <f>'Crib Data'!D2/'Crib Data'!C2</f>
        <v>118.20002707082612</v>
      </c>
      <c r="J2" s="75">
        <f>'Crib Data'!F2/'Crib Data'!E2</f>
        <v>2.3988394043207717</v>
      </c>
      <c r="K2" s="74">
        <f>'Crib Data'!G2/'Crib Data'!$C$2</f>
        <v>0.33976649110529999</v>
      </c>
      <c r="L2" s="74">
        <f>'Crib Data'!H2/'Crib Data'!$C$2</f>
        <v>6.2612795108835768E-4</v>
      </c>
      <c r="M2" s="74">
        <f>'Crib Data'!I2/'Crib Data'!$C$2</f>
        <v>0.1222975212699348</v>
      </c>
      <c r="N2" s="74">
        <f>'Crib Data'!J2/'Crib Data'!$C$2</f>
        <v>0.70290228720857428</v>
      </c>
      <c r="O2" s="74">
        <f>'Crib Data'!K2/'Crib Data'!$C$2</f>
        <v>0.4119369452322198</v>
      </c>
      <c r="P2" s="74">
        <f>'Crib Data'!L2/'Crib Data'!$C$2</f>
        <v>0.57727155537549257</v>
      </c>
      <c r="Q2" s="74">
        <f>'Crib Data'!M2/'Crib Data'!$C$2</f>
        <v>1.0791499392287577E-2</v>
      </c>
      <c r="R2" s="74">
        <f>'Crib Data'!N2/'Crib Data'!$C$2</f>
        <v>0.32728076313947924</v>
      </c>
      <c r="S2" s="74">
        <f>'Crib Data'!O2/'Crib Data'!$C$2</f>
        <v>0.87652388493978117</v>
      </c>
      <c r="T2" s="74">
        <f>'Crib Data'!P2/'Crib Data'!$C$2</f>
        <v>5.7217045412691979E-2</v>
      </c>
      <c r="U2" s="74">
        <f>'Crib Data'!Q2/'Crib Data'!$C$2</f>
        <v>6.5080475857242831E-2</v>
      </c>
      <c r="V2" s="74">
        <f>'Crib Data'!R2/'Crib Data'!$C$2</f>
        <v>0.92296784648815877</v>
      </c>
      <c r="W2" s="74">
        <f>'Crib Data'!S2/'Crib Data'!$C$2</f>
        <v>3.4915841037162533E-2</v>
      </c>
      <c r="X2" s="74">
        <f>'Crib Data'!T2/'Crib Data'!$C$2</f>
        <v>3.2171927369157673E-2</v>
      </c>
      <c r="Y2" s="74">
        <f>'Crib Data'!U2/'Crib Data'!$C$2</f>
        <v>0.19100585613789547</v>
      </c>
      <c r="Z2" s="74">
        <f>'Crib Data'!V2/'Crib Data'!$C$2</f>
        <v>0.30232772273581082</v>
      </c>
      <c r="AA2" s="74">
        <f>'Crib Data'!W2/'Crib Data'!$C$2</f>
        <v>0.26660159846782805</v>
      </c>
      <c r="AB2" s="74">
        <f>'Crib Data'!X2/'Crib Data'!$C$2</f>
        <v>5.3405031122242272E-4</v>
      </c>
      <c r="AC2" s="74">
        <f>'Crib Data'!Y2/'Crib Data'!$C$2</f>
        <v>3.4363375197966929E-2</v>
      </c>
      <c r="AD2" s="74">
        <f>'Crib Data'!Z2/'Crib Data'!$C$2</f>
        <v>2.8286250966815217E-2</v>
      </c>
      <c r="AE2" s="74">
        <f>'Crib Data'!AA2/'Crib Data'!$C$2</f>
        <v>2.9280689477367318E-3</v>
      </c>
      <c r="AF2" s="74">
        <f>'Crib Data'!AB2/'Crib Data'!$C$2</f>
        <v>3.9519723030459281E-2</v>
      </c>
      <c r="AG2" s="74">
        <f>'Crib Data'!AC2/'Crib Data'!$C$2</f>
        <v>0.24724687856800853</v>
      </c>
      <c r="AH2" s="74">
        <f>'Crib Data'!AD2/'Crib Data'!$C$2</f>
        <v>0.24391366800486169</v>
      </c>
      <c r="AI2" s="74">
        <f>'Crib Data'!AE2/'Crib Data'!$C$2</f>
        <v>0.14826341571212848</v>
      </c>
      <c r="AJ2" s="121">
        <f>'Crib Data'!AF2/'Crib Data'!$C$2</f>
        <v>4.0193178888438732</v>
      </c>
      <c r="AK2" s="74">
        <f>'Crib Data'!AG2/'Crib Data'!$C$2</f>
        <v>0.99889506832160879</v>
      </c>
      <c r="AL2" s="112">
        <f>'Crib Data'!AH2/'Crib Data'!$C$2</f>
        <v>1.3342418327133438</v>
      </c>
      <c r="AM2" s="74">
        <f>'Crib Data'!AI2/'Crib Data'!$C$2</f>
        <v>0.99889506832160879</v>
      </c>
      <c r="AN2" s="74">
        <f>'Crib Data'!AJ2/'Crib Data'!$C$2</f>
        <v>0.99880299068174283</v>
      </c>
      <c r="AO2" s="74">
        <f>'Crib Data'!AK2/'Crib Data'!$C$2</f>
        <v>0.36004198740377885</v>
      </c>
      <c r="AP2" s="74">
        <f>'Crib Data'!AL2/'Crib Data'!$C$2</f>
        <v>0.11754631505285257</v>
      </c>
      <c r="AQ2" s="74" t="e">
        <f>'Crib Data'!AM2/'Crib Data'!$C$2</f>
        <v>#VALUE!</v>
      </c>
      <c r="AR2" s="112" t="e">
        <f>'Crib Data'!AN2/'Crib Data'!$C$2</f>
        <v>#VALUE!</v>
      </c>
      <c r="AS2" s="74">
        <f>'Crib Data'!AO2/'Crib Data'!$C$2</f>
        <v>2.3000994438510551E-2</v>
      </c>
      <c r="AT2" s="74">
        <f>'Crib Data'!AP2/'Crib Data'!$C$2</f>
        <v>0.11426835107362528</v>
      </c>
      <c r="AU2" s="74">
        <f>'Crib Data'!AQ2/'Crib Data'!$C$2</f>
        <v>0.42462524400574564</v>
      </c>
      <c r="AV2" s="74">
        <f>'Crib Data'!AR2/'Crib Data'!$C$2</f>
        <v>1.1767522374866488E-2</v>
      </c>
      <c r="AW2" s="74">
        <f>'Crib Data'!AS2/'Crib Data'!$C$2</f>
        <v>5.8929689514198376E-4</v>
      </c>
      <c r="AX2" s="74">
        <f>'Crib Data'!AT2/'Crib Data'!$C$2</f>
        <v>4.8690655961106402E-2</v>
      </c>
      <c r="AY2" s="74">
        <f>'Crib Data'!AU2/'Crib Data'!$C$2</f>
        <v>0.1642296784648816</v>
      </c>
      <c r="AZ2" s="74">
        <f>'Crib Data'!AV2/'Crib Data'!$C$2</f>
        <v>6.6185407535634053E-2</v>
      </c>
      <c r="BA2" s="74">
        <f>'Crib Data'!AW2/'Crib Data'!$C$2</f>
        <v>7.303598394165961E-2</v>
      </c>
      <c r="BB2" s="74">
        <f>'Crib Data'!AX2/'Crib Data'!$C$2</f>
        <v>7.2373024934624872E-2</v>
      </c>
      <c r="BC2" s="74">
        <f>'Crib Data'!AY2/'Crib Data'!$C$2</f>
        <v>6.5246215609001512E-2</v>
      </c>
      <c r="BD2" s="74">
        <f>'Crib Data'!AZ2/'Crib Data'!$C$2</f>
        <v>6.0826488895436633E-2</v>
      </c>
      <c r="BE2" s="74">
        <f>'Crib Data'!BA2/'Crib Data'!$C$2</f>
        <v>1.6942285735332033E-2</v>
      </c>
      <c r="BF2" s="74">
        <f>'Crib Data'!BB2/'Crib Data'!$C$2</f>
        <v>6.4454347906154471E-3</v>
      </c>
      <c r="BG2" s="74">
        <f>'Crib Data'!BC2/'Crib Data'!$D$2</f>
        <v>0.12400145736902768</v>
      </c>
      <c r="BH2" s="74">
        <f>'Crib Data'!BD2/'Crib Data'!$D$2</f>
        <v>0.5467326235943738</v>
      </c>
      <c r="BI2" s="74">
        <f>'Crib Data'!BE2/'Crib Data'!$D$2</f>
        <v>0.12644352564068079</v>
      </c>
      <c r="BJ2" s="74">
        <f>'Crib Data'!BF2/'Crib Data'!$D$2</f>
        <v>3.2212457523180575E-2</v>
      </c>
      <c r="BK2" s="74">
        <f>'Crib Data'!BG2/'Crib Data'!$D$2</f>
        <v>9.4294455222745127E-2</v>
      </c>
      <c r="BL2" s="74">
        <f>'Crib Data'!BH2/'Crib Data'!$D$2</f>
        <v>3.643292164869099E-2</v>
      </c>
      <c r="BM2" s="74">
        <f>'Crib Data'!BI2/'Crib Data'!$D$2</f>
        <v>6.1256092619066333E-3</v>
      </c>
      <c r="BN2" s="74">
        <f>'Crib Data'!BJ2/'Crib Data'!$D$2</f>
        <v>3.8009672191415716E-4</v>
      </c>
      <c r="BO2" s="74">
        <f>'Crib Data'!BK2/'Crib Data'!$D$2</f>
        <v>1.6775258351842376E-2</v>
      </c>
      <c r="BP2" s="74">
        <f>'Crib Data'!BL2/'Crib Data'!$D$2</f>
        <v>0.10884910833506282</v>
      </c>
    </row>
    <row r="3" spans="1:69" x14ac:dyDescent="0.2">
      <c r="A3" s="57">
        <v>2</v>
      </c>
      <c r="B3" s="79" t="s">
        <v>40</v>
      </c>
      <c r="C3" s="80">
        <f>'Crib Data'!C3/SUM('Crib Data'!$C$2:$C$10)</f>
        <v>0.25177017415962977</v>
      </c>
      <c r="D3" s="80">
        <f>'Crib Data'!D3/SUM('Crib Data'!$D$2:$D$10)</f>
        <v>3.0767095711285625E-2</v>
      </c>
      <c r="E3" s="80">
        <f>'Crib Data'!E3/SUM('Crib Data'!$E$2:$E$10)</f>
        <v>9.1723346004195377E-2</v>
      </c>
      <c r="F3" s="80">
        <f>'Crib Data'!F3/SUM('Crib Data'!$F$2:$F$10)</f>
        <v>6.3807663922232041E-2</v>
      </c>
      <c r="G3" s="81">
        <f>'Crib Data'!E3/'Crib Data'!C3</f>
        <v>1.0108317021156841</v>
      </c>
      <c r="H3" s="82">
        <f>'Crib Data'!D3/'Crib Data'!E3</f>
        <v>20.943783200212827</v>
      </c>
      <c r="I3" s="82">
        <f>'Crib Data'!D3/'Crib Data'!C3</f>
        <v>21.170640021013</v>
      </c>
      <c r="J3" s="81">
        <f>'Crib Data'!F3/'Crib Data'!E3</f>
        <v>1.6777174215661406</v>
      </c>
      <c r="K3" s="80">
        <f>'Crib Data'!G3/'Crib Data'!$C$3</f>
        <v>0.33234626425100533</v>
      </c>
      <c r="L3" s="80">
        <f>'Crib Data'!H3/'Crib Data'!$C$3</f>
        <v>1.4161887667994571E-2</v>
      </c>
      <c r="M3" s="80">
        <f>'Crib Data'!I3/'Crib Data'!$C$3</f>
        <v>0.15833859700689801</v>
      </c>
      <c r="N3" s="80">
        <f>'Crib Data'!J3/'Crib Data'!$C$3</f>
        <v>0.65988955666318538</v>
      </c>
      <c r="O3" s="80">
        <f>'Crib Data'!K3/'Crib Data'!$C$3</f>
        <v>0.71930757155990266</v>
      </c>
      <c r="P3" s="80">
        <f>'Crib Data'!L3/'Crib Data'!$C$3</f>
        <v>0.27769682491041331</v>
      </c>
      <c r="Q3" s="80">
        <f>'Crib Data'!M3/'Crib Data'!$C$3</f>
        <v>2.9956035296839919E-3</v>
      </c>
      <c r="R3" s="80">
        <f>'Crib Data'!N3/'Crib Data'!$C$3</f>
        <v>0.18302574718106829</v>
      </c>
      <c r="S3" s="80">
        <f>'Crib Data'!O3/'Crib Data'!$C$3</f>
        <v>0.83713360141587612</v>
      </c>
      <c r="T3" s="80">
        <f>'Crib Data'!P3/'Crib Data'!$C$3</f>
        <v>0.11253838312455831</v>
      </c>
      <c r="U3" s="80">
        <f>'Crib Data'!Q3/'Crib Data'!$C$3</f>
        <v>4.5800213882339701E-2</v>
      </c>
      <c r="V3" s="80">
        <f>'Crib Data'!R3/'Crib Data'!$C$3</f>
        <v>0.89819013014302596</v>
      </c>
      <c r="W3" s="80">
        <f>'Crib Data'!S3/'Crib Data'!$C$3</f>
        <v>6.7179067047735783E-2</v>
      </c>
      <c r="X3" s="80">
        <f>'Crib Data'!T3/'Crib Data'!$C$3</f>
        <v>1.8461423005484645E-2</v>
      </c>
      <c r="Y3" s="80">
        <f>'Crib Data'!U3/'Crib Data'!$C$3</f>
        <v>6.1287921901676662E-4</v>
      </c>
      <c r="Z3" s="80">
        <f>'Crib Data'!V3/'Crib Data'!$C$3</f>
        <v>0.3134126740920945</v>
      </c>
      <c r="AA3" s="80">
        <f>'Crib Data'!W3/'Crib Data'!$C$3</f>
        <v>0.20257534349378678</v>
      </c>
      <c r="AB3" s="80">
        <f>'Crib Data'!X3/'Crib Data'!$C$3</f>
        <v>1.5321980475419166E-4</v>
      </c>
      <c r="AC3" s="80">
        <f>'Crib Data'!Y3/'Crib Data'!$C$3</f>
        <v>1.5009286996328978E-2</v>
      </c>
      <c r="AD3" s="80">
        <f>'Crib Data'!Z3/'Crib Data'!$C$3</f>
        <v>3.9189873734373146E-2</v>
      </c>
      <c r="AE3" s="80">
        <f>'Crib Data'!AA3/'Crib Data'!$C$3</f>
        <v>5.2157272312243199E-3</v>
      </c>
      <c r="AF3" s="80">
        <f>'Crib Data'!AB3/'Crib Data'!$C$3</f>
        <v>6.0972101487795576E-2</v>
      </c>
      <c r="AG3" s="80">
        <f>'Crib Data'!AC3/'Crib Data'!$C$3</f>
        <v>0.28994815542116686</v>
      </c>
      <c r="AH3" s="80">
        <f>'Crib Data'!AD3/'Crib Data'!$C$3</f>
        <v>0.23442630127391323</v>
      </c>
      <c r="AI3" s="80">
        <f>'Crib Data'!AE3/'Crib Data'!$C$3</f>
        <v>0.2303612860457408</v>
      </c>
      <c r="AJ3" s="122">
        <f>'Crib Data'!AF3/'Crib Data'!$C$3</f>
        <v>13.100396495331486</v>
      </c>
      <c r="AK3" s="80">
        <f>'Crib Data'!AG3/'Crib Data'!$C$3</f>
        <v>0.58582810614067449</v>
      </c>
      <c r="AL3" s="113">
        <f>'Crib Data'!AH3/'Crib Data'!$C$3</f>
        <v>0.59443343068523646</v>
      </c>
      <c r="AM3" s="80">
        <f>'Crib Data'!AI3/'Crib Data'!$C$3</f>
        <v>0.39059793247071628</v>
      </c>
      <c r="AN3" s="80">
        <f>'Crib Data'!AJ3/'Crib Data'!$C$3</f>
        <v>9.4464700033145513E-2</v>
      </c>
      <c r="AO3" s="80">
        <f>'Crib Data'!AK3/'Crib Data'!$C$3</f>
        <v>2.813615924853503E-2</v>
      </c>
      <c r="AP3" s="80">
        <f>'Crib Data'!AL3/'Crib Data'!$C$3</f>
        <v>7.3514236934102972E-3</v>
      </c>
      <c r="AQ3" s="80">
        <f>'Crib Data'!AM3/'Crib Data'!$C$3</f>
        <v>0.15286646112281974</v>
      </c>
      <c r="AR3" s="113">
        <f>'Crib Data'!AN3/'Crib Data'!$C$3</f>
        <v>0.15391085734298096</v>
      </c>
      <c r="AS3" s="80">
        <f>'Crib Data'!AO3/'Crib Data'!$C$3</f>
        <v>7.0168416707837977E-3</v>
      </c>
      <c r="AT3" s="80">
        <f>'Crib Data'!AP3/'Crib Data'!$C$3</f>
        <v>0.16651865841989733</v>
      </c>
      <c r="AU3" s="80">
        <f>'Crib Data'!AQ3/'Crib Data'!$C$3</f>
        <v>0.19479552973402292</v>
      </c>
      <c r="AV3" s="80">
        <f>'Crib Data'!AR3/'Crib Data'!$C$3</f>
        <v>1.4718482060775105E-2</v>
      </c>
      <c r="AW3" s="80">
        <f>'Crib Data'!AS3/'Crib Data'!$C$3</f>
        <v>4.1900926198085067E-4</v>
      </c>
      <c r="AX3" s="80">
        <f>'Crib Data'!AT3/'Crib Data'!$C$3</f>
        <v>2.3380091431573286E-2</v>
      </c>
      <c r="AY3" s="80">
        <f>'Crib Data'!AU3/'Crib Data'!$C$3</f>
        <v>0.12726937292449703</v>
      </c>
      <c r="AZ3" s="80">
        <f>'Crib Data'!AV3/'Crib Data'!$C$3</f>
        <v>9.7347733910357032E-2</v>
      </c>
      <c r="BA3" s="80">
        <f>'Crib Data'!AW3/'Crib Data'!$C$3</f>
        <v>0.11268534905973071</v>
      </c>
      <c r="BB3" s="80">
        <f>'Crib Data'!AX3/'Crib Data'!$C$3</f>
        <v>0.1173507357677563</v>
      </c>
      <c r="BC3" s="80">
        <f>'Crib Data'!AY3/'Crib Data'!$C$3</f>
        <v>0.11254776392893102</v>
      </c>
      <c r="BD3" s="80">
        <f>'Crib Data'!AZ3/'Crib Data'!$C$3</f>
        <v>0.13655949618826649</v>
      </c>
      <c r="BE3" s="80">
        <f>'Crib Data'!BA3/'Crib Data'!$C$3</f>
        <v>4.2026003589721139E-2</v>
      </c>
      <c r="BF3" s="80">
        <f>'Crib Data'!BB3/'Crib Data'!$C$3</f>
        <v>1.1710370791927506E-2</v>
      </c>
      <c r="BG3" s="80">
        <f>'Crib Data'!BC3/'Crib Data'!$D$3</f>
        <v>0.3773719922924289</v>
      </c>
      <c r="BH3" s="80">
        <f>'Crib Data'!BD3/'Crib Data'!$D$3</f>
        <v>1.9441088691513832E-3</v>
      </c>
      <c r="BI3" s="80">
        <f>'Crib Data'!BE3/'Crib Data'!$D$3</f>
        <v>0.18762383273332417</v>
      </c>
      <c r="BJ3" s="80">
        <f>'Crib Data'!BF3/'Crib Data'!$D$3</f>
        <v>0.1294719535441281</v>
      </c>
      <c r="BK3" s="80">
        <f>'Crib Data'!BG3/'Crib Data'!$D$3</f>
        <v>0.27462643482863913</v>
      </c>
      <c r="BL3" s="80">
        <f>'Crib Data'!BH3/'Crib Data'!$D$3</f>
        <v>1.2741238938477641E-2</v>
      </c>
      <c r="BM3" s="80">
        <f>'Crib Data'!BI3/'Crib Data'!$D$3</f>
        <v>3.4155406666756059E-2</v>
      </c>
      <c r="BN3" s="80">
        <f>'Crib Data'!BJ3/'Crib Data'!$D$3</f>
        <v>2.3654081298573426E-3</v>
      </c>
      <c r="BO3" s="80">
        <f>'Crib Data'!BK3/'Crib Data'!$D$3</f>
        <v>4.5152150850613845E-2</v>
      </c>
      <c r="BP3" s="80">
        <f>'Crib Data'!BL3/'Crib Data'!$D$3</f>
        <v>0.24060383542155014</v>
      </c>
    </row>
    <row r="4" spans="1:69" x14ac:dyDescent="0.2">
      <c r="A4" s="58">
        <v>3</v>
      </c>
      <c r="B4" s="83" t="s">
        <v>146</v>
      </c>
      <c r="C4" s="84">
        <f>'Crib Data'!C4/SUM('Crib Data'!$C$2:$C$10)</f>
        <v>5.9717496421862776E-2</v>
      </c>
      <c r="D4" s="84">
        <f>'Crib Data'!D4/SUM('Crib Data'!$D$2:$D$10)</f>
        <v>2.7519403969552676E-2</v>
      </c>
      <c r="E4" s="84">
        <f>'Crib Data'!E4/SUM('Crib Data'!$E$2:$E$10)</f>
        <v>0.10339099961156056</v>
      </c>
      <c r="F4" s="84">
        <f>'Crib Data'!F4/SUM('Crib Data'!$F$2:$F$10)</f>
        <v>8.1646665483102024E-2</v>
      </c>
      <c r="G4" s="85">
        <f>'Crib Data'!E4/'Crib Data'!C4</f>
        <v>4.803794130830279</v>
      </c>
      <c r="H4" s="86">
        <f>'Crib Data'!D4/'Crib Data'!E4</f>
        <v>16.618997000441837</v>
      </c>
      <c r="I4" s="86">
        <f>'Crib Data'!D4/'Crib Data'!C4</f>
        <v>79.834240251008509</v>
      </c>
      <c r="J4" s="85">
        <f>'Crib Data'!F4/'Crib Data'!E4</f>
        <v>1.9045026304451036</v>
      </c>
      <c r="K4" s="84">
        <f>'Crib Data'!G4/'Crib Data'!$C$4</f>
        <v>0.48497112874733039</v>
      </c>
      <c r="L4" s="84">
        <f>'Crib Data'!H4/'Crib Data'!$C$4</f>
        <v>6.1776570780710312E-2</v>
      </c>
      <c r="M4" s="84">
        <f>'Crib Data'!I4/'Crib Data'!$C$4</f>
        <v>0.35457589579982596</v>
      </c>
      <c r="N4" s="84">
        <f>'Crib Data'!J4/'Crib Data'!$C$4</f>
        <v>0.66919345057610669</v>
      </c>
      <c r="O4" s="84">
        <f>'Crib Data'!K4/'Crib Data'!$C$4</f>
        <v>0.80446647507053026</v>
      </c>
      <c r="P4" s="84">
        <f>'Crib Data'!L4/'Crib Data'!$C$4</f>
        <v>7.8756558652147549E-2</v>
      </c>
      <c r="Q4" s="84">
        <f>'Crib Data'!M4/'Crib Data'!$C$4</f>
        <v>0.11677696627732223</v>
      </c>
      <c r="R4" s="84">
        <f>'Crib Data'!N4/'Crib Data'!$C$4</f>
        <v>0.33411553774356001</v>
      </c>
      <c r="S4" s="84">
        <f>'Crib Data'!O4/'Crib Data'!$C$4</f>
        <v>0.64539773775937981</v>
      </c>
      <c r="T4" s="84">
        <f>'Crib Data'!P4/'Crib Data'!$C$4</f>
        <v>4.8131937669733962E-2</v>
      </c>
      <c r="U4" s="84">
        <f>'Crib Data'!Q4/'Crib Data'!$C$4</f>
        <v>0.30644395813009201</v>
      </c>
      <c r="V4" s="84">
        <f>'Crib Data'!R4/'Crib Data'!$C$4</f>
        <v>0.81890210140533126</v>
      </c>
      <c r="W4" s="84">
        <f>'Crib Data'!S4/'Crib Data'!$C$4</f>
        <v>3.8626835763440294E-3</v>
      </c>
      <c r="X4" s="84">
        <f>'Crib Data'!T4/'Crib Data'!$C$4</f>
        <v>0.1770901995939568</v>
      </c>
      <c r="Y4" s="84">
        <f>'Crib Data'!U4/'Crib Data'!$C$4</f>
        <v>6.2620296886123344E-3</v>
      </c>
      <c r="Z4" s="84">
        <f>'Crib Data'!V4/'Crib Data'!$C$4</f>
        <v>0.45184169588947187</v>
      </c>
      <c r="AA4" s="84">
        <f>'Crib Data'!W4/'Crib Data'!$C$4</f>
        <v>0.37274237350700029</v>
      </c>
      <c r="AB4" s="84">
        <f>'Crib Data'!X4/'Crib Data'!$C$4</f>
        <v>1.1996730561341525E-3</v>
      </c>
      <c r="AC4" s="84">
        <f>'Crib Data'!Y4/'Crib Data'!$C$4</f>
        <v>5.0913597173517545E-2</v>
      </c>
      <c r="AD4" s="84">
        <f>'Crib Data'!Z4/'Crib Data'!$C$4</f>
        <v>8.8353943101220772E-2</v>
      </c>
      <c r="AE4" s="84">
        <f>'Crib Data'!AA4/'Crib Data'!$C$4</f>
        <v>1.872017296385161E-2</v>
      </c>
      <c r="AF4" s="84">
        <f>'Crib Data'!AB4/'Crib Data'!$C$4</f>
        <v>0.23848445698315185</v>
      </c>
      <c r="AG4" s="84">
        <f>'Crib Data'!AC4/'Crib Data'!$C$4</f>
        <v>0.58152503493553409</v>
      </c>
      <c r="AH4" s="84">
        <f>'Crib Data'!AD4/'Crib Data'!$C$4</f>
        <v>0.38770532865768448</v>
      </c>
      <c r="AI4" s="84">
        <f>'Crib Data'!AE4/'Crib Data'!$C$4</f>
        <v>0.37154270045086613</v>
      </c>
      <c r="AJ4" s="123">
        <f>'Crib Data'!AF4/'Crib Data'!$C$4</f>
        <v>32.99874759406228</v>
      </c>
      <c r="AK4" s="84">
        <f>'Crib Data'!AG4/'Crib Data'!$C$4</f>
        <v>0.87524718538244517</v>
      </c>
      <c r="AL4" s="114">
        <f>'Crib Data'!AH4/'Crib Data'!$C$4</f>
        <v>2.9538455453898278</v>
      </c>
      <c r="AM4" s="84">
        <f>'Crib Data'!AI4/'Crib Data'!$C$4</f>
        <v>0.72631634455664829</v>
      </c>
      <c r="AN4" s="84">
        <f>'Crib Data'!AJ4/'Crib Data'!$C$4</f>
        <v>0.44232341076278114</v>
      </c>
      <c r="AO4" s="84">
        <f>'Crib Data'!AK4/'Crib Data'!$C$4</f>
        <v>0.18585704115801407</v>
      </c>
      <c r="AP4" s="84">
        <f>'Crib Data'!AL4/'Crib Data'!$C$4</f>
        <v>6.157882247475413E-2</v>
      </c>
      <c r="AQ4" s="84">
        <f>'Crib Data'!AM4/'Crib Data'!$C$4</f>
        <v>0.31828249004666859</v>
      </c>
      <c r="AR4" s="114">
        <f>'Crib Data'!AN4/'Crib Data'!$C$4</f>
        <v>0.4837450892504021</v>
      </c>
      <c r="AS4" s="84">
        <f>'Crib Data'!AO4/'Crib Data'!$C$4</f>
        <v>8.0022147810267091E-2</v>
      </c>
      <c r="AT4" s="84">
        <f>'Crib Data'!AP4/'Crib Data'!$C$4</f>
        <v>0.48617080180346456</v>
      </c>
      <c r="AU4" s="84">
        <f>'Crib Data'!AQ4/'Crib Data'!$C$4</f>
        <v>0.16061117409760856</v>
      </c>
      <c r="AV4" s="84">
        <f>'Crib Data'!AR4/'Crib Data'!$C$4</f>
        <v>6.1354707728003798E-2</v>
      </c>
      <c r="AW4" s="84">
        <f>'Crib Data'!AS4/'Crib Data'!$C$4</f>
        <v>3.5594695072112216E-4</v>
      </c>
      <c r="AX4" s="84">
        <f>'Crib Data'!AT4/'Crib Data'!$C$4</f>
        <v>3.3959975742874467E-2</v>
      </c>
      <c r="AY4" s="84">
        <f>'Crib Data'!AU4/'Crib Data'!$C$4</f>
        <v>0.16537031666095395</v>
      </c>
      <c r="AZ4" s="84">
        <f>'Crib Data'!AV4/'Crib Data'!$C$4</f>
        <v>0.10864291929232472</v>
      </c>
      <c r="BA4" s="84">
        <f>'Crib Data'!AW4/'Crib Data'!$C$4</f>
        <v>0.13560260500435045</v>
      </c>
      <c r="BB4" s="84">
        <f>'Crib Data'!AX4/'Crib Data'!$C$4</f>
        <v>0.1502491628655048</v>
      </c>
      <c r="BC4" s="84">
        <f>'Crib Data'!AY4/'Crib Data'!$C$4</f>
        <v>0.14560866928573313</v>
      </c>
      <c r="BD4" s="84">
        <f>'Crib Data'!AZ4/'Crib Data'!$C$4</f>
        <v>0.15322857067524454</v>
      </c>
      <c r="BE4" s="84">
        <f>'Crib Data'!BA4/'Crib Data'!$C$4</f>
        <v>4.0248371872280961E-2</v>
      </c>
      <c r="BF4" s="84">
        <f>'Crib Data'!BB4/'Crib Data'!$C$4</f>
        <v>1.2089013104121075E-2</v>
      </c>
      <c r="BG4" s="84">
        <f>'Crib Data'!BC4/'Crib Data'!$D$4</f>
        <v>0.28374737472083661</v>
      </c>
      <c r="BH4" s="84">
        <f>'Crib Data'!BD4/'Crib Data'!$D$4</f>
        <v>2.0895656850204391E-3</v>
      </c>
      <c r="BI4" s="84">
        <f>'Crib Data'!BE4/'Crib Data'!$D$4</f>
        <v>0.14496907619874164</v>
      </c>
      <c r="BJ4" s="84">
        <f>'Crib Data'!BF4/'Crib Data'!$D$4</f>
        <v>0.18705174456725851</v>
      </c>
      <c r="BK4" s="84">
        <f>'Crib Data'!BG4/'Crib Data'!$D$4</f>
        <v>0.20854400664587927</v>
      </c>
      <c r="BL4" s="84">
        <f>'Crib Data'!BH4/'Crib Data'!$D$4</f>
        <v>1.1062900410794278E-2</v>
      </c>
      <c r="BM4" s="84">
        <f>'Crib Data'!BI4/'Crib Data'!$D$4</f>
        <v>2.0681985421166393E-2</v>
      </c>
      <c r="BN4" s="84">
        <f>'Crib Data'!BJ4/'Crib Data'!$D$4</f>
        <v>1.5084630871418617E-3</v>
      </c>
      <c r="BO4" s="84">
        <f>'Crib Data'!BK4/'Crib Data'!$D$4</f>
        <v>0.10867303549561089</v>
      </c>
      <c r="BP4" s="84">
        <f>'Crib Data'!BL4/'Crib Data'!$D$4</f>
        <v>0.31819446912577642</v>
      </c>
    </row>
    <row r="5" spans="1:69" x14ac:dyDescent="0.2">
      <c r="A5" s="59">
        <v>4</v>
      </c>
      <c r="B5" s="87" t="s">
        <v>121</v>
      </c>
      <c r="C5" s="88">
        <f>'Crib Data'!C5/SUM('Crib Data'!$C$2:$C$10)</f>
        <v>0.31942255399483865</v>
      </c>
      <c r="D5" s="88">
        <f>'Crib Data'!D5/SUM('Crib Data'!$D$2:$D$10)</f>
        <v>0.1239824727096579</v>
      </c>
      <c r="E5" s="88">
        <f>'Crib Data'!E5/SUM('Crib Data'!$E$2:$E$10)</f>
        <v>0.1597623851599681</v>
      </c>
      <c r="F5" s="88">
        <f>'Crib Data'!F5/SUM('Crib Data'!$F$2:$F$10)</f>
        <v>0.13824646780663</v>
      </c>
      <c r="G5" s="89">
        <f>'Crib Data'!E5/'Crib Data'!C5</f>
        <v>1.3877530900711055</v>
      </c>
      <c r="H5" s="90">
        <f>'Crib Data'!D5/'Crib Data'!E5</f>
        <v>48.454518044258158</v>
      </c>
      <c r="I5" s="90">
        <f>'Crib Data'!D5/'Crib Data'!C5</f>
        <v>67.242907143825406</v>
      </c>
      <c r="J5" s="89">
        <f>'Crib Data'!F5/'Crib Data'!E5</f>
        <v>2.0869179128334459</v>
      </c>
      <c r="K5" s="88">
        <f>'Crib Data'!G5/'Crib Data'!$C$5</f>
        <v>0.36664571703205295</v>
      </c>
      <c r="L5" s="88">
        <f>'Crib Data'!H5/'Crib Data'!$C$5</f>
        <v>3.7879404044511809E-2</v>
      </c>
      <c r="M5" s="88">
        <f>'Crib Data'!I5/'Crib Data'!$C$5</f>
        <v>0.16599997535337105</v>
      </c>
      <c r="N5" s="88">
        <f>'Crib Data'!J5/'Crib Data'!$C$5</f>
        <v>0.7040827140867808</v>
      </c>
      <c r="O5" s="88">
        <f>'Crib Data'!K5/'Crib Data'!$C$5</f>
        <v>0.66376082911259815</v>
      </c>
      <c r="P5" s="88">
        <f>'Crib Data'!L5/'Crib Data'!$C$5</f>
        <v>0.30198282129961673</v>
      </c>
      <c r="Q5" s="88">
        <f>'Crib Data'!M5/'Crib Data'!$C$5</f>
        <v>3.4258814250680864E-2</v>
      </c>
      <c r="R5" s="88">
        <f>'Crib Data'!N5/'Crib Data'!$C$5</f>
        <v>0.4710537666210704</v>
      </c>
      <c r="S5" s="88">
        <f>'Crib Data'!O5/'Crib Data'!$C$5</f>
        <v>0.8338077809407618</v>
      </c>
      <c r="T5" s="88">
        <f>'Crib Data'!P5/'Crib Data'!$C$5</f>
        <v>4.9598876113719548E-2</v>
      </c>
      <c r="U5" s="88">
        <f>'Crib Data'!Q5/'Crib Data'!$C$5</f>
        <v>0.1164010992396515</v>
      </c>
      <c r="V5" s="88">
        <f>'Crib Data'!R5/'Crib Data'!$C$5</f>
        <v>0.90509815519982251</v>
      </c>
      <c r="W5" s="88">
        <f>'Crib Data'!S5/'Crib Data'!$C$5</f>
        <v>1.7363550100435013E-2</v>
      </c>
      <c r="X5" s="88">
        <f>'Crib Data'!T5/'Crib Data'!$C$5</f>
        <v>7.1689649648169373E-2</v>
      </c>
      <c r="Y5" s="88">
        <f>'Crib Data'!U5/'Crib Data'!$C$5</f>
        <v>1.2653579306690328E-2</v>
      </c>
      <c r="Z5" s="88">
        <f>'Crib Data'!V5/'Crib Data'!$C$5</f>
        <v>0.48927748407211602</v>
      </c>
      <c r="AA5" s="88">
        <f>'Crib Data'!W5/'Crib Data'!$C$5</f>
        <v>0.36649783725830898</v>
      </c>
      <c r="AB5" s="88">
        <f>'Crib Data'!X5/'Crib Data'!$C$5</f>
        <v>2.2921364930311657E-4</v>
      </c>
      <c r="AC5" s="88">
        <f>'Crib Data'!Y5/'Crib Data'!$C$5</f>
        <v>2.2332310498231603E-2</v>
      </c>
      <c r="AD5" s="88">
        <f>'Crib Data'!Z5/'Crib Data'!$C$5</f>
        <v>2.572615130565517E-2</v>
      </c>
      <c r="AE5" s="88">
        <f>'Crib Data'!AA5/'Crib Data'!$C$5</f>
        <v>5.6539366828102086E-3</v>
      </c>
      <c r="AF5" s="88">
        <f>'Crib Data'!AB5/'Crib Data'!$C$5</f>
        <v>7.4129665914944479E-2</v>
      </c>
      <c r="AG5" s="88">
        <f>'Crib Data'!AC5/'Crib Data'!$C$5</f>
        <v>0.23446831059681811</v>
      </c>
      <c r="AH5" s="88">
        <f>'Crib Data'!AD5/'Crib Data'!$C$5</f>
        <v>0.388108001528091</v>
      </c>
      <c r="AI5" s="88">
        <f>'Crib Data'!AE5/'Crib Data'!$C$5</f>
        <v>0.26808138316881708</v>
      </c>
      <c r="AJ5" s="124">
        <f>'Crib Data'!AF5/'Crib Data'!$C$5</f>
        <v>19.748870568228032</v>
      </c>
      <c r="AK5" s="88">
        <f>'Crib Data'!AG5/'Crib Data'!$C$5</f>
        <v>0.66497837258308989</v>
      </c>
      <c r="AL5" s="115">
        <f>'Crib Data'!AH5/'Crib Data'!$C$5</f>
        <v>0.83572528867364171</v>
      </c>
      <c r="AM5" s="88">
        <f>'Crib Data'!AI5/'Crib Data'!$C$5</f>
        <v>0.4522705706926935</v>
      </c>
      <c r="AN5" s="88">
        <f>'Crib Data'!AJ5/'Crib Data'!$C$5</f>
        <v>0.1341368134373421</v>
      </c>
      <c r="AO5" s="88">
        <f>'Crib Data'!AK5/'Crib Data'!$C$5</f>
        <v>4.4344214820017991E-2</v>
      </c>
      <c r="AP5" s="88">
        <f>'Crib Data'!AL5/'Crib Data'!$C$5</f>
        <v>1.4834805969413533E-2</v>
      </c>
      <c r="AQ5" s="88">
        <f>'Crib Data'!AM5/'Crib Data'!$C$5</f>
        <v>0.18466733212564851</v>
      </c>
      <c r="AR5" s="115">
        <f>'Crib Data'!AN5/'Crib Data'!$C$5</f>
        <v>0.20268894721924408</v>
      </c>
      <c r="AS5" s="88">
        <f>'Crib Data'!AO5/'Crib Data'!$C$5</f>
        <v>0.17662267243397783</v>
      </c>
      <c r="AT5" s="88">
        <f>'Crib Data'!AP5/'Crib Data'!$C$5</f>
        <v>0.18042071795630152</v>
      </c>
      <c r="AU5" s="88">
        <f>'Crib Data'!AQ5/'Crib Data'!$C$5</f>
        <v>0.26312987541129063</v>
      </c>
      <c r="AV5" s="88">
        <f>'Crib Data'!AR5/'Crib Data'!$C$5</f>
        <v>2.9014011608562238E-2</v>
      </c>
      <c r="AW5" s="88">
        <f>'Crib Data'!AS5/'Crib Data'!$C$5</f>
        <v>3.3026482802814646E-4</v>
      </c>
      <c r="AX5" s="88">
        <f>'Crib Data'!AT5/'Crib Data'!$C$5</f>
        <v>1.486191726126659E-2</v>
      </c>
      <c r="AY5" s="88">
        <f>'Crib Data'!AU5/'Crib Data'!$C$5</f>
        <v>0.14042909781014701</v>
      </c>
      <c r="AZ5" s="88">
        <f>'Crib Data'!AV5/'Crib Data'!$C$5</f>
        <v>0.11950164516248291</v>
      </c>
      <c r="BA5" s="88">
        <f>'Crib Data'!AW5/'Crib Data'!$C$5</f>
        <v>0.12996906848065856</v>
      </c>
      <c r="BB5" s="88">
        <f>'Crib Data'!AX5/'Crib Data'!$C$5</f>
        <v>0.12071425930718326</v>
      </c>
      <c r="BC5" s="88">
        <f>'Crib Data'!AY5/'Crib Data'!$C$5</f>
        <v>0.11144219749343784</v>
      </c>
      <c r="BD5" s="88">
        <f>'Crib Data'!AZ5/'Crib Data'!$C$5</f>
        <v>0.13497972814768261</v>
      </c>
      <c r="BE5" s="88">
        <f>'Crib Data'!BA5/'Crib Data'!$C$5</f>
        <v>4.3646715220525711E-2</v>
      </c>
      <c r="BF5" s="88">
        <f>'Crib Data'!BB5/'Crib Data'!$C$5</f>
        <v>1.2126141447003587E-2</v>
      </c>
      <c r="BG5" s="88">
        <f>'Crib Data'!BC5/'Crib Data'!$D$5</f>
        <v>0.43139801115720711</v>
      </c>
      <c r="BH5" s="88">
        <f>'Crib Data'!BD5/'Crib Data'!$D$5</f>
        <v>1.8782652899707243E-2</v>
      </c>
      <c r="BI5" s="88">
        <f>'Crib Data'!BE5/'Crib Data'!$D$5</f>
        <v>0.29286826929906423</v>
      </c>
      <c r="BJ5" s="88">
        <f>'Crib Data'!BF5/'Crib Data'!$D$5</f>
        <v>8.2525758105877881E-2</v>
      </c>
      <c r="BK5" s="88">
        <f>'Crib Data'!BG5/'Crib Data'!$D$5</f>
        <v>0.31500153602447589</v>
      </c>
      <c r="BL5" s="88">
        <f>'Crib Data'!BH5/'Crib Data'!$D$5</f>
        <v>1.4976696529376464E-2</v>
      </c>
      <c r="BM5" s="88">
        <f>'Crib Data'!BI5/'Crib Data'!$D$5</f>
        <v>9.4009607245996215E-3</v>
      </c>
      <c r="BN5" s="88">
        <f>'Crib Data'!BJ5/'Crib Data'!$D$5</f>
        <v>5.4204405324596557E-4</v>
      </c>
      <c r="BO5" s="88">
        <f>'Crib Data'!BK5/'Crib Data'!$D$5</f>
        <v>4.6221744359588375E-2</v>
      </c>
      <c r="BP5" s="88">
        <f>'Crib Data'!BL5/'Crib Data'!$D$5</f>
        <v>0.13926689820992658</v>
      </c>
    </row>
    <row r="6" spans="1:69" x14ac:dyDescent="0.2">
      <c r="A6" s="60">
        <v>5</v>
      </c>
      <c r="B6" s="91" t="s">
        <v>47</v>
      </c>
      <c r="C6" s="92">
        <f>'Crib Data'!C6/SUM('Crib Data'!$C$2:$C$10)</f>
        <v>0.15477864359863772</v>
      </c>
      <c r="D6" s="92">
        <f>'Crib Data'!D6/SUM('Crib Data'!$D$2:$D$10)</f>
        <v>0.35704979208980103</v>
      </c>
      <c r="E6" s="92">
        <f>'Crib Data'!E6/SUM('Crib Data'!$E$2:$E$10)</f>
        <v>7.16303305083279E-2</v>
      </c>
      <c r="F6" s="92">
        <f>'Crib Data'!F6/SUM('Crib Data'!$F$2:$F$10)</f>
        <v>9.7524432197805419E-2</v>
      </c>
      <c r="G6" s="93">
        <f>'Crib Data'!E6/'Crib Data'!C6</f>
        <v>1.2840713726208279</v>
      </c>
      <c r="H6" s="94">
        <f>'Crib Data'!D6/'Crib Data'!E6</f>
        <v>311.22920950996433</v>
      </c>
      <c r="I6" s="94">
        <f>'Crib Data'!D6/'Crib Data'!C6</f>
        <v>399.64051825515509</v>
      </c>
      <c r="J6" s="93">
        <f>'Crib Data'!F6/'Crib Data'!E6</f>
        <v>3.2835401721522195</v>
      </c>
      <c r="K6" s="92">
        <f>'Crib Data'!G6/'Crib Data'!$C$6</f>
        <v>0.36975208797469</v>
      </c>
      <c r="L6" s="92">
        <f>'Crib Data'!H6/'Crib Data'!$C$6</f>
        <v>4.194260485651214E-2</v>
      </c>
      <c r="M6" s="92">
        <f>'Crib Data'!I6/'Crib Data'!$C$6</f>
        <v>0.12633136997589037</v>
      </c>
      <c r="N6" s="92">
        <f>'Crib Data'!J6/'Crib Data'!$C$6</f>
        <v>0.75930560218105614</v>
      </c>
      <c r="O6" s="92">
        <f>'Crib Data'!K6/'Crib Data'!$C$6</f>
        <v>0.47029531744336273</v>
      </c>
      <c r="P6" s="92">
        <f>'Crib Data'!L6/'Crib Data'!$C$6</f>
        <v>0.47871333964049195</v>
      </c>
      <c r="Q6" s="92">
        <f>'Crib Data'!M6/'Crib Data'!$C$6</f>
        <v>5.0991342916145307E-2</v>
      </c>
      <c r="R6" s="92">
        <f>'Crib Data'!N6/'Crib Data'!$C$6</f>
        <v>0.76212347788933987</v>
      </c>
      <c r="S6" s="92">
        <f>'Crib Data'!O6/'Crib Data'!$C$6</f>
        <v>0.87365845718761759</v>
      </c>
      <c r="T6" s="92">
        <f>'Crib Data'!P6/'Crib Data'!$C$6</f>
        <v>3.1535793125197099E-3</v>
      </c>
      <c r="U6" s="92">
        <f>'Crib Data'!Q6/'Crib Data'!$C$6</f>
        <v>0.12317779066337067</v>
      </c>
      <c r="V6" s="92">
        <f>'Crib Data'!R6/'Crib Data'!$C$6</f>
        <v>0.92367320780053097</v>
      </c>
      <c r="W6" s="92">
        <f>'Crib Data'!S6/'Crib Data'!$C$6</f>
        <v>9.6133304849391164E-3</v>
      </c>
      <c r="X6" s="92">
        <f>'Crib Data'!T6/'Crib Data'!$C$6</f>
        <v>6.6153955707469916E-2</v>
      </c>
      <c r="Y6" s="92">
        <f>'Crib Data'!U6/'Crib Data'!$C$6</f>
        <v>0.80567339091158785</v>
      </c>
      <c r="Z6" s="92">
        <f>'Crib Data'!V6/'Crib Data'!$C$6</f>
        <v>0.49802138330230616</v>
      </c>
      <c r="AA6" s="92">
        <f>'Crib Data'!W6/'Crib Data'!$C$6</f>
        <v>0.33516953032013919</v>
      </c>
      <c r="AB6" s="92">
        <f>'Crib Data'!X6/'Crib Data'!$C$6</f>
        <v>7.6296273689992981E-5</v>
      </c>
      <c r="AC6" s="92">
        <f>'Crib Data'!Y6/'Crib Data'!$C$6</f>
        <v>2.9119744458347321E-2</v>
      </c>
      <c r="AD6" s="92">
        <f>'Crib Data'!Z6/'Crib Data'!$C$6</f>
        <v>6.9836522517573579E-3</v>
      </c>
      <c r="AE6" s="92">
        <f>'Crib Data'!AA6/'Crib Data'!$C$6</f>
        <v>2.4709819839065728E-2</v>
      </c>
      <c r="AF6" s="92">
        <f>'Crib Data'!AB6/'Crib Data'!$C$6</f>
        <v>1.9648833684296194E-2</v>
      </c>
      <c r="AG6" s="92">
        <f>'Crib Data'!AC6/'Crib Data'!$C$6</f>
        <v>7.0294300159713538E-2</v>
      </c>
      <c r="AH6" s="92">
        <f>'Crib Data'!AD6/'Crib Data'!$C$6</f>
        <v>0.35956399222795293</v>
      </c>
      <c r="AI6" s="92">
        <f>'Crib Data'!AE6/'Crib Data'!$C$6</f>
        <v>0.25242876471246478</v>
      </c>
      <c r="AJ6" s="125">
        <f>'Crib Data'!AF6/'Crib Data'!$C$6</f>
        <v>16.706452630186874</v>
      </c>
      <c r="AK6" s="92">
        <f>'Crib Data'!AG6/'Crib Data'!$C$6</f>
        <v>0.71920936714784178</v>
      </c>
      <c r="AL6" s="116">
        <f>'Crib Data'!AH6/'Crib Data'!$C$6</f>
        <v>0.87016917427086193</v>
      </c>
      <c r="AM6" s="92">
        <f>'Crib Data'!AI6/'Crib Data'!$C$6</f>
        <v>0.48424227627389343</v>
      </c>
      <c r="AN6" s="92">
        <f>'Crib Data'!AJ6/'Crib Data'!$C$6</f>
        <v>9.8203477075512968E-2</v>
      </c>
      <c r="AO6" s="92">
        <f>'Crib Data'!AK6/'Crib Data'!$C$6</f>
        <v>3.5365866064434745E-2</v>
      </c>
      <c r="AP6" s="92">
        <f>'Crib Data'!AL6/'Crib Data'!$C$6</f>
        <v>1.4135156305632699E-2</v>
      </c>
      <c r="AQ6" s="92">
        <f>'Crib Data'!AM6/'Crib Data'!$C$6</f>
        <v>0.1588030640583514</v>
      </c>
      <c r="AR6" s="116">
        <f>'Crib Data'!AN6/'Crib Data'!$C$6</f>
        <v>0.17417930641600798</v>
      </c>
      <c r="AS6" s="92">
        <f>'Crib Data'!AO6/'Crib Data'!$C$6</f>
        <v>0.14708904283781446</v>
      </c>
      <c r="AT6" s="92">
        <f>'Crib Data'!AP6/'Crib Data'!$C$6</f>
        <v>0.10732342499059012</v>
      </c>
      <c r="AU6" s="92">
        <f>'Crib Data'!AQ6/'Crib Data'!$C$6</f>
        <v>0.42106387524033329</v>
      </c>
      <c r="AV6" s="92">
        <f>'Crib Data'!AR6/'Crib Data'!$C$6</f>
        <v>1.1134169540492976E-2</v>
      </c>
      <c r="AW6" s="92">
        <f>'Crib Data'!AS6/'Crib Data'!$C$6</f>
        <v>2.3397523931597847E-4</v>
      </c>
      <c r="AX6" s="92">
        <f>'Crib Data'!AT6/'Crib Data'!$C$6</f>
        <v>8.0518000834172588E-3</v>
      </c>
      <c r="AY6" s="92">
        <f>'Crib Data'!AU6/'Crib Data'!$C$6</f>
        <v>0.13988158818323312</v>
      </c>
      <c r="AZ6" s="92">
        <f>'Crib Data'!AV6/'Crib Data'!$C$6</f>
        <v>0.12048707541123692</v>
      </c>
      <c r="BA6" s="92">
        <f>'Crib Data'!AW6/'Crib Data'!$C$6</f>
        <v>0.12698751792962432</v>
      </c>
      <c r="BB6" s="92">
        <f>'Crib Data'!AX6/'Crib Data'!$C$6</f>
        <v>0.11819310078229113</v>
      </c>
      <c r="BC6" s="92">
        <f>'Crib Data'!AY6/'Crib Data'!$C$6</f>
        <v>0.10299488306324453</v>
      </c>
      <c r="BD6" s="92">
        <f>'Crib Data'!AZ6/'Crib Data'!$C$6</f>
        <v>0.12375255592516861</v>
      </c>
      <c r="BE6" s="92">
        <f>'Crib Data'!BA6/'Crib Data'!$C$6</f>
        <v>3.9740185755994341E-2</v>
      </c>
      <c r="BF6" s="92">
        <f>'Crib Data'!BB6/'Crib Data'!$C$6</f>
        <v>9.1453800063071595E-3</v>
      </c>
      <c r="BG6" s="92">
        <f>'Crib Data'!BC6/'Crib Data'!$D$6</f>
        <v>9.8998303148560451E-2</v>
      </c>
      <c r="BH6" s="92">
        <f>'Crib Data'!BD6/'Crib Data'!$D$6</f>
        <v>0.7837111521302671</v>
      </c>
      <c r="BI6" s="92">
        <f>'Crib Data'!BE6/'Crib Data'!$D$6</f>
        <v>6.0371373848989891E-2</v>
      </c>
      <c r="BJ6" s="92">
        <f>'Crib Data'!BF6/'Crib Data'!$D$6</f>
        <v>8.6709384581727528E-3</v>
      </c>
      <c r="BK6" s="92">
        <f>'Crib Data'!BG6/'Crib Data'!$D$6</f>
        <v>5.3688818375596331E-2</v>
      </c>
      <c r="BL6" s="92">
        <f>'Crib Data'!BH6/'Crib Data'!$D$6</f>
        <v>2.2211217892603489E-2</v>
      </c>
      <c r="BM6" s="92">
        <f>'Crib Data'!BI6/'Crib Data'!$D$6</f>
        <v>5.3683674181169698E-4</v>
      </c>
      <c r="BN6" s="92">
        <f>'Crib Data'!BJ6/'Crib Data'!$D$6</f>
        <v>6.2565116058602805E-4</v>
      </c>
      <c r="BO6" s="92">
        <f>'Crib Data'!BK6/'Crib Data'!$D$6</f>
        <v>3.9912730102120058E-3</v>
      </c>
      <c r="BP6" s="92">
        <f>'Crib Data'!BL6/'Crib Data'!$D$6</f>
        <v>1.2047924423587883E-2</v>
      </c>
    </row>
    <row r="7" spans="1:69" s="98" customFormat="1" x14ac:dyDescent="0.2">
      <c r="A7" s="95">
        <v>6</v>
      </c>
      <c r="B7" s="96" t="s">
        <v>147</v>
      </c>
      <c r="C7" s="97">
        <f>'Crib Data'!C7/SUM('Crib Data'!$C$2:$C$10)</f>
        <v>7.5435320347594967E-2</v>
      </c>
      <c r="D7" s="97">
        <f>'Crib Data'!D7/SUM('Crib Data'!$D$2:$D$10)</f>
        <v>7.5743037108865055E-2</v>
      </c>
      <c r="E7" s="97">
        <f>'Crib Data'!E7/SUM('Crib Data'!$E$2:$E$10)</f>
        <v>0.10416362237785651</v>
      </c>
      <c r="F7" s="97">
        <f>'Crib Data'!F7/SUM('Crib Data'!$F$2:$F$10)</f>
        <v>0.10064570157205856</v>
      </c>
      <c r="G7" s="77">
        <f>'Crib Data'!E7/'Crib Data'!C7</f>
        <v>3.8312860706123004</v>
      </c>
      <c r="H7" s="78">
        <f>'Crib Data'!D7/'Crib Data'!E7</f>
        <v>45.402018468578902</v>
      </c>
      <c r="I7" s="78">
        <f>'Crib Data'!D7/'Crib Data'!C7</f>
        <v>173.94812093634874</v>
      </c>
      <c r="J7" s="77">
        <f>'Crib Data'!F7/'Crib Data'!E7</f>
        <v>2.3302634087875567</v>
      </c>
      <c r="K7" s="97">
        <f>'Crib Data'!G7/'Crib Data'!$C$7</f>
        <v>0.47444661288470974</v>
      </c>
      <c r="L7" s="97">
        <f>'Crib Data'!H7/'Crib Data'!$C$7</f>
        <v>0.12110333023721809</v>
      </c>
      <c r="M7" s="97">
        <f>'Crib Data'!I7/'Crib Data'!$C$7</f>
        <v>0.37290099040900032</v>
      </c>
      <c r="N7" s="97">
        <f>'Crib Data'!J7/'Crib Data'!$C$7</f>
        <v>0.75520512633193837</v>
      </c>
      <c r="O7" s="97">
        <f>'Crib Data'!K7/'Crib Data'!$C$7</f>
        <v>0.68891347227585342</v>
      </c>
      <c r="P7" s="97">
        <f>'Crib Data'!L7/'Crib Data'!$C$7</f>
        <v>8.9429027645873987E-2</v>
      </c>
      <c r="Q7" s="97">
        <f>'Crib Data'!M7/'Crib Data'!$C$7</f>
        <v>0.22165750007827259</v>
      </c>
      <c r="R7" s="97">
        <f>'Crib Data'!N7/'Crib Data'!$C$7</f>
        <v>0.63727444452561599</v>
      </c>
      <c r="S7" s="97">
        <f>'Crib Data'!O7/'Crib Data'!$C$7</f>
        <v>0.62708857324747702</v>
      </c>
      <c r="T7" s="97">
        <f>'Crib Data'!P7/'Crib Data'!$C$7</f>
        <v>1.45795719011887E-2</v>
      </c>
      <c r="U7" s="97">
        <f>'Crib Data'!Q7/'Crib Data'!$C$7</f>
        <v>0.35832141850781163</v>
      </c>
      <c r="V7" s="97">
        <f>'Crib Data'!R7/'Crib Data'!$C$7</f>
        <v>0.78410336154624871</v>
      </c>
      <c r="W7" s="97">
        <f>'Crib Data'!S7/'Crib Data'!$C$7</f>
        <v>7.0967135954247071E-4</v>
      </c>
      <c r="X7" s="97">
        <f>'Crib Data'!T7/'Crib Data'!$C$7</f>
        <v>0.21500954925432325</v>
      </c>
      <c r="Y7" s="97">
        <f>'Crib Data'!U7/'Crib Data'!$C$7</f>
        <v>5.9069704338388006E-2</v>
      </c>
      <c r="Z7" s="97">
        <f>'Crib Data'!V7/'Crib Data'!$C$7</f>
        <v>0.71815610682641229</v>
      </c>
      <c r="AA7" s="97">
        <f>'Crib Data'!W7/'Crib Data'!$C$7</f>
        <v>0.52241204771496264</v>
      </c>
      <c r="AB7" s="97">
        <f>'Crib Data'!X7/'Crib Data'!$C$7</f>
        <v>1.0645070393137061E-3</v>
      </c>
      <c r="AC7" s="97">
        <f>'Crib Data'!Y7/'Crib Data'!$C$7</f>
        <v>5.287051628591407E-2</v>
      </c>
      <c r="AD7" s="97">
        <f>'Crib Data'!Z7/'Crib Data'!$C$7</f>
        <v>6.9506047861071396E-2</v>
      </c>
      <c r="AE7" s="97">
        <f>'Crib Data'!AA7/'Crib Data'!$C$7</f>
        <v>1.538317035243532E-2</v>
      </c>
      <c r="AF7" s="97">
        <f>'Crib Data'!AB7/'Crib Data'!$C$7</f>
        <v>0.18130015967605589</v>
      </c>
      <c r="AG7" s="97">
        <f>'Crib Data'!AC7/'Crib Data'!$C$7</f>
        <v>0.47073127459063441</v>
      </c>
      <c r="AH7" s="97">
        <f>'Crib Data'!AD7/'Crib Data'!$C$7</f>
        <v>0.64059320176582935</v>
      </c>
      <c r="AI7" s="97">
        <f>'Crib Data'!AE7/'Crib Data'!$C$7</f>
        <v>0.39020444796960935</v>
      </c>
      <c r="AJ7" s="126">
        <f>'Crib Data'!AF7/'Crib Data'!$C$7</f>
        <v>46.418852210939377</v>
      </c>
      <c r="AK7" s="97">
        <f>'Crib Data'!AG7/'Crib Data'!$C$7</f>
        <v>0.90713741533516312</v>
      </c>
      <c r="AL7" s="117">
        <f>'Crib Data'!AH7/'Crib Data'!$C$7</f>
        <v>2.3487512914975111</v>
      </c>
      <c r="AM7" s="97">
        <f>'Crib Data'!AI7/'Crib Data'!$C$7</f>
        <v>0.753138730314447</v>
      </c>
      <c r="AN7" s="97">
        <f>'Crib Data'!AJ7/'Crib Data'!$C$7</f>
        <v>0.42857888310251618</v>
      </c>
      <c r="AO7" s="97">
        <f>'Crib Data'!AK7/'Crib Data'!$C$7</f>
        <v>0.18931527150147676</v>
      </c>
      <c r="AP7" s="97">
        <f>'Crib Data'!AL7/'Crib Data'!$C$7</f>
        <v>8.1048643797159231E-2</v>
      </c>
      <c r="AQ7" s="97">
        <f>'Crib Data'!AM7/'Crib Data'!$C$7</f>
        <v>0.32005134681013159</v>
      </c>
      <c r="AR7" s="117">
        <f>'Crib Data'!AN7/'Crib Data'!$C$7</f>
        <v>0.44417078032540519</v>
      </c>
      <c r="AS7" s="97">
        <f>'Crib Data'!AO7/'Crib Data'!$C$7</f>
        <v>0.32267086903432513</v>
      </c>
      <c r="AT7" s="97">
        <f>'Crib Data'!AP7/'Crib Data'!$C$7</f>
        <v>0.38232500860998342</v>
      </c>
      <c r="AU7" s="97">
        <f>'Crib Data'!AQ7/'Crib Data'!$C$7</f>
        <v>0.26938289900750373</v>
      </c>
      <c r="AV7" s="97">
        <f>'Crib Data'!AR7/'Crib Data'!$C$7</f>
        <v>8.6955614230998027E-2</v>
      </c>
      <c r="AW7" s="97">
        <f>'Crib Data'!AS7/'Crib Data'!$C$7</f>
        <v>3.1309030568050177E-4</v>
      </c>
      <c r="AX7" s="97">
        <f>'Crib Data'!AT7/'Crib Data'!$C$7</f>
        <v>1.1292123691543431E-2</v>
      </c>
      <c r="AY7" s="97">
        <f>'Crib Data'!AU7/'Crib Data'!$C$7</f>
        <v>0.15027291038311816</v>
      </c>
      <c r="AZ7" s="97">
        <f>'Crib Data'!AV7/'Crib Data'!$C$7</f>
        <v>0.14281092476439955</v>
      </c>
      <c r="BA7" s="97">
        <f>'Crib Data'!AW7/'Crib Data'!$C$7</f>
        <v>0.16437241048226345</v>
      </c>
      <c r="BB7" s="97">
        <f>'Crib Data'!AX7/'Crib Data'!$C$7</f>
        <v>0.15245410617935901</v>
      </c>
      <c r="BC7" s="97">
        <f>'Crib Data'!AY7/'Crib Data'!$C$7</f>
        <v>0.12988029513979482</v>
      </c>
      <c r="BD7" s="97">
        <f>'Crib Data'!AZ7/'Crib Data'!$C$7</f>
        <v>0.14638015424915726</v>
      </c>
      <c r="BE7" s="97">
        <f>'Crib Data'!BA7/'Crib Data'!$C$7</f>
        <v>4.5147622079128355E-2</v>
      </c>
      <c r="BF7" s="97">
        <f>'Crib Data'!BB7/'Crib Data'!$C$7</f>
        <v>1.3525501205397677E-2</v>
      </c>
      <c r="BG7" s="97">
        <f>'Crib Data'!BC7/'Crib Data'!$D$7</f>
        <v>0.43811790885694857</v>
      </c>
      <c r="BH7" s="97">
        <f>'Crib Data'!BD7/'Crib Data'!$D$7</f>
        <v>7.0035360357725368E-2</v>
      </c>
      <c r="BI7" s="97">
        <f>'Crib Data'!BE7/'Crib Data'!$D$7</f>
        <v>0.19863572987847333</v>
      </c>
      <c r="BJ7" s="97">
        <f>'Crib Data'!BF7/'Crib Data'!$D$7</f>
        <v>9.7284675868387252E-2</v>
      </c>
      <c r="BK7" s="97">
        <f>'Crib Data'!BG7/'Crib Data'!$D$7</f>
        <v>0.30360773863681706</v>
      </c>
      <c r="BL7" s="97">
        <f>'Crib Data'!BH7/'Crib Data'!$D$7</f>
        <v>1.3005973588776025E-2</v>
      </c>
      <c r="BM7" s="97">
        <f>'Crib Data'!BI7/'Crib Data'!$D$7</f>
        <v>1.0550462920881822E-2</v>
      </c>
      <c r="BN7" s="97">
        <f>'Crib Data'!BJ7/'Crib Data'!$D$7</f>
        <v>4.6474478679660785E-4</v>
      </c>
      <c r="BO7" s="97">
        <f>'Crib Data'!BK7/'Crib Data'!$D$7</f>
        <v>6.8084648989787638E-2</v>
      </c>
      <c r="BP7" s="97">
        <f>'Crib Data'!BL7/'Crib Data'!$D$7</f>
        <v>0.17415321821733087</v>
      </c>
    </row>
    <row r="8" spans="1:69" x14ac:dyDescent="0.2">
      <c r="A8" s="61">
        <v>7</v>
      </c>
      <c r="B8" s="99" t="s">
        <v>148</v>
      </c>
      <c r="C8" s="100">
        <f>'Crib Data'!C8/SUM('Crib Data'!$C$2:$C$10)</f>
        <v>3.1860773066585628E-2</v>
      </c>
      <c r="D8" s="100">
        <f>'Crib Data'!D8/SUM('Crib Data'!$D$2:$D$10)</f>
        <v>5.8635298917579341E-2</v>
      </c>
      <c r="E8" s="100">
        <f>'Crib Data'!E8/SUM('Crib Data'!$E$2:$E$10)</f>
        <v>7.8875335912147432E-2</v>
      </c>
      <c r="F8" s="100">
        <f>'Crib Data'!F8/SUM('Crib Data'!$F$2:$F$10)</f>
        <v>7.8328096118625651E-2</v>
      </c>
      <c r="G8" s="101">
        <f>'Crib Data'!E8/'Crib Data'!C8</f>
        <v>6.8689152458611318</v>
      </c>
      <c r="H8" s="102">
        <f>'Crib Data'!D8/'Crib Data'!E8</f>
        <v>46.415864309225313</v>
      </c>
      <c r="I8" s="102">
        <f>'Crib Data'!D8/'Crib Data'!C8</f>
        <v>318.82663800345932</v>
      </c>
      <c r="J8" s="101">
        <f>'Crib Data'!F8/'Crib Data'!E8</f>
        <v>2.39498174361926</v>
      </c>
      <c r="K8" s="100">
        <f>'Crib Data'!G8/'Crib Data'!$C$8</f>
        <v>0.50420064245119844</v>
      </c>
      <c r="L8" s="100">
        <f>'Crib Data'!H8/'Crib Data'!$C$8</f>
        <v>0.18307388188781815</v>
      </c>
      <c r="M8" s="100">
        <f>'Crib Data'!I8/'Crib Data'!$C$8</f>
        <v>0.50753644675067955</v>
      </c>
      <c r="N8" s="100">
        <f>'Crib Data'!J8/'Crib Data'!$C$8</f>
        <v>0.82335063009636766</v>
      </c>
      <c r="O8" s="100">
        <f>'Crib Data'!K8/'Crib Data'!$C$8</f>
        <v>0.60617741536940939</v>
      </c>
      <c r="P8" s="100">
        <f>'Crib Data'!L8/'Crib Data'!$C$8</f>
        <v>5.9402026192241164E-2</v>
      </c>
      <c r="Q8" s="100">
        <f>'Crib Data'!M8/'Crib Data'!$C$8</f>
        <v>0.33442055843834939</v>
      </c>
      <c r="R8" s="100">
        <f>'Crib Data'!N8/'Crib Data'!$C$8</f>
        <v>0.72189276006918701</v>
      </c>
      <c r="S8" s="100">
        <f>'Crib Data'!O8/'Crib Data'!$C$8</f>
        <v>0.49246355324932051</v>
      </c>
      <c r="T8" s="100">
        <f>'Crib Data'!P8/'Crib Data'!$C$8</f>
        <v>9.1425747467259698E-3</v>
      </c>
      <c r="U8" s="100">
        <f>'Crib Data'!Q8/'Crib Data'!$C$8</f>
        <v>0.49839387200395352</v>
      </c>
      <c r="V8" s="100">
        <f>'Crib Data'!R8/'Crib Data'!$C$8</f>
        <v>0.70884605880899432</v>
      </c>
      <c r="W8" s="100">
        <f>'Crib Data'!S8/'Crib Data'!$C$8</f>
        <v>7.4128984432913272E-5</v>
      </c>
      <c r="X8" s="100">
        <f>'Crib Data'!T8/'Crib Data'!$C$8</f>
        <v>0.29100568322213988</v>
      </c>
      <c r="Y8" s="100">
        <f>'Crib Data'!U8/'Crib Data'!$C$8</f>
        <v>0.20459599703484063</v>
      </c>
      <c r="Z8" s="100">
        <f>'Crib Data'!V8/'Crib Data'!$C$8</f>
        <v>0.78853471707437606</v>
      </c>
      <c r="AA8" s="100">
        <f>'Crib Data'!W8/'Crib Data'!$C$8</f>
        <v>0.61200889547813198</v>
      </c>
      <c r="AB8" s="100">
        <f>'Crib Data'!X8/'Crib Data'!$C$8</f>
        <v>2.9651593773165306E-3</v>
      </c>
      <c r="AC8" s="100">
        <f>'Crib Data'!Y8/'Crib Data'!$C$8</f>
        <v>8.3790462070669633E-2</v>
      </c>
      <c r="AD8" s="100">
        <f>'Crib Data'!Z8/'Crib Data'!$C$8</f>
        <v>0.10810476896466518</v>
      </c>
      <c r="AE8" s="100">
        <f>'Crib Data'!AA8/'Crib Data'!$C$8</f>
        <v>2.5747467259698543E-2</v>
      </c>
      <c r="AF8" s="100">
        <f>'Crib Data'!AB8/'Crib Data'!$C$8</f>
        <v>0.27042253521126758</v>
      </c>
      <c r="AG8" s="100">
        <f>'Crib Data'!AC8/'Crib Data'!$C$8</f>
        <v>0.59849271064986409</v>
      </c>
      <c r="AH8" s="100">
        <f>'Crib Data'!AD8/'Crib Data'!$C$8</f>
        <v>0.72527798369162344</v>
      </c>
      <c r="AI8" s="100">
        <f>'Crib Data'!AE8/'Crib Data'!$C$8</f>
        <v>0.44126513466765505</v>
      </c>
      <c r="AJ8" s="127">
        <f>'Crib Data'!AF8/'Crib Data'!$C$8</f>
        <v>69.321818631084753</v>
      </c>
      <c r="AK8" s="100">
        <f>'Crib Data'!AG8/'Crib Data'!$C$8</f>
        <v>0.96229305658512476</v>
      </c>
      <c r="AL8" s="118">
        <f>'Crib Data'!AH8/'Crib Data'!$C$8</f>
        <v>4.2203113417346181</v>
      </c>
      <c r="AM8" s="100">
        <f>'Crib Data'!AI8/'Crib Data'!$C$8</f>
        <v>0.87677291821102055</v>
      </c>
      <c r="AN8" s="100">
        <f>'Crib Data'!AJ8/'Crib Data'!$C$8</f>
        <v>0.62705707931801336</v>
      </c>
      <c r="AO8" s="100">
        <f>'Crib Data'!AK8/'Crib Data'!$C$8</f>
        <v>0.33886829750432418</v>
      </c>
      <c r="AP8" s="100">
        <f>'Crib Data'!AL8/'Crib Data'!$C$8</f>
        <v>0.15226093402520385</v>
      </c>
      <c r="AQ8" s="100">
        <f>'Crib Data'!AM8/'Crib Data'!$C$8</f>
        <v>0.43182604398319741</v>
      </c>
      <c r="AR8" s="118">
        <f>'Crib Data'!AN8/'Crib Data'!$C$8</f>
        <v>0.67795898196194715</v>
      </c>
      <c r="AS8" s="100">
        <f>'Crib Data'!AO8/'Crib Data'!$C$8</f>
        <v>0.41821102050901904</v>
      </c>
      <c r="AT8" s="100">
        <f>'Crib Data'!AP8/'Crib Data'!$C$8</f>
        <v>0.49298245614035086</v>
      </c>
      <c r="AU8" s="100">
        <f>'Crib Data'!AQ8/'Crib Data'!$C$8</f>
        <v>0.34531751914998765</v>
      </c>
      <c r="AV8" s="100">
        <f>'Crib Data'!AR8/'Crib Data'!$C$8</f>
        <v>0.11408450704225352</v>
      </c>
      <c r="AW8" s="100">
        <f>'Crib Data'!AS8/'Crib Data'!$C$8</f>
        <v>2.2238695329873981E-4</v>
      </c>
      <c r="AX8" s="100">
        <f>'Crib Data'!AT8/'Crib Data'!$C$8</f>
        <v>8.7225105016061275E-3</v>
      </c>
      <c r="AY8" s="100">
        <f>'Crib Data'!AU8/'Crib Data'!$C$8</f>
        <v>0.15754880158141835</v>
      </c>
      <c r="AZ8" s="100">
        <f>'Crib Data'!AV8/'Crib Data'!$C$8</f>
        <v>0.15404002965159377</v>
      </c>
      <c r="BA8" s="100">
        <f>'Crib Data'!AW8/'Crib Data'!$C$8</f>
        <v>0.17761304670126019</v>
      </c>
      <c r="BB8" s="100">
        <f>'Crib Data'!AX8/'Crib Data'!$C$8</f>
        <v>0.15287867556214479</v>
      </c>
      <c r="BC8" s="100">
        <f>'Crib Data'!AY8/'Crib Data'!$C$8</f>
        <v>0.12769953051643193</v>
      </c>
      <c r="BD8" s="100">
        <f>'Crib Data'!AZ8/'Crib Data'!$C$8</f>
        <v>0.13941191005683223</v>
      </c>
      <c r="BE8" s="100">
        <f>'Crib Data'!BA8/'Crib Data'!$C$8</f>
        <v>4.3365455893254259E-2</v>
      </c>
      <c r="BF8" s="100">
        <f>'Crib Data'!BB8/'Crib Data'!$C$8</f>
        <v>1.3615023474178404E-2</v>
      </c>
      <c r="BG8" s="100">
        <f>'Crib Data'!BC8/'Crib Data'!$D$8</f>
        <v>0.37887378966061847</v>
      </c>
      <c r="BH8" s="100">
        <f>'Crib Data'!BD8/'Crib Data'!$D$8</f>
        <v>0.19475061774495089</v>
      </c>
      <c r="BI8" s="100">
        <f>'Crib Data'!BE8/'Crib Data'!$D$8</f>
        <v>0.13685149684218156</v>
      </c>
      <c r="BJ8" s="100">
        <f>'Crib Data'!BF8/'Crib Data'!$D$8</f>
        <v>9.4477823863732421E-2</v>
      </c>
      <c r="BK8" s="100">
        <f>'Crib Data'!BG8/'Crib Data'!$D$8</f>
        <v>0.25481231912477348</v>
      </c>
      <c r="BL8" s="100">
        <f>'Crib Data'!BH8/'Crib Data'!$D$8</f>
        <v>1.1173554249300418E-2</v>
      </c>
      <c r="BM8" s="100">
        <f>'Crib Data'!BI8/'Crib Data'!$D$8</f>
        <v>9.4262791818149633E-3</v>
      </c>
      <c r="BN8" s="100">
        <f>'Crib Data'!BJ8/'Crib Data'!$D$8</f>
        <v>4.3278208183738316E-4</v>
      </c>
      <c r="BO8" s="100">
        <f>'Crib Data'!BK8/'Crib Data'!$D$8</f>
        <v>8.1600579275036389E-2</v>
      </c>
      <c r="BP8" s="100">
        <f>'Crib Data'!BL8/'Crib Data'!$D$8</f>
        <v>0.18477025830050403</v>
      </c>
    </row>
    <row r="9" spans="1:69" x14ac:dyDescent="0.2">
      <c r="A9" s="62">
        <v>8</v>
      </c>
      <c r="B9" s="103" t="s">
        <v>53</v>
      </c>
      <c r="C9" s="104">
        <f>'Crib Data'!C9/SUM('Crib Data'!$C$2:$C$10)</f>
        <v>5.5731553895642778E-2</v>
      </c>
      <c r="D9" s="104">
        <f>'Crib Data'!D9/SUM('Crib Data'!$D$2:$D$10)</f>
        <v>0.20962675312351292</v>
      </c>
      <c r="E9" s="104">
        <f>'Crib Data'!E9/SUM('Crib Data'!$E$2:$E$10)</f>
        <v>0.21805724104723725</v>
      </c>
      <c r="F9" s="104">
        <f>'Crib Data'!F9/SUM('Crib Data'!$F$2:$F$10)</f>
        <v>0.22785054661038734</v>
      </c>
      <c r="G9" s="105">
        <f>'Crib Data'!E9/'Crib Data'!C9</f>
        <v>10.856069274342783</v>
      </c>
      <c r="H9" s="106">
        <f>'Crib Data'!D9/'Crib Data'!E9</f>
        <v>60.023969801382407</v>
      </c>
      <c r="I9" s="106">
        <f>'Crib Data'!D9/'Crib Data'!C9</f>
        <v>651.62437428486669</v>
      </c>
      <c r="J9" s="105">
        <f>'Crib Data'!F9/'Crib Data'!E9</f>
        <v>2.5200283144570288</v>
      </c>
      <c r="K9" s="104">
        <f>'Crib Data'!G9/'Crib Data'!$C$9</f>
        <v>0.52722803746238933</v>
      </c>
      <c r="L9" s="104">
        <f>'Crib Data'!H9/'Crib Data'!$C$9</f>
        <v>0.19910723114520207</v>
      </c>
      <c r="M9" s="104">
        <f>'Crib Data'!I9/'Crib Data'!$C$9</f>
        <v>0.58428331285050361</v>
      </c>
      <c r="N9" s="104">
        <f>'Crib Data'!J9/'Crib Data'!$C$9</f>
        <v>0.85498156545323556</v>
      </c>
      <c r="O9" s="104">
        <f>'Crib Data'!K9/'Crib Data'!$C$9</f>
        <v>0.52416267604639011</v>
      </c>
      <c r="P9" s="104">
        <f>'Crib Data'!L9/'Crib Data'!$C$9</f>
        <v>8.7341611221765481E-2</v>
      </c>
      <c r="Q9" s="104">
        <f>'Crib Data'!M9/'Crib Data'!$C$9</f>
        <v>0.38849571273184447</v>
      </c>
      <c r="R9" s="104">
        <f>'Crib Data'!N9/'Crib Data'!$C$9</f>
        <v>0.8236357729089856</v>
      </c>
      <c r="S9" s="104">
        <f>'Crib Data'!O9/'Crib Data'!$C$9</f>
        <v>0.41571668714949639</v>
      </c>
      <c r="T9" s="104">
        <f>'Crib Data'!P9/'Crib Data'!$C$9</f>
        <v>1.1795284711333362E-2</v>
      </c>
      <c r="U9" s="104">
        <f>'Crib Data'!Q9/'Crib Data'!$C$9</f>
        <v>0.57248802813917021</v>
      </c>
      <c r="V9" s="104">
        <f>'Crib Data'!R9/'Crib Data'!$C$9</f>
        <v>0.67721885550423078</v>
      </c>
      <c r="W9" s="104">
        <f>'Crib Data'!S9/'Crib Data'!$C$9</f>
        <v>1.4126089474650733E-5</v>
      </c>
      <c r="X9" s="104">
        <f>'Crib Data'!T9/'Crib Data'!$C$9</f>
        <v>0.32272464013787061</v>
      </c>
      <c r="Y9" s="104">
        <f>'Crib Data'!U9/'Crib Data'!$C$9</f>
        <v>0.55114350694297298</v>
      </c>
      <c r="Z9" s="104">
        <f>'Crib Data'!V9/'Crib Data'!$C$9</f>
        <v>0.81862101114548458</v>
      </c>
      <c r="AA9" s="104">
        <f>'Crib Data'!W9/'Crib Data'!$C$9</f>
        <v>0.69053975787882638</v>
      </c>
      <c r="AB9" s="104">
        <f>'Crib Data'!X9/'Crib Data'!$C$9</f>
        <v>5.5939314319616903E-3</v>
      </c>
      <c r="AC9" s="104">
        <f>'Crib Data'!Y9/'Crib Data'!$C$9</f>
        <v>0.10591741888093119</v>
      </c>
      <c r="AD9" s="104">
        <f>'Crib Data'!Z9/'Crib Data'!$C$9</f>
        <v>0.12531253972962664</v>
      </c>
      <c r="AE9" s="104">
        <f>'Crib Data'!AA9/'Crib Data'!$C$9</f>
        <v>4.3338842508228448E-2</v>
      </c>
      <c r="AF9" s="104">
        <f>'Crib Data'!AB9/'Crib Data'!$C$9</f>
        <v>0.26989306550267689</v>
      </c>
      <c r="AG9" s="104">
        <f>'Crib Data'!AC9/'Crib Data'!$C$9</f>
        <v>0.56200646974897939</v>
      </c>
      <c r="AH9" s="104">
        <f>'Crib Data'!AD9/'Crib Data'!$C$9</f>
        <v>0.74739726801429562</v>
      </c>
      <c r="AI9" s="104">
        <f>'Crib Data'!AE9/'Crib Data'!$C$9</f>
        <v>0.46147109095789013</v>
      </c>
      <c r="AJ9" s="128">
        <f>'Crib Data'!AF9/'Crib Data'!$C$9</f>
        <v>88.468053848653071</v>
      </c>
      <c r="AK9" s="104">
        <f>'Crib Data'!AG9/'Crib Data'!$C$9</f>
        <v>0.96048932773940188</v>
      </c>
      <c r="AL9" s="119">
        <f>'Crib Data'!AH9/'Crib Data'!$C$9</f>
        <v>6.7976155160966787</v>
      </c>
      <c r="AM9" s="104">
        <f>'Crib Data'!AI9/'Crib Data'!$C$9</f>
        <v>0.88631323190801092</v>
      </c>
      <c r="AN9" s="104">
        <f>'Crib Data'!AJ9/'Crib Data'!$C$9</f>
        <v>0.67187919368281279</v>
      </c>
      <c r="AO9" s="104">
        <f>'Crib Data'!AK9/'Crib Data'!$C$9</f>
        <v>0.41409218685991156</v>
      </c>
      <c r="AP9" s="104">
        <f>'Crib Data'!AL9/'Crib Data'!$C$9</f>
        <v>0.18875280756028309</v>
      </c>
      <c r="AQ9" s="104">
        <f>'Crib Data'!AM9/'Crib Data'!$C$9</f>
        <v>0.50267689395544635</v>
      </c>
      <c r="AR9" s="119">
        <f>'Crib Data'!AN9/'Crib Data'!$C$9</f>
        <v>0.96581486347134526</v>
      </c>
      <c r="AS9" s="104">
        <f>'Crib Data'!AO9/'Crib Data'!$C$9</f>
        <v>0.42927773304516109</v>
      </c>
      <c r="AT9" s="104">
        <f>'Crib Data'!AP9/'Crib Data'!$C$9</f>
        <v>0.5142461612351853</v>
      </c>
      <c r="AU9" s="104">
        <f>'Crib Data'!AQ9/'Crib Data'!$C$9</f>
        <v>0.43071859417157549</v>
      </c>
      <c r="AV9" s="104">
        <f>'Crib Data'!AR9/'Crib Data'!$C$9</f>
        <v>0.11789634275543501</v>
      </c>
      <c r="AW9" s="104">
        <f>'Crib Data'!AS9/'Crib Data'!$C$9</f>
        <v>7.0630447373253656E-5</v>
      </c>
      <c r="AX9" s="104">
        <f>'Crib Data'!AT9/'Crib Data'!$C$9</f>
        <v>6.921783842578859E-3</v>
      </c>
      <c r="AY9" s="104">
        <f>'Crib Data'!AU9/'Crib Data'!$C$9</f>
        <v>0.15819807602661357</v>
      </c>
      <c r="AZ9" s="104">
        <f>'Crib Data'!AV9/'Crib Data'!$C$9</f>
        <v>0.15042872681555566</v>
      </c>
      <c r="BA9" s="104">
        <f>'Crib Data'!AW9/'Crib Data'!$C$9</f>
        <v>0.16962608241160598</v>
      </c>
      <c r="BB9" s="104">
        <f>'Crib Data'!AX9/'Crib Data'!$C$9</f>
        <v>0.15383311437894648</v>
      </c>
      <c r="BC9" s="104">
        <f>'Crib Data'!AY9/'Crib Data'!$C$9</f>
        <v>0.12771397494031728</v>
      </c>
      <c r="BD9" s="104">
        <f>'Crib Data'!AZ9/'Crib Data'!$C$9</f>
        <v>0.1458236216468195</v>
      </c>
      <c r="BE9" s="104">
        <f>'Crib Data'!BA9/'Crib Data'!$C$9</f>
        <v>4.7181138845333447E-2</v>
      </c>
      <c r="BF9" s="104">
        <f>'Crib Data'!BB9/'Crib Data'!$C$9</f>
        <v>1.3617550253563307E-2</v>
      </c>
      <c r="BG9" s="104">
        <f>'Crib Data'!BC9/'Crib Data'!$D$9</f>
        <v>0.25360310112238493</v>
      </c>
      <c r="BH9" s="104">
        <f>'Crib Data'!BD9/'Crib Data'!$D$9</f>
        <v>0.40301820768261315</v>
      </c>
      <c r="BI9" s="104">
        <f>'Crib Data'!BE9/'Crib Data'!$D$9</f>
        <v>0.10232130556721826</v>
      </c>
      <c r="BJ9" s="104">
        <f>'Crib Data'!BF9/'Crib Data'!$D$9</f>
        <v>8.2115804918863236E-2</v>
      </c>
      <c r="BK9" s="104">
        <f>'Crib Data'!BG9/'Crib Data'!$D$9</f>
        <v>0.16130577235538679</v>
      </c>
      <c r="BL9" s="104">
        <f>'Crib Data'!BH9/'Crib Data'!$D$9</f>
        <v>1.4957669140281337E-2</v>
      </c>
      <c r="BM9" s="104">
        <f>'Crib Data'!BI9/'Crib Data'!$D$9</f>
        <v>5.8413558911207886E-3</v>
      </c>
      <c r="BN9" s="104">
        <f>'Crib Data'!BJ9/'Crib Data'!$D$9</f>
        <v>4.6966731859209373E-4</v>
      </c>
      <c r="BO9" s="104">
        <f>'Crib Data'!BK9/'Crib Data'!$D$9</f>
        <v>6.6326409474953954E-2</v>
      </c>
      <c r="BP9" s="104">
        <f>'Crib Data'!BL9/'Crib Data'!$D$9</f>
        <v>0.13665995816109397</v>
      </c>
    </row>
    <row r="10" spans="1:69" x14ac:dyDescent="0.2">
      <c r="A10" s="63">
        <v>9</v>
      </c>
      <c r="B10" s="107" t="s">
        <v>56</v>
      </c>
      <c r="C10" s="108">
        <f>'Crib Data'!C10/SUM('Crib Data'!$C$2:$C$10)</f>
        <v>8.5332077901833867E-3</v>
      </c>
      <c r="D10" s="108">
        <f>'Crib Data'!D10/SUM('Crib Data'!$D$2:$D$10)</f>
        <v>8.7508274674825859E-2</v>
      </c>
      <c r="E10" s="108">
        <f>'Crib Data'!E10/SUM('Crib Data'!$E$2:$E$10)</f>
        <v>0.15210510620512838</v>
      </c>
      <c r="F10" s="108">
        <f>'Crib Data'!F10/SUM('Crib Data'!$F$2:$F$10)</f>
        <v>0.19176711965662036</v>
      </c>
      <c r="G10" s="109">
        <f>'Crib Data'!E10/'Crib Data'!C10</f>
        <v>49.457791309161365</v>
      </c>
      <c r="H10" s="110">
        <f>'Crib Data'!D10/'Crib Data'!E10</f>
        <v>35.92144907503269</v>
      </c>
      <c r="I10" s="110">
        <f>'Crib Data'!D10/'Crib Data'!C10</f>
        <v>1776.5955318756342</v>
      </c>
      <c r="J10" s="109">
        <f>'Crib Data'!F10/'Crib Data'!E10</f>
        <v>3.0405784286841531</v>
      </c>
      <c r="K10" s="108">
        <f>'Crib Data'!G10/'Crib Data'!$C$10</f>
        <v>0.58889196420333978</v>
      </c>
      <c r="L10" s="108">
        <f>'Crib Data'!H10/'Crib Data'!$C$10</f>
        <v>0.36156471999261924</v>
      </c>
      <c r="M10" s="108">
        <f>'Crib Data'!I10/'Crib Data'!$C$10</f>
        <v>0.83365624135067806</v>
      </c>
      <c r="N10" s="108">
        <f>'Crib Data'!J10/'Crib Data'!$C$10</f>
        <v>0.94851923609189037</v>
      </c>
      <c r="O10" s="108">
        <f>'Crib Data'!K10/'Crib Data'!$C$10</f>
        <v>0.38859673401605316</v>
      </c>
      <c r="P10" s="108">
        <f>'Crib Data'!L10/'Crib Data'!$C$10</f>
        <v>4.6683273364701544E-2</v>
      </c>
      <c r="Q10" s="108">
        <f>'Crib Data'!M10/'Crib Data'!$C$10</f>
        <v>0.56471999261924533</v>
      </c>
      <c r="R10" s="108">
        <f>'Crib Data'!N10/'Crib Data'!$C$10</f>
        <v>0.86806901005627823</v>
      </c>
      <c r="S10" s="108">
        <f>'Crib Data'!O10/'Crib Data'!$C$10</f>
        <v>0.16634375864932188</v>
      </c>
      <c r="T10" s="108">
        <f>'Crib Data'!P10/'Crib Data'!$C$10</f>
        <v>1.144016975735769E-2</v>
      </c>
      <c r="U10" s="108">
        <f>'Crib Data'!Q10/'Crib Data'!$C$10</f>
        <v>0.82221607159332044</v>
      </c>
      <c r="V10" s="108">
        <f>'Crib Data'!R10/'Crib Data'!$C$10</f>
        <v>0.43721745548482333</v>
      </c>
      <c r="W10" s="108">
        <f>'Crib Data'!S10/'Crib Data'!$C$10</f>
        <v>9.225943352707814E-5</v>
      </c>
      <c r="X10" s="108">
        <f>'Crib Data'!T10/'Crib Data'!$C$10</f>
        <v>0.56269028508164964</v>
      </c>
      <c r="Y10" s="108">
        <f>'Crib Data'!U10/'Crib Data'!$C$10</f>
        <v>0.5087185164683089</v>
      </c>
      <c r="Z10" s="108">
        <f>'Crib Data'!V10/'Crib Data'!$C$10</f>
        <v>0.89325583540917064</v>
      </c>
      <c r="AA10" s="108">
        <f>'Crib Data'!W10/'Crib Data'!$C$10</f>
        <v>0.8508164959867146</v>
      </c>
      <c r="AB10" s="108">
        <f>'Crib Data'!X10/'Crib Data'!$C$10</f>
        <v>2.989205646277332E-2</v>
      </c>
      <c r="AC10" s="108">
        <f>'Crib Data'!Y10/'Crib Data'!$C$10</f>
        <v>0.2991973429283144</v>
      </c>
      <c r="AD10" s="108">
        <f>'Crib Data'!Z10/'Crib Data'!$C$10</f>
        <v>0.32521450318295048</v>
      </c>
      <c r="AE10" s="108">
        <f>'Crib Data'!AA10/'Crib Data'!$C$10</f>
        <v>0.1324845465448842</v>
      </c>
      <c r="AF10" s="108">
        <f>'Crib Data'!AB10/'Crib Data'!$C$10</f>
        <v>0.54183965310452997</v>
      </c>
      <c r="AG10" s="108">
        <f>'Crib Data'!AC10/'Crib Data'!$C$10</f>
        <v>0.80865393486483994</v>
      </c>
      <c r="AH10" s="108">
        <f>'Crib Data'!AD10/'Crib Data'!$C$10</f>
        <v>0.87332779776732172</v>
      </c>
      <c r="AI10" s="108">
        <f>'Crib Data'!AE10/'Crib Data'!$C$10</f>
        <v>0.56213672848048712</v>
      </c>
      <c r="AJ10" s="129">
        <f>'Crib Data'!AF10/'Crib Data'!$C$10</f>
        <v>857.54165513423743</v>
      </c>
      <c r="AK10" s="108">
        <f>'Crib Data'!AG10/'Crib Data'!$C$10</f>
        <v>0.9941876556877941</v>
      </c>
      <c r="AL10" s="120">
        <f>'Crib Data'!AH10/'Crib Data'!$C$10</f>
        <v>30.506042992896024</v>
      </c>
      <c r="AM10" s="108">
        <f>'Crib Data'!AI10/'Crib Data'!$C$10</f>
        <v>0.98228618876280105</v>
      </c>
      <c r="AN10" s="108">
        <f>'Crib Data'!AJ10/'Crib Data'!$C$10</f>
        <v>0.93431128332872038</v>
      </c>
      <c r="AO10" s="108">
        <f>'Crib Data'!AK10/'Crib Data'!$C$10</f>
        <v>0.74324199649414158</v>
      </c>
      <c r="AP10" s="108">
        <f>'Crib Data'!AL10/'Crib Data'!$C$10</f>
        <v>0.3663622105360273</v>
      </c>
      <c r="AQ10" s="108">
        <f>'Crib Data'!AM10/'Crib Data'!$C$10</f>
        <v>0.82212381215979335</v>
      </c>
      <c r="AR10" s="120">
        <f>'Crib Data'!AN10/'Crib Data'!$C$10</f>
        <v>3.5668419595903682</v>
      </c>
      <c r="AS10" s="108">
        <f>'Crib Data'!AO10/'Crib Data'!$C$10</f>
        <v>0.70679952025094561</v>
      </c>
      <c r="AT10" s="108">
        <f>'Crib Data'!AP10/'Crib Data'!$C$10</f>
        <v>0.77802380293384998</v>
      </c>
      <c r="AU10" s="108">
        <f>'Crib Data'!AQ10/'Crib Data'!$C$10</f>
        <v>0.55835409170587691</v>
      </c>
      <c r="AV10" s="108">
        <f>'Crib Data'!AR10/'Crib Data'!$C$10</f>
        <v>0.26026386197988743</v>
      </c>
      <c r="AW10" s="108" t="e">
        <f>'Crib Data'!AS10/'Crib Data'!$C$10</f>
        <v>#VALUE!</v>
      </c>
      <c r="AX10" s="108">
        <f>'Crib Data'!AT10/'Crib Data'!$C$10</f>
        <v>1.4761509364332502E-3</v>
      </c>
      <c r="AY10" s="108">
        <f>'Crib Data'!AU10/'Crib Data'!$C$10</f>
        <v>0.18285819725066887</v>
      </c>
      <c r="AZ10" s="108">
        <f>'Crib Data'!AV10/'Crib Data'!$C$10</f>
        <v>0.18811698496171234</v>
      </c>
      <c r="BA10" s="108">
        <f>'Crib Data'!AW10/'Crib Data'!$C$10</f>
        <v>0.19660485284620352</v>
      </c>
      <c r="BB10" s="108">
        <f>'Crib Data'!AX10/'Crib Data'!$C$10</f>
        <v>0.14567764553925638</v>
      </c>
      <c r="BC10" s="108">
        <f>'Crib Data'!AY10/'Crib Data'!$C$10</f>
        <v>0.10379186271796291</v>
      </c>
      <c r="BD10" s="108">
        <f>'Crib Data'!AZ10/'Crib Data'!$C$10</f>
        <v>0.10628286742319402</v>
      </c>
      <c r="BE10" s="108">
        <f>'Crib Data'!BA10/'Crib Data'!$C$10</f>
        <v>4.7144570532336928E-2</v>
      </c>
      <c r="BF10" s="108">
        <f>'Crib Data'!BB10/'Crib Data'!$C$10</f>
        <v>1.9374481040686412E-2</v>
      </c>
      <c r="BG10" s="108">
        <f>'Crib Data'!BC10/'Crib Data'!$D$10</f>
        <v>0.32901558583202228</v>
      </c>
      <c r="BH10" s="108">
        <f>'Crib Data'!BD10/'Crib Data'!$D$10</f>
        <v>0.15223893552968573</v>
      </c>
      <c r="BI10" s="108">
        <f>'Crib Data'!BE10/'Crib Data'!$D$10</f>
        <v>9.8413821467546389E-2</v>
      </c>
      <c r="BJ10" s="108">
        <f>'Crib Data'!BF10/'Crib Data'!$D$10</f>
        <v>0.16709635189064495</v>
      </c>
      <c r="BK10" s="108">
        <f>'Crib Data'!BG10/'Crib Data'!$D$10</f>
        <v>0.21132119965917184</v>
      </c>
      <c r="BL10" s="108">
        <f>'Crib Data'!BH10/'Crib Data'!$D$10</f>
        <v>1.5143577115589134E-2</v>
      </c>
      <c r="BM10" s="108">
        <f>'Crib Data'!BI10/'Crib Data'!$D$10</f>
        <v>9.145723600115457E-3</v>
      </c>
      <c r="BN10" s="108">
        <f>'Crib Data'!BJ10/'Crib Data'!$D$10</f>
        <v>5.7116345987220766E-4</v>
      </c>
      <c r="BO10" s="108">
        <f>'Crib Data'!BK10/'Crib Data'!$D$10</f>
        <v>0.15649996007559824</v>
      </c>
      <c r="BP10" s="108">
        <f>'Crib Data'!BL10/'Crib Data'!$D$10</f>
        <v>0.2740716465017457</v>
      </c>
    </row>
    <row r="12" spans="1:69" x14ac:dyDescent="0.2">
      <c r="B12" s="47" t="s">
        <v>113</v>
      </c>
      <c r="C12" s="48">
        <f>'Crib Data'!C12/SUM('Crib Data'!$C$2:$C$10)</f>
        <v>0.1111111111111111</v>
      </c>
      <c r="D12" s="48">
        <f>'Crib Data'!D12/SUM('Crib Data'!$D$2:$D$10)</f>
        <v>0.11111111111111112</v>
      </c>
      <c r="E12" s="48">
        <f>'Crib Data'!E12/SUM('Crib Data'!$E$2:$E$10)</f>
        <v>0.1111111111111111</v>
      </c>
      <c r="F12" s="48">
        <f>'Crib Data'!F12/SUM('Crib Data'!$F$2:$F$10)</f>
        <v>0.11111111111111112</v>
      </c>
      <c r="G12" s="49">
        <f>'Crib Data'!E12/'Crib Data'!C12</f>
        <v>2.7746182926656457</v>
      </c>
      <c r="H12" s="50">
        <f>'Crib Data'!D12/'Crib Data'!E12</f>
        <v>62.437933405762578</v>
      </c>
      <c r="I12" s="50">
        <f>'Crib Data'!D12/'Crib Data'!C12</f>
        <v>173.24143218386826</v>
      </c>
      <c r="J12" s="49">
        <f>'Crib Data'!F12/'Crib Data'!E12</f>
        <v>2.4117143003876733</v>
      </c>
      <c r="K12" s="48">
        <f>'Crib Data'!G12/'Crib Data'!$C$12</f>
        <v>0.38776851774582866</v>
      </c>
      <c r="L12" s="48">
        <f>'Crib Data'!H12/'Crib Data'!$C$12</f>
        <v>5.5023011870440737E-2</v>
      </c>
      <c r="M12" s="48">
        <f>'Crib Data'!I12/'Crib Data'!$C$12</f>
        <v>0.22282229608554152</v>
      </c>
      <c r="N12" s="48">
        <f>'Crib Data'!J12/'Crib Data'!$C$12</f>
        <v>0.71752161446811324</v>
      </c>
      <c r="O12" s="48">
        <f>'Crib Data'!K12/'Crib Data'!$C$12</f>
        <v>0.63537325206618733</v>
      </c>
      <c r="P12" s="48">
        <f>'Crib Data'!L12/'Crib Data'!$C$12</f>
        <v>0.28375691025291805</v>
      </c>
      <c r="Q12" s="48">
        <f>'Crib Data'!M12/'Crib Data'!$C$12</f>
        <v>8.0870624949811606E-2</v>
      </c>
      <c r="R12" s="48">
        <f>'Crib Data'!N12/'Crib Data'!$C$12</f>
        <v>0.47283292421591955</v>
      </c>
      <c r="S12" s="48">
        <f>'Crib Data'!O12/'Crib Data'!$C$12</f>
        <v>0.77592200999201721</v>
      </c>
      <c r="T12" s="48">
        <f>'Crib Data'!P12/'Crib Data'!$C$12</f>
        <v>5.213137313869947E-2</v>
      </c>
      <c r="U12" s="48">
        <f>'Crib Data'!Q12/'Crib Data'!$C$12</f>
        <v>0.17069092294684204</v>
      </c>
      <c r="V12" s="48">
        <f>'Crib Data'!R12/'Crib Data'!$C$12</f>
        <v>0.86977784845703177</v>
      </c>
      <c r="W12" s="48">
        <f>'Crib Data'!S12/'Crib Data'!$C$12</f>
        <v>2.5728735472920313E-2</v>
      </c>
      <c r="X12" s="48">
        <f>'Crib Data'!T12/'Crib Data'!$C$12</f>
        <v>9.8015767421867517E-2</v>
      </c>
      <c r="Y12" s="48">
        <f>'Crib Data'!U12/'Crib Data'!$C$12</f>
        <v>0.18346829746798574</v>
      </c>
      <c r="Z12" s="48">
        <f>'Crib Data'!V12/'Crib Data'!$C$12</f>
        <v>0.48472777028122827</v>
      </c>
      <c r="AA12" s="48">
        <f>'Crib Data'!W12/'Crib Data'!$C$12</f>
        <v>0.35825616785832942</v>
      </c>
      <c r="AB12" s="48">
        <f>'Crib Data'!X12/'Crib Data'!$C$12</f>
        <v>9.596808096903358E-4</v>
      </c>
      <c r="AC12" s="48">
        <f>'Crib Data'!Y12/'Crib Data'!$C$12</f>
        <v>3.5042914028659736E-2</v>
      </c>
      <c r="AD12" s="48">
        <f>'Crib Data'!Z12/'Crib Data'!$C$12</f>
        <v>4.4097293841825085E-2</v>
      </c>
      <c r="AE12" s="48">
        <f>'Crib Data'!AA12/'Crib Data'!$C$12</f>
        <v>1.3713437263327282E-2</v>
      </c>
      <c r="AF12" s="48">
        <f>'Crib Data'!AB12/'Crib Data'!$C$12</f>
        <v>9.9959534377671799E-2</v>
      </c>
      <c r="AG12" s="48">
        <f>'Crib Data'!AC12/'Crib Data'!$C$12</f>
        <v>0.29687202313940803</v>
      </c>
      <c r="AH12" s="48">
        <f>'Crib Data'!AD12/'Crib Data'!$C$12</f>
        <v>0.39276216448566936</v>
      </c>
      <c r="AI12" s="48">
        <f>'Crib Data'!AE12/'Crib Data'!$C$12</f>
        <v>0.28523540127883962</v>
      </c>
      <c r="AJ12" s="133">
        <f>'Crib Data'!AF12/'Crib Data'!$C$12</f>
        <v>32.293066365195159</v>
      </c>
      <c r="AK12" s="48">
        <f>'Crib Data'!AG12/'Crib Data'!$C$12</f>
        <v>0.72729477080240035</v>
      </c>
      <c r="AL12" s="132">
        <f>'Crib Data'!AH12/'Crib Data'!$C$12</f>
        <v>1.7355264545974145</v>
      </c>
      <c r="AM12" s="48">
        <f>'Crib Data'!AI12/'Crib Data'!$C$12</f>
        <v>0.54635911744005339</v>
      </c>
      <c r="AN12" s="48">
        <f>'Crib Data'!AJ12/'Crib Data'!$C$12</f>
        <v>0.24866912189599552</v>
      </c>
      <c r="AO12" s="48">
        <f>'Crib Data'!AK12/'Crib Data'!$C$12</f>
        <v>0.10771098413338226</v>
      </c>
      <c r="AP12" s="48">
        <f>'Crib Data'!AL12/'Crib Data'!$C$12</f>
        <v>4.2090545372669493E-2</v>
      </c>
      <c r="AQ12" s="48">
        <f>'Crib Data'!AM12/'Crib Data'!$C$12</f>
        <v>0.24074132390290143</v>
      </c>
      <c r="AR12" s="132">
        <f>'Crib Data'!AN12/'Crib Data'!$C$12</f>
        <v>0.33604908306789255</v>
      </c>
      <c r="AS12" s="48">
        <f>'Crib Data'!AO12/'Crib Data'!$C$12</f>
        <v>0.15433304939167733</v>
      </c>
      <c r="AT12" s="48">
        <f>'Crib Data'!AP12/'Crib Data'!$C$12</f>
        <v>0.22993054713615188</v>
      </c>
      <c r="AU12" s="48">
        <f>'Crib Data'!AQ12/'Crib Data'!$C$12</f>
        <v>0.28610139708741994</v>
      </c>
      <c r="AV12" s="48">
        <f>'Crib Data'!AR12/'Crib Data'!$C$12</f>
        <v>3.7849527717376756E-2</v>
      </c>
      <c r="AW12" s="48">
        <f>'Crib Data'!AS12/'Crib Data'!$C$12</f>
        <v>3.6932753063656992E-4</v>
      </c>
      <c r="AX12" s="48">
        <f>'Crib Data'!AT12/'Crib Data'!$C$12</f>
        <v>1.7517520669745417E-2</v>
      </c>
      <c r="AY12" s="48">
        <f>'Crib Data'!AU12/'Crib Data'!$C$12</f>
        <v>0.14217840458379455</v>
      </c>
      <c r="AZ12" s="48">
        <f>'Crib Data'!AV12/'Crib Data'!$C$12</f>
        <v>0.11631662066391962</v>
      </c>
      <c r="BA12" s="48">
        <f>'Crib Data'!AW12/'Crib Data'!$C$12</f>
        <v>0.12995054376664089</v>
      </c>
      <c r="BB12" s="48">
        <f>'Crib Data'!AX12/'Crib Data'!$C$12</f>
        <v>0.12465222395596333</v>
      </c>
      <c r="BC12" s="48">
        <f>'Crib Data'!AY12/'Crib Data'!$C$12</f>
        <v>0.11322895197187247</v>
      </c>
      <c r="BD12" s="48">
        <f>'Crib Data'!AZ12/'Crib Data'!$C$12</f>
        <v>0.13292012212115442</v>
      </c>
      <c r="BE12" s="48">
        <f>'Crib Data'!BA12/'Crib Data'!$C$12</f>
        <v>4.1620545829285462E-2</v>
      </c>
      <c r="BF12" s="48">
        <f>'Crib Data'!BB12/'Crib Data'!$C$12</f>
        <v>1.1613003793061643E-2</v>
      </c>
      <c r="BG12" s="48">
        <f>'Crib Data'!BC12/'Crib Data'!$D$12</f>
        <v>0.24922251300114445</v>
      </c>
      <c r="BH12" s="48">
        <f>'Crib Data'!BD12/'Crib Data'!$D$12</f>
        <v>0.41274648537647307</v>
      </c>
      <c r="BI12" s="48">
        <f>'Crib Data'!BE12/'Crib Data'!$D$12</f>
        <v>0.12444721887601189</v>
      </c>
      <c r="BJ12" s="48">
        <f>'Crib Data'!BF12/'Crib Data'!$D$12</f>
        <v>6.8142656943937882E-2</v>
      </c>
      <c r="BK12" s="48">
        <f>'Crib Data'!BG12/'Crib Data'!$D$12</f>
        <v>0.16540661154042546</v>
      </c>
      <c r="BL12" s="48">
        <f>'Crib Data'!BH12/'Crib Data'!$D$12</f>
        <v>1.7647477282364172E-2</v>
      </c>
      <c r="BM12" s="48">
        <f>'Crib Data'!BI12/'Crib Data'!$D$12</f>
        <v>6.5325891304400452E-3</v>
      </c>
      <c r="BN12" s="48">
        <f>'Crib Data'!BJ12/'Crib Data'!$D$12</f>
        <v>6.2498178700182779E-4</v>
      </c>
      <c r="BO12" s="48">
        <f>'Crib Data'!BK12/'Crib Data'!$D$12</f>
        <v>4.9565329461660299E-2</v>
      </c>
      <c r="BP12" s="48">
        <f>'Crib Data'!BL12/'Crib Data'!$D$12</f>
        <v>0.11755853674347073</v>
      </c>
    </row>
    <row r="14" spans="1:69" x14ac:dyDescent="0.2">
      <c r="A14" s="65" t="s">
        <v>114</v>
      </c>
    </row>
    <row r="15" spans="1:69" s="46" customFormat="1" ht="39" thickBot="1" x14ac:dyDescent="0.25">
      <c r="A15" s="134" t="s">
        <v>58</v>
      </c>
      <c r="B15" s="135" t="s">
        <v>59</v>
      </c>
      <c r="C15" s="136" t="s">
        <v>60</v>
      </c>
      <c r="D15" s="136" t="s">
        <v>61</v>
      </c>
      <c r="E15" s="136" t="s">
        <v>62</v>
      </c>
      <c r="F15" s="136" t="s">
        <v>63</v>
      </c>
      <c r="G15" s="136" t="s">
        <v>64</v>
      </c>
      <c r="H15" s="136" t="s">
        <v>65</v>
      </c>
      <c r="I15" s="136" t="s">
        <v>66</v>
      </c>
      <c r="J15" s="136" t="s">
        <v>67</v>
      </c>
      <c r="K15" s="136" t="s">
        <v>86</v>
      </c>
      <c r="L15" s="136" t="s">
        <v>87</v>
      </c>
      <c r="M15" s="136" t="s">
        <v>88</v>
      </c>
      <c r="N15" s="136" t="s">
        <v>89</v>
      </c>
      <c r="O15" s="136" t="s">
        <v>90</v>
      </c>
      <c r="P15" s="136" t="s">
        <v>115</v>
      </c>
      <c r="Q15" s="136" t="s">
        <v>116</v>
      </c>
      <c r="R15" s="136" t="s">
        <v>112</v>
      </c>
      <c r="S15" s="136" t="s">
        <v>92</v>
      </c>
      <c r="T15" s="136" t="s">
        <v>93</v>
      </c>
      <c r="U15" s="136" t="s">
        <v>94</v>
      </c>
      <c r="V15" s="136" t="s">
        <v>95</v>
      </c>
      <c r="W15" s="136" t="s">
        <v>96</v>
      </c>
      <c r="X15" s="136" t="s">
        <v>97</v>
      </c>
      <c r="Y15" s="136" t="s">
        <v>98</v>
      </c>
      <c r="Z15" s="136" t="s">
        <v>99</v>
      </c>
      <c r="AA15" s="136" t="s">
        <v>100</v>
      </c>
      <c r="AB15" s="136" t="s">
        <v>172</v>
      </c>
      <c r="AC15" s="136" t="s">
        <v>173</v>
      </c>
      <c r="AD15" s="136" t="s">
        <v>174</v>
      </c>
      <c r="AE15" s="136" t="s">
        <v>175</v>
      </c>
      <c r="AF15" s="136" t="s">
        <v>176</v>
      </c>
      <c r="AG15" s="136" t="s">
        <v>177</v>
      </c>
      <c r="AH15" s="136" t="s">
        <v>101</v>
      </c>
      <c r="AI15" s="136" t="s">
        <v>102</v>
      </c>
      <c r="AJ15" s="136" t="s">
        <v>110</v>
      </c>
      <c r="AK15" s="136" t="s">
        <v>104</v>
      </c>
      <c r="AL15" s="136" t="s">
        <v>105</v>
      </c>
      <c r="AM15" s="136" t="s">
        <v>161</v>
      </c>
      <c r="AN15" s="136" t="s">
        <v>162</v>
      </c>
      <c r="AO15" s="136" t="s">
        <v>163</v>
      </c>
      <c r="AP15" s="136" t="s">
        <v>164</v>
      </c>
      <c r="AQ15" s="136" t="s">
        <v>106</v>
      </c>
      <c r="AR15" s="136" t="s">
        <v>107</v>
      </c>
      <c r="AS15" s="136" t="s">
        <v>108</v>
      </c>
      <c r="AT15" s="136" t="s">
        <v>118</v>
      </c>
      <c r="AU15" s="136" t="s">
        <v>119</v>
      </c>
      <c r="AV15" s="136" t="s">
        <v>120</v>
      </c>
      <c r="AW15" s="136" t="s">
        <v>132</v>
      </c>
      <c r="AX15" s="136" t="s">
        <v>133</v>
      </c>
      <c r="AY15" s="136" t="s">
        <v>134</v>
      </c>
      <c r="AZ15" s="136" t="s">
        <v>135</v>
      </c>
      <c r="BA15" s="136" t="s">
        <v>136</v>
      </c>
      <c r="BB15" s="136" t="s">
        <v>137</v>
      </c>
      <c r="BC15" s="136" t="s">
        <v>138</v>
      </c>
      <c r="BD15" s="136" t="s">
        <v>139</v>
      </c>
      <c r="BE15" s="136" t="s">
        <v>140</v>
      </c>
      <c r="BF15" s="136" t="s">
        <v>141</v>
      </c>
      <c r="BG15" s="136" t="s">
        <v>152</v>
      </c>
      <c r="BH15" s="136" t="s">
        <v>153</v>
      </c>
      <c r="BI15" s="136" t="s">
        <v>198</v>
      </c>
      <c r="BJ15" s="136" t="s">
        <v>154</v>
      </c>
      <c r="BK15" s="136" t="s">
        <v>159</v>
      </c>
      <c r="BL15" s="136" t="s">
        <v>199</v>
      </c>
      <c r="BM15" s="136" t="s">
        <v>200</v>
      </c>
      <c r="BN15" s="136" t="s">
        <v>201</v>
      </c>
      <c r="BO15" s="136" t="s">
        <v>202</v>
      </c>
      <c r="BP15" s="136" t="s">
        <v>203</v>
      </c>
    </row>
    <row r="16" spans="1:69" ht="13.5" thickTop="1" x14ac:dyDescent="0.2">
      <c r="A16" s="47">
        <v>1</v>
      </c>
      <c r="B16" s="71" t="s">
        <v>145</v>
      </c>
      <c r="C16" s="66">
        <f>C2/C$12*100</f>
        <v>38.47524905252186</v>
      </c>
      <c r="D16" s="66">
        <f t="shared" ref="D16:AD16" si="0">D2/D$12*100</f>
        <v>26.251084525427615</v>
      </c>
      <c r="E16" s="66">
        <f t="shared" si="0"/>
        <v>18.262469856220665</v>
      </c>
      <c r="F16" s="66">
        <f t="shared" si="0"/>
        <v>18.164975969284733</v>
      </c>
      <c r="G16" s="66">
        <f t="shared" si="0"/>
        <v>47.465501344230155</v>
      </c>
      <c r="H16" s="66">
        <f t="shared" si="0"/>
        <v>143.74334212240097</v>
      </c>
      <c r="I16" s="66">
        <f t="shared" si="0"/>
        <v>68.22849798734957</v>
      </c>
      <c r="J16" s="66">
        <f t="shared" si="0"/>
        <v>99.46615168866262</v>
      </c>
      <c r="K16" s="66">
        <f t="shared" si="0"/>
        <v>87.620958266655208</v>
      </c>
      <c r="L16" s="66">
        <f t="shared" si="0"/>
        <v>1.1379383458009573</v>
      </c>
      <c r="M16" s="66">
        <f t="shared" si="0"/>
        <v>54.885675005783426</v>
      </c>
      <c r="N16" s="66">
        <f t="shared" si="0"/>
        <v>97.962524478042937</v>
      </c>
      <c r="O16" s="66">
        <f t="shared" si="0"/>
        <v>64.833850637028078</v>
      </c>
      <c r="P16" s="66">
        <f t="shared" si="0"/>
        <v>203.438765547933</v>
      </c>
      <c r="Q16" s="66">
        <f t="shared" si="0"/>
        <v>13.344152340834256</v>
      </c>
      <c r="R16" s="66">
        <f t="shared" si="0"/>
        <v>69.216999573833874</v>
      </c>
      <c r="S16" s="66">
        <f t="shared" si="0"/>
        <v>112.96546220525423</v>
      </c>
      <c r="T16" s="66">
        <f t="shared" si="0"/>
        <v>109.75549264827859</v>
      </c>
      <c r="U16" s="66">
        <f t="shared" si="0"/>
        <v>38.127672364576014</v>
      </c>
      <c r="V16" s="66">
        <f t="shared" si="0"/>
        <v>106.11535441210475</v>
      </c>
      <c r="W16" s="66">
        <f t="shared" si="0"/>
        <v>135.70756741586354</v>
      </c>
      <c r="X16" s="66">
        <f t="shared" si="0"/>
        <v>32.823216320581551</v>
      </c>
      <c r="Y16" s="66">
        <f t="shared" si="0"/>
        <v>104.10837118670324</v>
      </c>
      <c r="Z16" s="66">
        <f t="shared" si="0"/>
        <v>62.370621464581454</v>
      </c>
      <c r="AA16" s="66">
        <f t="shared" si="0"/>
        <v>74.416471337139484</v>
      </c>
      <c r="AB16" s="66">
        <f t="shared" si="0"/>
        <v>55.648743397791499</v>
      </c>
      <c r="AC16" s="66">
        <f t="shared" si="0"/>
        <v>98.060838119406824</v>
      </c>
      <c r="AD16" s="66">
        <f t="shared" si="0"/>
        <v>64.145094862910796</v>
      </c>
      <c r="AE16" s="66">
        <f t="shared" ref="AE16:AH16" si="1">AE2/AE$12*100</f>
        <v>21.351823700444715</v>
      </c>
      <c r="AF16" s="66">
        <f t="shared" si="1"/>
        <v>39.535721406168228</v>
      </c>
      <c r="AG16" s="66">
        <f t="shared" si="1"/>
        <v>83.283994211843932</v>
      </c>
      <c r="AH16" s="66">
        <f t="shared" si="1"/>
        <v>62.10212949719125</v>
      </c>
      <c r="AI16" s="66">
        <f t="shared" ref="AI16:BL16" si="2">AI2/AI$12*100</f>
        <v>51.979317801155247</v>
      </c>
      <c r="AJ16" s="66">
        <f t="shared" si="2"/>
        <v>12.446380419221557</v>
      </c>
      <c r="AK16" s="66">
        <f t="shared" si="2"/>
        <v>137.34390902048708</v>
      </c>
      <c r="AL16" s="66">
        <f t="shared" si="2"/>
        <v>76.878219238832884</v>
      </c>
      <c r="AM16" s="66">
        <f t="shared" si="2"/>
        <v>182.82756458826876</v>
      </c>
      <c r="AN16" s="66">
        <f t="shared" si="2"/>
        <v>401.65943526333223</v>
      </c>
      <c r="AO16" s="66">
        <f t="shared" si="2"/>
        <v>334.26673268338754</v>
      </c>
      <c r="AP16" s="66">
        <f t="shared" si="2"/>
        <v>279.27011639335637</v>
      </c>
      <c r="AQ16" s="66" t="e">
        <f t="shared" si="2"/>
        <v>#VALUE!</v>
      </c>
      <c r="AR16" s="66" t="e">
        <f t="shared" si="2"/>
        <v>#VALUE!</v>
      </c>
      <c r="AS16" s="66">
        <f t="shared" si="2"/>
        <v>14.903479539328613</v>
      </c>
      <c r="AT16" s="66">
        <f t="shared" si="2"/>
        <v>49.69689869261348</v>
      </c>
      <c r="AU16" s="66">
        <f t="shared" si="2"/>
        <v>148.41774571132169</v>
      </c>
      <c r="AV16" s="66">
        <f t="shared" si="2"/>
        <v>31.090275320566302</v>
      </c>
      <c r="AW16" s="66">
        <f t="shared" si="2"/>
        <v>159.55942794902845</v>
      </c>
      <c r="AX16" s="66">
        <f t="shared" si="2"/>
        <v>277.95403744092755</v>
      </c>
      <c r="AY16" s="66">
        <f t="shared" si="2"/>
        <v>115.50958033720997</v>
      </c>
      <c r="AZ16" s="66">
        <f t="shared" si="2"/>
        <v>56.90107497781198</v>
      </c>
      <c r="BA16" s="66">
        <f t="shared" si="2"/>
        <v>56.202907525199905</v>
      </c>
      <c r="BB16" s="66">
        <f t="shared" si="2"/>
        <v>58.059954838986705</v>
      </c>
      <c r="BC16" s="66">
        <f t="shared" si="2"/>
        <v>57.623261959723436</v>
      </c>
      <c r="BD16" s="66">
        <f t="shared" si="2"/>
        <v>45.761685984605343</v>
      </c>
      <c r="BE16" s="66">
        <f t="shared" si="2"/>
        <v>40.70654384213033</v>
      </c>
      <c r="BF16" s="66">
        <f t="shared" si="2"/>
        <v>55.501874497503955</v>
      </c>
      <c r="BG16" s="66">
        <f t="shared" si="2"/>
        <v>49.755319403451423</v>
      </c>
      <c r="BH16" s="66">
        <f t="shared" si="2"/>
        <v>132.46209064522733</v>
      </c>
      <c r="BI16" s="66">
        <f t="shared" si="2"/>
        <v>101.60413931520466</v>
      </c>
      <c r="BJ16" s="66">
        <f t="shared" si="2"/>
        <v>47.272089125732663</v>
      </c>
      <c r="BK16" s="66">
        <f t="shared" si="2"/>
        <v>57.00766997436466</v>
      </c>
      <c r="BL16" s="66">
        <f t="shared" si="2"/>
        <v>206.4483272354166</v>
      </c>
      <c r="BM16" s="66">
        <f t="shared" ref="BM16:BP16" si="3">BM2/BM$12*100</f>
        <v>93.770006648099155</v>
      </c>
      <c r="BN16" s="66">
        <f t="shared" si="3"/>
        <v>60.817247769341087</v>
      </c>
      <c r="BO16" s="66">
        <f t="shared" si="3"/>
        <v>33.844742956502181</v>
      </c>
      <c r="BP16" s="66">
        <f t="shared" si="3"/>
        <v>92.5914113515949</v>
      </c>
    </row>
    <row r="17" spans="1:68" x14ac:dyDescent="0.2">
      <c r="A17" s="57">
        <v>2</v>
      </c>
      <c r="B17" s="79" t="s">
        <v>40</v>
      </c>
      <c r="C17" s="66">
        <f>C3/C$12*100</f>
        <v>226.59315674366681</v>
      </c>
      <c r="D17" s="66">
        <f t="shared" ref="D17:AD17" si="4">D3/D$12*100</f>
        <v>27.690386140157059</v>
      </c>
      <c r="E17" s="66">
        <f t="shared" si="4"/>
        <v>82.551011403775846</v>
      </c>
      <c r="F17" s="66">
        <f t="shared" si="4"/>
        <v>57.426897530008837</v>
      </c>
      <c r="G17" s="66">
        <f t="shared" si="4"/>
        <v>36.431378859848593</v>
      </c>
      <c r="H17" s="66">
        <f t="shared" si="4"/>
        <v>33.543363878023328</v>
      </c>
      <c r="I17" s="66">
        <f t="shared" si="4"/>
        <v>12.22030997674028</v>
      </c>
      <c r="J17" s="66">
        <f t="shared" si="4"/>
        <v>69.565346993897833</v>
      </c>
      <c r="K17" s="66">
        <f t="shared" si="4"/>
        <v>85.707387021256054</v>
      </c>
      <c r="L17" s="66">
        <f t="shared" si="4"/>
        <v>25.738117901180484</v>
      </c>
      <c r="M17" s="66">
        <f t="shared" si="4"/>
        <v>71.060481732991292</v>
      </c>
      <c r="N17" s="66">
        <f t="shared" si="4"/>
        <v>91.967899413364776</v>
      </c>
      <c r="O17" s="66">
        <f t="shared" si="4"/>
        <v>113.21023811134118</v>
      </c>
      <c r="P17" s="66">
        <f t="shared" si="4"/>
        <v>97.864339114383753</v>
      </c>
      <c r="Q17" s="66">
        <f t="shared" si="4"/>
        <v>3.7041923832579093</v>
      </c>
      <c r="R17" s="66">
        <f t="shared" si="4"/>
        <v>38.708333918280488</v>
      </c>
      <c r="S17" s="66">
        <f t="shared" si="4"/>
        <v>107.8888845316411</v>
      </c>
      <c r="T17" s="66">
        <f t="shared" si="4"/>
        <v>215.87458060070932</v>
      </c>
      <c r="U17" s="66">
        <f t="shared" si="4"/>
        <v>26.832249244210356</v>
      </c>
      <c r="V17" s="66">
        <f t="shared" si="4"/>
        <v>103.26661362282299</v>
      </c>
      <c r="W17" s="66">
        <f t="shared" si="4"/>
        <v>261.10520324033126</v>
      </c>
      <c r="X17" s="66">
        <f t="shared" si="4"/>
        <v>18.835156313193202</v>
      </c>
      <c r="Y17" s="66">
        <f t="shared" si="4"/>
        <v>0.33405183755177692</v>
      </c>
      <c r="Z17" s="66">
        <f t="shared" si="4"/>
        <v>64.657462045192787</v>
      </c>
      <c r="AA17" s="66">
        <f t="shared" si="4"/>
        <v>56.544830673758049</v>
      </c>
      <c r="AB17" s="66">
        <f t="shared" si="4"/>
        <v>15.965704764236321</v>
      </c>
      <c r="AC17" s="66">
        <f t="shared" si="4"/>
        <v>42.831161198676796</v>
      </c>
      <c r="AD17" s="66">
        <f t="shared" si="4"/>
        <v>88.871380350334817</v>
      </c>
      <c r="AE17" s="66">
        <f t="shared" ref="AE17:AH17" si="5">AE3/AE$12*100</f>
        <v>38.033697395271645</v>
      </c>
      <c r="AF17" s="66">
        <f t="shared" si="5"/>
        <v>60.996784216128816</v>
      </c>
      <c r="AG17" s="66">
        <f t="shared" si="5"/>
        <v>97.667726434770913</v>
      </c>
      <c r="AH17" s="66">
        <f t="shared" si="5"/>
        <v>59.686579429283768</v>
      </c>
      <c r="AI17" s="66">
        <f t="shared" ref="AI17:BL17" si="6">AI3/AI$12*100</f>
        <v>80.7618146320291</v>
      </c>
      <c r="AJ17" s="66">
        <f t="shared" si="6"/>
        <v>40.567211385818844</v>
      </c>
      <c r="AK17" s="66">
        <f t="shared" si="6"/>
        <v>80.548923168298003</v>
      </c>
      <c r="AL17" s="66">
        <f t="shared" si="6"/>
        <v>34.250900014262562</v>
      </c>
      <c r="AM17" s="66">
        <f t="shared" si="6"/>
        <v>71.491061465369015</v>
      </c>
      <c r="AN17" s="66">
        <f t="shared" si="6"/>
        <v>37.988110189513137</v>
      </c>
      <c r="AO17" s="66">
        <f t="shared" si="6"/>
        <v>26.12190342044693</v>
      </c>
      <c r="AP17" s="66">
        <f t="shared" si="6"/>
        <v>17.465736374572547</v>
      </c>
      <c r="AQ17" s="66">
        <f t="shared" si="6"/>
        <v>63.498222342781332</v>
      </c>
      <c r="AR17" s="66">
        <f t="shared" si="6"/>
        <v>45.800112274636412</v>
      </c>
      <c r="AS17" s="66">
        <f t="shared" si="6"/>
        <v>4.5465580434272121</v>
      </c>
      <c r="AT17" s="66">
        <f t="shared" si="6"/>
        <v>72.4212856855833</v>
      </c>
      <c r="AU17" s="66">
        <f t="shared" si="6"/>
        <v>68.086186127396658</v>
      </c>
      <c r="AV17" s="66">
        <f t="shared" si="6"/>
        <v>38.886831483548043</v>
      </c>
      <c r="AW17" s="66">
        <f t="shared" si="6"/>
        <v>113.4519436605903</v>
      </c>
      <c r="AX17" s="66">
        <f t="shared" si="6"/>
        <v>133.46689792667485</v>
      </c>
      <c r="AY17" s="66">
        <f t="shared" si="6"/>
        <v>89.513856409528984</v>
      </c>
      <c r="AZ17" s="66">
        <f t="shared" si="6"/>
        <v>83.692023852403267</v>
      </c>
      <c r="BA17" s="66">
        <f t="shared" si="6"/>
        <v>86.71402657774621</v>
      </c>
      <c r="BB17" s="66">
        <f t="shared" si="6"/>
        <v>94.142512699343044</v>
      </c>
      <c r="BC17" s="66">
        <f t="shared" si="6"/>
        <v>99.398397643819351</v>
      </c>
      <c r="BD17" s="66">
        <f t="shared" si="6"/>
        <v>102.73801589182625</v>
      </c>
      <c r="BE17" s="66">
        <f t="shared" si="6"/>
        <v>100.97417694159691</v>
      </c>
      <c r="BF17" s="66">
        <f t="shared" si="6"/>
        <v>100.83843078501391</v>
      </c>
      <c r="BG17" s="66">
        <f t="shared" si="6"/>
        <v>151.41970432289799</v>
      </c>
      <c r="BH17" s="66">
        <f t="shared" si="6"/>
        <v>0.47101766775267107</v>
      </c>
      <c r="BI17" s="66">
        <f t="shared" si="6"/>
        <v>150.76579004972047</v>
      </c>
      <c r="BJ17" s="66">
        <f t="shared" si="6"/>
        <v>190.0013286107216</v>
      </c>
      <c r="BK17" s="66">
        <f t="shared" si="6"/>
        <v>166.03111101246415</v>
      </c>
      <c r="BL17" s="66">
        <f t="shared" si="6"/>
        <v>72.198641962330043</v>
      </c>
      <c r="BM17" s="66">
        <f t="shared" ref="BM17:BP17" si="7">BM3/BM$12*100</f>
        <v>522.84639343995138</v>
      </c>
      <c r="BN17" s="66">
        <f t="shared" si="7"/>
        <v>378.47632987910174</v>
      </c>
      <c r="BO17" s="66">
        <f t="shared" si="7"/>
        <v>91.096238723763292</v>
      </c>
      <c r="BP17" s="66">
        <f t="shared" si="7"/>
        <v>204.6672594663045</v>
      </c>
    </row>
    <row r="18" spans="1:68" x14ac:dyDescent="0.2">
      <c r="A18" s="58">
        <v>3</v>
      </c>
      <c r="B18" s="83" t="s">
        <v>146</v>
      </c>
      <c r="C18" s="66">
        <f>C4/C$12*100</f>
        <v>53.745746779676509</v>
      </c>
      <c r="D18" s="66">
        <f t="shared" ref="D18:AD18" si="8">D4/D$12*100</f>
        <v>24.767463572597407</v>
      </c>
      <c r="E18" s="66">
        <f t="shared" si="8"/>
        <v>93.051899650404508</v>
      </c>
      <c r="F18" s="66">
        <f t="shared" si="8"/>
        <v>73.481998934791818</v>
      </c>
      <c r="G18" s="66">
        <f t="shared" si="8"/>
        <v>173.13351330265877</v>
      </c>
      <c r="H18" s="66">
        <f t="shared" si="8"/>
        <v>26.616827453978516</v>
      </c>
      <c r="I18" s="66">
        <f t="shared" si="8"/>
        <v>46.082648500779619</v>
      </c>
      <c r="J18" s="66">
        <f t="shared" si="8"/>
        <v>78.968832673876946</v>
      </c>
      <c r="K18" s="66">
        <f t="shared" si="8"/>
        <v>125.06717450053935</v>
      </c>
      <c r="L18" s="66">
        <f t="shared" si="8"/>
        <v>112.27406257980164</v>
      </c>
      <c r="M18" s="66">
        <f t="shared" si="8"/>
        <v>159.12945070079712</v>
      </c>
      <c r="N18" s="66">
        <f t="shared" si="8"/>
        <v>93.264570304571052</v>
      </c>
      <c r="O18" s="66">
        <f t="shared" si="8"/>
        <v>126.61321081025432</v>
      </c>
      <c r="P18" s="66">
        <f t="shared" si="8"/>
        <v>27.754939459254153</v>
      </c>
      <c r="Q18" s="66">
        <f t="shared" si="8"/>
        <v>144.39973272099002</v>
      </c>
      <c r="R18" s="66">
        <f t="shared" si="8"/>
        <v>70.662494219836915</v>
      </c>
      <c r="S18" s="66">
        <f t="shared" si="8"/>
        <v>83.178171188367216</v>
      </c>
      <c r="T18" s="66">
        <f t="shared" si="8"/>
        <v>92.328160130513524</v>
      </c>
      <c r="U18" s="66">
        <f t="shared" si="8"/>
        <v>179.53149050903386</v>
      </c>
      <c r="V18" s="66">
        <f t="shared" si="8"/>
        <v>94.150719388640098</v>
      </c>
      <c r="W18" s="66">
        <f t="shared" si="8"/>
        <v>15.013110848022565</v>
      </c>
      <c r="X18" s="66">
        <f t="shared" si="8"/>
        <v>180.67521609227092</v>
      </c>
      <c r="Y18" s="66">
        <f t="shared" si="8"/>
        <v>3.4131399130168667</v>
      </c>
      <c r="Z18" s="66">
        <f t="shared" si="8"/>
        <v>93.215558008430875</v>
      </c>
      <c r="AA18" s="66">
        <f t="shared" si="8"/>
        <v>104.04353279812879</v>
      </c>
      <c r="AB18" s="66">
        <f t="shared" si="8"/>
        <v>125.00750708157393</v>
      </c>
      <c r="AC18" s="66">
        <f t="shared" si="8"/>
        <v>145.28927911610896</v>
      </c>
      <c r="AD18" s="66">
        <f t="shared" si="8"/>
        <v>200.36137232852019</v>
      </c>
      <c r="AE18" s="66">
        <f t="shared" ref="AE18:AH18" si="9">AE4/AE$12*100</f>
        <v>136.50970653370348</v>
      </c>
      <c r="AF18" s="66">
        <f t="shared" si="9"/>
        <v>238.58100026966781</v>
      </c>
      <c r="AG18" s="66">
        <f t="shared" si="9"/>
        <v>195.8840812232603</v>
      </c>
      <c r="AH18" s="66">
        <f t="shared" si="9"/>
        <v>98.712494154164034</v>
      </c>
      <c r="AI18" s="66">
        <f t="shared" ref="AI18:BL18" si="10">AI4/AI$12*100</f>
        <v>130.2582704618963</v>
      </c>
      <c r="AJ18" s="66">
        <f t="shared" si="10"/>
        <v>102.18524069807037</v>
      </c>
      <c r="AK18" s="66">
        <f t="shared" si="10"/>
        <v>120.34284041624743</v>
      </c>
      <c r="AL18" s="66">
        <f t="shared" si="10"/>
        <v>170.1988199353045</v>
      </c>
      <c r="AM18" s="66">
        <f t="shared" si="10"/>
        <v>132.93753528993497</v>
      </c>
      <c r="AN18" s="66">
        <f t="shared" si="10"/>
        <v>177.87629094849197</v>
      </c>
      <c r="AO18" s="66">
        <f t="shared" si="10"/>
        <v>172.55161361060524</v>
      </c>
      <c r="AP18" s="66">
        <f t="shared" si="10"/>
        <v>146.30084245650781</v>
      </c>
      <c r="AQ18" s="66">
        <f t="shared" si="10"/>
        <v>132.20932945232201</v>
      </c>
      <c r="AR18" s="66">
        <f t="shared" si="10"/>
        <v>143.9507243507849</v>
      </c>
      <c r="AS18" s="66">
        <f t="shared" si="10"/>
        <v>51.850299158659929</v>
      </c>
      <c r="AT18" s="66">
        <f t="shared" si="10"/>
        <v>211.44245854187514</v>
      </c>
      <c r="AU18" s="66">
        <f t="shared" si="10"/>
        <v>56.137850333017738</v>
      </c>
      <c r="AV18" s="66">
        <f t="shared" si="10"/>
        <v>162.10164677916387</v>
      </c>
      <c r="AW18" s="66">
        <f t="shared" si="10"/>
        <v>96.377042379595935</v>
      </c>
      <c r="AX18" s="66">
        <f t="shared" si="10"/>
        <v>193.86291235566733</v>
      </c>
      <c r="AY18" s="66">
        <f t="shared" si="10"/>
        <v>116.31183873883673</v>
      </c>
      <c r="AZ18" s="66">
        <f t="shared" si="10"/>
        <v>93.402747322098563</v>
      </c>
      <c r="BA18" s="66">
        <f t="shared" si="10"/>
        <v>104.34939406475996</v>
      </c>
      <c r="BB18" s="66">
        <f t="shared" si="10"/>
        <v>120.53468289389227</v>
      </c>
      <c r="BC18" s="66">
        <f t="shared" si="10"/>
        <v>128.59667668910703</v>
      </c>
      <c r="BD18" s="66">
        <f t="shared" si="10"/>
        <v>115.27868634936951</v>
      </c>
      <c r="BE18" s="66">
        <f t="shared" si="10"/>
        <v>96.703133201009109</v>
      </c>
      <c r="BF18" s="66">
        <f t="shared" si="10"/>
        <v>104.09893357086331</v>
      </c>
      <c r="BG18" s="66">
        <f t="shared" si="10"/>
        <v>113.85302688105614</v>
      </c>
      <c r="BH18" s="66">
        <f t="shared" si="10"/>
        <v>0.50625886810750453</v>
      </c>
      <c r="BI18" s="66">
        <f t="shared" si="10"/>
        <v>116.49041055965735</v>
      </c>
      <c r="BJ18" s="66">
        <f t="shared" si="10"/>
        <v>274.50022196984361</v>
      </c>
      <c r="BK18" s="66">
        <f t="shared" si="10"/>
        <v>126.07960752216425</v>
      </c>
      <c r="BL18" s="66">
        <f t="shared" si="10"/>
        <v>62.688282488114467</v>
      </c>
      <c r="BM18" s="66">
        <f t="shared" ref="BM18:BP18" si="11">BM4/BM$12*100</f>
        <v>316.59706447469819</v>
      </c>
      <c r="BN18" s="66">
        <f t="shared" si="11"/>
        <v>241.36112739833334</v>
      </c>
      <c r="BO18" s="66">
        <f t="shared" si="11"/>
        <v>219.25211972952079</v>
      </c>
      <c r="BP18" s="66">
        <f t="shared" si="11"/>
        <v>270.66896028156725</v>
      </c>
    </row>
    <row r="19" spans="1:68" x14ac:dyDescent="0.2">
      <c r="A19" s="59">
        <v>4</v>
      </c>
      <c r="B19" s="87" t="s">
        <v>121</v>
      </c>
      <c r="C19" s="66">
        <f>C5/C$12*100</f>
        <v>287.48029859535478</v>
      </c>
      <c r="D19" s="66">
        <f t="shared" ref="D19:AD19" si="12">D5/D$12*100</f>
        <v>111.5842254386921</v>
      </c>
      <c r="E19" s="66">
        <f t="shared" si="12"/>
        <v>143.78614664397128</v>
      </c>
      <c r="F19" s="66">
        <f t="shared" si="12"/>
        <v>124.42182102596699</v>
      </c>
      <c r="G19" s="66">
        <f t="shared" si="12"/>
        <v>50.016000173409658</v>
      </c>
      <c r="H19" s="66">
        <f t="shared" si="12"/>
        <v>77.6042950194539</v>
      </c>
      <c r="I19" s="66">
        <f t="shared" si="12"/>
        <v>38.814564331503412</v>
      </c>
      <c r="J19" s="66">
        <f t="shared" si="12"/>
        <v>86.532551243651966</v>
      </c>
      <c r="K19" s="66">
        <f t="shared" si="12"/>
        <v>94.55272933538636</v>
      </c>
      <c r="L19" s="66">
        <f t="shared" si="12"/>
        <v>68.842840035191259</v>
      </c>
      <c r="M19" s="66">
        <f t="shared" si="12"/>
        <v>74.498817339914496</v>
      </c>
      <c r="N19" s="66">
        <f t="shared" si="12"/>
        <v>98.127038947628847</v>
      </c>
      <c r="O19" s="66">
        <f t="shared" si="12"/>
        <v>104.4678583736562</v>
      </c>
      <c r="P19" s="66">
        <f t="shared" si="12"/>
        <v>106.42307213961892</v>
      </c>
      <c r="Q19" s="66">
        <f t="shared" si="12"/>
        <v>42.362494752503665</v>
      </c>
      <c r="R19" s="66">
        <f t="shared" si="12"/>
        <v>99.623723834840931</v>
      </c>
      <c r="S19" s="66">
        <f t="shared" si="12"/>
        <v>107.4602563406263</v>
      </c>
      <c r="T19" s="66">
        <f t="shared" si="12"/>
        <v>95.142086477864254</v>
      </c>
      <c r="U19" s="66">
        <f t="shared" si="12"/>
        <v>68.194076890604236</v>
      </c>
      <c r="V19" s="66">
        <f t="shared" si="12"/>
        <v>104.06084229501225</v>
      </c>
      <c r="W19" s="66">
        <f t="shared" si="12"/>
        <v>67.486993749499575</v>
      </c>
      <c r="X19" s="66">
        <f t="shared" si="12"/>
        <v>73.140935926779534</v>
      </c>
      <c r="Y19" s="66">
        <f t="shared" si="12"/>
        <v>6.8968750903127072</v>
      </c>
      <c r="Z19" s="66">
        <f t="shared" si="12"/>
        <v>100.93861215920188</v>
      </c>
      <c r="AA19" s="66">
        <f t="shared" si="12"/>
        <v>102.30049616430851</v>
      </c>
      <c r="AB19" s="66">
        <f t="shared" si="12"/>
        <v>23.884363112051588</v>
      </c>
      <c r="AC19" s="66">
        <f t="shared" si="12"/>
        <v>63.728462992453181</v>
      </c>
      <c r="AD19" s="66">
        <f t="shared" si="12"/>
        <v>58.339523957940962</v>
      </c>
      <c r="AE19" s="66">
        <f t="shared" ref="AE19:AH19" si="13">AE5/AE$12*100</f>
        <v>41.229172338360904</v>
      </c>
      <c r="AF19" s="66">
        <f t="shared" si="13"/>
        <v>74.159675088985807</v>
      </c>
      <c r="AG19" s="66">
        <f t="shared" si="13"/>
        <v>78.979591312554973</v>
      </c>
      <c r="AH19" s="66">
        <f t="shared" si="13"/>
        <v>98.815017489356933</v>
      </c>
      <c r="AI19" s="66">
        <f t="shared" ref="AI19:BL19" si="14">AI5/AI$12*100</f>
        <v>93.98601364588221</v>
      </c>
      <c r="AJ19" s="66">
        <f t="shared" si="14"/>
        <v>61.155141927039111</v>
      </c>
      <c r="AK19" s="66">
        <f t="shared" si="14"/>
        <v>91.431754947095413</v>
      </c>
      <c r="AL19" s="66">
        <f t="shared" si="14"/>
        <v>48.153993069930053</v>
      </c>
      <c r="AM19" s="66">
        <f t="shared" si="14"/>
        <v>82.778992105374115</v>
      </c>
      <c r="AN19" s="66">
        <f t="shared" si="14"/>
        <v>53.941885673060796</v>
      </c>
      <c r="AO19" s="66">
        <f t="shared" si="14"/>
        <v>41.16963109825921</v>
      </c>
      <c r="AP19" s="66">
        <f t="shared" si="14"/>
        <v>35.244983969835104</v>
      </c>
      <c r="AQ19" s="66">
        <f t="shared" si="14"/>
        <v>76.707782914798074</v>
      </c>
      <c r="AR19" s="66">
        <f t="shared" si="14"/>
        <v>60.315280544388358</v>
      </c>
      <c r="AS19" s="66">
        <f t="shared" si="14"/>
        <v>114.44254690110627</v>
      </c>
      <c r="AT19" s="66">
        <f t="shared" si="14"/>
        <v>78.467485161711267</v>
      </c>
      <c r="AU19" s="66">
        <f t="shared" si="14"/>
        <v>91.970846032216244</v>
      </c>
      <c r="AV19" s="66">
        <f t="shared" si="14"/>
        <v>76.656205132097</v>
      </c>
      <c r="AW19" s="66">
        <f t="shared" si="14"/>
        <v>89.423289798868964</v>
      </c>
      <c r="AX19" s="66">
        <f t="shared" si="14"/>
        <v>84.840300984685982</v>
      </c>
      <c r="AY19" s="66">
        <f t="shared" si="14"/>
        <v>98.769639609638077</v>
      </c>
      <c r="AZ19" s="66">
        <f t="shared" si="14"/>
        <v>102.73823678884719</v>
      </c>
      <c r="BA19" s="66">
        <f t="shared" si="14"/>
        <v>100.01425520315708</v>
      </c>
      <c r="BB19" s="66">
        <f t="shared" si="14"/>
        <v>96.840838836400337</v>
      </c>
      <c r="BC19" s="66">
        <f t="shared" si="14"/>
        <v>98.4219985725219</v>
      </c>
      <c r="BD19" s="66">
        <f t="shared" si="14"/>
        <v>101.54950657105995</v>
      </c>
      <c r="BE19" s="66">
        <f t="shared" si="14"/>
        <v>104.86819514465515</v>
      </c>
      <c r="BF19" s="66">
        <f t="shared" si="14"/>
        <v>104.41864708809038</v>
      </c>
      <c r="BG19" s="66">
        <f t="shared" si="14"/>
        <v>173.09752877551077</v>
      </c>
      <c r="BH19" s="66">
        <f t="shared" si="14"/>
        <v>4.5506512024143024</v>
      </c>
      <c r="BI19" s="66">
        <f t="shared" si="14"/>
        <v>235.33532685117865</v>
      </c>
      <c r="BJ19" s="66">
        <f t="shared" si="14"/>
        <v>121.10733835015152</v>
      </c>
      <c r="BK19" s="66">
        <f t="shared" si="14"/>
        <v>190.4407164205098</v>
      </c>
      <c r="BL19" s="66">
        <f t="shared" si="14"/>
        <v>84.865934602127382</v>
      </c>
      <c r="BM19" s="66">
        <f t="shared" ref="BM19:BP19" si="15">BM5/BM$12*100</f>
        <v>143.90864842231949</v>
      </c>
      <c r="BN19" s="66">
        <f t="shared" si="15"/>
        <v>86.729575888325911</v>
      </c>
      <c r="BO19" s="66">
        <f t="shared" si="15"/>
        <v>93.254185660849387</v>
      </c>
      <c r="BP19" s="66">
        <f t="shared" si="15"/>
        <v>118.46600176202135</v>
      </c>
    </row>
    <row r="20" spans="1:68" x14ac:dyDescent="0.2">
      <c r="A20" s="60">
        <v>5</v>
      </c>
      <c r="B20" s="91" t="s">
        <v>47</v>
      </c>
      <c r="C20" s="66">
        <f>C6/C$12*100</f>
        <v>139.30077923877394</v>
      </c>
      <c r="D20" s="66">
        <f t="shared" ref="D20:AD20" si="16">D6/D$12*100</f>
        <v>321.34481288082088</v>
      </c>
      <c r="E20" s="66">
        <f t="shared" si="16"/>
        <v>64.467297457495107</v>
      </c>
      <c r="F20" s="66">
        <f t="shared" si="16"/>
        <v>87.771988978024879</v>
      </c>
      <c r="G20" s="66">
        <f t="shared" si="16"/>
        <v>46.279208063145447</v>
      </c>
      <c r="H20" s="66">
        <f t="shared" si="16"/>
        <v>498.46174037726894</v>
      </c>
      <c r="I20" s="66">
        <f t="shared" si="16"/>
        <v>230.68414594437212</v>
      </c>
      <c r="J20" s="66">
        <f t="shared" si="16"/>
        <v>136.14963313127112</v>
      </c>
      <c r="K20" s="66">
        <f t="shared" si="16"/>
        <v>95.353818335776324</v>
      </c>
      <c r="L20" s="66">
        <f t="shared" si="16"/>
        <v>76.227388197635889</v>
      </c>
      <c r="M20" s="66">
        <f t="shared" si="16"/>
        <v>56.696018394582801</v>
      </c>
      <c r="N20" s="66">
        <f t="shared" si="16"/>
        <v>105.82337686703929</v>
      </c>
      <c r="O20" s="66">
        <f t="shared" si="16"/>
        <v>74.018746605085553</v>
      </c>
      <c r="P20" s="66">
        <f t="shared" si="16"/>
        <v>168.7054384733064</v>
      </c>
      <c r="Q20" s="66">
        <f t="shared" si="16"/>
        <v>63.052984872802185</v>
      </c>
      <c r="R20" s="66">
        <f t="shared" si="16"/>
        <v>161.18240478983978</v>
      </c>
      <c r="S20" s="66">
        <f t="shared" si="16"/>
        <v>112.59616893669582</v>
      </c>
      <c r="T20" s="66">
        <f t="shared" si="16"/>
        <v>6.0492926287005204</v>
      </c>
      <c r="U20" s="66">
        <f t="shared" si="16"/>
        <v>72.164230257124856</v>
      </c>
      <c r="V20" s="66">
        <f t="shared" si="16"/>
        <v>106.1964511327931</v>
      </c>
      <c r="W20" s="66">
        <f t="shared" si="16"/>
        <v>37.364177866639494</v>
      </c>
      <c r="X20" s="66">
        <f t="shared" si="16"/>
        <v>67.493177319867442</v>
      </c>
      <c r="Y20" s="66">
        <f t="shared" si="16"/>
        <v>439.13493613367922</v>
      </c>
      <c r="Z20" s="66">
        <f t="shared" si="16"/>
        <v>102.74249049386324</v>
      </c>
      <c r="AA20" s="66">
        <f t="shared" si="16"/>
        <v>93.555829708054119</v>
      </c>
      <c r="AB20" s="66">
        <f t="shared" si="16"/>
        <v>7.9501718612683128</v>
      </c>
      <c r="AC20" s="66">
        <f t="shared" si="16"/>
        <v>83.097382924638723</v>
      </c>
      <c r="AD20" s="66">
        <f t="shared" si="16"/>
        <v>15.836917967817685</v>
      </c>
      <c r="AE20" s="66">
        <f t="shared" ref="AE20:AH20" si="17">AE6/AE$12*100</f>
        <v>180.18691714253993</v>
      </c>
      <c r="AF20" s="66">
        <f t="shared" si="17"/>
        <v>19.656787925860129</v>
      </c>
      <c r="AG20" s="66">
        <f t="shared" si="17"/>
        <v>23.678317483862081</v>
      </c>
      <c r="AH20" s="66">
        <f t="shared" si="17"/>
        <v>91.54751265280602</v>
      </c>
      <c r="AI20" s="66">
        <f t="shared" ref="AI20:BL20" si="18">AI6/AI$12*100</f>
        <v>88.498399420517998</v>
      </c>
      <c r="AJ20" s="66">
        <f t="shared" si="18"/>
        <v>51.733868940339356</v>
      </c>
      <c r="AK20" s="66">
        <f t="shared" si="18"/>
        <v>98.888290693244201</v>
      </c>
      <c r="AL20" s="66">
        <f t="shared" si="18"/>
        <v>50.138629230674148</v>
      </c>
      <c r="AM20" s="66">
        <f t="shared" si="18"/>
        <v>88.630766983956221</v>
      </c>
      <c r="AN20" s="66">
        <f t="shared" si="18"/>
        <v>39.49162498614767</v>
      </c>
      <c r="AO20" s="66">
        <f t="shared" si="18"/>
        <v>32.83403856067266</v>
      </c>
      <c r="AP20" s="66">
        <f t="shared" si="18"/>
        <v>33.582734983545812</v>
      </c>
      <c r="AQ20" s="66">
        <f t="shared" si="18"/>
        <v>65.964189896372631</v>
      </c>
      <c r="AR20" s="66">
        <f t="shared" si="18"/>
        <v>51.831507714847191</v>
      </c>
      <c r="AS20" s="66">
        <f t="shared" si="18"/>
        <v>95.306250616821202</v>
      </c>
      <c r="AT20" s="66">
        <f t="shared" si="18"/>
        <v>46.676453532309154</v>
      </c>
      <c r="AU20" s="66">
        <f t="shared" si="18"/>
        <v>147.17295320011135</v>
      </c>
      <c r="AV20" s="66">
        <f t="shared" si="18"/>
        <v>29.41693123262214</v>
      </c>
      <c r="AW20" s="66">
        <f t="shared" si="18"/>
        <v>63.351691901413545</v>
      </c>
      <c r="AX20" s="66">
        <f t="shared" si="18"/>
        <v>45.964267633624409</v>
      </c>
      <c r="AY20" s="66">
        <f t="shared" si="18"/>
        <v>98.384553260894293</v>
      </c>
      <c r="AZ20" s="66">
        <f t="shared" si="18"/>
        <v>103.58543321110336</v>
      </c>
      <c r="BA20" s="66">
        <f t="shared" si="18"/>
        <v>97.719881924974899</v>
      </c>
      <c r="BB20" s="66">
        <f t="shared" si="18"/>
        <v>94.818284849892407</v>
      </c>
      <c r="BC20" s="66">
        <f t="shared" si="18"/>
        <v>90.961614736864988</v>
      </c>
      <c r="BD20" s="66">
        <f t="shared" si="18"/>
        <v>93.102950817612296</v>
      </c>
      <c r="BE20" s="66">
        <f t="shared" si="18"/>
        <v>95.482134998892676</v>
      </c>
      <c r="BF20" s="66">
        <f t="shared" si="18"/>
        <v>78.751201405541607</v>
      </c>
      <c r="BG20" s="66">
        <f t="shared" si="18"/>
        <v>39.722857279793914</v>
      </c>
      <c r="BH20" s="66">
        <f t="shared" si="18"/>
        <v>189.87712310025628</v>
      </c>
      <c r="BI20" s="66">
        <f t="shared" si="18"/>
        <v>48.511629584216379</v>
      </c>
      <c r="BJ20" s="66">
        <f t="shared" si="18"/>
        <v>12.724685016767809</v>
      </c>
      <c r="BK20" s="66">
        <f t="shared" si="18"/>
        <v>32.458689453580128</v>
      </c>
      <c r="BL20" s="66">
        <f t="shared" si="18"/>
        <v>125.86058356794172</v>
      </c>
      <c r="BM20" s="66">
        <f t="shared" ref="BM20:BP20" si="19">BM6/BM$12*100</f>
        <v>8.2178249862705641</v>
      </c>
      <c r="BN20" s="66">
        <f t="shared" si="19"/>
        <v>100.10710289453574</v>
      </c>
      <c r="BO20" s="66">
        <f t="shared" si="19"/>
        <v>8.052550146568338</v>
      </c>
      <c r="BP20" s="66">
        <f t="shared" si="19"/>
        <v>10.248447077797634</v>
      </c>
    </row>
    <row r="21" spans="1:68" x14ac:dyDescent="0.2">
      <c r="A21" s="95">
        <v>6</v>
      </c>
      <c r="B21" s="96" t="s">
        <v>147</v>
      </c>
      <c r="C21" s="66">
        <f t="shared" ref="C21:AD21" si="20">C7/C$12*100</f>
        <v>67.891788312835473</v>
      </c>
      <c r="D21" s="66">
        <f t="shared" si="20"/>
        <v>68.168733397978542</v>
      </c>
      <c r="E21" s="66">
        <f t="shared" si="20"/>
        <v>93.747260140070864</v>
      </c>
      <c r="F21" s="66">
        <f t="shared" si="20"/>
        <v>90.581131414852706</v>
      </c>
      <c r="G21" s="66">
        <f t="shared" si="20"/>
        <v>138.08335657340049</v>
      </c>
      <c r="H21" s="66">
        <f t="shared" si="20"/>
        <v>72.7154407458153</v>
      </c>
      <c r="I21" s="66">
        <f t="shared" si="20"/>
        <v>100.40792132896388</v>
      </c>
      <c r="J21" s="66">
        <f t="shared" si="20"/>
        <v>96.622697324180407</v>
      </c>
      <c r="K21" s="66">
        <f t="shared" si="20"/>
        <v>122.35305115607558</v>
      </c>
      <c r="L21" s="66">
        <f t="shared" si="20"/>
        <v>220.09578560034586</v>
      </c>
      <c r="M21" s="66">
        <f t="shared" si="20"/>
        <v>167.35353551237239</v>
      </c>
      <c r="N21" s="66">
        <f t="shared" si="20"/>
        <v>105.25189919076642</v>
      </c>
      <c r="O21" s="66">
        <f t="shared" si="20"/>
        <v>108.42657761175138</v>
      </c>
      <c r="P21" s="66">
        <f t="shared" si="20"/>
        <v>31.516070416105162</v>
      </c>
      <c r="Q21" s="66">
        <f t="shared" si="20"/>
        <v>274.0890159014271</v>
      </c>
      <c r="R21" s="66">
        <f t="shared" si="20"/>
        <v>134.77793357608999</v>
      </c>
      <c r="S21" s="66">
        <f t="shared" si="20"/>
        <v>80.818505619389327</v>
      </c>
      <c r="T21" s="66">
        <f t="shared" si="20"/>
        <v>27.966982305259148</v>
      </c>
      <c r="U21" s="66">
        <f t="shared" si="20"/>
        <v>209.92412034669411</v>
      </c>
      <c r="V21" s="66">
        <f t="shared" si="20"/>
        <v>90.149842622139914</v>
      </c>
      <c r="W21" s="66">
        <f t="shared" si="20"/>
        <v>2.7582830889198</v>
      </c>
      <c r="X21" s="66">
        <f t="shared" si="20"/>
        <v>219.36220560198785</v>
      </c>
      <c r="Y21" s="66">
        <f t="shared" si="20"/>
        <v>32.196136964041628</v>
      </c>
      <c r="Z21" s="66">
        <f t="shared" si="20"/>
        <v>148.15658413995016</v>
      </c>
      <c r="AA21" s="66">
        <f t="shared" si="20"/>
        <v>145.82081052169011</v>
      </c>
      <c r="AB21" s="66">
        <f t="shared" si="20"/>
        <v>110.92303071655616</v>
      </c>
      <c r="AC21" s="66">
        <f t="shared" si="20"/>
        <v>150.87362952371507</v>
      </c>
      <c r="AD21" s="66">
        <f t="shared" si="20"/>
        <v>157.6197580522431</v>
      </c>
      <c r="AE21" s="66">
        <f t="shared" ref="AE21:AH21" si="21">AE7/AE$12*100</f>
        <v>112.17589038434053</v>
      </c>
      <c r="AF21" s="66">
        <f t="shared" si="21"/>
        <v>181.37355361326428</v>
      </c>
      <c r="AG21" s="66">
        <f t="shared" si="21"/>
        <v>158.56370351529685</v>
      </c>
      <c r="AH21" s="66">
        <f t="shared" si="21"/>
        <v>163.09951917204145</v>
      </c>
      <c r="AI21" s="66">
        <f t="shared" ref="AI21:BL21" si="22">AI7/AI$12*100</f>
        <v>136.80084807851546</v>
      </c>
      <c r="AJ21" s="66">
        <f t="shared" si="22"/>
        <v>143.74247303120373</v>
      </c>
      <c r="AK21" s="66">
        <f t="shared" si="22"/>
        <v>124.72761413289804</v>
      </c>
      <c r="AL21" s="66">
        <f t="shared" si="22"/>
        <v>135.33364964133287</v>
      </c>
      <c r="AM21" s="66">
        <f t="shared" si="22"/>
        <v>137.84683119104011</v>
      </c>
      <c r="AN21" s="66">
        <f t="shared" si="22"/>
        <v>172.34905557826633</v>
      </c>
      <c r="AO21" s="66">
        <f t="shared" si="22"/>
        <v>175.76227069566187</v>
      </c>
      <c r="AP21" s="66">
        <f t="shared" si="22"/>
        <v>192.55783710939102</v>
      </c>
      <c r="AQ21" s="66">
        <f t="shared" si="22"/>
        <v>132.94408355884028</v>
      </c>
      <c r="AR21" s="66">
        <f t="shared" si="22"/>
        <v>132.17437651382272</v>
      </c>
      <c r="AS21" s="66">
        <f t="shared" si="22"/>
        <v>209.07438186841509</v>
      </c>
      <c r="AT21" s="66">
        <f t="shared" si="22"/>
        <v>166.2784755535732</v>
      </c>
      <c r="AU21" s="66">
        <f t="shared" si="22"/>
        <v>94.156443047774502</v>
      </c>
      <c r="AV21" s="66">
        <f t="shared" si="22"/>
        <v>229.74028865114903</v>
      </c>
      <c r="AW21" s="66">
        <f t="shared" si="22"/>
        <v>84.773075308212711</v>
      </c>
      <c r="AX21" s="66">
        <f t="shared" si="22"/>
        <v>64.461883073705209</v>
      </c>
      <c r="AY21" s="66">
        <f t="shared" si="22"/>
        <v>105.69320342496388</v>
      </c>
      <c r="AZ21" s="66">
        <f t="shared" si="22"/>
        <v>122.77774573337328</v>
      </c>
      <c r="BA21" s="66">
        <f t="shared" si="22"/>
        <v>126.48843607567795</v>
      </c>
      <c r="BB21" s="66">
        <f t="shared" si="22"/>
        <v>122.30355892664812</v>
      </c>
      <c r="BC21" s="66">
        <f t="shared" si="22"/>
        <v>114.70590593478138</v>
      </c>
      <c r="BD21" s="66">
        <f t="shared" si="22"/>
        <v>110.12640668185232</v>
      </c>
      <c r="BE21" s="66">
        <f t="shared" si="22"/>
        <v>108.47436327315327</v>
      </c>
      <c r="BF21" s="66">
        <f t="shared" si="22"/>
        <v>116.46858510008138</v>
      </c>
      <c r="BG21" s="66">
        <f t="shared" si="22"/>
        <v>175.7938733468018</v>
      </c>
      <c r="BH21" s="66">
        <f t="shared" si="22"/>
        <v>16.968130036006222</v>
      </c>
      <c r="BI21" s="66">
        <f t="shared" si="22"/>
        <v>159.61443869338393</v>
      </c>
      <c r="BJ21" s="66">
        <f t="shared" si="22"/>
        <v>142.76619115163797</v>
      </c>
      <c r="BK21" s="66">
        <f t="shared" si="22"/>
        <v>183.55235973298153</v>
      </c>
      <c r="BL21" s="66">
        <f t="shared" si="22"/>
        <v>73.698769408664504</v>
      </c>
      <c r="BM21" s="66">
        <f t="shared" ref="BM21:BP21" si="23">BM7/BM$12*100</f>
        <v>161.50507417831631</v>
      </c>
      <c r="BN21" s="66">
        <f t="shared" si="23"/>
        <v>74.361332835967701</v>
      </c>
      <c r="BO21" s="66">
        <f t="shared" si="23"/>
        <v>137.36345491751928</v>
      </c>
      <c r="BP21" s="66">
        <f t="shared" si="23"/>
        <v>148.14170288403443</v>
      </c>
    </row>
    <row r="22" spans="1:68" x14ac:dyDescent="0.2">
      <c r="A22" s="61">
        <v>7</v>
      </c>
      <c r="B22" s="99" t="s">
        <v>148</v>
      </c>
      <c r="C22" s="66">
        <f t="shared" ref="C22:AD22" si="24">C8/C$12*100</f>
        <v>28.674695759927065</v>
      </c>
      <c r="D22" s="66">
        <f t="shared" si="24"/>
        <v>52.771769025821399</v>
      </c>
      <c r="E22" s="66">
        <f t="shared" si="24"/>
        <v>70.987802320932687</v>
      </c>
      <c r="F22" s="66">
        <f t="shared" si="24"/>
        <v>70.49528650676308</v>
      </c>
      <c r="G22" s="66">
        <f t="shared" si="24"/>
        <v>247.56253009713967</v>
      </c>
      <c r="H22" s="66">
        <f t="shared" si="24"/>
        <v>74.33920659670882</v>
      </c>
      <c r="I22" s="66">
        <f t="shared" si="24"/>
        <v>184.03602070495208</v>
      </c>
      <c r="J22" s="66">
        <f t="shared" si="24"/>
        <v>99.306196560441521</v>
      </c>
      <c r="K22" s="66">
        <f t="shared" si="24"/>
        <v>130.02619330269815</v>
      </c>
      <c r="L22" s="66">
        <f t="shared" si="24"/>
        <v>332.72239316686415</v>
      </c>
      <c r="M22" s="66">
        <f t="shared" si="24"/>
        <v>227.7763292394385</v>
      </c>
      <c r="N22" s="66">
        <f t="shared" si="24"/>
        <v>114.74924427282984</v>
      </c>
      <c r="O22" s="66">
        <f t="shared" si="24"/>
        <v>95.404931416008594</v>
      </c>
      <c r="P22" s="66">
        <f t="shared" si="24"/>
        <v>20.934124966082759</v>
      </c>
      <c r="Q22" s="66">
        <f t="shared" si="24"/>
        <v>413.52537914216828</v>
      </c>
      <c r="R22" s="66">
        <f t="shared" si="24"/>
        <v>152.67396221747327</v>
      </c>
      <c r="S22" s="66">
        <f t="shared" si="24"/>
        <v>63.468176815139842</v>
      </c>
      <c r="T22" s="66">
        <f t="shared" si="24"/>
        <v>17.537567488202271</v>
      </c>
      <c r="U22" s="66">
        <f t="shared" si="24"/>
        <v>291.98616036493479</v>
      </c>
      <c r="V22" s="66">
        <f t="shared" si="24"/>
        <v>81.497368559853854</v>
      </c>
      <c r="W22" s="66">
        <f t="shared" si="24"/>
        <v>0.28811748059260273</v>
      </c>
      <c r="X22" s="66">
        <f t="shared" si="24"/>
        <v>296.89680637772153</v>
      </c>
      <c r="Y22" s="66">
        <f t="shared" si="24"/>
        <v>111.51572225743335</v>
      </c>
      <c r="Z22" s="66">
        <f t="shared" si="24"/>
        <v>162.67578740472942</v>
      </c>
      <c r="AA22" s="66">
        <f t="shared" si="24"/>
        <v>170.82996760020831</v>
      </c>
      <c r="AB22" s="66">
        <f t="shared" si="24"/>
        <v>308.97349904009343</v>
      </c>
      <c r="AC22" s="66">
        <f t="shared" si="24"/>
        <v>239.1081460923651</v>
      </c>
      <c r="AD22" s="66">
        <f t="shared" si="24"/>
        <v>245.15057398404511</v>
      </c>
      <c r="AE22" s="66">
        <f t="shared" ref="AE22:AH22" si="25">AE8/AE$12*100</f>
        <v>187.75356437115062</v>
      </c>
      <c r="AF22" s="66">
        <f t="shared" si="25"/>
        <v>270.53200767176895</v>
      </c>
      <c r="AG22" s="66">
        <f t="shared" si="25"/>
        <v>201.59956614329334</v>
      </c>
      <c r="AH22" s="66">
        <f t="shared" si="25"/>
        <v>184.66085821718363</v>
      </c>
      <c r="AI22" s="66">
        <f t="shared" ref="AI22:BL22" si="26">AI8/AI$12*100</f>
        <v>154.70209261868035</v>
      </c>
      <c r="AJ22" s="66">
        <f t="shared" si="26"/>
        <v>214.6647142366092</v>
      </c>
      <c r="AK22" s="66">
        <f t="shared" si="26"/>
        <v>132.311284944818</v>
      </c>
      <c r="AL22" s="66">
        <f t="shared" si="26"/>
        <v>243.1718243507612</v>
      </c>
      <c r="AM22" s="66">
        <f t="shared" si="26"/>
        <v>160.47557187644449</v>
      </c>
      <c r="AN22" s="66">
        <f t="shared" si="26"/>
        <v>252.1652364945723</v>
      </c>
      <c r="AO22" s="66">
        <f t="shared" si="26"/>
        <v>314.60885835440126</v>
      </c>
      <c r="AP22" s="66">
        <f t="shared" si="26"/>
        <v>361.74616574122825</v>
      </c>
      <c r="AQ22" s="66">
        <f t="shared" si="26"/>
        <v>179.37346068486625</v>
      </c>
      <c r="AR22" s="66">
        <f t="shared" si="26"/>
        <v>201.74403565474927</v>
      </c>
      <c r="AS22" s="66">
        <f t="shared" si="26"/>
        <v>270.97956151158104</v>
      </c>
      <c r="AT22" s="66">
        <f t="shared" si="26"/>
        <v>214.40494196207629</v>
      </c>
      <c r="AU22" s="66">
        <f t="shared" si="26"/>
        <v>120.69759975498262</v>
      </c>
      <c r="AV22" s="66">
        <f t="shared" si="26"/>
        <v>301.41593283309902</v>
      </c>
      <c r="AW22" s="66">
        <f t="shared" si="26"/>
        <v>60.214020036750441</v>
      </c>
      <c r="AX22" s="66">
        <f t="shared" si="26"/>
        <v>49.79306527476124</v>
      </c>
      <c r="AY22" s="66">
        <f t="shared" si="26"/>
        <v>110.81064106930884</v>
      </c>
      <c r="AZ22" s="66">
        <f t="shared" si="26"/>
        <v>132.43165832393856</v>
      </c>
      <c r="BA22" s="66">
        <f t="shared" si="26"/>
        <v>136.67741707969256</v>
      </c>
      <c r="BB22" s="66">
        <f t="shared" si="26"/>
        <v>122.64416206176409</v>
      </c>
      <c r="BC22" s="66">
        <f t="shared" si="26"/>
        <v>112.77992800653507</v>
      </c>
      <c r="BD22" s="66">
        <f t="shared" si="26"/>
        <v>104.88397680658213</v>
      </c>
      <c r="BE22" s="66">
        <f t="shared" si="26"/>
        <v>104.19242474888695</v>
      </c>
      <c r="BF22" s="66">
        <f t="shared" si="26"/>
        <v>117.23946462768657</v>
      </c>
      <c r="BG22" s="66">
        <f t="shared" si="26"/>
        <v>152.02229730300434</v>
      </c>
      <c r="BH22" s="66">
        <f t="shared" si="26"/>
        <v>47.184076580886099</v>
      </c>
      <c r="BI22" s="66">
        <f t="shared" si="26"/>
        <v>109.96750114482525</v>
      </c>
      <c r="BJ22" s="66">
        <f t="shared" si="26"/>
        <v>138.64710902226915</v>
      </c>
      <c r="BK22" s="66">
        <f t="shared" si="26"/>
        <v>154.05207612423476</v>
      </c>
      <c r="BL22" s="66">
        <f t="shared" si="26"/>
        <v>63.3153060379151</v>
      </c>
      <c r="BM22" s="66">
        <f t="shared" ref="BM22:BP22" si="27">BM8/BM$12*100</f>
        <v>144.29621997641223</v>
      </c>
      <c r="BN22" s="66">
        <f t="shared" si="27"/>
        <v>69.247151011156987</v>
      </c>
      <c r="BO22" s="66">
        <f t="shared" si="27"/>
        <v>164.63237541506902</v>
      </c>
      <c r="BP22" s="66">
        <f t="shared" si="27"/>
        <v>157.17298242976494</v>
      </c>
    </row>
    <row r="23" spans="1:68" x14ac:dyDescent="0.2">
      <c r="A23" s="62">
        <v>8</v>
      </c>
      <c r="B23" s="103" t="s">
        <v>53</v>
      </c>
      <c r="C23" s="66">
        <f t="shared" ref="C23:AD23" si="28">C9/C$12*100</f>
        <v>50.158398506078505</v>
      </c>
      <c r="D23" s="66">
        <f t="shared" si="28"/>
        <v>188.6640778111616</v>
      </c>
      <c r="E23" s="66">
        <f t="shared" si="28"/>
        <v>196.25151694251355</v>
      </c>
      <c r="F23" s="66">
        <f t="shared" si="28"/>
        <v>205.0654919493486</v>
      </c>
      <c r="G23" s="66">
        <f t="shared" si="28"/>
        <v>391.26352273534116</v>
      </c>
      <c r="H23" s="66">
        <f t="shared" si="28"/>
        <v>96.13381886185654</v>
      </c>
      <c r="I23" s="66">
        <f t="shared" si="28"/>
        <v>376.13656621891175</v>
      </c>
      <c r="J23" s="66">
        <f t="shared" si="28"/>
        <v>104.4911627406258</v>
      </c>
      <c r="K23" s="66">
        <f t="shared" si="28"/>
        <v>135.96463181881424</v>
      </c>
      <c r="L23" s="66">
        <f t="shared" si="28"/>
        <v>361.86174543485095</v>
      </c>
      <c r="M23" s="66">
        <f t="shared" si="28"/>
        <v>262.2194112146646</v>
      </c>
      <c r="N23" s="66">
        <f t="shared" si="28"/>
        <v>119.15760420499933</v>
      </c>
      <c r="O23" s="66">
        <f t="shared" si="28"/>
        <v>82.496811809727816</v>
      </c>
      <c r="P23" s="66">
        <f t="shared" si="28"/>
        <v>30.780434965941872</v>
      </c>
      <c r="Q23" s="66">
        <f t="shared" si="28"/>
        <v>480.39162918914667</v>
      </c>
      <c r="R23" s="66">
        <f t="shared" si="28"/>
        <v>174.19171354761068</v>
      </c>
      <c r="S23" s="66">
        <f t="shared" si="28"/>
        <v>53.577122674194186</v>
      </c>
      <c r="T23" s="66">
        <f t="shared" si="28"/>
        <v>22.6260771607744</v>
      </c>
      <c r="U23" s="66">
        <f t="shared" si="28"/>
        <v>335.39453548883739</v>
      </c>
      <c r="V23" s="66">
        <f t="shared" si="28"/>
        <v>77.861129333841191</v>
      </c>
      <c r="W23" s="66">
        <f t="shared" si="28"/>
        <v>5.4903939952737082E-2</v>
      </c>
      <c r="X23" s="66">
        <f t="shared" si="28"/>
        <v>329.25788230462814</v>
      </c>
      <c r="Y23" s="66">
        <f t="shared" si="28"/>
        <v>300.40258428797199</v>
      </c>
      <c r="Z23" s="66">
        <f t="shared" si="28"/>
        <v>168.8826308982749</v>
      </c>
      <c r="AA23" s="66">
        <f t="shared" si="28"/>
        <v>192.75027754773976</v>
      </c>
      <c r="AB23" s="66">
        <f t="shared" si="28"/>
        <v>582.89499753222196</v>
      </c>
      <c r="AC23" s="66">
        <f t="shared" si="28"/>
        <v>302.25060277323672</v>
      </c>
      <c r="AD23" s="66">
        <f t="shared" si="28"/>
        <v>284.17285690844614</v>
      </c>
      <c r="AE23" s="66">
        <f t="shared" ref="AE23:AH23" si="29">AE9/AE$12*100</f>
        <v>316.03194498964859</v>
      </c>
      <c r="AF23" s="66">
        <f t="shared" si="29"/>
        <v>270.00232362323163</v>
      </c>
      <c r="AG23" s="66">
        <f t="shared" si="29"/>
        <v>189.30934070707869</v>
      </c>
      <c r="AH23" s="66">
        <f t="shared" si="29"/>
        <v>190.29258304272477</v>
      </c>
      <c r="AI23" s="66">
        <f t="shared" ref="AI23:BL23" si="30">AI9/AI$12*100</f>
        <v>161.78605071071331</v>
      </c>
      <c r="AJ23" s="66">
        <f t="shared" si="30"/>
        <v>273.95371145058624</v>
      </c>
      <c r="AK23" s="66">
        <f t="shared" si="30"/>
        <v>132.0632797455323</v>
      </c>
      <c r="AL23" s="66">
        <f t="shared" si="30"/>
        <v>391.67455489311476</v>
      </c>
      <c r="AM23" s="66">
        <f t="shared" si="30"/>
        <v>162.22173358446011</v>
      </c>
      <c r="AN23" s="66">
        <f t="shared" si="30"/>
        <v>270.19003749240028</v>
      </c>
      <c r="AO23" s="66">
        <f t="shared" si="30"/>
        <v>384.44750105256378</v>
      </c>
      <c r="AP23" s="66">
        <f t="shared" si="30"/>
        <v>448.44467062392903</v>
      </c>
      <c r="AQ23" s="66">
        <f t="shared" si="30"/>
        <v>208.80374245935101</v>
      </c>
      <c r="AR23" s="66">
        <f t="shared" si="30"/>
        <v>287.40291586399599</v>
      </c>
      <c r="AS23" s="66">
        <f t="shared" si="30"/>
        <v>278.1502307750751</v>
      </c>
      <c r="AT23" s="66">
        <f t="shared" si="30"/>
        <v>223.65282370709872</v>
      </c>
      <c r="AU23" s="66">
        <f t="shared" si="30"/>
        <v>150.54753264275985</v>
      </c>
      <c r="AV23" s="66">
        <f t="shared" si="30"/>
        <v>311.48695866371054</v>
      </c>
      <c r="AW23" s="66">
        <f t="shared" si="30"/>
        <v>19.124067802775382</v>
      </c>
      <c r="AX23" s="66">
        <f t="shared" si="30"/>
        <v>39.513490368151814</v>
      </c>
      <c r="AY23" s="66">
        <f t="shared" si="30"/>
        <v>111.2673028577822</v>
      </c>
      <c r="AZ23" s="66">
        <f t="shared" si="30"/>
        <v>129.32694051540417</v>
      </c>
      <c r="BA23" s="66">
        <f t="shared" si="30"/>
        <v>130.53126019711974</v>
      </c>
      <c r="BB23" s="66">
        <f t="shared" si="30"/>
        <v>123.4098434002205</v>
      </c>
      <c r="BC23" s="66">
        <f t="shared" si="30"/>
        <v>112.79268483562674</v>
      </c>
      <c r="BD23" s="66">
        <f t="shared" si="30"/>
        <v>109.70770965279716</v>
      </c>
      <c r="BE23" s="66">
        <f t="shared" si="30"/>
        <v>113.36021165809744</v>
      </c>
      <c r="BF23" s="66">
        <f t="shared" si="30"/>
        <v>117.26122281729823</v>
      </c>
      <c r="BG23" s="66">
        <f t="shared" si="30"/>
        <v>101.75770160909194</v>
      </c>
      <c r="BH23" s="66">
        <f t="shared" si="30"/>
        <v>97.643038029751708</v>
      </c>
      <c r="BI23" s="66">
        <f t="shared" si="30"/>
        <v>82.220644616543893</v>
      </c>
      <c r="BJ23" s="66">
        <f t="shared" si="30"/>
        <v>120.50572813211744</v>
      </c>
      <c r="BK23" s="66">
        <f t="shared" si="30"/>
        <v>97.520752558287896</v>
      </c>
      <c r="BL23" s="66">
        <f t="shared" si="30"/>
        <v>84.758115287271863</v>
      </c>
      <c r="BM23" s="66">
        <f t="shared" ref="BM23:BP23" si="31">BM9/BM$12*100</f>
        <v>89.418694096368284</v>
      </c>
      <c r="BN23" s="66">
        <f t="shared" si="31"/>
        <v>75.148960875354305</v>
      </c>
      <c r="BO23" s="66">
        <f t="shared" si="31"/>
        <v>133.81613760130188</v>
      </c>
      <c r="BP23" s="66">
        <f t="shared" si="31"/>
        <v>116.24843413907509</v>
      </c>
    </row>
    <row r="24" spans="1:68" x14ac:dyDescent="0.2">
      <c r="A24" s="63">
        <v>9</v>
      </c>
      <c r="B24" s="107" t="s">
        <v>56</v>
      </c>
      <c r="C24" s="66">
        <f t="shared" ref="C24:AD24" si="32">C10/C$12*100</f>
        <v>7.6798870111650483</v>
      </c>
      <c r="D24" s="66">
        <f t="shared" si="32"/>
        <v>78.757447207343262</v>
      </c>
      <c r="E24" s="66">
        <f t="shared" si="32"/>
        <v>136.89459558461553</v>
      </c>
      <c r="F24" s="66">
        <f t="shared" si="32"/>
        <v>172.5904076909583</v>
      </c>
      <c r="G24" s="66">
        <f t="shared" si="32"/>
        <v>1782.5079377547827</v>
      </c>
      <c r="H24" s="66">
        <f t="shared" si="32"/>
        <v>57.531451019673554</v>
      </c>
      <c r="I24" s="66">
        <f t="shared" si="32"/>
        <v>1025.5026811311859</v>
      </c>
      <c r="J24" s="66">
        <f t="shared" si="32"/>
        <v>126.07539907174711</v>
      </c>
      <c r="K24" s="66">
        <f t="shared" si="32"/>
        <v>151.86688378589361</v>
      </c>
      <c r="L24" s="66">
        <f t="shared" si="32"/>
        <v>657.1154644241816</v>
      </c>
      <c r="M24" s="66">
        <f t="shared" si="32"/>
        <v>374.13501969777622</v>
      </c>
      <c r="N24" s="66">
        <f t="shared" si="32"/>
        <v>132.19382064120978</v>
      </c>
      <c r="O24" s="66">
        <f t="shared" si="32"/>
        <v>61.160386080522741</v>
      </c>
      <c r="P24" s="66">
        <f t="shared" si="32"/>
        <v>16.451854273114208</v>
      </c>
      <c r="Q24" s="66">
        <f t="shared" si="32"/>
        <v>698.30051761033269</v>
      </c>
      <c r="R24" s="66">
        <f t="shared" si="32"/>
        <v>183.58895195290458</v>
      </c>
      <c r="S24" s="66">
        <f t="shared" si="32"/>
        <v>21.438205967508676</v>
      </c>
      <c r="T24" s="66">
        <f t="shared" si="32"/>
        <v>21.944884756670906</v>
      </c>
      <c r="U24" s="66">
        <f t="shared" si="32"/>
        <v>481.69876722113781</v>
      </c>
      <c r="V24" s="66">
        <f t="shared" si="32"/>
        <v>50.267715631116403</v>
      </c>
      <c r="W24" s="66">
        <f t="shared" si="32"/>
        <v>0.35858518435226588</v>
      </c>
      <c r="X24" s="66">
        <f t="shared" si="32"/>
        <v>574.08139514919753</v>
      </c>
      <c r="Y24" s="66">
        <f t="shared" si="32"/>
        <v>277.27870345397281</v>
      </c>
      <c r="Z24" s="66">
        <f t="shared" si="32"/>
        <v>184.2798969184133</v>
      </c>
      <c r="AA24" s="66">
        <f t="shared" si="32"/>
        <v>237.48830371098194</v>
      </c>
      <c r="AB24" s="66">
        <f t="shared" si="32"/>
        <v>3114.7915182776983</v>
      </c>
      <c r="AC24" s="66">
        <f t="shared" si="32"/>
        <v>853.80269084818929</v>
      </c>
      <c r="AD24" s="66">
        <f t="shared" si="32"/>
        <v>737.4931086462575</v>
      </c>
      <c r="AE24" s="66">
        <f t="shared" ref="AE24:AH24" si="33">AE10/AE$12*100</f>
        <v>966.09292040279888</v>
      </c>
      <c r="AF24" s="66">
        <f t="shared" si="33"/>
        <v>542.05900065253002</v>
      </c>
      <c r="AG24" s="66">
        <f t="shared" si="33"/>
        <v>272.39142520516475</v>
      </c>
      <c r="AH24" s="66">
        <f t="shared" si="33"/>
        <v>222.35537858158091</v>
      </c>
      <c r="AI24" s="66">
        <f t="shared" ref="AI24:BL24" si="34">AI10/AI$12*100</f>
        <v>197.07817681822567</v>
      </c>
      <c r="AJ24" s="66">
        <f t="shared" si="34"/>
        <v>2655.4977636266813</v>
      </c>
      <c r="AK24" s="66">
        <f t="shared" si="34"/>
        <v>136.69665940137855</v>
      </c>
      <c r="AL24" s="66">
        <f t="shared" si="34"/>
        <v>1757.7400167012972</v>
      </c>
      <c r="AM24" s="66">
        <f t="shared" si="34"/>
        <v>179.7876446841903</v>
      </c>
      <c r="AN24" s="66">
        <f t="shared" si="34"/>
        <v>375.72468837505721</v>
      </c>
      <c r="AO24" s="66">
        <f t="shared" si="34"/>
        <v>690.03361400333984</v>
      </c>
      <c r="AP24" s="66">
        <f t="shared" si="34"/>
        <v>870.41450114807969</v>
      </c>
      <c r="AQ24" s="66">
        <f t="shared" si="34"/>
        <v>341.49675628243278</v>
      </c>
      <c r="AR24" s="66">
        <f t="shared" si="34"/>
        <v>1061.4050563767653</v>
      </c>
      <c r="AS24" s="66">
        <f t="shared" si="34"/>
        <v>457.970294137829</v>
      </c>
      <c r="AT24" s="66">
        <f t="shared" si="34"/>
        <v>338.37339693413952</v>
      </c>
      <c r="AU24" s="66">
        <f t="shared" si="34"/>
        <v>195.15951246308265</v>
      </c>
      <c r="AV24" s="66">
        <f t="shared" si="34"/>
        <v>687.62776625188917</v>
      </c>
      <c r="AW24" s="66" t="e">
        <f t="shared" si="34"/>
        <v>#VALUE!</v>
      </c>
      <c r="AX24" s="66">
        <f t="shared" si="34"/>
        <v>8.426711543618822</v>
      </c>
      <c r="AY24" s="66">
        <f t="shared" si="34"/>
        <v>128.61179430586392</v>
      </c>
      <c r="AZ24" s="66">
        <f t="shared" si="34"/>
        <v>161.72837887480387</v>
      </c>
      <c r="BA24" s="66">
        <f t="shared" si="34"/>
        <v>151.29205861520464</v>
      </c>
      <c r="BB24" s="66">
        <f t="shared" si="34"/>
        <v>116.8672655136268</v>
      </c>
      <c r="BC24" s="66">
        <f t="shared" si="34"/>
        <v>91.665480347946826</v>
      </c>
      <c r="BD24" s="66">
        <f t="shared" si="34"/>
        <v>79.959953186259497</v>
      </c>
      <c r="BE24" s="66">
        <f t="shared" si="34"/>
        <v>113.27235045332971</v>
      </c>
      <c r="BF24" s="66">
        <f t="shared" si="34"/>
        <v>166.83436418286522</v>
      </c>
      <c r="BG24" s="66">
        <f t="shared" si="34"/>
        <v>132.0167997144429</v>
      </c>
      <c r="BH24" s="66">
        <f t="shared" si="34"/>
        <v>36.884368716265634</v>
      </c>
      <c r="BI24" s="66">
        <f t="shared" si="34"/>
        <v>79.080772038463266</v>
      </c>
      <c r="BJ24" s="66">
        <f t="shared" si="34"/>
        <v>245.21549259242704</v>
      </c>
      <c r="BK24" s="66">
        <f t="shared" si="34"/>
        <v>127.7586171986389</v>
      </c>
      <c r="BL24" s="66">
        <f t="shared" si="34"/>
        <v>85.811568833822577</v>
      </c>
      <c r="BM24" s="66">
        <f t="shared" ref="BM24:BP24" si="35">BM10/BM$12*100</f>
        <v>140.00151268505368</v>
      </c>
      <c r="BN24" s="66">
        <f t="shared" si="35"/>
        <v>91.38881672251631</v>
      </c>
      <c r="BO24" s="66">
        <f t="shared" si="35"/>
        <v>315.74481956516371</v>
      </c>
      <c r="BP24" s="66">
        <f t="shared" si="35"/>
        <v>233.13632007840366</v>
      </c>
    </row>
    <row r="26" spans="1:68" x14ac:dyDescent="0.2">
      <c r="A26" s="65" t="s">
        <v>117</v>
      </c>
    </row>
    <row r="27" spans="1:68" s="46" customFormat="1" ht="39" thickBot="1" x14ac:dyDescent="0.25">
      <c r="A27" s="134" t="s">
        <v>58</v>
      </c>
      <c r="B27" s="135" t="s">
        <v>59</v>
      </c>
      <c r="C27" s="136" t="s">
        <v>60</v>
      </c>
      <c r="D27" s="136" t="s">
        <v>61</v>
      </c>
      <c r="E27" s="136" t="s">
        <v>62</v>
      </c>
      <c r="F27" s="136" t="s">
        <v>63</v>
      </c>
      <c r="G27" s="136" t="s">
        <v>64</v>
      </c>
      <c r="H27" s="136" t="s">
        <v>65</v>
      </c>
      <c r="I27" s="136" t="s">
        <v>66</v>
      </c>
      <c r="J27" s="136" t="s">
        <v>67</v>
      </c>
      <c r="K27" s="136" t="s">
        <v>86</v>
      </c>
      <c r="L27" s="136" t="s">
        <v>87</v>
      </c>
      <c r="M27" s="136" t="s">
        <v>88</v>
      </c>
      <c r="N27" s="136" t="s">
        <v>89</v>
      </c>
      <c r="O27" s="136" t="s">
        <v>90</v>
      </c>
      <c r="P27" s="136" t="s">
        <v>115</v>
      </c>
      <c r="Q27" s="136" t="s">
        <v>116</v>
      </c>
      <c r="R27" s="136" t="s">
        <v>112</v>
      </c>
      <c r="S27" s="136" t="s">
        <v>92</v>
      </c>
      <c r="T27" s="136" t="s">
        <v>93</v>
      </c>
      <c r="U27" s="136" t="s">
        <v>94</v>
      </c>
      <c r="V27" s="136" t="s">
        <v>95</v>
      </c>
      <c r="W27" s="136" t="s">
        <v>96</v>
      </c>
      <c r="X27" s="136" t="s">
        <v>97</v>
      </c>
      <c r="Y27" s="136" t="s">
        <v>98</v>
      </c>
      <c r="Z27" s="136" t="s">
        <v>99</v>
      </c>
      <c r="AA27" s="136" t="s">
        <v>100</v>
      </c>
      <c r="AB27" s="136" t="s">
        <v>172</v>
      </c>
      <c r="AC27" s="136" t="s">
        <v>173</v>
      </c>
      <c r="AD27" s="136" t="s">
        <v>174</v>
      </c>
      <c r="AE27" s="136" t="s">
        <v>175</v>
      </c>
      <c r="AF27" s="136" t="s">
        <v>176</v>
      </c>
      <c r="AG27" s="136" t="s">
        <v>177</v>
      </c>
      <c r="AH27" s="136" t="s">
        <v>101</v>
      </c>
      <c r="AI27" s="136" t="s">
        <v>102</v>
      </c>
      <c r="AJ27" s="136" t="s">
        <v>110</v>
      </c>
      <c r="AK27" s="136" t="s">
        <v>104</v>
      </c>
      <c r="AL27" s="136" t="s">
        <v>105</v>
      </c>
      <c r="AM27" s="136" t="s">
        <v>161</v>
      </c>
      <c r="AN27" s="136" t="s">
        <v>162</v>
      </c>
      <c r="AO27" s="136" t="s">
        <v>163</v>
      </c>
      <c r="AP27" s="136" t="s">
        <v>164</v>
      </c>
      <c r="AQ27" s="136" t="s">
        <v>106</v>
      </c>
      <c r="AR27" s="136" t="s">
        <v>107</v>
      </c>
      <c r="AS27" s="136" t="s">
        <v>108</v>
      </c>
      <c r="AT27" s="136" t="s">
        <v>118</v>
      </c>
      <c r="AU27" s="136" t="s">
        <v>119</v>
      </c>
      <c r="AV27" s="136" t="s">
        <v>120</v>
      </c>
      <c r="AW27" s="136" t="s">
        <v>132</v>
      </c>
      <c r="AX27" s="136" t="s">
        <v>133</v>
      </c>
      <c r="AY27" s="136" t="s">
        <v>134</v>
      </c>
      <c r="AZ27" s="136" t="s">
        <v>135</v>
      </c>
      <c r="BA27" s="136" t="s">
        <v>136</v>
      </c>
      <c r="BB27" s="136" t="s">
        <v>137</v>
      </c>
      <c r="BC27" s="136" t="s">
        <v>138</v>
      </c>
      <c r="BD27" s="136" t="s">
        <v>139</v>
      </c>
      <c r="BE27" s="136" t="s">
        <v>140</v>
      </c>
      <c r="BF27" s="136" t="s">
        <v>141</v>
      </c>
      <c r="BG27" s="136" t="s">
        <v>152</v>
      </c>
      <c r="BH27" s="136" t="s">
        <v>153</v>
      </c>
      <c r="BI27" s="136" t="s">
        <v>198</v>
      </c>
      <c r="BJ27" s="136" t="s">
        <v>154</v>
      </c>
      <c r="BK27" s="136" t="s">
        <v>159</v>
      </c>
      <c r="BL27" s="136" t="s">
        <v>199</v>
      </c>
      <c r="BM27" s="136" t="s">
        <v>200</v>
      </c>
      <c r="BN27" s="136" t="s">
        <v>201</v>
      </c>
      <c r="BO27" s="136" t="s">
        <v>202</v>
      </c>
      <c r="BP27" s="136" t="s">
        <v>203</v>
      </c>
    </row>
    <row r="28" spans="1:68" ht="13.5" thickTop="1" x14ac:dyDescent="0.2">
      <c r="A28" s="47">
        <v>1</v>
      </c>
      <c r="B28" s="71" t="s">
        <v>145</v>
      </c>
      <c r="C28" s="66">
        <f>C16-100</f>
        <v>-61.52475094747814</v>
      </c>
      <c r="D28" s="66">
        <f t="shared" ref="D28:AS35" si="36">D16-100</f>
        <v>-73.748915474572385</v>
      </c>
      <c r="E28" s="66">
        <f t="shared" si="36"/>
        <v>-81.737530143779338</v>
      </c>
      <c r="F28" s="66">
        <f t="shared" si="36"/>
        <v>-81.83502403071526</v>
      </c>
      <c r="G28" s="66">
        <f t="shared" si="36"/>
        <v>-52.534498655769845</v>
      </c>
      <c r="H28" s="66">
        <f t="shared" si="36"/>
        <v>43.743342122400975</v>
      </c>
      <c r="I28" s="66">
        <f t="shared" si="36"/>
        <v>-31.77150201265043</v>
      </c>
      <c r="J28" s="66">
        <f t="shared" si="36"/>
        <v>-0.53384831133737976</v>
      </c>
      <c r="K28" s="66">
        <f t="shared" si="36"/>
        <v>-12.379041733344792</v>
      </c>
      <c r="L28" s="66">
        <f t="shared" si="36"/>
        <v>-98.862061654199039</v>
      </c>
      <c r="M28" s="66">
        <f t="shared" si="36"/>
        <v>-45.114324994216574</v>
      </c>
      <c r="N28" s="66">
        <f t="shared" si="36"/>
        <v>-2.0374755219570631</v>
      </c>
      <c r="O28" s="66">
        <f t="shared" si="36"/>
        <v>-35.166149362971922</v>
      </c>
      <c r="P28" s="66">
        <f t="shared" si="36"/>
        <v>103.438765547933</v>
      </c>
      <c r="Q28" s="66">
        <f t="shared" si="36"/>
        <v>-86.655847659165744</v>
      </c>
      <c r="R28" s="66">
        <f t="shared" si="36"/>
        <v>-30.783000426166126</v>
      </c>
      <c r="S28" s="66">
        <f t="shared" si="36"/>
        <v>12.965462205254227</v>
      </c>
      <c r="T28" s="66">
        <f t="shared" si="36"/>
        <v>9.7554926482785902</v>
      </c>
      <c r="U28" s="66">
        <f t="shared" si="36"/>
        <v>-61.872327635423986</v>
      </c>
      <c r="V28" s="66">
        <f t="shared" si="36"/>
        <v>6.1153544121047503</v>
      </c>
      <c r="W28" s="66">
        <f t="shared" si="36"/>
        <v>35.707567415863537</v>
      </c>
      <c r="X28" s="66">
        <f t="shared" si="36"/>
        <v>-67.176783679418449</v>
      </c>
      <c r="Y28" s="66">
        <f t="shared" si="36"/>
        <v>4.1083711867032378</v>
      </c>
      <c r="Z28" s="66">
        <f t="shared" si="36"/>
        <v>-37.629378535418546</v>
      </c>
      <c r="AA28" s="66">
        <f t="shared" si="36"/>
        <v>-25.583528662860516</v>
      </c>
      <c r="AB28" s="66">
        <f t="shared" ref="AB28:AB34" si="37">AB16-100</f>
        <v>-44.351256602208501</v>
      </c>
      <c r="AC28" s="66">
        <f t="shared" si="36"/>
        <v>-1.9391618805931756</v>
      </c>
      <c r="AD28" s="66">
        <f t="shared" si="36"/>
        <v>-35.854905137089204</v>
      </c>
      <c r="AE28" s="66">
        <f t="shared" ref="AE28:AG28" si="38">AE16-100</f>
        <v>-78.648176299555288</v>
      </c>
      <c r="AF28" s="66">
        <f t="shared" si="38"/>
        <v>-60.464278593831772</v>
      </c>
      <c r="AG28" s="66">
        <f t="shared" si="38"/>
        <v>-16.716005788156068</v>
      </c>
      <c r="AH28" s="66">
        <f t="shared" si="36"/>
        <v>-37.89787050280875</v>
      </c>
      <c r="AI28" s="66">
        <f t="shared" si="36"/>
        <v>-48.020682198844753</v>
      </c>
      <c r="AJ28" s="66">
        <f t="shared" si="36"/>
        <v>-87.553619580778445</v>
      </c>
      <c r="AK28" s="66">
        <f t="shared" si="36"/>
        <v>37.343909020487075</v>
      </c>
      <c r="AL28" s="66">
        <f t="shared" si="36"/>
        <v>-23.121780761167116</v>
      </c>
      <c r="AM28" s="66">
        <f t="shared" ref="AM28:AP34" si="39">AM16-100</f>
        <v>82.827564588268757</v>
      </c>
      <c r="AN28" s="66">
        <f t="shared" si="39"/>
        <v>301.65943526333223</v>
      </c>
      <c r="AO28" s="66">
        <f t="shared" si="39"/>
        <v>234.26673268338754</v>
      </c>
      <c r="AP28" s="66">
        <f t="shared" si="39"/>
        <v>179.27011639335637</v>
      </c>
      <c r="AQ28" s="66" t="e">
        <f t="shared" si="36"/>
        <v>#VALUE!</v>
      </c>
      <c r="AR28" s="66" t="e">
        <f t="shared" si="36"/>
        <v>#VALUE!</v>
      </c>
      <c r="AS28" s="66">
        <f t="shared" si="36"/>
        <v>-85.096520460671385</v>
      </c>
      <c r="AT28" s="66">
        <f t="shared" ref="AT28:AU34" si="40">AT16-100</f>
        <v>-50.30310130738652</v>
      </c>
      <c r="AU28" s="66">
        <f t="shared" si="40"/>
        <v>48.417745711321686</v>
      </c>
      <c r="AV28" s="66">
        <f t="shared" ref="AV28" si="41">AV16-100</f>
        <v>-68.909724679433694</v>
      </c>
      <c r="AW28" s="66">
        <f t="shared" ref="AW28:BF28" si="42">AW16-100</f>
        <v>59.559427949028446</v>
      </c>
      <c r="AX28" s="66">
        <f t="shared" si="42"/>
        <v>177.95403744092755</v>
      </c>
      <c r="AY28" s="66">
        <f t="shared" si="42"/>
        <v>15.509580337209968</v>
      </c>
      <c r="AZ28" s="66">
        <f t="shared" si="42"/>
        <v>-43.09892502218802</v>
      </c>
      <c r="BA28" s="66">
        <f t="shared" si="42"/>
        <v>-43.797092474800095</v>
      </c>
      <c r="BB28" s="66">
        <f t="shared" si="42"/>
        <v>-41.940045161013295</v>
      </c>
      <c r="BC28" s="66">
        <f t="shared" si="42"/>
        <v>-42.376738040276564</v>
      </c>
      <c r="BD28" s="66">
        <f t="shared" si="42"/>
        <v>-54.238314015394657</v>
      </c>
      <c r="BE28" s="66">
        <f t="shared" si="42"/>
        <v>-59.29345615786967</v>
      </c>
      <c r="BF28" s="66">
        <f t="shared" si="42"/>
        <v>-44.498125502496045</v>
      </c>
      <c r="BG28" s="66">
        <f t="shared" ref="BG28:BL28" si="43">BG16-100</f>
        <v>-50.244680596548577</v>
      </c>
      <c r="BH28" s="66">
        <f t="shared" si="43"/>
        <v>32.462090645227335</v>
      </c>
      <c r="BI28" s="66">
        <f t="shared" si="43"/>
        <v>1.6041393152046624</v>
      </c>
      <c r="BJ28" s="66">
        <f t="shared" si="43"/>
        <v>-52.727910874267337</v>
      </c>
      <c r="BK28" s="66">
        <f t="shared" si="43"/>
        <v>-42.99233002563534</v>
      </c>
      <c r="BL28" s="66">
        <f t="shared" si="43"/>
        <v>106.4483272354166</v>
      </c>
      <c r="BM28" s="66">
        <f t="shared" ref="BM28:BP28" si="44">BM16-100</f>
        <v>-6.2299933519008448</v>
      </c>
      <c r="BN28" s="66">
        <f t="shared" si="44"/>
        <v>-39.182752230658913</v>
      </c>
      <c r="BO28" s="66">
        <f t="shared" si="44"/>
        <v>-66.155257043497812</v>
      </c>
      <c r="BP28" s="66">
        <f t="shared" si="44"/>
        <v>-7.4085886484051002</v>
      </c>
    </row>
    <row r="29" spans="1:68" x14ac:dyDescent="0.2">
      <c r="A29" s="57">
        <v>2</v>
      </c>
      <c r="B29" s="79" t="s">
        <v>40</v>
      </c>
      <c r="C29" s="66">
        <f t="shared" ref="C29:R36" si="45">C17-100</f>
        <v>126.59315674366681</v>
      </c>
      <c r="D29" s="66">
        <f t="shared" si="45"/>
        <v>-72.309613859842941</v>
      </c>
      <c r="E29" s="66">
        <f t="shared" si="45"/>
        <v>-17.448988596224154</v>
      </c>
      <c r="F29" s="66">
        <f t="shared" si="45"/>
        <v>-42.573102469991163</v>
      </c>
      <c r="G29" s="66">
        <f t="shared" si="45"/>
        <v>-63.568621140151407</v>
      </c>
      <c r="H29" s="66">
        <f t="shared" si="45"/>
        <v>-66.456636121976672</v>
      </c>
      <c r="I29" s="66">
        <f t="shared" si="45"/>
        <v>-87.779690023259718</v>
      </c>
      <c r="J29" s="66">
        <f t="shared" si="45"/>
        <v>-30.434653006102167</v>
      </c>
      <c r="K29" s="66">
        <f t="shared" si="45"/>
        <v>-14.292612978743946</v>
      </c>
      <c r="L29" s="66">
        <f t="shared" si="45"/>
        <v>-74.261882098819513</v>
      </c>
      <c r="M29" s="66">
        <f t="shared" si="45"/>
        <v>-28.939518267008708</v>
      </c>
      <c r="N29" s="66">
        <f t="shared" si="45"/>
        <v>-8.0321005866352237</v>
      </c>
      <c r="O29" s="66">
        <f t="shared" si="45"/>
        <v>13.210238111341184</v>
      </c>
      <c r="P29" s="66">
        <f t="shared" si="45"/>
        <v>-2.1356608856162467</v>
      </c>
      <c r="Q29" s="66">
        <f t="shared" si="45"/>
        <v>-96.295807616742096</v>
      </c>
      <c r="R29" s="66">
        <f t="shared" si="45"/>
        <v>-61.291666081719512</v>
      </c>
      <c r="S29" s="66">
        <f t="shared" si="36"/>
        <v>7.8888845316410965</v>
      </c>
      <c r="T29" s="66">
        <f t="shared" si="36"/>
        <v>115.87458060070932</v>
      </c>
      <c r="U29" s="66">
        <f t="shared" si="36"/>
        <v>-73.16775075578964</v>
      </c>
      <c r="V29" s="66">
        <f t="shared" si="36"/>
        <v>3.2666136228229874</v>
      </c>
      <c r="W29" s="66">
        <f t="shared" si="36"/>
        <v>161.10520324033126</v>
      </c>
      <c r="X29" s="66">
        <f t="shared" si="36"/>
        <v>-81.16484368680679</v>
      </c>
      <c r="Y29" s="66">
        <f t="shared" si="36"/>
        <v>-99.665948162448217</v>
      </c>
      <c r="Z29" s="66">
        <f t="shared" si="36"/>
        <v>-35.342537954807213</v>
      </c>
      <c r="AA29" s="66">
        <f t="shared" si="36"/>
        <v>-43.455169326241951</v>
      </c>
      <c r="AB29" s="66">
        <f t="shared" si="37"/>
        <v>-84.034295235763679</v>
      </c>
      <c r="AC29" s="66">
        <f t="shared" si="36"/>
        <v>-57.168838801323204</v>
      </c>
      <c r="AD29" s="66">
        <f t="shared" si="36"/>
        <v>-11.128619649665183</v>
      </c>
      <c r="AE29" s="66">
        <f t="shared" ref="AE29:AG29" si="46">AE17-100</f>
        <v>-61.966302604728355</v>
      </c>
      <c r="AF29" s="66">
        <f t="shared" si="46"/>
        <v>-39.003215783871184</v>
      </c>
      <c r="AG29" s="66">
        <f t="shared" si="46"/>
        <v>-2.3322735652290874</v>
      </c>
      <c r="AH29" s="66">
        <f t="shared" si="36"/>
        <v>-40.313420570716232</v>
      </c>
      <c r="AI29" s="66">
        <f t="shared" si="36"/>
        <v>-19.2381853679709</v>
      </c>
      <c r="AJ29" s="66">
        <f t="shared" si="36"/>
        <v>-59.432788614181156</v>
      </c>
      <c r="AK29" s="66">
        <f t="shared" si="36"/>
        <v>-19.451076831701997</v>
      </c>
      <c r="AL29" s="66">
        <f t="shared" si="36"/>
        <v>-65.749099985737445</v>
      </c>
      <c r="AM29" s="66">
        <f t="shared" si="39"/>
        <v>-28.508938534630985</v>
      </c>
      <c r="AN29" s="66">
        <f t="shared" si="39"/>
        <v>-62.011889810486863</v>
      </c>
      <c r="AO29" s="66">
        <f t="shared" si="39"/>
        <v>-73.878096579553073</v>
      </c>
      <c r="AP29" s="66">
        <f t="shared" si="39"/>
        <v>-82.534263625427457</v>
      </c>
      <c r="AQ29" s="66">
        <f t="shared" si="36"/>
        <v>-36.501777657218668</v>
      </c>
      <c r="AR29" s="66">
        <f t="shared" si="36"/>
        <v>-54.199887725363588</v>
      </c>
      <c r="AS29" s="66">
        <f t="shared" si="36"/>
        <v>-95.453441956572789</v>
      </c>
      <c r="AT29" s="66">
        <f t="shared" si="40"/>
        <v>-27.5787143144167</v>
      </c>
      <c r="AU29" s="66">
        <f t="shared" si="40"/>
        <v>-31.913813872603342</v>
      </c>
      <c r="AV29" s="66">
        <f t="shared" ref="AV29" si="47">AV17-100</f>
        <v>-61.113168516451957</v>
      </c>
      <c r="AW29" s="66">
        <f t="shared" ref="AW29:BF29" si="48">AW17-100</f>
        <v>13.451943660590302</v>
      </c>
      <c r="AX29" s="66">
        <f t="shared" si="48"/>
        <v>33.466897926674847</v>
      </c>
      <c r="AY29" s="66">
        <f t="shared" si="48"/>
        <v>-10.486143590471016</v>
      </c>
      <c r="AZ29" s="66">
        <f t="shared" si="48"/>
        <v>-16.307976147596733</v>
      </c>
      <c r="BA29" s="66">
        <f t="shared" si="48"/>
        <v>-13.28597342225379</v>
      </c>
      <c r="BB29" s="66">
        <f t="shared" si="48"/>
        <v>-5.8574873006569561</v>
      </c>
      <c r="BC29" s="66">
        <f t="shared" si="48"/>
        <v>-0.60160235618064917</v>
      </c>
      <c r="BD29" s="66">
        <f t="shared" si="48"/>
        <v>2.7380158918262509</v>
      </c>
      <c r="BE29" s="66">
        <f t="shared" si="48"/>
        <v>0.97417694159690882</v>
      </c>
      <c r="BF29" s="66">
        <f t="shared" si="48"/>
        <v>0.83843078501391233</v>
      </c>
      <c r="BG29" s="66">
        <f t="shared" ref="BG29:BL29" si="49">BG17-100</f>
        <v>51.419704322897985</v>
      </c>
      <c r="BH29" s="66">
        <f t="shared" si="49"/>
        <v>-99.528982332247324</v>
      </c>
      <c r="BI29" s="66">
        <f t="shared" si="49"/>
        <v>50.765790049720465</v>
      </c>
      <c r="BJ29" s="66">
        <f t="shared" si="49"/>
        <v>90.0013286107216</v>
      </c>
      <c r="BK29" s="66">
        <f t="shared" si="49"/>
        <v>66.031111012464152</v>
      </c>
      <c r="BL29" s="66">
        <f t="shared" si="49"/>
        <v>-27.801358037669957</v>
      </c>
      <c r="BM29" s="66">
        <f t="shared" ref="BM29:BP29" si="50">BM17-100</f>
        <v>422.84639343995138</v>
      </c>
      <c r="BN29" s="66">
        <f t="shared" si="50"/>
        <v>278.47632987910174</v>
      </c>
      <c r="BO29" s="66">
        <f t="shared" si="50"/>
        <v>-8.9037612762367075</v>
      </c>
      <c r="BP29" s="66">
        <f t="shared" si="50"/>
        <v>104.6672594663045</v>
      </c>
    </row>
    <row r="30" spans="1:68" x14ac:dyDescent="0.2">
      <c r="A30" s="58">
        <v>3</v>
      </c>
      <c r="B30" s="83" t="s">
        <v>146</v>
      </c>
      <c r="C30" s="66">
        <f t="shared" si="45"/>
        <v>-46.254253220323491</v>
      </c>
      <c r="D30" s="66">
        <f t="shared" si="36"/>
        <v>-75.232536427402593</v>
      </c>
      <c r="E30" s="66">
        <f t="shared" si="36"/>
        <v>-6.9481003495954923</v>
      </c>
      <c r="F30" s="66">
        <f t="shared" si="36"/>
        <v>-26.518001065208182</v>
      </c>
      <c r="G30" s="66">
        <f t="shared" si="36"/>
        <v>73.13351330265877</v>
      </c>
      <c r="H30" s="66">
        <f t="shared" si="36"/>
        <v>-73.383172546021484</v>
      </c>
      <c r="I30" s="66">
        <f t="shared" si="36"/>
        <v>-53.917351499220381</v>
      </c>
      <c r="J30" s="66">
        <f t="shared" si="36"/>
        <v>-21.031167326123054</v>
      </c>
      <c r="K30" s="66">
        <f t="shared" si="36"/>
        <v>25.067174500539352</v>
      </c>
      <c r="L30" s="66">
        <f t="shared" si="36"/>
        <v>12.274062579801637</v>
      </c>
      <c r="M30" s="66">
        <f t="shared" si="36"/>
        <v>59.129450700797122</v>
      </c>
      <c r="N30" s="66">
        <f t="shared" si="36"/>
        <v>-6.7354296954289481</v>
      </c>
      <c r="O30" s="66">
        <f t="shared" si="36"/>
        <v>26.613210810254316</v>
      </c>
      <c r="P30" s="66">
        <f t="shared" si="36"/>
        <v>-72.24506054074584</v>
      </c>
      <c r="Q30" s="66">
        <f t="shared" si="36"/>
        <v>44.399732720990016</v>
      </c>
      <c r="R30" s="66">
        <f t="shared" si="36"/>
        <v>-29.337505780163085</v>
      </c>
      <c r="S30" s="66">
        <f t="shared" si="36"/>
        <v>-16.821828811632784</v>
      </c>
      <c r="T30" s="66">
        <f t="shared" si="36"/>
        <v>-7.671839869486476</v>
      </c>
      <c r="U30" s="66">
        <f t="shared" si="36"/>
        <v>79.531490509033858</v>
      </c>
      <c r="V30" s="66">
        <f t="shared" si="36"/>
        <v>-5.8492806113599016</v>
      </c>
      <c r="W30" s="66">
        <f t="shared" si="36"/>
        <v>-84.986889151977437</v>
      </c>
      <c r="X30" s="66">
        <f t="shared" si="36"/>
        <v>80.675216092270915</v>
      </c>
      <c r="Y30" s="66">
        <f t="shared" si="36"/>
        <v>-96.586860086983137</v>
      </c>
      <c r="Z30" s="66">
        <f t="shared" si="36"/>
        <v>-6.7844419915691248</v>
      </c>
      <c r="AA30" s="66">
        <f t="shared" si="36"/>
        <v>4.0435327981287941</v>
      </c>
      <c r="AB30" s="66">
        <f t="shared" si="37"/>
        <v>25.007507081573934</v>
      </c>
      <c r="AC30" s="66">
        <f t="shared" si="36"/>
        <v>45.289279116108958</v>
      </c>
      <c r="AD30" s="66">
        <f t="shared" si="36"/>
        <v>100.36137232852019</v>
      </c>
      <c r="AE30" s="66">
        <f t="shared" ref="AE30:AG30" si="51">AE18-100</f>
        <v>36.509706533703479</v>
      </c>
      <c r="AF30" s="66">
        <f t="shared" si="51"/>
        <v>138.58100026966781</v>
      </c>
      <c r="AG30" s="66">
        <f t="shared" si="51"/>
        <v>95.884081223260296</v>
      </c>
      <c r="AH30" s="66">
        <f t="shared" si="36"/>
        <v>-1.2875058458359661</v>
      </c>
      <c r="AI30" s="66">
        <f t="shared" si="36"/>
        <v>30.258270461896302</v>
      </c>
      <c r="AJ30" s="66">
        <f t="shared" si="36"/>
        <v>2.1852406980703734</v>
      </c>
      <c r="AK30" s="66">
        <f t="shared" si="36"/>
        <v>20.342840416247427</v>
      </c>
      <c r="AL30" s="66">
        <f t="shared" si="36"/>
        <v>70.198819935304499</v>
      </c>
      <c r="AM30" s="66">
        <f t="shared" si="39"/>
        <v>32.937535289934971</v>
      </c>
      <c r="AN30" s="66">
        <f t="shared" si="39"/>
        <v>77.87629094849197</v>
      </c>
      <c r="AO30" s="66">
        <f t="shared" si="39"/>
        <v>72.551613610605244</v>
      </c>
      <c r="AP30" s="66">
        <f t="shared" si="39"/>
        <v>46.300842456507809</v>
      </c>
      <c r="AQ30" s="66">
        <f t="shared" si="36"/>
        <v>32.20932945232201</v>
      </c>
      <c r="AR30" s="66">
        <f t="shared" si="36"/>
        <v>43.950724350784895</v>
      </c>
      <c r="AS30" s="66">
        <f t="shared" si="36"/>
        <v>-48.149700841340071</v>
      </c>
      <c r="AT30" s="66">
        <f t="shared" si="40"/>
        <v>111.44245854187514</v>
      </c>
      <c r="AU30" s="66">
        <f t="shared" si="40"/>
        <v>-43.862149666982262</v>
      </c>
      <c r="AV30" s="66">
        <f t="shared" ref="AV30" si="52">AV18-100</f>
        <v>62.101646779163872</v>
      </c>
      <c r="AW30" s="66">
        <f t="shared" ref="AW30:BF30" si="53">AW18-100</f>
        <v>-3.6229576204040654</v>
      </c>
      <c r="AX30" s="66">
        <f t="shared" si="53"/>
        <v>93.862912355667333</v>
      </c>
      <c r="AY30" s="66">
        <f t="shared" si="53"/>
        <v>16.311838738836727</v>
      </c>
      <c r="AZ30" s="66">
        <f t="shared" si="53"/>
        <v>-6.5972526779014373</v>
      </c>
      <c r="BA30" s="66">
        <f t="shared" si="53"/>
        <v>4.3493940647599629</v>
      </c>
      <c r="BB30" s="66">
        <f t="shared" si="53"/>
        <v>20.534682893892267</v>
      </c>
      <c r="BC30" s="66">
        <f t="shared" si="53"/>
        <v>28.596676689107028</v>
      </c>
      <c r="BD30" s="66">
        <f t="shared" si="53"/>
        <v>15.278686349369508</v>
      </c>
      <c r="BE30" s="66">
        <f t="shared" si="53"/>
        <v>-3.2968667989908909</v>
      </c>
      <c r="BF30" s="66">
        <f t="shared" si="53"/>
        <v>4.0989335708633092</v>
      </c>
      <c r="BG30" s="66">
        <f t="shared" ref="BG30:BL30" si="54">BG18-100</f>
        <v>13.853026881056138</v>
      </c>
      <c r="BH30" s="66">
        <f t="shared" si="54"/>
        <v>-99.493741131892492</v>
      </c>
      <c r="BI30" s="66">
        <f t="shared" si="54"/>
        <v>16.490410559657349</v>
      </c>
      <c r="BJ30" s="66">
        <f t="shared" si="54"/>
        <v>174.50022196984361</v>
      </c>
      <c r="BK30" s="66">
        <f t="shared" si="54"/>
        <v>26.079607522164252</v>
      </c>
      <c r="BL30" s="66">
        <f t="shared" si="54"/>
        <v>-37.311717511885533</v>
      </c>
      <c r="BM30" s="66">
        <f t="shared" ref="BM30:BP30" si="55">BM18-100</f>
        <v>216.59706447469819</v>
      </c>
      <c r="BN30" s="66">
        <f t="shared" si="55"/>
        <v>141.36112739833334</v>
      </c>
      <c r="BO30" s="66">
        <f t="shared" si="55"/>
        <v>119.25211972952079</v>
      </c>
      <c r="BP30" s="66">
        <f t="shared" si="55"/>
        <v>170.66896028156725</v>
      </c>
    </row>
    <row r="31" spans="1:68" x14ac:dyDescent="0.2">
      <c r="A31" s="59">
        <v>4</v>
      </c>
      <c r="B31" s="87" t="s">
        <v>121</v>
      </c>
      <c r="C31" s="66">
        <f t="shared" si="45"/>
        <v>187.48029859535478</v>
      </c>
      <c r="D31" s="66">
        <f t="shared" si="36"/>
        <v>11.584225438692101</v>
      </c>
      <c r="E31" s="66">
        <f t="shared" si="36"/>
        <v>43.786146643971279</v>
      </c>
      <c r="F31" s="66">
        <f t="shared" si="36"/>
        <v>24.421821025966992</v>
      </c>
      <c r="G31" s="66">
        <f t="shared" si="36"/>
        <v>-49.983999826590342</v>
      </c>
      <c r="H31" s="66">
        <f t="shared" si="36"/>
        <v>-22.3957049805461</v>
      </c>
      <c r="I31" s="66">
        <f t="shared" si="36"/>
        <v>-61.185435668496588</v>
      </c>
      <c r="J31" s="66">
        <f t="shared" si="36"/>
        <v>-13.467448756348034</v>
      </c>
      <c r="K31" s="66">
        <f t="shared" si="36"/>
        <v>-5.4472706646136402</v>
      </c>
      <c r="L31" s="66">
        <f t="shared" si="36"/>
        <v>-31.157159964808741</v>
      </c>
      <c r="M31" s="66">
        <f t="shared" si="36"/>
        <v>-25.501182660085504</v>
      </c>
      <c r="N31" s="66">
        <f t="shared" si="36"/>
        <v>-1.8729610523711528</v>
      </c>
      <c r="O31" s="66">
        <f t="shared" si="36"/>
        <v>4.467858373656199</v>
      </c>
      <c r="P31" s="66">
        <f t="shared" si="36"/>
        <v>6.4230721396189239</v>
      </c>
      <c r="Q31" s="66">
        <f t="shared" si="36"/>
        <v>-57.637505247496335</v>
      </c>
      <c r="R31" s="66">
        <f t="shared" si="36"/>
        <v>-0.37627616515906936</v>
      </c>
      <c r="S31" s="66">
        <f t="shared" si="36"/>
        <v>7.4602563406263016</v>
      </c>
      <c r="T31" s="66">
        <f t="shared" si="36"/>
        <v>-4.8579135221357461</v>
      </c>
      <c r="U31" s="66">
        <f t="shared" si="36"/>
        <v>-31.805923109395764</v>
      </c>
      <c r="V31" s="66">
        <f t="shared" si="36"/>
        <v>4.0608422950122502</v>
      </c>
      <c r="W31" s="66">
        <f t="shared" si="36"/>
        <v>-32.513006250500425</v>
      </c>
      <c r="X31" s="66">
        <f t="shared" si="36"/>
        <v>-26.859064073220466</v>
      </c>
      <c r="Y31" s="66">
        <f t="shared" si="36"/>
        <v>-93.103124909687295</v>
      </c>
      <c r="Z31" s="66">
        <f t="shared" si="36"/>
        <v>0.93861215920188101</v>
      </c>
      <c r="AA31" s="66">
        <f t="shared" si="36"/>
        <v>2.3004961643085124</v>
      </c>
      <c r="AB31" s="66">
        <f t="shared" si="37"/>
        <v>-76.115636887948412</v>
      </c>
      <c r="AC31" s="66">
        <f t="shared" si="36"/>
        <v>-36.271537007546819</v>
      </c>
      <c r="AD31" s="66">
        <f t="shared" si="36"/>
        <v>-41.660476042059038</v>
      </c>
      <c r="AE31" s="66">
        <f t="shared" ref="AE31:AG31" si="56">AE19-100</f>
        <v>-58.770827661639096</v>
      </c>
      <c r="AF31" s="66">
        <f t="shared" si="56"/>
        <v>-25.840324911014193</v>
      </c>
      <c r="AG31" s="66">
        <f t="shared" si="56"/>
        <v>-21.020408687445027</v>
      </c>
      <c r="AH31" s="66">
        <f t="shared" si="36"/>
        <v>-1.1849825106430671</v>
      </c>
      <c r="AI31" s="66">
        <f t="shared" si="36"/>
        <v>-6.0139863541177903</v>
      </c>
      <c r="AJ31" s="66">
        <f t="shared" si="36"/>
        <v>-38.844858072960889</v>
      </c>
      <c r="AK31" s="66">
        <f t="shared" si="36"/>
        <v>-8.5682450529045866</v>
      </c>
      <c r="AL31" s="66">
        <f t="shared" si="36"/>
        <v>-51.846006930069947</v>
      </c>
      <c r="AM31" s="66">
        <f t="shared" si="39"/>
        <v>-17.221007894625885</v>
      </c>
      <c r="AN31" s="66">
        <f t="shared" si="39"/>
        <v>-46.058114326939204</v>
      </c>
      <c r="AO31" s="66">
        <f t="shared" si="39"/>
        <v>-58.83036890174079</v>
      </c>
      <c r="AP31" s="66">
        <f t="shared" si="39"/>
        <v>-64.755016030164896</v>
      </c>
      <c r="AQ31" s="66">
        <f t="shared" si="36"/>
        <v>-23.292217085201926</v>
      </c>
      <c r="AR31" s="66">
        <f t="shared" si="36"/>
        <v>-39.684719455611642</v>
      </c>
      <c r="AS31" s="66">
        <f t="shared" si="36"/>
        <v>14.442546901106269</v>
      </c>
      <c r="AT31" s="66">
        <f t="shared" si="40"/>
        <v>-21.532514838288733</v>
      </c>
      <c r="AU31" s="66">
        <f t="shared" si="40"/>
        <v>-8.0291539677837562</v>
      </c>
      <c r="AV31" s="66">
        <f t="shared" ref="AV31" si="57">AV19-100</f>
        <v>-23.343794867903</v>
      </c>
      <c r="AW31" s="66">
        <f t="shared" ref="AW31:BF31" si="58">AW19-100</f>
        <v>-10.576710201131036</v>
      </c>
      <c r="AX31" s="66">
        <f t="shared" si="58"/>
        <v>-15.159699015314018</v>
      </c>
      <c r="AY31" s="66">
        <f t="shared" si="58"/>
        <v>-1.2303603903619234</v>
      </c>
      <c r="AZ31" s="66">
        <f t="shared" si="58"/>
        <v>2.738236788847189</v>
      </c>
      <c r="BA31" s="66">
        <f t="shared" si="58"/>
        <v>1.425520315707729E-2</v>
      </c>
      <c r="BB31" s="66">
        <f t="shared" si="58"/>
        <v>-3.1591611635996628</v>
      </c>
      <c r="BC31" s="66">
        <f t="shared" si="58"/>
        <v>-1.5780014274780996</v>
      </c>
      <c r="BD31" s="66">
        <f t="shared" si="58"/>
        <v>1.5495065710599505</v>
      </c>
      <c r="BE31" s="66">
        <f t="shared" si="58"/>
        <v>4.8681951446551466</v>
      </c>
      <c r="BF31" s="66">
        <f t="shared" si="58"/>
        <v>4.4186470880903812</v>
      </c>
      <c r="BG31" s="66">
        <f t="shared" ref="BG31:BL31" si="59">BG19-100</f>
        <v>73.097528775510767</v>
      </c>
      <c r="BH31" s="66">
        <f t="shared" si="59"/>
        <v>-95.449348797585699</v>
      </c>
      <c r="BI31" s="66">
        <f t="shared" si="59"/>
        <v>135.33532685117865</v>
      </c>
      <c r="BJ31" s="66">
        <f t="shared" si="59"/>
        <v>21.107338350151522</v>
      </c>
      <c r="BK31" s="66">
        <f t="shared" si="59"/>
        <v>90.440716420509801</v>
      </c>
      <c r="BL31" s="66">
        <f t="shared" si="59"/>
        <v>-15.134065397872618</v>
      </c>
      <c r="BM31" s="66">
        <f t="shared" ref="BM31:BP31" si="60">BM19-100</f>
        <v>43.908648422319487</v>
      </c>
      <c r="BN31" s="66">
        <f t="shared" si="60"/>
        <v>-13.270424111674089</v>
      </c>
      <c r="BO31" s="66">
        <f t="shared" si="60"/>
        <v>-6.7458143391506127</v>
      </c>
      <c r="BP31" s="66">
        <f t="shared" si="60"/>
        <v>18.466001762021349</v>
      </c>
    </row>
    <row r="32" spans="1:68" x14ac:dyDescent="0.2">
      <c r="A32" s="60">
        <v>5</v>
      </c>
      <c r="B32" s="91" t="s">
        <v>47</v>
      </c>
      <c r="C32" s="66">
        <f t="shared" si="45"/>
        <v>39.300779238773941</v>
      </c>
      <c r="D32" s="66">
        <f t="shared" si="36"/>
        <v>221.34481288082088</v>
      </c>
      <c r="E32" s="66">
        <f t="shared" si="36"/>
        <v>-35.532702542504893</v>
      </c>
      <c r="F32" s="66">
        <f t="shared" si="36"/>
        <v>-12.228011021975121</v>
      </c>
      <c r="G32" s="66">
        <f t="shared" si="36"/>
        <v>-53.720791936854553</v>
      </c>
      <c r="H32" s="66">
        <f t="shared" si="36"/>
        <v>398.46174037726894</v>
      </c>
      <c r="I32" s="66">
        <f t="shared" si="36"/>
        <v>130.68414594437212</v>
      </c>
      <c r="J32" s="66">
        <f t="shared" si="36"/>
        <v>36.149633131271116</v>
      </c>
      <c r="K32" s="66">
        <f t="shared" si="36"/>
        <v>-4.6461816642236755</v>
      </c>
      <c r="L32" s="66">
        <f t="shared" si="36"/>
        <v>-23.772611802364111</v>
      </c>
      <c r="M32" s="66">
        <f t="shared" si="36"/>
        <v>-43.303981605417199</v>
      </c>
      <c r="N32" s="66">
        <f t="shared" si="36"/>
        <v>5.8233768670392863</v>
      </c>
      <c r="O32" s="66">
        <f t="shared" si="36"/>
        <v>-25.981253394914447</v>
      </c>
      <c r="P32" s="66">
        <f t="shared" si="36"/>
        <v>68.705438473306401</v>
      </c>
      <c r="Q32" s="66">
        <f t="shared" si="36"/>
        <v>-36.947015127197815</v>
      </c>
      <c r="R32" s="66">
        <f t="shared" si="36"/>
        <v>61.182404789839779</v>
      </c>
      <c r="S32" s="66">
        <f t="shared" si="36"/>
        <v>12.596168936695818</v>
      </c>
      <c r="T32" s="66">
        <f t="shared" si="36"/>
        <v>-93.950707371299472</v>
      </c>
      <c r="U32" s="66">
        <f t="shared" si="36"/>
        <v>-27.835769742875144</v>
      </c>
      <c r="V32" s="66">
        <f t="shared" si="36"/>
        <v>6.1964511327931007</v>
      </c>
      <c r="W32" s="66">
        <f t="shared" si="36"/>
        <v>-62.635822133360506</v>
      </c>
      <c r="X32" s="66">
        <f t="shared" si="36"/>
        <v>-32.506822680132558</v>
      </c>
      <c r="Y32" s="66">
        <f t="shared" si="36"/>
        <v>339.13493613367922</v>
      </c>
      <c r="Z32" s="66">
        <f t="shared" si="36"/>
        <v>2.7424904938632437</v>
      </c>
      <c r="AA32" s="66">
        <f t="shared" si="36"/>
        <v>-6.4441702919458805</v>
      </c>
      <c r="AB32" s="66">
        <f t="shared" si="37"/>
        <v>-92.049828138731684</v>
      </c>
      <c r="AC32" s="66">
        <f t="shared" si="36"/>
        <v>-16.902617075361277</v>
      </c>
      <c r="AD32" s="66">
        <f t="shared" si="36"/>
        <v>-84.163082032182317</v>
      </c>
      <c r="AE32" s="66">
        <f t="shared" ref="AE32:AG32" si="61">AE20-100</f>
        <v>80.186917142539926</v>
      </c>
      <c r="AF32" s="66">
        <f t="shared" si="61"/>
        <v>-80.343212074139871</v>
      </c>
      <c r="AG32" s="66">
        <f t="shared" si="61"/>
        <v>-76.321682516137912</v>
      </c>
      <c r="AH32" s="66">
        <f t="shared" si="36"/>
        <v>-8.4524873471939799</v>
      </c>
      <c r="AI32" s="66">
        <f t="shared" si="36"/>
        <v>-11.501600579482002</v>
      </c>
      <c r="AJ32" s="66">
        <f t="shared" si="36"/>
        <v>-48.266131059660644</v>
      </c>
      <c r="AK32" s="66">
        <f t="shared" si="36"/>
        <v>-1.1117093067557988</v>
      </c>
      <c r="AL32" s="66">
        <f t="shared" si="36"/>
        <v>-49.861370769325852</v>
      </c>
      <c r="AM32" s="66">
        <f t="shared" si="39"/>
        <v>-11.369233016043779</v>
      </c>
      <c r="AN32" s="66">
        <f t="shared" si="39"/>
        <v>-60.50837501385233</v>
      </c>
      <c r="AO32" s="66">
        <f t="shared" si="39"/>
        <v>-67.165961439327333</v>
      </c>
      <c r="AP32" s="66">
        <f t="shared" si="39"/>
        <v>-66.417265016454195</v>
      </c>
      <c r="AQ32" s="66">
        <f t="shared" si="36"/>
        <v>-34.035810103627369</v>
      </c>
      <c r="AR32" s="66">
        <f t="shared" si="36"/>
        <v>-48.168492285152809</v>
      </c>
      <c r="AS32" s="66">
        <f t="shared" si="36"/>
        <v>-4.6937493831787975</v>
      </c>
      <c r="AT32" s="66">
        <f t="shared" si="40"/>
        <v>-53.323546467690846</v>
      </c>
      <c r="AU32" s="66">
        <f t="shared" si="40"/>
        <v>47.172953200111351</v>
      </c>
      <c r="AV32" s="66">
        <f t="shared" ref="AV32" si="62">AV20-100</f>
        <v>-70.583068767377853</v>
      </c>
      <c r="AW32" s="66">
        <f t="shared" ref="AW32:BF32" si="63">AW20-100</f>
        <v>-36.648308098586455</v>
      </c>
      <c r="AX32" s="66">
        <f t="shared" si="63"/>
        <v>-54.035732366375591</v>
      </c>
      <c r="AY32" s="66">
        <f t="shared" si="63"/>
        <v>-1.6154467391057068</v>
      </c>
      <c r="AZ32" s="66">
        <f t="shared" si="63"/>
        <v>3.5854332111033642</v>
      </c>
      <c r="BA32" s="66">
        <f t="shared" si="63"/>
        <v>-2.2801180750251007</v>
      </c>
      <c r="BB32" s="66">
        <f t="shared" si="63"/>
        <v>-5.1817151501075926</v>
      </c>
      <c r="BC32" s="66">
        <f t="shared" si="63"/>
        <v>-9.0383852631350123</v>
      </c>
      <c r="BD32" s="66">
        <f t="shared" si="63"/>
        <v>-6.897049182387704</v>
      </c>
      <c r="BE32" s="66">
        <f t="shared" si="63"/>
        <v>-4.5178650011073245</v>
      </c>
      <c r="BF32" s="66">
        <f t="shared" si="63"/>
        <v>-21.248798594458393</v>
      </c>
      <c r="BG32" s="66">
        <f t="shared" ref="BG32:BL32" si="64">BG20-100</f>
        <v>-60.277142720206086</v>
      </c>
      <c r="BH32" s="66">
        <f t="shared" si="64"/>
        <v>89.877123100256284</v>
      </c>
      <c r="BI32" s="66">
        <f t="shared" si="64"/>
        <v>-51.488370415783621</v>
      </c>
      <c r="BJ32" s="66">
        <f t="shared" si="64"/>
        <v>-87.275314983232192</v>
      </c>
      <c r="BK32" s="66">
        <f t="shared" si="64"/>
        <v>-67.541310546419879</v>
      </c>
      <c r="BL32" s="66">
        <f t="shared" si="64"/>
        <v>25.860583567941717</v>
      </c>
      <c r="BM32" s="66">
        <f t="shared" ref="BM32:BP32" si="65">BM20-100</f>
        <v>-91.782175013729443</v>
      </c>
      <c r="BN32" s="66">
        <f t="shared" si="65"/>
        <v>0.10710289453574262</v>
      </c>
      <c r="BO32" s="66">
        <f t="shared" si="65"/>
        <v>-91.947449853431664</v>
      </c>
      <c r="BP32" s="66">
        <f t="shared" si="65"/>
        <v>-89.751552922202364</v>
      </c>
    </row>
    <row r="33" spans="1:68" x14ac:dyDescent="0.2">
      <c r="A33" s="95">
        <v>6</v>
      </c>
      <c r="B33" s="96" t="s">
        <v>147</v>
      </c>
      <c r="C33" s="66">
        <f t="shared" si="45"/>
        <v>-32.108211687164527</v>
      </c>
      <c r="D33" s="66">
        <f t="shared" si="36"/>
        <v>-31.831266602021458</v>
      </c>
      <c r="E33" s="66">
        <f t="shared" si="36"/>
        <v>-6.2527398599291359</v>
      </c>
      <c r="F33" s="66">
        <f t="shared" si="36"/>
        <v>-9.418868585147294</v>
      </c>
      <c r="G33" s="66">
        <f t="shared" si="36"/>
        <v>38.083356573400494</v>
      </c>
      <c r="H33" s="66">
        <f t="shared" si="36"/>
        <v>-27.2845592541847</v>
      </c>
      <c r="I33" s="66">
        <f t="shared" si="36"/>
        <v>0.40792132896388011</v>
      </c>
      <c r="J33" s="66">
        <f t="shared" si="36"/>
        <v>-3.3773026758195925</v>
      </c>
      <c r="K33" s="66">
        <f t="shared" si="36"/>
        <v>22.35305115607558</v>
      </c>
      <c r="L33" s="66">
        <f t="shared" si="36"/>
        <v>120.09578560034586</v>
      </c>
      <c r="M33" s="66">
        <f t="shared" si="36"/>
        <v>67.353535512372389</v>
      </c>
      <c r="N33" s="66">
        <f t="shared" si="36"/>
        <v>5.251899190766423</v>
      </c>
      <c r="O33" s="66">
        <f t="shared" si="36"/>
        <v>8.4265776117513838</v>
      </c>
      <c r="P33" s="66">
        <f t="shared" si="36"/>
        <v>-68.483929583894835</v>
      </c>
      <c r="Q33" s="66">
        <f t="shared" si="36"/>
        <v>174.0890159014271</v>
      </c>
      <c r="R33" s="66">
        <f t="shared" si="36"/>
        <v>34.777933576089993</v>
      </c>
      <c r="S33" s="66">
        <f t="shared" si="36"/>
        <v>-19.181494380610673</v>
      </c>
      <c r="T33" s="66">
        <f t="shared" si="36"/>
        <v>-72.033017694740849</v>
      </c>
      <c r="U33" s="66">
        <f t="shared" si="36"/>
        <v>109.92412034669411</v>
      </c>
      <c r="V33" s="66">
        <f t="shared" si="36"/>
        <v>-9.8501573778600857</v>
      </c>
      <c r="W33" s="66">
        <f t="shared" si="36"/>
        <v>-97.241716911080204</v>
      </c>
      <c r="X33" s="66">
        <f t="shared" si="36"/>
        <v>119.36220560198785</v>
      </c>
      <c r="Y33" s="66">
        <f t="shared" si="36"/>
        <v>-67.803863035958372</v>
      </c>
      <c r="Z33" s="66">
        <f t="shared" si="36"/>
        <v>48.156584139950155</v>
      </c>
      <c r="AA33" s="66">
        <f t="shared" si="36"/>
        <v>45.820810521690106</v>
      </c>
      <c r="AB33" s="66">
        <f t="shared" si="37"/>
        <v>10.923030716556156</v>
      </c>
      <c r="AC33" s="66">
        <f t="shared" si="36"/>
        <v>50.873629523715067</v>
      </c>
      <c r="AD33" s="66">
        <f t="shared" si="36"/>
        <v>57.6197580522431</v>
      </c>
      <c r="AE33" s="66">
        <f t="shared" ref="AE33:AG33" si="66">AE21-100</f>
        <v>12.175890384340534</v>
      </c>
      <c r="AF33" s="66">
        <f t="shared" si="66"/>
        <v>81.373553613264278</v>
      </c>
      <c r="AG33" s="66">
        <f t="shared" si="66"/>
        <v>58.563703515296851</v>
      </c>
      <c r="AH33" s="66">
        <f t="shared" si="36"/>
        <v>63.099519172041454</v>
      </c>
      <c r="AI33" s="66">
        <f t="shared" si="36"/>
        <v>36.800848078515457</v>
      </c>
      <c r="AJ33" s="66">
        <f t="shared" si="36"/>
        <v>43.74247303120373</v>
      </c>
      <c r="AK33" s="66">
        <f t="shared" si="36"/>
        <v>24.72761413289804</v>
      </c>
      <c r="AL33" s="66">
        <f t="shared" si="36"/>
        <v>35.333649641332869</v>
      </c>
      <c r="AM33" s="66">
        <f t="shared" si="39"/>
        <v>37.84683119104011</v>
      </c>
      <c r="AN33" s="66">
        <f t="shared" si="39"/>
        <v>72.349055578266331</v>
      </c>
      <c r="AO33" s="66">
        <f t="shared" si="39"/>
        <v>75.762270695661869</v>
      </c>
      <c r="AP33" s="66">
        <f t="shared" si="39"/>
        <v>92.557837109391016</v>
      </c>
      <c r="AQ33" s="66">
        <f t="shared" si="36"/>
        <v>32.944083558840276</v>
      </c>
      <c r="AR33" s="66">
        <f t="shared" si="36"/>
        <v>32.174376513822722</v>
      </c>
      <c r="AS33" s="66">
        <f t="shared" si="36"/>
        <v>109.07438186841509</v>
      </c>
      <c r="AT33" s="66">
        <f t="shared" si="40"/>
        <v>66.278475553573202</v>
      </c>
      <c r="AU33" s="66">
        <f t="shared" si="40"/>
        <v>-5.843556952225498</v>
      </c>
      <c r="AV33" s="66">
        <f t="shared" ref="AV33" si="67">AV21-100</f>
        <v>129.74028865114903</v>
      </c>
      <c r="AW33" s="66">
        <f t="shared" ref="AW33:BF33" si="68">AW21-100</f>
        <v>-15.226924691787289</v>
      </c>
      <c r="AX33" s="66">
        <f t="shared" si="68"/>
        <v>-35.538116926294791</v>
      </c>
      <c r="AY33" s="66">
        <f t="shared" si="68"/>
        <v>5.6932034249638832</v>
      </c>
      <c r="AZ33" s="66">
        <f t="shared" si="68"/>
        <v>22.77774573337328</v>
      </c>
      <c r="BA33" s="66">
        <f t="shared" si="68"/>
        <v>26.488436075677953</v>
      </c>
      <c r="BB33" s="66">
        <f t="shared" si="68"/>
        <v>22.303558926648122</v>
      </c>
      <c r="BC33" s="66">
        <f t="shared" si="68"/>
        <v>14.705905934781384</v>
      </c>
      <c r="BD33" s="66">
        <f t="shared" si="68"/>
        <v>10.126406681852316</v>
      </c>
      <c r="BE33" s="66">
        <f t="shared" si="68"/>
        <v>8.4743632731532728</v>
      </c>
      <c r="BF33" s="66">
        <f t="shared" si="68"/>
        <v>16.468585100081384</v>
      </c>
      <c r="BG33" s="66">
        <f t="shared" ref="BG33:BL33" si="69">BG21-100</f>
        <v>75.793873346801803</v>
      </c>
      <c r="BH33" s="66">
        <f t="shared" si="69"/>
        <v>-83.031869963993785</v>
      </c>
      <c r="BI33" s="66">
        <f t="shared" si="69"/>
        <v>59.614438693383931</v>
      </c>
      <c r="BJ33" s="66">
        <f t="shared" si="69"/>
        <v>42.766191151637969</v>
      </c>
      <c r="BK33" s="66">
        <f t="shared" si="69"/>
        <v>83.552359732981529</v>
      </c>
      <c r="BL33" s="66">
        <f t="shared" si="69"/>
        <v>-26.301230591335496</v>
      </c>
      <c r="BM33" s="66">
        <f t="shared" ref="BM33:BP33" si="70">BM21-100</f>
        <v>61.505074178316306</v>
      </c>
      <c r="BN33" s="66">
        <f t="shared" si="70"/>
        <v>-25.638667164032299</v>
      </c>
      <c r="BO33" s="66">
        <f t="shared" si="70"/>
        <v>37.363454917519277</v>
      </c>
      <c r="BP33" s="66">
        <f t="shared" si="70"/>
        <v>48.14170288403443</v>
      </c>
    </row>
    <row r="34" spans="1:68" x14ac:dyDescent="0.2">
      <c r="A34" s="61">
        <v>7</v>
      </c>
      <c r="B34" s="99" t="s">
        <v>148</v>
      </c>
      <c r="C34" s="66">
        <f t="shared" si="45"/>
        <v>-71.325304240072938</v>
      </c>
      <c r="D34" s="66">
        <f t="shared" si="36"/>
        <v>-47.228230974178601</v>
      </c>
      <c r="E34" s="66">
        <f t="shared" si="36"/>
        <v>-29.012197679067313</v>
      </c>
      <c r="F34" s="66">
        <f t="shared" si="36"/>
        <v>-29.50471349323692</v>
      </c>
      <c r="G34" s="66">
        <f t="shared" si="36"/>
        <v>147.56253009713967</v>
      </c>
      <c r="H34" s="66">
        <f t="shared" si="36"/>
        <v>-25.66079340329118</v>
      </c>
      <c r="I34" s="66">
        <f t="shared" si="36"/>
        <v>84.03602070495208</v>
      </c>
      <c r="J34" s="66">
        <f t="shared" si="36"/>
        <v>-0.69380343955847934</v>
      </c>
      <c r="K34" s="66">
        <f t="shared" si="36"/>
        <v>30.026193302698147</v>
      </c>
      <c r="L34" s="66">
        <f t="shared" si="36"/>
        <v>232.72239316686415</v>
      </c>
      <c r="M34" s="66">
        <f t="shared" si="36"/>
        <v>127.7763292394385</v>
      </c>
      <c r="N34" s="66">
        <f t="shared" si="36"/>
        <v>14.749244272829841</v>
      </c>
      <c r="O34" s="66">
        <f t="shared" si="36"/>
        <v>-4.5950685839914058</v>
      </c>
      <c r="P34" s="66">
        <f t="shared" si="36"/>
        <v>-79.065875033917237</v>
      </c>
      <c r="Q34" s="66">
        <f t="shared" si="36"/>
        <v>313.52537914216828</v>
      </c>
      <c r="R34" s="66">
        <f t="shared" si="36"/>
        <v>52.673962217473274</v>
      </c>
      <c r="S34" s="66">
        <f t="shared" si="36"/>
        <v>-36.531823184860158</v>
      </c>
      <c r="T34" s="66">
        <f t="shared" si="36"/>
        <v>-82.462432511797729</v>
      </c>
      <c r="U34" s="66">
        <f t="shared" si="36"/>
        <v>191.98616036493479</v>
      </c>
      <c r="V34" s="66">
        <f t="shared" si="36"/>
        <v>-18.502631440146146</v>
      </c>
      <c r="W34" s="66">
        <f t="shared" si="36"/>
        <v>-99.711882519407396</v>
      </c>
      <c r="X34" s="66">
        <f t="shared" si="36"/>
        <v>196.89680637772153</v>
      </c>
      <c r="Y34" s="66">
        <f t="shared" si="36"/>
        <v>11.515722257433353</v>
      </c>
      <c r="Z34" s="66">
        <f t="shared" si="36"/>
        <v>62.675787404729419</v>
      </c>
      <c r="AA34" s="66">
        <f t="shared" si="36"/>
        <v>70.829967600208306</v>
      </c>
      <c r="AB34" s="66">
        <f t="shared" si="37"/>
        <v>208.97349904009343</v>
      </c>
      <c r="AC34" s="66">
        <f t="shared" si="36"/>
        <v>139.1081460923651</v>
      </c>
      <c r="AD34" s="66">
        <f t="shared" si="36"/>
        <v>145.15057398404511</v>
      </c>
      <c r="AE34" s="66">
        <f t="shared" ref="AE34:AG34" si="71">AE22-100</f>
        <v>87.753564371150617</v>
      </c>
      <c r="AF34" s="66">
        <f t="shared" si="71"/>
        <v>170.53200767176895</v>
      </c>
      <c r="AG34" s="66">
        <f t="shared" si="71"/>
        <v>101.59956614329334</v>
      </c>
      <c r="AH34" s="66">
        <f t="shared" si="36"/>
        <v>84.66085821718363</v>
      </c>
      <c r="AI34" s="66">
        <f t="shared" si="36"/>
        <v>54.702092618680354</v>
      </c>
      <c r="AJ34" s="66">
        <f t="shared" si="36"/>
        <v>114.6647142366092</v>
      </c>
      <c r="AK34" s="66">
        <f t="shared" si="36"/>
        <v>32.311284944817999</v>
      </c>
      <c r="AL34" s="66">
        <f t="shared" si="36"/>
        <v>143.1718243507612</v>
      </c>
      <c r="AM34" s="66">
        <f t="shared" si="39"/>
        <v>60.475571876444491</v>
      </c>
      <c r="AN34" s="66">
        <f t="shared" si="39"/>
        <v>152.1652364945723</v>
      </c>
      <c r="AO34" s="66">
        <f t="shared" si="39"/>
        <v>214.60885835440126</v>
      </c>
      <c r="AP34" s="66">
        <f t="shared" si="39"/>
        <v>261.74616574122825</v>
      </c>
      <c r="AQ34" s="66">
        <f t="shared" si="36"/>
        <v>79.373460684866245</v>
      </c>
      <c r="AR34" s="66">
        <f t="shared" si="36"/>
        <v>101.74403565474927</v>
      </c>
      <c r="AS34" s="66">
        <f t="shared" si="36"/>
        <v>170.97956151158104</v>
      </c>
      <c r="AT34" s="66">
        <f t="shared" si="40"/>
        <v>114.40494196207629</v>
      </c>
      <c r="AU34" s="66">
        <f t="shared" si="40"/>
        <v>20.697599754982619</v>
      </c>
      <c r="AV34" s="66">
        <f t="shared" ref="AV34" si="72">AV22-100</f>
        <v>201.41593283309902</v>
      </c>
      <c r="AW34" s="66">
        <f t="shared" ref="AW34:BF34" si="73">AW22-100</f>
        <v>-39.785979963249559</v>
      </c>
      <c r="AX34" s="66">
        <f t="shared" si="73"/>
        <v>-50.20693472523876</v>
      </c>
      <c r="AY34" s="66">
        <f t="shared" si="73"/>
        <v>10.810641069308843</v>
      </c>
      <c r="AZ34" s="66">
        <f t="shared" si="73"/>
        <v>32.431658323938564</v>
      </c>
      <c r="BA34" s="66">
        <f t="shared" si="73"/>
        <v>36.67741707969256</v>
      </c>
      <c r="BB34" s="66">
        <f t="shared" si="73"/>
        <v>22.644162061764092</v>
      </c>
      <c r="BC34" s="66">
        <f t="shared" si="73"/>
        <v>12.779928006535073</v>
      </c>
      <c r="BD34" s="66">
        <f t="shared" si="73"/>
        <v>4.8839768065821261</v>
      </c>
      <c r="BE34" s="66">
        <f t="shared" si="73"/>
        <v>4.1924247488869497</v>
      </c>
      <c r="BF34" s="66">
        <f t="shared" si="73"/>
        <v>17.239464627686573</v>
      </c>
      <c r="BG34" s="66">
        <f t="shared" ref="BG34:BL34" si="74">BG22-100</f>
        <v>52.022297303004336</v>
      </c>
      <c r="BH34" s="66">
        <f t="shared" si="74"/>
        <v>-52.815923419113901</v>
      </c>
      <c r="BI34" s="66">
        <f t="shared" si="74"/>
        <v>9.9675011448252491</v>
      </c>
      <c r="BJ34" s="66">
        <f t="shared" si="74"/>
        <v>38.647109022269149</v>
      </c>
      <c r="BK34" s="66">
        <f t="shared" si="74"/>
        <v>54.052076124234759</v>
      </c>
      <c r="BL34" s="66">
        <f t="shared" si="74"/>
        <v>-36.6846939620849</v>
      </c>
      <c r="BM34" s="66">
        <f t="shared" ref="BM34:BP34" si="75">BM22-100</f>
        <v>44.296219976412232</v>
      </c>
      <c r="BN34" s="66">
        <f t="shared" si="75"/>
        <v>-30.752848988843013</v>
      </c>
      <c r="BO34" s="66">
        <f t="shared" si="75"/>
        <v>64.632375415069021</v>
      </c>
      <c r="BP34" s="66">
        <f t="shared" si="75"/>
        <v>57.172982429764943</v>
      </c>
    </row>
    <row r="35" spans="1:68" x14ac:dyDescent="0.2">
      <c r="A35" s="62">
        <v>8</v>
      </c>
      <c r="B35" s="103" t="s">
        <v>53</v>
      </c>
      <c r="C35" s="66">
        <f t="shared" si="45"/>
        <v>-49.841601493921495</v>
      </c>
      <c r="D35" s="66">
        <f t="shared" si="36"/>
        <v>88.664077811161604</v>
      </c>
      <c r="E35" s="66">
        <f t="shared" si="36"/>
        <v>96.251516942513547</v>
      </c>
      <c r="F35" s="66">
        <f t="shared" si="36"/>
        <v>105.0654919493486</v>
      </c>
      <c r="G35" s="66">
        <f t="shared" si="36"/>
        <v>291.26352273534116</v>
      </c>
      <c r="H35" s="66">
        <f t="shared" si="36"/>
        <v>-3.8661811381434603</v>
      </c>
      <c r="I35" s="66">
        <f t="shared" si="36"/>
        <v>276.13656621891175</v>
      </c>
      <c r="J35" s="66">
        <f t="shared" si="36"/>
        <v>4.4911627406257963</v>
      </c>
      <c r="K35" s="66">
        <f t="shared" si="36"/>
        <v>35.96463181881424</v>
      </c>
      <c r="L35" s="66">
        <f t="shared" si="36"/>
        <v>261.86174543485095</v>
      </c>
      <c r="M35" s="66">
        <f t="shared" si="36"/>
        <v>162.2194112146646</v>
      </c>
      <c r="N35" s="66">
        <f t="shared" si="36"/>
        <v>19.15760420499933</v>
      </c>
      <c r="O35" s="66">
        <f t="shared" si="36"/>
        <v>-17.503188190272184</v>
      </c>
      <c r="P35" s="66">
        <f t="shared" si="36"/>
        <v>-69.219565034058121</v>
      </c>
      <c r="Q35" s="66">
        <f t="shared" si="36"/>
        <v>380.39162918914667</v>
      </c>
      <c r="R35" s="66">
        <f t="shared" si="36"/>
        <v>74.191713547610675</v>
      </c>
      <c r="S35" s="66">
        <f t="shared" si="36"/>
        <v>-46.422877325805814</v>
      </c>
      <c r="T35" s="66">
        <f t="shared" si="36"/>
        <v>-77.3739228392256</v>
      </c>
      <c r="U35" s="66">
        <f t="shared" si="36"/>
        <v>235.39453548883739</v>
      </c>
      <c r="V35" s="66">
        <f t="shared" si="36"/>
        <v>-22.138870666158809</v>
      </c>
      <c r="W35" s="66">
        <f t="shared" si="36"/>
        <v>-99.945096060047263</v>
      </c>
      <c r="X35" s="66">
        <f t="shared" si="36"/>
        <v>229.25788230462814</v>
      </c>
      <c r="Y35" s="66">
        <f t="shared" si="36"/>
        <v>200.40258428797199</v>
      </c>
      <c r="Z35" s="66">
        <f t="shared" si="36"/>
        <v>68.882630898274897</v>
      </c>
      <c r="AA35" s="66">
        <f t="shared" si="36"/>
        <v>92.750277547739756</v>
      </c>
      <c r="AB35" s="66">
        <f t="shared" ref="AB35" si="76">AB23-100</f>
        <v>482.89499753222196</v>
      </c>
      <c r="AC35" s="66">
        <f t="shared" ref="D35:AS36" si="77">AC23-100</f>
        <v>202.25060277323672</v>
      </c>
      <c r="AD35" s="66">
        <f t="shared" si="77"/>
        <v>184.17285690844614</v>
      </c>
      <c r="AE35" s="66">
        <f t="shared" ref="AE35:AG35" si="78">AE23-100</f>
        <v>216.03194498964859</v>
      </c>
      <c r="AF35" s="66">
        <f t="shared" si="78"/>
        <v>170.00232362323163</v>
      </c>
      <c r="AG35" s="66">
        <f t="shared" si="78"/>
        <v>89.30934070707869</v>
      </c>
      <c r="AH35" s="66">
        <f t="shared" si="77"/>
        <v>90.292583042724772</v>
      </c>
      <c r="AI35" s="66">
        <f t="shared" si="77"/>
        <v>61.786050710713312</v>
      </c>
      <c r="AJ35" s="66">
        <f t="shared" si="77"/>
        <v>173.95371145058624</v>
      </c>
      <c r="AK35" s="66">
        <f t="shared" si="77"/>
        <v>32.063279745532299</v>
      </c>
      <c r="AL35" s="66">
        <f t="shared" si="77"/>
        <v>291.67455489311476</v>
      </c>
      <c r="AM35" s="66">
        <f t="shared" ref="AM35:AP35" si="79">AM23-100</f>
        <v>62.221733584460111</v>
      </c>
      <c r="AN35" s="66">
        <f t="shared" si="79"/>
        <v>170.19003749240028</v>
      </c>
      <c r="AO35" s="66">
        <f t="shared" si="79"/>
        <v>284.44750105256378</v>
      </c>
      <c r="AP35" s="66">
        <f t="shared" si="79"/>
        <v>348.44467062392903</v>
      </c>
      <c r="AQ35" s="66">
        <f t="shared" si="77"/>
        <v>108.80374245935101</v>
      </c>
      <c r="AR35" s="66">
        <f t="shared" si="77"/>
        <v>187.40291586399599</v>
      </c>
      <c r="AS35" s="66">
        <f t="shared" si="77"/>
        <v>178.1502307750751</v>
      </c>
      <c r="AT35" s="66">
        <f t="shared" ref="AT35:AU35" si="80">AT23-100</f>
        <v>123.65282370709872</v>
      </c>
      <c r="AU35" s="66">
        <f t="shared" si="80"/>
        <v>50.547532642759847</v>
      </c>
      <c r="AV35" s="66">
        <f t="shared" ref="AV35" si="81">AV23-100</f>
        <v>211.48695866371054</v>
      </c>
      <c r="AW35" s="66">
        <f t="shared" ref="AW35:BF35" si="82">AW23-100</f>
        <v>-80.875932197224614</v>
      </c>
      <c r="AX35" s="66">
        <f t="shared" si="82"/>
        <v>-60.486509631848186</v>
      </c>
      <c r="AY35" s="66">
        <f t="shared" si="82"/>
        <v>11.267302857782198</v>
      </c>
      <c r="AZ35" s="66">
        <f t="shared" si="82"/>
        <v>29.326940515404175</v>
      </c>
      <c r="BA35" s="66">
        <f t="shared" si="82"/>
        <v>30.531260197119735</v>
      </c>
      <c r="BB35" s="66">
        <f t="shared" si="82"/>
        <v>23.409843400220495</v>
      </c>
      <c r="BC35" s="66">
        <f t="shared" si="82"/>
        <v>12.792684835626744</v>
      </c>
      <c r="BD35" s="66">
        <f t="shared" si="82"/>
        <v>9.7077096527971634</v>
      </c>
      <c r="BE35" s="66">
        <f t="shared" si="82"/>
        <v>13.360211658097441</v>
      </c>
      <c r="BF35" s="66">
        <f t="shared" si="82"/>
        <v>17.261222817298233</v>
      </c>
      <c r="BG35" s="66">
        <f t="shared" ref="BG35:BL35" si="83">BG23-100</f>
        <v>1.7577016090919386</v>
      </c>
      <c r="BH35" s="66">
        <f t="shared" si="83"/>
        <v>-2.3569619702482925</v>
      </c>
      <c r="BI35" s="66">
        <f t="shared" si="83"/>
        <v>-17.779355383456107</v>
      </c>
      <c r="BJ35" s="66">
        <f t="shared" si="83"/>
        <v>20.50572813211744</v>
      </c>
      <c r="BK35" s="66">
        <f t="shared" si="83"/>
        <v>-2.4792474417121042</v>
      </c>
      <c r="BL35" s="66">
        <f t="shared" si="83"/>
        <v>-15.241884712728137</v>
      </c>
      <c r="BM35" s="66">
        <f t="shared" ref="BM35:BP35" si="84">BM23-100</f>
        <v>-10.581305903631716</v>
      </c>
      <c r="BN35" s="66">
        <f t="shared" si="84"/>
        <v>-24.851039124645695</v>
      </c>
      <c r="BO35" s="66">
        <f t="shared" si="84"/>
        <v>33.816137601301875</v>
      </c>
      <c r="BP35" s="66">
        <f t="shared" si="84"/>
        <v>16.248434139075087</v>
      </c>
    </row>
    <row r="36" spans="1:68" x14ac:dyDescent="0.2">
      <c r="A36" s="63">
        <v>9</v>
      </c>
      <c r="B36" s="107" t="s">
        <v>56</v>
      </c>
      <c r="C36" s="66">
        <f t="shared" si="45"/>
        <v>-92.32011298883495</v>
      </c>
      <c r="D36" s="66">
        <f t="shared" si="77"/>
        <v>-21.242552792656738</v>
      </c>
      <c r="E36" s="66">
        <f t="shared" si="77"/>
        <v>36.89459558461553</v>
      </c>
      <c r="F36" s="66">
        <f t="shared" si="77"/>
        <v>72.590407690958301</v>
      </c>
      <c r="G36" s="66">
        <f t="shared" si="77"/>
        <v>1682.5079377547827</v>
      </c>
      <c r="H36" s="66">
        <f t="shared" si="77"/>
        <v>-42.468548980326446</v>
      </c>
      <c r="I36" s="66">
        <f t="shared" si="77"/>
        <v>925.50268113118591</v>
      </c>
      <c r="J36" s="66">
        <f t="shared" si="77"/>
        <v>26.075399071747114</v>
      </c>
      <c r="K36" s="66">
        <f t="shared" si="77"/>
        <v>51.866883785893606</v>
      </c>
      <c r="L36" s="66">
        <f t="shared" si="77"/>
        <v>557.1154644241816</v>
      </c>
      <c r="M36" s="66">
        <f t="shared" si="77"/>
        <v>274.13501969777622</v>
      </c>
      <c r="N36" s="66">
        <f t="shared" si="77"/>
        <v>32.193820641209783</v>
      </c>
      <c r="O36" s="66">
        <f t="shared" si="77"/>
        <v>-38.839613919477259</v>
      </c>
      <c r="P36" s="66">
        <f t="shared" si="77"/>
        <v>-83.548145726885792</v>
      </c>
      <c r="Q36" s="66">
        <f t="shared" si="77"/>
        <v>598.30051761033269</v>
      </c>
      <c r="R36" s="66">
        <f t="shared" si="77"/>
        <v>83.58895195290458</v>
      </c>
      <c r="S36" s="66">
        <f t="shared" si="77"/>
        <v>-78.561794032491321</v>
      </c>
      <c r="T36" s="66">
        <f t="shared" si="77"/>
        <v>-78.055115243329098</v>
      </c>
      <c r="U36" s="66">
        <f t="shared" si="77"/>
        <v>381.69876722113781</v>
      </c>
      <c r="V36" s="66">
        <f t="shared" si="77"/>
        <v>-49.732284368883597</v>
      </c>
      <c r="W36" s="66">
        <f t="shared" si="77"/>
        <v>-99.641414815647735</v>
      </c>
      <c r="X36" s="66">
        <f t="shared" si="77"/>
        <v>474.08139514919753</v>
      </c>
      <c r="Y36" s="66">
        <f t="shared" si="77"/>
        <v>177.27870345397281</v>
      </c>
      <c r="Z36" s="66">
        <f t="shared" si="77"/>
        <v>84.2798969184133</v>
      </c>
      <c r="AA36" s="66">
        <f t="shared" si="77"/>
        <v>137.48830371098194</v>
      </c>
      <c r="AB36" s="66">
        <f t="shared" ref="AB36" si="85">AB24-100</f>
        <v>3014.7915182776983</v>
      </c>
      <c r="AC36" s="66">
        <f t="shared" si="77"/>
        <v>753.80269084818929</v>
      </c>
      <c r="AD36" s="66">
        <f t="shared" si="77"/>
        <v>637.4931086462575</v>
      </c>
      <c r="AE36" s="66">
        <f t="shared" ref="AE36:AG36" si="86">AE24-100</f>
        <v>866.09292040279888</v>
      </c>
      <c r="AF36" s="66">
        <f t="shared" si="86"/>
        <v>442.05900065253002</v>
      </c>
      <c r="AG36" s="66">
        <f t="shared" si="86"/>
        <v>172.39142520516475</v>
      </c>
      <c r="AH36" s="66">
        <f t="shared" si="77"/>
        <v>122.35537858158091</v>
      </c>
      <c r="AI36" s="66">
        <f t="shared" si="77"/>
        <v>97.078176818225671</v>
      </c>
      <c r="AJ36" s="66">
        <f t="shared" si="77"/>
        <v>2555.4977636266813</v>
      </c>
      <c r="AK36" s="66">
        <f t="shared" si="77"/>
        <v>36.696659401378554</v>
      </c>
      <c r="AL36" s="66">
        <f t="shared" si="77"/>
        <v>1657.7400167012972</v>
      </c>
      <c r="AM36" s="66">
        <f t="shared" ref="AM36:AP36" si="87">AM24-100</f>
        <v>79.787644684190298</v>
      </c>
      <c r="AN36" s="66">
        <f t="shared" si="87"/>
        <v>275.72468837505721</v>
      </c>
      <c r="AO36" s="66">
        <f t="shared" si="87"/>
        <v>590.03361400333984</v>
      </c>
      <c r="AP36" s="66">
        <f t="shared" si="87"/>
        <v>770.41450114807969</v>
      </c>
      <c r="AQ36" s="66">
        <f t="shared" si="77"/>
        <v>241.49675628243278</v>
      </c>
      <c r="AR36" s="66">
        <f t="shared" si="77"/>
        <v>961.40505637676529</v>
      </c>
      <c r="AS36" s="66">
        <f t="shared" si="77"/>
        <v>357.970294137829</v>
      </c>
      <c r="AT36" s="66">
        <f t="shared" ref="AT36:AU36" si="88">AT24-100</f>
        <v>238.37339693413952</v>
      </c>
      <c r="AU36" s="66">
        <f t="shared" si="88"/>
        <v>95.159512463082649</v>
      </c>
      <c r="AV36" s="66">
        <f t="shared" ref="AV36" si="89">AV24-100</f>
        <v>587.62776625188917</v>
      </c>
      <c r="AW36" s="66" t="e">
        <f t="shared" ref="AW36:BF36" si="90">AW24-100</f>
        <v>#VALUE!</v>
      </c>
      <c r="AX36" s="66">
        <f t="shared" si="90"/>
        <v>-91.573288456381178</v>
      </c>
      <c r="AY36" s="66">
        <f t="shared" si="90"/>
        <v>28.611794305863924</v>
      </c>
      <c r="AZ36" s="66">
        <f t="shared" si="90"/>
        <v>61.728378874803866</v>
      </c>
      <c r="BA36" s="66">
        <f t="shared" si="90"/>
        <v>51.292058615204638</v>
      </c>
      <c r="BB36" s="66">
        <f t="shared" si="90"/>
        <v>16.867265513626805</v>
      </c>
      <c r="BC36" s="66">
        <f t="shared" si="90"/>
        <v>-8.3345196520531744</v>
      </c>
      <c r="BD36" s="66">
        <f t="shared" si="90"/>
        <v>-20.040046813740503</v>
      </c>
      <c r="BE36" s="66">
        <f t="shared" si="90"/>
        <v>13.272350453329707</v>
      </c>
      <c r="BF36" s="66">
        <f t="shared" si="90"/>
        <v>66.834364182865215</v>
      </c>
      <c r="BG36" s="66">
        <f t="shared" ref="BG36:BL36" si="91">BG24-100</f>
        <v>32.016799714442897</v>
      </c>
      <c r="BH36" s="66">
        <f t="shared" si="91"/>
        <v>-63.115631283734366</v>
      </c>
      <c r="BI36" s="66">
        <f t="shared" si="91"/>
        <v>-20.919227961536734</v>
      </c>
      <c r="BJ36" s="66">
        <f t="shared" si="91"/>
        <v>145.21549259242704</v>
      </c>
      <c r="BK36" s="66">
        <f t="shared" si="91"/>
        <v>27.758617198638902</v>
      </c>
      <c r="BL36" s="66">
        <f t="shared" si="91"/>
        <v>-14.188431166177423</v>
      </c>
      <c r="BM36" s="66">
        <f t="shared" ref="BM36:BP36" si="92">BM24-100</f>
        <v>40.001512685053683</v>
      </c>
      <c r="BN36" s="66">
        <f t="shared" si="92"/>
        <v>-8.6111832774836898</v>
      </c>
      <c r="BO36" s="66">
        <f t="shared" si="92"/>
        <v>215.74481956516371</v>
      </c>
      <c r="BP36" s="66">
        <f t="shared" si="92"/>
        <v>133.13632007840366</v>
      </c>
    </row>
  </sheetData>
  <conditionalFormatting sqref="C16:BP24">
    <cfRule type="cellIs" dxfId="3" priority="3" operator="lessThanOrEqual">
      <formula>80</formula>
    </cfRule>
    <cfRule type="cellIs" dxfId="2" priority="4" operator="greaterThanOrEqual">
      <formula>120</formula>
    </cfRule>
  </conditionalFormatting>
  <conditionalFormatting sqref="C28:BP36">
    <cfRule type="cellIs" dxfId="1" priority="1" operator="lessThanOrEqual">
      <formula>-20</formula>
    </cfRule>
    <cfRule type="cellIs" dxfId="0" priority="2" operator="greaterThanOrEqual">
      <formula>20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7:Z42"/>
  <sheetViews>
    <sheetView workbookViewId="0">
      <selection activeCell="A26" sqref="A26"/>
    </sheetView>
  </sheetViews>
  <sheetFormatPr defaultRowHeight="12" x14ac:dyDescent="0.2"/>
  <cols>
    <col min="1" max="16384" width="9.33203125" style="3"/>
  </cols>
  <sheetData>
    <row r="27" spans="1:26" x14ac:dyDescent="0.2">
      <c r="A27" s="68" t="s">
        <v>142</v>
      </c>
    </row>
    <row r="28" spans="1:26" x14ac:dyDescent="0.2">
      <c r="A28" s="160" t="e">
        <f>CONCATENATE(
IF('Crib Sheet'!C28 &gt;= 50,'Crib Sheet'!C27,""),IF(IF('Crib Sheet'!C28 &gt;= 50,'Crib Sheet'!C27,"")&lt;&gt;"",", ",""),
IF('Crib Sheet'!D28 &gt;= 50,'Crib Sheet'!D27,""),IF(IF('Crib Sheet'!D28 &gt;= 50,'Crib Sheet'!D27,"")&lt;&gt;"",", ",""),
IF('Crib Sheet'!E28 &gt;= 50,'Crib Sheet'!E27,""),IF(IF('Crib Sheet'!E28 &gt;= 50,'Crib Sheet'!E27,"")&lt;&gt;"",", ",""),
IF('Crib Sheet'!F28 &gt;= 50,'Crib Sheet'!F27,""),IF(IF('Crib Sheet'!F28 &gt;= 50,'Crib Sheet'!F27,"")&lt;&gt;"",", ",""),
IF('Crib Sheet'!G28 &gt;= 50,'Crib Sheet'!G27,""),IF(IF('Crib Sheet'!G28 &gt;= 50,'Crib Sheet'!G27,"")&lt;&gt;"",", ",""),
IF('Crib Sheet'!H28 &gt;= 50,'Crib Sheet'!H27,""),IF(IF('Crib Sheet'!H28 &gt;= 50,'Crib Sheet'!H27,"")&lt;&gt;"",", ",""),
IF('Crib Sheet'!I28 &gt;= 50,'Crib Sheet'!I27,""),IF(IF('Crib Sheet'!I28 &gt;= 50,'Crib Sheet'!I27,"")&lt;&gt;"",", ",""),
IF('Crib Sheet'!J28 &gt;= 50,'Crib Sheet'!J27,""),IF(IF('Crib Sheet'!J28 &gt;= 50,'Crib Sheet'!J27,"")&lt;&gt;"",", ",""),
IF('Crib Sheet'!K28 &gt;= 50,'Crib Sheet'!K27,""),IF(IF('Crib Sheet'!K28 &gt;= 50,'Crib Sheet'!K27,"")&lt;&gt;"",", ",""),
IF('Crib Sheet'!L28 &gt;= 50,'Crib Sheet'!L27,""),IF(IF('Crib Sheet'!L28 &gt;= 50,'Crib Sheet'!L27,"")&lt;&gt;"",", ",""),
IF('Crib Sheet'!M28 &gt;= 50,'Crib Sheet'!M27,""),IF(IF('Crib Sheet'!M28 &gt;= 50,'Crib Sheet'!M27,"")&lt;&gt;"",", ",""),
IF('Crib Sheet'!N28 &gt;= 50,'Crib Sheet'!N27,""),IF(IF('Crib Sheet'!N28 &gt;= 50,'Crib Sheet'!N27,"")&lt;&gt;"",", ",""),
IF('Crib Sheet'!O28 &gt;= 50,'Crib Sheet'!O27,""),IF(IF('Crib Sheet'!O28 &gt;= 50,'Crib Sheet'!O27,"")&lt;&gt;"",", ",""),
IF('Crib Sheet'!P28 &gt;= 50,'Crib Sheet'!P27,""),IF(IF('Crib Sheet'!P28 &gt;= 50,'Crib Sheet'!P27,"")&lt;&gt;"",", ",""),
IF('Crib Sheet'!Q28 &gt;= 50,'Crib Sheet'!Q27,""),IF(IF('Crib Sheet'!Q28 &gt;= 50,'Crib Sheet'!Q27,"")&lt;&gt;"",", ",""),
IF('Crib Sheet'!R28 &gt;= 50,'Crib Sheet'!R27,""),IF(IF('Crib Sheet'!R28 &gt;= 50,'Crib Sheet'!R27,"")&lt;&gt;"",", ",""),
IF('Crib Sheet'!S28 &gt;= 50,'Crib Sheet'!S27,""),IF(IF('Crib Sheet'!S28 &gt;= 50,'Crib Sheet'!S27,"")&lt;&gt;"",", ",""),
IF('Crib Sheet'!T28 &gt;= 50,'Crib Sheet'!T27,""),IF(IF('Crib Sheet'!T28 &gt;= 50,'Crib Sheet'!T27,"")&lt;&gt;"",", ",""),
IF('Crib Sheet'!U28 &gt;= 50,'Crib Sheet'!U27,""),IF(IF('Crib Sheet'!U28 &gt;= 50,'Crib Sheet'!U27,"")&lt;&gt;"",", ",""),
IF('Crib Sheet'!V28 &gt;= 50,'Crib Sheet'!V27,""),IF(IF('Crib Sheet'!V28 &gt;= 50,'Crib Sheet'!V27,"")&lt;&gt;"",", ",""),
IF('Crib Sheet'!W28 &gt;= 50,'Crib Sheet'!W27,""),IF(IF('Crib Sheet'!W28 &gt;= 50,'Crib Sheet'!W27,"")&lt;&gt;"",", ",""),
IF('Crib Sheet'!X28 &gt;= 50,'Crib Sheet'!X27,""),IF(IF('Crib Sheet'!X28 &gt;= 50,'Crib Sheet'!X27,"")&lt;&gt;"",", ",""),
IF('Crib Sheet'!Y28 &gt;= 50,'Crib Sheet'!Y27,""),IF(IF('Crib Sheet'!Y28 &gt;= 50,'Crib Sheet'!Y27,"")&lt;&gt;"",", ",""),
IF('Crib Sheet'!Z28 &gt;= 50,'Crib Sheet'!Z27,""),IF(IF('Crib Sheet'!Z28 &gt;= 50,'Crib Sheet'!Z27,"")&lt;&gt;"",", ",""),
IF('Crib Sheet'!AA28 &gt;= 50,'Crib Sheet'!AA27,""),IF(IF('Crib Sheet'!AA28 &gt;= 50,'Crib Sheet'!AA27,"")&lt;&gt;"",", ",""),
IF('Crib Sheet'!AB28 &gt;= 50,'Crib Sheet'!AB27,""),IF(IF('Crib Sheet'!AB28 &gt;= 50,'Crib Sheet'!AB27,"")&lt;&gt;"",", ",""),
IF('Crib Sheet'!AC28 &gt;= 50,'Crib Sheet'!AC27,""),IF(IF('Crib Sheet'!AC28 &gt;= 50,'Crib Sheet'!AC27,"")&lt;&gt;"",", ",""),
IF('Crib Sheet'!AD28 &gt;= 50,'Crib Sheet'!AD27,""),IF(IF('Crib Sheet'!AD28 &gt;= 50,'Crib Sheet'!AD27,"")&lt;&gt;"",", ",""),
IF('Crib Sheet'!AH28 &gt;= 50,'Crib Sheet'!AH27,""),IF(IF('Crib Sheet'!AH28 &gt;= 50,'Crib Sheet'!AH27,"")&lt;&gt;"",", ",""),
IF('Crib Sheet'!AI28 &gt;= 50,'Crib Sheet'!AI27,""),IF(IF('Crib Sheet'!AI28 &gt;= 50,'Crib Sheet'!AI27,"")&lt;&gt;"",", ",""),
IF('Crib Sheet'!AJ28 &gt;= 50,'Crib Sheet'!AJ27,""),IF(IF('Crib Sheet'!AJ28 &gt;= 50,'Crib Sheet'!AJ27,"")&lt;&gt;"",", ",""),
IF('Crib Sheet'!AK28 &gt;= 50,'Crib Sheet'!AK27,""),IF(IF('Crib Sheet'!AK28 &gt;= 50,'Crib Sheet'!AK27,"")&lt;&gt;"",", ",""),
IF('Crib Sheet'!AL28 &gt;= 50,'Crib Sheet'!AL27,""),IF(IF('Crib Sheet'!AL28 &gt;= 50,'Crib Sheet'!AL27,"")&lt;&gt;"",", ",""),
IF('Crib Sheet'!AM28 &gt;= 50,'Crib Sheet'!AM27,""),IF(IF('Crib Sheet'!AM28 &gt;= 50,'Crib Sheet'!AM27,"")&lt;&gt;"",", ",""),
IF('Crib Sheet'!AN28 &gt;= 50,'Crib Sheet'!AN27,""),IF(IF('Crib Sheet'!AN28 &gt;= 50,'Crib Sheet'!AN27,"")&lt;&gt;"",", ",""),
IF('Crib Sheet'!AO28 &gt;= 50,'Crib Sheet'!AO27,""),IF(IF('Crib Sheet'!AO28 &gt;= 50,'Crib Sheet'!AO27,"")&lt;&gt;"",", ",""),
IF('Crib Sheet'!AP28 &gt;= 50,'Crib Sheet'!AP27,""),IF(IF('Crib Sheet'!AP28 &gt;= 50,'Crib Sheet'!AP27,"")&lt;&gt;"",", ",""),
IF('Crib Sheet'!AQ28 &gt;= 50,'Crib Sheet'!AQ27,""),IF(IF('Crib Sheet'!AQ28 &gt;= 50,'Crib Sheet'!AQ27,"")&lt;&gt;"",", ",""),
IF('Crib Sheet'!AR28 &gt;= 50,'Crib Sheet'!AR27,""),IF(IF('Crib Sheet'!AR28 &gt;= 50,'Crib Sheet'!AR27,"")&lt;&gt;"",", ",""),
IF('Crib Sheet'!AS28 &gt;= 50,'Crib Sheet'!AS27,""),IF(IF('Crib Sheet'!AS28 &gt;= 50,'Crib Sheet'!AS27,"")&lt;&gt;"",", ",""),
IF('Crib Sheet'!AT28 &gt;= 50,'Crib Sheet'!AT27,""),IF(IF('Crib Sheet'!AT28 &gt;= 50,'Crib Sheet'!AT27,"")&lt;&gt;"",", ",""),
IF('Crib Sheet'!AU28 &gt;= 50,'Crib Sheet'!AU27,""),IF(IF('Crib Sheet'!AU28 &gt;= 50,'Crib Sheet'!AU27,"")&lt;&gt;"",", ",""),
IF('Crib Sheet'!AV28 &gt;= 50,'Crib Sheet'!AV27,""),IF(IF('Crib Sheet'!AV28 &gt;= 50,'Crib Sheet'!AV27,"")&lt;&gt;"",", ",""),
IF('Crib Sheet'!AW28 &gt;= 50,'Crib Sheet'!AW27,""),IF(IF('Crib Sheet'!AW28 &gt;= 50,'Crib Sheet'!AW27,"")&lt;&gt;"",", ",""),
IF('Crib Sheet'!AX28 &gt;= 50,'Crib Sheet'!AX27,""),IF(IF('Crib Sheet'!AX28 &gt;= 50,'Crib Sheet'!AX27,"")&lt;&gt;"",", ",""),
IF('Crib Sheet'!AY28 &gt;= 50,'Crib Sheet'!AY27,""),IF(IF('Crib Sheet'!AY28 &gt;= 50,'Crib Sheet'!AY27,"")&lt;&gt;"",", ",""),
IF('Crib Sheet'!AZ28 &gt;= 50,'Crib Sheet'!AZ27,""),IF(IF('Crib Sheet'!AZ28 &gt;= 50,'Crib Sheet'!AZ27,"")&lt;&gt;"",", ",""),
IF('Crib Sheet'!BA28 &gt;= 50,'Crib Sheet'!BA27,""),IF(IF('Crib Sheet'!BA28 &gt;= 50,'Crib Sheet'!BA27,"")&lt;&gt;"",", ",""),
IF('Crib Sheet'!BB28 &gt;= 50,'Crib Sheet'!BB27,""),IF(IF('Crib Sheet'!BB28 &gt;= 50,'Crib Sheet'!BB27,"")&lt;&gt;"",", ",""),
IF('Crib Sheet'!BC28 &gt;= 50,'Crib Sheet'!BC27,""),IF(IF('Crib Sheet'!BC28 &gt;= 50,'Crib Sheet'!BC27,"")&lt;&gt;"",", ",""),
IF('Crib Sheet'!BD28 &gt;= 50,'Crib Sheet'!BD27,""),IF(IF('Crib Sheet'!BD28 &gt;= 50,'Crib Sheet'!BD27,"")&lt;&gt;"",", ",""),
IF('Crib Sheet'!BE28 &gt;= 50,'Crib Sheet'!BE27,""),IF(IF('Crib Sheet'!BE28 &gt;= 50,'Crib Sheet'!BE27,"")&lt;&gt;"",", ",""),
IF('Crib Sheet'!BF28 &gt;= 50,'Crib Sheet'!BF27,""),IF(IF('Crib Sheet'!BF28 &gt;= 50,'Crib Sheet'!BF27,"")&lt;&gt;"",", ",""),
IF('Crib Sheet'!BG28 &gt;= 50,'Crib Sheet'!BG27,""),IF(IF('Crib Sheet'!BG28 &gt;= 50,'Crib Sheet'!BG27,"")&lt;&gt;"",", ",""),
IF('Crib Sheet'!BH28 &gt;= 50,'Crib Sheet'!BH27,""),IF(IF('Crib Sheet'!BH28 &gt;= 50,'Crib Sheet'!BH27,"")&lt;&gt;"",", ",""),
IF('Crib Sheet'!BI28 &gt;= 50,'Crib Sheet'!BI27,""),IF(IF('Crib Sheet'!BI28 &gt;= 50,'Crib Sheet'!BI27,"")&lt;&gt;"",", ",""),
IF('Crib Sheet'!BJ28 &gt;= 50,'Crib Sheet'!BJ27,""),IF(IF('Crib Sheet'!BJ28 &gt;= 50,'Crib Sheet'!BJ27,"")&lt;&gt;"",", ",""),
IF('Crib Sheet'!BK28 &gt;= 50,'Crib Sheet'!BK27,""),IF(IF('Crib Sheet'!BK28 &gt;= 50,'Crib Sheet'!BK27,"")&lt;&gt;"",", ",""),
IF('Crib Sheet'!BL28 &gt;= 50,'Crib Sheet'!BL27,""),IF(IF('Crib Sheet'!BL28 &gt;= 50,'Crib Sheet'!BL27,"")&lt;&gt;"",", ",""),
IF('Crib Sheet'!BM28 &gt;= 50,'Crib Sheet'!BM27,""),IF(IF('Crib Sheet'!BM28 &gt;= 50,'Crib Sheet'!BM27,"")&lt;&gt;"",", ",""),
IF('Crib Sheet'!BN28 &gt;= 50,'Crib Sheet'!BN27,""),IF(IF('Crib Sheet'!BN28 &gt;= 50,'Crib Sheet'!BN27,"")&lt;&gt;"",", ",""),
IF('Crib Sheet'!BO28 &gt;= 50,'Crib Sheet'!BO27,""),IF(IF('Crib Sheet'!BO28 &gt;= 50,'Crib Sheet'!BO27,"")&lt;&gt;"",", ",""),
IF('Crib Sheet'!BP28 &gt;= 50,'Crib Sheet'!BP27,"")
)</f>
        <v>#VALUE!</v>
      </c>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row>
    <row r="29" spans="1:26" x14ac:dyDescent="0.2">
      <c r="A29" s="160"/>
      <c r="B29" s="160"/>
      <c r="C29" s="160"/>
      <c r="D29" s="160"/>
      <c r="E29" s="160"/>
      <c r="F29" s="160"/>
      <c r="G29" s="160"/>
      <c r="H29" s="160"/>
      <c r="I29" s="160"/>
      <c r="J29" s="160"/>
      <c r="K29" s="160"/>
      <c r="L29" s="160"/>
      <c r="M29" s="160"/>
      <c r="N29" s="160"/>
      <c r="O29" s="160"/>
      <c r="P29" s="160"/>
      <c r="Q29" s="160"/>
      <c r="R29" s="160"/>
      <c r="S29" s="160"/>
      <c r="T29" s="160"/>
      <c r="U29" s="160"/>
      <c r="V29" s="160"/>
      <c r="W29" s="160"/>
      <c r="X29" s="160"/>
      <c r="Y29" s="160"/>
      <c r="Z29" s="160"/>
    </row>
    <row r="30" spans="1:26" x14ac:dyDescent="0.2">
      <c r="A30" s="67"/>
    </row>
    <row r="31" spans="1:26" x14ac:dyDescent="0.2">
      <c r="A31" s="68" t="s">
        <v>143</v>
      </c>
    </row>
    <row r="32" spans="1:26" x14ac:dyDescent="0.2">
      <c r="A32" s="160" t="e">
        <f>CONCATENATE(
IF('Crib Sheet'!C28 &gt;= 20,'Crib Sheet'!C27,""),IF(IF('Crib Sheet'!C28 &gt;= 20,'Crib Sheet'!C27,"")&lt;&gt;"",", ",""),
IF('Crib Sheet'!D28 &gt;= 20,'Crib Sheet'!D27,""),IF(IF('Crib Sheet'!D28 &gt;= 20,'Crib Sheet'!D27,"")&lt;&gt;"",", ",""),
IF('Crib Sheet'!E28 &gt;= 20,'Crib Sheet'!E27,""),IF(IF('Crib Sheet'!E28 &gt;= 20,'Crib Sheet'!E27,"")&lt;&gt;"",", ",""),
IF('Crib Sheet'!F28 &gt;= 20,'Crib Sheet'!F27,""),IF(IF('Crib Sheet'!F28 &gt;= 20,'Crib Sheet'!F27,"")&lt;&gt;"",", ",""),
IF('Crib Sheet'!G28 &gt;= 20,'Crib Sheet'!G27,""),IF(IF('Crib Sheet'!G28 &gt;= 20,'Crib Sheet'!G27,"")&lt;&gt;"",", ",""),
IF('Crib Sheet'!H28 &gt;= 20,'Crib Sheet'!H27,""),IF(IF('Crib Sheet'!H28 &gt;= 20,'Crib Sheet'!H27,"")&lt;&gt;"",", ",""),
IF('Crib Sheet'!I28 &gt;= 20,'Crib Sheet'!I27,""),IF(IF('Crib Sheet'!I28 &gt;= 20,'Crib Sheet'!I27,"")&lt;&gt;"",", ",""),
IF('Crib Sheet'!J28 &gt;= 20,'Crib Sheet'!J27,""),IF(IF('Crib Sheet'!J28 &gt;= 20,'Crib Sheet'!J27,"")&lt;&gt;"",", ",""),
IF('Crib Sheet'!K28 &gt;= 20,'Crib Sheet'!K27,""),IF(IF('Crib Sheet'!K28 &gt;= 20,'Crib Sheet'!K27,"")&lt;&gt;"",", ",""),
IF('Crib Sheet'!L28 &gt;= 20,'Crib Sheet'!L27,""),IF(IF('Crib Sheet'!L28 &gt;= 20,'Crib Sheet'!L27,"")&lt;&gt;"",", ",""),
IF('Crib Sheet'!M28 &gt;= 20,'Crib Sheet'!M27,""),IF(IF('Crib Sheet'!M28 &gt;= 20,'Crib Sheet'!M27,"")&lt;&gt;"",", ",""),
IF('Crib Sheet'!N28 &gt;= 20,'Crib Sheet'!N27,""),IF(IF('Crib Sheet'!N28 &gt;= 20,'Crib Sheet'!N27,"")&lt;&gt;"",", ",""),
IF('Crib Sheet'!O28 &gt;= 20,'Crib Sheet'!O27,""),IF(IF('Crib Sheet'!O28 &gt;= 20,'Crib Sheet'!O27,"")&lt;&gt;"",", ",""),
IF('Crib Sheet'!P28 &gt;= 20,'Crib Sheet'!P27,""),IF(IF('Crib Sheet'!P28 &gt;= 20,'Crib Sheet'!P27,"")&lt;&gt;"",", ",""),
IF('Crib Sheet'!Q28 &gt;= 20,'Crib Sheet'!Q27,""),IF(IF('Crib Sheet'!Q28 &gt;= 20,'Crib Sheet'!Q27,"")&lt;&gt;"",", ",""),
IF('Crib Sheet'!R28 &gt;= 20,'Crib Sheet'!R27,""),IF(IF('Crib Sheet'!R28 &gt;= 20,'Crib Sheet'!R27,"")&lt;&gt;"",", ",""),
IF('Crib Sheet'!S28 &gt;= 20,'Crib Sheet'!S27,""),IF(IF('Crib Sheet'!S28 &gt;= 20,'Crib Sheet'!S27,"")&lt;&gt;"",", ",""),
IF('Crib Sheet'!T28 &gt;= 20,'Crib Sheet'!T27,""),IF(IF('Crib Sheet'!T28 &gt;= 20,'Crib Sheet'!T27,"")&lt;&gt;"",", ",""),
IF('Crib Sheet'!U28 &gt;= 20,'Crib Sheet'!U27,""),IF(IF('Crib Sheet'!U28 &gt;= 20,'Crib Sheet'!U27,"")&lt;&gt;"",", ",""),
IF('Crib Sheet'!V28 &gt;= 20,'Crib Sheet'!V27,""),IF(IF('Crib Sheet'!V28 &gt;= 20,'Crib Sheet'!V27,"")&lt;&gt;"",", ",""),
IF('Crib Sheet'!W28 &gt;= 20,'Crib Sheet'!W27,""),IF(IF('Crib Sheet'!W28 &gt;= 20,'Crib Sheet'!W27,"")&lt;&gt;"",", ",""),
IF('Crib Sheet'!X28 &gt;= 20,'Crib Sheet'!X27,""),IF(IF('Crib Sheet'!X28 &gt;= 20,'Crib Sheet'!X27,"")&lt;&gt;"",", ",""),
IF('Crib Sheet'!Y28 &gt;= 20,'Crib Sheet'!Y27,""),IF(IF('Crib Sheet'!Y28 &gt;= 20,'Crib Sheet'!Y27,"")&lt;&gt;"",", ",""),
IF('Crib Sheet'!Z28 &gt;= 20,'Crib Sheet'!Z27,""),IF(IF('Crib Sheet'!Z28 &gt;= 20,'Crib Sheet'!Z27,"")&lt;&gt;"",", ",""),
IF('Crib Sheet'!AA28 &gt;= 20,'Crib Sheet'!AA27,""),IF(IF('Crib Sheet'!AA28 &gt;= 20,'Crib Sheet'!AA27,"")&lt;&gt;"",", ",""),
IF('Crib Sheet'!AB28 &gt;= 20,'Crib Sheet'!AB27,""),IF(IF('Crib Sheet'!AB28 &gt;= 20,'Crib Sheet'!AB27,"")&lt;&gt;"",", ",""),
IF('Crib Sheet'!AC28 &gt;= 20,'Crib Sheet'!AC27,""),IF(IF('Crib Sheet'!AC28 &gt;= 20,'Crib Sheet'!AC27,"")&lt;&gt;"",", ",""),
IF('Crib Sheet'!AD28 &gt;= 20,'Crib Sheet'!AD27,""),IF(IF('Crib Sheet'!AD28 &gt;= 20,'Crib Sheet'!AD27,"")&lt;&gt;"",", ",""),
IF('Crib Sheet'!AH28 &gt;= 20,'Crib Sheet'!AH27,""),IF(IF('Crib Sheet'!AH28 &gt;= 20,'Crib Sheet'!AH27,"")&lt;&gt;"",", ",""),
IF('Crib Sheet'!AI28 &gt;= 20,'Crib Sheet'!AI27,""),IF(IF('Crib Sheet'!AI28 &gt;= 20,'Crib Sheet'!AI27,"")&lt;&gt;"",", ",""),
IF('Crib Sheet'!AJ28 &gt;= 20,'Crib Sheet'!AJ27,""),IF(IF('Crib Sheet'!AJ28 &gt;= 20,'Crib Sheet'!AJ27,"")&lt;&gt;"",", ",""),
IF('Crib Sheet'!AK28 &gt;= 20,'Crib Sheet'!AK27,""),IF(IF('Crib Sheet'!AK28 &gt;= 20,'Crib Sheet'!AK27,"")&lt;&gt;"",", ",""),
IF('Crib Sheet'!AL28 &gt;= 20,'Crib Sheet'!AL27,""),IF(IF('Crib Sheet'!AL28 &gt;= 20,'Crib Sheet'!AL27,"")&lt;&gt;"",", ",""),
IF('Crib Sheet'!AM28 &gt;= 20,'Crib Sheet'!AM27,""),IF(IF('Crib Sheet'!AM28 &gt;= 20,'Crib Sheet'!AM27,"")&lt;&gt;"",", ",""),
IF('Crib Sheet'!AN28 &gt;= 20,'Crib Sheet'!AN27,""),IF(IF('Crib Sheet'!AN28 &gt;= 20,'Crib Sheet'!AN27,"")&lt;&gt;"",", ",""),
IF('Crib Sheet'!AO28 &gt;= 20,'Crib Sheet'!AO27,""),IF(IF('Crib Sheet'!AO28 &gt;= 20,'Crib Sheet'!AO27,"")&lt;&gt;"",", ",""),
IF('Crib Sheet'!AP28 &gt;= 20,'Crib Sheet'!AP27,""),IF(IF('Crib Sheet'!AP28 &gt;= 20,'Crib Sheet'!AP27,"")&lt;&gt;"",", ",""),
IF('Crib Sheet'!AQ28 &gt;= 20,'Crib Sheet'!AQ27,""),IF(IF('Crib Sheet'!AQ28 &gt;= 20,'Crib Sheet'!AQ27,"")&lt;&gt;"",", ",""),
IF('Crib Sheet'!AR28 &gt;= 20,'Crib Sheet'!AR27,""),IF(IF('Crib Sheet'!AR28 &gt;= 20,'Crib Sheet'!AR27,"")&lt;&gt;"",", ",""),
IF('Crib Sheet'!AS28 &gt;= 20,'Crib Sheet'!AS27,""),IF(IF('Crib Sheet'!AS28 &gt;= 20,'Crib Sheet'!AS27,"")&lt;&gt;"",", ",""),
IF('Crib Sheet'!AT28 &gt;= 20,'Crib Sheet'!AT27,""),IF(IF('Crib Sheet'!AT28 &gt;= 20,'Crib Sheet'!AT27,"")&lt;&gt;"",", ",""),
IF('Crib Sheet'!AU28 &gt;= 20,'Crib Sheet'!AU27,""),IF(IF('Crib Sheet'!AU28 &gt;= 20,'Crib Sheet'!AU27,"")&lt;&gt;"",", ",""),
IF('Crib Sheet'!AV28 &gt;= 20,'Crib Sheet'!AV27,""),IF(IF('Crib Sheet'!AV28 &gt;= 20,'Crib Sheet'!AV27,"")&lt;&gt;"",", ",""),
IF('Crib Sheet'!AW28 &gt;= 20,'Crib Sheet'!AW27,""),IF(IF('Crib Sheet'!AW28 &gt;= 20,'Crib Sheet'!AW27,"")&lt;&gt;"",", ",""),
IF('Crib Sheet'!AX28 &gt;= 20,'Crib Sheet'!AX27,""),IF(IF('Crib Sheet'!AX28 &gt;= 20,'Crib Sheet'!AX27,"")&lt;&gt;"",", ",""),
IF('Crib Sheet'!AY28 &gt;= 20,'Crib Sheet'!AY27,""),IF(IF('Crib Sheet'!AY28 &gt;= 20,'Crib Sheet'!AY27,"")&lt;&gt;"",", ",""),
IF('Crib Sheet'!AZ28 &gt;= 20,'Crib Sheet'!AZ27,""),IF(IF('Crib Sheet'!AZ28 &gt;= 20,'Crib Sheet'!AZ27,"")&lt;&gt;"",", ",""),
IF('Crib Sheet'!BA28 &gt;= 20,'Crib Sheet'!BA27,""),IF(IF('Crib Sheet'!BA28 &gt;= 20,'Crib Sheet'!BA27,"")&lt;&gt;"",", ",""),
IF('Crib Sheet'!BB28 &gt;= 20,'Crib Sheet'!BB27,""),IF(IF('Crib Sheet'!BB28 &gt;= 20,'Crib Sheet'!BB27,"")&lt;&gt;"",", ",""),
IF('Crib Sheet'!BC28 &gt;= 20,'Crib Sheet'!BC27,""),IF(IF('Crib Sheet'!BC28 &gt;= 20,'Crib Sheet'!BC27,"")&lt;&gt;"",", ",""),
IF('Crib Sheet'!BD28 &gt;= 20,'Crib Sheet'!BD27,""),IF(IF('Crib Sheet'!BD28 &gt;= 20,'Crib Sheet'!BD27,"")&lt;&gt;"",", ",""),
IF('Crib Sheet'!BE28 &gt;= 20,'Crib Sheet'!BE27,""),IF(IF('Crib Sheet'!BE28 &gt;= 20,'Crib Sheet'!BE27,"")&lt;&gt;"",", ",""),
IF('Crib Sheet'!BF28 &gt;= 20,'Crib Sheet'!BF27,""),IF(IF('Crib Sheet'!BF28 &gt;= 20,'Crib Sheet'!BF27,"")&lt;&gt;"",", ",""),
IF('Crib Sheet'!BG28 &gt;= 20,'Crib Sheet'!BG27,""),IF(IF('Crib Sheet'!BG28 &gt;= 20,'Crib Sheet'!BG27,"")&lt;&gt;"",", ",""),
IF('Crib Sheet'!BH28 &gt;= 20,'Crib Sheet'!BH27,""),IF(IF('Crib Sheet'!BH28 &gt;= 20,'Crib Sheet'!BH27,"")&lt;&gt;"",", ",""),
IF('Crib Sheet'!BI28 &gt;= 20,'Crib Sheet'!BI27,""),IF(IF('Crib Sheet'!BI28 &gt;= 20,'Crib Sheet'!BI27,"")&lt;&gt;"",", ",""),
IF('Crib Sheet'!BJ28 &gt;= 20,'Crib Sheet'!BJ27,""),IF(IF('Crib Sheet'!BJ28 &gt;= 20,'Crib Sheet'!BJ27,"")&lt;&gt;"",", ",""),
IF('Crib Sheet'!BK28 &gt;= 20,'Crib Sheet'!BK27,""),IF(IF('Crib Sheet'!BK28 &gt;= 20,'Crib Sheet'!BK27,"")&lt;&gt;"",", ",""),
IF('Crib Sheet'!BL28 &gt;= 20,'Crib Sheet'!BL27,""),IF(IF('Crib Sheet'!BL28 &gt;= 20,'Crib Sheet'!BL27,"")&lt;&gt;"",", ",""),
IF('Crib Sheet'!BM28 &gt;= 20,'Crib Sheet'!BM27,""),IF(IF('Crib Sheet'!BM28 &gt;= 20,'Crib Sheet'!BM27,"")&lt;&gt;"",", ",""),
IF('Crib Sheet'!BN28 &gt;= 20,'Crib Sheet'!BN27,""),IF(IF('Crib Sheet'!BN28 &gt;= 20,'Crib Sheet'!BN27,"")&lt;&gt;"",", ",""),
IF('Crib Sheet'!BO28 &gt;= 20,'Crib Sheet'!BO27,""),IF(IF('Crib Sheet'!BO28 &gt;= 20,'Crib Sheet'!BO27,"")&lt;&gt;"",", ",""),
IF('Crib Sheet'!BP28 &gt;= 20,'Crib Sheet'!BP27,"")
)</f>
        <v>#VALUE!</v>
      </c>
      <c r="B32" s="160"/>
      <c r="C32" s="160"/>
      <c r="D32" s="160"/>
      <c r="E32" s="160"/>
      <c r="F32" s="160"/>
      <c r="G32" s="160"/>
      <c r="H32" s="160"/>
      <c r="I32" s="160"/>
      <c r="J32" s="160"/>
      <c r="K32" s="160"/>
      <c r="L32" s="160"/>
      <c r="M32" s="160"/>
      <c r="N32" s="160"/>
      <c r="O32" s="160"/>
      <c r="P32" s="160"/>
      <c r="Q32" s="160"/>
      <c r="R32" s="160"/>
      <c r="S32" s="160"/>
      <c r="T32" s="160"/>
      <c r="U32" s="160"/>
      <c r="V32" s="160"/>
      <c r="W32" s="160"/>
      <c r="X32" s="160"/>
      <c r="Y32" s="160"/>
      <c r="Z32" s="160"/>
    </row>
    <row r="33" spans="1:26" x14ac:dyDescent="0.2">
      <c r="A33" s="160"/>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row>
    <row r="35" spans="1:26" x14ac:dyDescent="0.2">
      <c r="A35" s="69" t="s">
        <v>144</v>
      </c>
    </row>
    <row r="36" spans="1:26" ht="12" customHeight="1" x14ac:dyDescent="0.2">
      <c r="A36" s="160" t="e">
        <f>CONCATENATE(
IF('Crib Sheet'!C28 &lt;= -20,'Crib Sheet'!C27,""),IF(IF('Crib Sheet'!C28 &lt;= -20,'Crib Sheet'!C27,"")&lt;&gt;"",", ",""),
IF('Crib Sheet'!D28 &lt;= -20,'Crib Sheet'!D27,""),IF(IF('Crib Sheet'!D28 &lt;= -20,'Crib Sheet'!D27,"")&lt;&gt;"",", ",""),
IF('Crib Sheet'!E28 &lt;= -20,'Crib Sheet'!E27,""),IF(IF('Crib Sheet'!E28 &lt;= -20,'Crib Sheet'!E27,"")&lt;&gt;"",", ",""),
IF('Crib Sheet'!F28 &lt;= -20,'Crib Sheet'!F27,""),IF(IF('Crib Sheet'!F28 &lt;= -20,'Crib Sheet'!F27,"")&lt;&gt;"",", ",""),
IF('Crib Sheet'!G28 &lt;= -20,'Crib Sheet'!G27,""),IF(IF('Crib Sheet'!G28 &lt;= -20,'Crib Sheet'!G27,"")&lt;&gt;"",", ",""),
IF('Crib Sheet'!H28 &lt;= -20,'Crib Sheet'!H27,""),IF(IF('Crib Sheet'!H28 &lt;= -20,'Crib Sheet'!H27,"")&lt;&gt;"",", ",""),
IF('Crib Sheet'!I28 &lt;= -20,'Crib Sheet'!I27,""),IF(IF('Crib Sheet'!I28 &lt;= -20,'Crib Sheet'!I27,"")&lt;&gt;"",", ",""),
IF('Crib Sheet'!J28 &lt;= -20,'Crib Sheet'!J27,""),IF(IF('Crib Sheet'!J28 &lt;= -20,'Crib Sheet'!J27,"")&lt;&gt;"",", ",""),
IF('Crib Sheet'!K28 &lt;= -20,'Crib Sheet'!K27,""),IF(IF('Crib Sheet'!K28 &lt;= -20,'Crib Sheet'!K27,"")&lt;&gt;"",", ",""),
IF('Crib Sheet'!L28 &lt;= -20,'Crib Sheet'!L27,""),IF(IF('Crib Sheet'!L28 &lt;= -20,'Crib Sheet'!L27,"")&lt;&gt;"",", ",""),
IF('Crib Sheet'!M28 &lt;= -20,'Crib Sheet'!M27,""),IF(IF('Crib Sheet'!M28 &lt;= -20,'Crib Sheet'!M27,"")&lt;&gt;"",", ",""),
IF('Crib Sheet'!N28 &lt;= -20,'Crib Sheet'!N27,""),IF(IF('Crib Sheet'!N28 &lt;= -20,'Crib Sheet'!N27,"")&lt;&gt;"",", ",""),
IF('Crib Sheet'!O28 &lt;= -20,'Crib Sheet'!O27,""),IF(IF('Crib Sheet'!O28 &lt;= -20,'Crib Sheet'!O27,"")&lt;&gt;"",", ",""),
IF('Crib Sheet'!P28 &lt;= -20,'Crib Sheet'!P27,""),IF(IF('Crib Sheet'!P28 &lt;= -20,'Crib Sheet'!P27,"")&lt;&gt;"",", ",""),
IF('Crib Sheet'!Q28 &lt;= -20,'Crib Sheet'!Q27,""),IF(IF('Crib Sheet'!Q28 &lt;= -20,'Crib Sheet'!Q27,"")&lt;&gt;"",", ",""),
IF('Crib Sheet'!R28 &lt;= -20,'Crib Sheet'!R27,""),IF(IF('Crib Sheet'!R28 &lt;= -20,'Crib Sheet'!R27,"")&lt;&gt;"",", ",""),
IF('Crib Sheet'!S28 &lt;= -20,'Crib Sheet'!S27,""),IF(IF('Crib Sheet'!S28 &lt;= -20,'Crib Sheet'!S27,"")&lt;&gt;"",", ",""),
IF('Crib Sheet'!T28 &lt;= -20,'Crib Sheet'!T27,""),IF(IF('Crib Sheet'!T28 &lt;= -20,'Crib Sheet'!T27,"")&lt;&gt;"",", ",""),
IF('Crib Sheet'!U28 &lt;= -20,'Crib Sheet'!U27,""),IF(IF('Crib Sheet'!U28 &lt;= -20,'Crib Sheet'!U27,"")&lt;&gt;"",", ",""),
IF('Crib Sheet'!V28 &lt;= -20,'Crib Sheet'!V27,""),IF(IF('Crib Sheet'!V28 &lt;= -20,'Crib Sheet'!V27,"")&lt;&gt;"",", ",""),
IF('Crib Sheet'!W28 &lt;= -20,'Crib Sheet'!W27,""),IF(IF('Crib Sheet'!W28 &lt;= -20,'Crib Sheet'!W27,"")&lt;&gt;"",", ",""),
IF('Crib Sheet'!X28 &lt;= -20,'Crib Sheet'!X27,""),IF(IF('Crib Sheet'!X28 &lt;= -20,'Crib Sheet'!X27,"")&lt;&gt;"",", ",""),
IF('Crib Sheet'!Y28 &lt;= -20,'Crib Sheet'!Y27,""),IF(IF('Crib Sheet'!Y28 &lt;= -20,'Crib Sheet'!Y27,"")&lt;&gt;"",", ",""),
IF('Crib Sheet'!Z28 &lt;= -20,'Crib Sheet'!Z27,""),IF(IF('Crib Sheet'!Z28 &lt;= -20,'Crib Sheet'!Z27,"")&lt;&gt;"",", ",""),
IF('Crib Sheet'!AA28 &lt;= -20,'Crib Sheet'!AA27,""),IF(IF('Crib Sheet'!AA28 &lt;= -20,'Crib Sheet'!AA27,"")&lt;&gt;"",", ",""),
IF('Crib Sheet'!AB28 &lt;= -20,'Crib Sheet'!AB27,""),IF(IF('Crib Sheet'!AB28 &lt;= -20,'Crib Sheet'!AB27,"")&lt;&gt;"",", ",""),
IF('Crib Sheet'!AC28 &lt;= -20,'Crib Sheet'!AC27,""),IF(IF('Crib Sheet'!AC28 &lt;= -20,'Crib Sheet'!AC27,"")&lt;&gt;"",", ",""),
IF('Crib Sheet'!AD28 &lt;= -20,'Crib Sheet'!AD27,""),IF(IF('Crib Sheet'!AD28 &lt;= -20,'Crib Sheet'!AD27,"")&lt;&gt;"",", ",""),
IF('Crib Sheet'!AH28 &lt;= -20,'Crib Sheet'!AH27,""),IF(IF('Crib Sheet'!AH28 &lt;= -20,'Crib Sheet'!AH27,"")&lt;&gt;"",", ",""),
IF('Crib Sheet'!AI28 &lt;= -20,'Crib Sheet'!AI27,""),IF(IF('Crib Sheet'!AI28 &lt;= -20,'Crib Sheet'!AI27,"")&lt;&gt;"",", ",""),
IF('Crib Sheet'!AJ28 &lt;= -20,'Crib Sheet'!AJ27,""),IF(IF('Crib Sheet'!AJ28 &lt;= -20,'Crib Sheet'!AJ27,"")&lt;&gt;"",", ",""),
IF('Crib Sheet'!AK28 &lt;= -20,'Crib Sheet'!AK27,""),IF(IF('Crib Sheet'!AK28 &lt;= -20,'Crib Sheet'!AK27,"")&lt;&gt;"",", ",""),
IF('Crib Sheet'!AL28 &lt;= -20,'Crib Sheet'!AL27,""),IF(IF('Crib Sheet'!AL28 &lt;= -20,'Crib Sheet'!AL27,"")&lt;&gt;"",", ",""),
IF('Crib Sheet'!AM28 &lt;= -20,'Crib Sheet'!AM27,""),IF(IF('Crib Sheet'!AM28 &lt;= -20,'Crib Sheet'!AM27,"")&lt;&gt;"",", ",""),
IF('Crib Sheet'!AN28 &lt;= -20,'Crib Sheet'!AN27,""),IF(IF('Crib Sheet'!AN28 &lt;= -20,'Crib Sheet'!AN27,"")&lt;&gt;"",", ",""),
IF('Crib Sheet'!AO28 &lt;= -20,'Crib Sheet'!AO27,""),IF(IF('Crib Sheet'!AO28 &lt;= -20,'Crib Sheet'!AO27,"")&lt;&gt;"",", ",""),
IF('Crib Sheet'!AP28 &lt;= -20,'Crib Sheet'!AP27,""),IF(IF('Crib Sheet'!AP28 &lt;= -20,'Crib Sheet'!AP27,"")&lt;&gt;"",", ",""),
IF('Crib Sheet'!AQ28 &lt;= -20,'Crib Sheet'!AQ27,""),IF(IF('Crib Sheet'!AQ28 &lt;= -20,'Crib Sheet'!AQ27,"")&lt;&gt;"",", ",""),
IF('Crib Sheet'!AR28 &lt;= -20,'Crib Sheet'!AR27,""),IF(IF('Crib Sheet'!AR28 &lt;= -20,'Crib Sheet'!AR27,"")&lt;&gt;"",", ",""),
IF('Crib Sheet'!AS28 &lt;= -20,'Crib Sheet'!AS27,""),IF(IF('Crib Sheet'!AS28 &lt;= -20,'Crib Sheet'!AS27,"")&lt;&gt;"",", ",""),
IF('Crib Sheet'!AT28 &lt;= -20,'Crib Sheet'!AT27,""),IF(IF('Crib Sheet'!AT28 &lt;= -20,'Crib Sheet'!AT27,"")&lt;&gt;"",", ",""),
IF('Crib Sheet'!AU28 &lt;= -20,'Crib Sheet'!AU27,""),IF(IF('Crib Sheet'!AU28 &lt;= -20,'Crib Sheet'!AU27,"")&lt;&gt;"",", ",""),
IF('Crib Sheet'!AV28 &lt;= -20,'Crib Sheet'!AV27,""),IF(IF('Crib Sheet'!AV28 &lt;= -20,'Crib Sheet'!AV27,"")&lt;&gt;"",", ",""),
IF('Crib Sheet'!AW28 &lt;= -20,'Crib Sheet'!AW27,""),IF(IF('Crib Sheet'!AW28 &lt;= -20,'Crib Sheet'!AW27,"")&lt;&gt;"",", ",""),
IF('Crib Sheet'!AX28 &lt;= -20,'Crib Sheet'!AX27,""),IF(IF('Crib Sheet'!AX28 &lt;= -20,'Crib Sheet'!AX27,"")&lt;&gt;"",", ",""),
IF('Crib Sheet'!AY28 &lt;= -20,'Crib Sheet'!AY27,""),IF(IF('Crib Sheet'!AY28 &lt;= -20,'Crib Sheet'!AY27,"")&lt;&gt;"",", ",""),
IF('Crib Sheet'!AZ28 &lt;= -20,'Crib Sheet'!AZ27,""),IF(IF('Crib Sheet'!AZ28 &lt;= -20,'Crib Sheet'!AZ27,"")&lt;&gt;"",", ",""),
IF('Crib Sheet'!BA28 &lt;= -20,'Crib Sheet'!BA27,""),IF(IF('Crib Sheet'!BA28 &lt;= -20,'Crib Sheet'!BA27,"")&lt;&gt;"",", ",""),
IF('Crib Sheet'!BB28 &lt;= -20,'Crib Sheet'!BB27,""),IF(IF('Crib Sheet'!BB28 &lt;= -20,'Crib Sheet'!BB27,"")&lt;&gt;"",", ",""),
IF('Crib Sheet'!BC28 &lt;= -20,'Crib Sheet'!BC27,""),IF(IF('Crib Sheet'!BC28 &lt;= -20,'Crib Sheet'!BC27,"")&lt;&gt;"",", ",""),
IF('Crib Sheet'!BD28 &lt;= -20,'Crib Sheet'!BD27,""),IF(IF('Crib Sheet'!BD28 &lt;= -20,'Crib Sheet'!BD27,"")&lt;&gt;"",", ",""),
IF('Crib Sheet'!BE28 &lt;= -20,'Crib Sheet'!BE27,""),IF(IF('Crib Sheet'!BE28 &lt;= -20,'Crib Sheet'!BE27,"")&lt;&gt;"",", ",""),
IF('Crib Sheet'!BF28 &lt;= -20,'Crib Sheet'!BF27,""),IF(IF('Crib Sheet'!BF28 &lt;= -20,'Crib Sheet'!BF27,"")&lt;&gt;"",", ",""),
IF('Crib Sheet'!BG28 &lt;= -20,'Crib Sheet'!BG27,""),IF(IF('Crib Sheet'!BG28 &lt;= -20,'Crib Sheet'!BG27,"")&lt;&gt;"",", ",""),
IF('Crib Sheet'!BH28 &lt;= -20,'Crib Sheet'!BH27,""),IF(IF('Crib Sheet'!BH28 &lt;= -20,'Crib Sheet'!BH27,"")&lt;&gt;"",", ",""),
IF('Crib Sheet'!BI28 &lt;= -20,'Crib Sheet'!BI27,""),IF(IF('Crib Sheet'!BI28 &lt;= -20,'Crib Sheet'!BI27,"")&lt;&gt;"",", ",""),
IF('Crib Sheet'!BJ28 &lt;= -20,'Crib Sheet'!BJ27,""),IF(IF('Crib Sheet'!BJ28 &lt;= -20,'Crib Sheet'!BJ27,"")&lt;&gt;"",", ",""),
IF('Crib Sheet'!BK28 &lt;= -20,'Crib Sheet'!BK27,""),IF(IF('Crib Sheet'!BK28 &lt;= -20,'Crib Sheet'!BK27,"")&lt;&gt;"",", ",""),
IF('Crib Sheet'!BL28 &lt;= -20,'Crib Sheet'!BL27,""),IF(IF('Crib Sheet'!BL28 &lt;= -20,'Crib Sheet'!BL27,"")&lt;&gt;"",", ",""),
IF('Crib Sheet'!BM28 &lt;= -20,'Crib Sheet'!BM27,""),IF(IF('Crib Sheet'!BM28 &lt;= -20,'Crib Sheet'!BM27,"")&lt;&gt;"",", ",""),
IF('Crib Sheet'!BN28 &lt;= -20,'Crib Sheet'!BN27,""),IF(IF('Crib Sheet'!BN28 &lt;= -20,'Crib Sheet'!BN27,"")&lt;&gt;"",", ",""),
IF('Crib Sheet'!BO28 &lt;= -20,'Crib Sheet'!BO27,""),IF(IF('Crib Sheet'!BO28 &lt;= -20,'Crib Sheet'!BO27,"")&lt;&gt;"",", ",""),
IF('Crib Sheet'!BP28 &lt;= -20,'Crib Sheet'!BP27,"")
)</f>
        <v>#VALUE!</v>
      </c>
      <c r="B36" s="160"/>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row>
    <row r="37" spans="1:26" x14ac:dyDescent="0.2">
      <c r="A37" s="160"/>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row>
    <row r="38" spans="1:26" x14ac:dyDescent="0.2">
      <c r="A38" s="131"/>
      <c r="B38" s="131"/>
      <c r="C38" s="131"/>
      <c r="D38" s="131"/>
      <c r="E38" s="131"/>
      <c r="F38" s="131"/>
      <c r="G38" s="131"/>
      <c r="H38" s="131"/>
      <c r="I38" s="131"/>
      <c r="J38" s="131"/>
      <c r="K38" s="131"/>
      <c r="L38" s="131"/>
      <c r="M38" s="131"/>
      <c r="N38" s="131"/>
      <c r="O38" s="131"/>
      <c r="P38" s="131"/>
      <c r="Q38" s="131"/>
      <c r="R38" s="131"/>
      <c r="S38" s="131"/>
      <c r="T38" s="131"/>
      <c r="U38" s="131"/>
      <c r="V38" s="131"/>
      <c r="W38" s="131"/>
      <c r="X38" s="131"/>
      <c r="Y38" s="131"/>
      <c r="Z38" s="131"/>
    </row>
    <row r="42" spans="1:26" x14ac:dyDescent="0.2">
      <c r="H42" s="72"/>
    </row>
  </sheetData>
  <mergeCells count="3">
    <mergeCell ref="A28:Z29"/>
    <mergeCell ref="A32:Z33"/>
    <mergeCell ref="A36:Z37"/>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7558519241921"/>
  </sheetPr>
  <dimension ref="A27:Z42"/>
  <sheetViews>
    <sheetView workbookViewId="0">
      <selection activeCell="A39" sqref="A39"/>
    </sheetView>
  </sheetViews>
  <sheetFormatPr defaultRowHeight="12" x14ac:dyDescent="0.2"/>
  <cols>
    <col min="1" max="16384" width="9.33203125" style="3"/>
  </cols>
  <sheetData>
    <row r="27" spans="1:26" x14ac:dyDescent="0.2">
      <c r="A27" s="68" t="s">
        <v>142</v>
      </c>
    </row>
    <row r="28" spans="1:26" x14ac:dyDescent="0.2">
      <c r="A28" s="160" t="str">
        <f>CONCATENATE(
IF('Crib Sheet'!C29 &gt;= 50,'Crib Sheet'!C27,""),IF(IF('Crib Sheet'!C29 &gt;= 50,'Crib Sheet'!C27,"")&lt;&gt;"",", ",""),
IF('Crib Sheet'!D29 &gt;= 50,'Crib Sheet'!D27,""),IF(IF('Crib Sheet'!D29 &gt;= 50,'Crib Sheet'!D27,"")&lt;&gt;"",", ",""),
IF('Crib Sheet'!E29 &gt;= 50,'Crib Sheet'!E27,""),IF(IF('Crib Sheet'!E29 &gt;= 50,'Crib Sheet'!E27,"")&lt;&gt;"",", ",""),
IF('Crib Sheet'!F29 &gt;= 50,'Crib Sheet'!F27,""),IF(IF('Crib Sheet'!F29 &gt;= 50,'Crib Sheet'!F27,"")&lt;&gt;"",", ",""),
IF('Crib Sheet'!G29 &gt;= 50,'Crib Sheet'!G27,""),IF(IF('Crib Sheet'!G29 &gt;= 50,'Crib Sheet'!G27,"")&lt;&gt;"",", ",""),
IF('Crib Sheet'!H29 &gt;= 50,'Crib Sheet'!H27,""),IF(IF('Crib Sheet'!H29 &gt;= 50,'Crib Sheet'!H27,"")&lt;&gt;"",", ",""),
IF('Crib Sheet'!I29 &gt;= 50,'Crib Sheet'!I27,""),IF(IF('Crib Sheet'!I29 &gt;= 50,'Crib Sheet'!I27,"")&lt;&gt;"",", ",""),
IF('Crib Sheet'!J29 &gt;= 50,'Crib Sheet'!J27,""),IF(IF('Crib Sheet'!J29 &gt;= 50,'Crib Sheet'!J27,"")&lt;&gt;"",", ",""),
IF('Crib Sheet'!K29 &gt;= 50,'Crib Sheet'!K27,""),IF(IF('Crib Sheet'!K29 &gt;= 50,'Crib Sheet'!K27,"")&lt;&gt;"",", ",""),
IF('Crib Sheet'!L29 &gt;= 50,'Crib Sheet'!L27,""),IF(IF('Crib Sheet'!L29 &gt;= 50,'Crib Sheet'!L27,"")&lt;&gt;"",", ",""),
IF('Crib Sheet'!M29 &gt;= 50,'Crib Sheet'!M27,""),IF(IF('Crib Sheet'!M29 &gt;= 50,'Crib Sheet'!M27,"")&lt;&gt;"",", ",""),
IF('Crib Sheet'!N29 &gt;= 50,'Crib Sheet'!N27,""),IF(IF('Crib Sheet'!N29 &gt;= 50,'Crib Sheet'!N27,"")&lt;&gt;"",", ",""),
IF('Crib Sheet'!O29 &gt;= 50,'Crib Sheet'!O27,""),IF(IF('Crib Sheet'!O29 &gt;= 50,'Crib Sheet'!O27,"")&lt;&gt;"",", ",""),
IF('Crib Sheet'!P29 &gt;= 50,'Crib Sheet'!P27,""),IF(IF('Crib Sheet'!P29 &gt;= 50,'Crib Sheet'!P27,"")&lt;&gt;"",", ",""),
IF('Crib Sheet'!Q29 &gt;= 50,'Crib Sheet'!Q27,""),IF(IF('Crib Sheet'!Q29 &gt;= 50,'Crib Sheet'!Q27,"")&lt;&gt;"",", ",""),
IF('Crib Sheet'!R29 &gt;= 50,'Crib Sheet'!R27,""),IF(IF('Crib Sheet'!R29 &gt;= 50,'Crib Sheet'!R27,"")&lt;&gt;"",", ",""),
IF('Crib Sheet'!S29 &gt;= 50,'Crib Sheet'!S27,""),IF(IF('Crib Sheet'!S29 &gt;= 50,'Crib Sheet'!S27,"")&lt;&gt;"",", ",""),
IF('Crib Sheet'!T29 &gt;= 50,'Crib Sheet'!T27,""),IF(IF('Crib Sheet'!T29 &gt;= 50,'Crib Sheet'!T27,"")&lt;&gt;"",", ",""),
IF('Crib Sheet'!U29 &gt;= 50,'Crib Sheet'!U27,""),IF(IF('Crib Sheet'!U29 &gt;= 50,'Crib Sheet'!U27,"")&lt;&gt;"",", ",""),
IF('Crib Sheet'!V29 &gt;= 50,'Crib Sheet'!V27,""),IF(IF('Crib Sheet'!V29 &gt;= 50,'Crib Sheet'!V27,"")&lt;&gt;"",", ",""),
IF('Crib Sheet'!W29 &gt;= 50,'Crib Sheet'!W27,""),IF(IF('Crib Sheet'!W29 &gt;= 50,'Crib Sheet'!W27,"")&lt;&gt;"",", ",""),
IF('Crib Sheet'!X29 &gt;= 50,'Crib Sheet'!X27,""),IF(IF('Crib Sheet'!X29 &gt;= 50,'Crib Sheet'!X27,"")&lt;&gt;"",", ",""),
IF('Crib Sheet'!Y29 &gt;= 50,'Crib Sheet'!Y27,""),IF(IF('Crib Sheet'!Y29 &gt;= 50,'Crib Sheet'!Y27,"")&lt;&gt;"",", ",""),
IF('Crib Sheet'!Z29 &gt;= 50,'Crib Sheet'!Z27,""),IF(IF('Crib Sheet'!Z29 &gt;= 50,'Crib Sheet'!Z27,"")&lt;&gt;"",", ",""),
IF('Crib Sheet'!AA29 &gt;= 50,'Crib Sheet'!AA27,""),IF(IF('Crib Sheet'!AA29 &gt;= 50,'Crib Sheet'!AA27,"")&lt;&gt;"",", ",""),
IF('Crib Sheet'!AB29 &gt;= 50,'Crib Sheet'!AB27,""),IF(IF('Crib Sheet'!AB29 &gt;= 50,'Crib Sheet'!AB27,"")&lt;&gt;"",", ",""),
IF('Crib Sheet'!AC29 &gt;= 50,'Crib Sheet'!AC27,""),IF(IF('Crib Sheet'!AC29 &gt;= 50,'Crib Sheet'!AC27,"")&lt;&gt;"",", ",""),
IF('Crib Sheet'!AD29 &gt;= 50,'Crib Sheet'!AD27,""),IF(IF('Crib Sheet'!AD29 &gt;= 50,'Crib Sheet'!AD27,"")&lt;&gt;"",", ",""),
IF('Crib Sheet'!AH29 &gt;= 50,'Crib Sheet'!AH27,""),IF(IF('Crib Sheet'!AH29 &gt;= 50,'Crib Sheet'!AH27,"")&lt;&gt;"",", ",""),
IF('Crib Sheet'!AI29 &gt;= 50,'Crib Sheet'!AI27,""),IF(IF('Crib Sheet'!AI29 &gt;= 50,'Crib Sheet'!AI27,"")&lt;&gt;"",", ",""),
IF('Crib Sheet'!AJ29 &gt;= 50,'Crib Sheet'!AJ27,""),IF(IF('Crib Sheet'!AJ29 &gt;= 50,'Crib Sheet'!AJ27,"")&lt;&gt;"",", ",""),
IF('Crib Sheet'!AK29 &gt;= 50,'Crib Sheet'!AK27,""),IF(IF('Crib Sheet'!AK29 &gt;= 50,'Crib Sheet'!AK27,"")&lt;&gt;"",", ",""),
IF('Crib Sheet'!AL29 &gt;= 50,'Crib Sheet'!AL27,""),IF(IF('Crib Sheet'!AL29 &gt;= 50,'Crib Sheet'!AL27,"")&lt;&gt;"",", ",""),
IF('Crib Sheet'!AM29 &gt;= 50,'Crib Sheet'!AM27,""),IF(IF('Crib Sheet'!AM29 &gt;= 50,'Crib Sheet'!AM27,"")&lt;&gt;"",", ",""),
IF('Crib Sheet'!AN29 &gt;= 50,'Crib Sheet'!AN27,""),IF(IF('Crib Sheet'!AN29 &gt;= 50,'Crib Sheet'!AN27,"")&lt;&gt;"",", ",""),
IF('Crib Sheet'!AO29 &gt;= 50,'Crib Sheet'!AO27,""),IF(IF('Crib Sheet'!AO29 &gt;= 50,'Crib Sheet'!AO27,"")&lt;&gt;"",", ",""),
IF('Crib Sheet'!AP29 &gt;= 50,'Crib Sheet'!AP27,""),IF(IF('Crib Sheet'!AP29 &gt;= 50,'Crib Sheet'!AP27,"")&lt;&gt;"",", ",""),
IF('Crib Sheet'!AQ29 &gt;= 50,'Crib Sheet'!AQ27,""),IF(IF('Crib Sheet'!AQ29 &gt;= 50,'Crib Sheet'!AQ27,"")&lt;&gt;"",", ",""),
IF('Crib Sheet'!AR29 &gt;= 50,'Crib Sheet'!AR27,""),IF(IF('Crib Sheet'!AR29 &gt;= 50,'Crib Sheet'!AR27,"")&lt;&gt;"",", ",""),
IF('Crib Sheet'!AS29 &gt;= 50,'Crib Sheet'!AS27,""),IF(IF('Crib Sheet'!AS29 &gt;= 50,'Crib Sheet'!AS27,"")&lt;&gt;"",", ",""),
IF('Crib Sheet'!AT29 &gt;= 50,'Crib Sheet'!AT27,""),IF(IF('Crib Sheet'!AT29 &gt;= 50,'Crib Sheet'!AT27,"")&lt;&gt;"",", ",""),
IF('Crib Sheet'!AU29 &gt;= 50,'Crib Sheet'!AU27,""),IF(IF('Crib Sheet'!AU29 &gt;= 50,'Crib Sheet'!AU27,"")&lt;&gt;"",", ",""),
IF('Crib Sheet'!AV29 &gt;= 50,'Crib Sheet'!AV27,""),IF(IF('Crib Sheet'!AV29 &gt;= 50,'Crib Sheet'!AV27,"")&lt;&gt;"",", ",""),
IF('Crib Sheet'!AW29 &gt;= 50,'Crib Sheet'!AW27,""),IF(IF('Crib Sheet'!AW29 &gt;= 50,'Crib Sheet'!AW27,"")&lt;&gt;"",", ",""),
IF('Crib Sheet'!AX29 &gt;= 50,'Crib Sheet'!AX27,""),IF(IF('Crib Sheet'!AX29 &gt;= 50,'Crib Sheet'!AX27,"")&lt;&gt;"",", ",""),
IF('Crib Sheet'!AY29 &gt;= 50,'Crib Sheet'!AY27,""),IF(IF('Crib Sheet'!AY29 &gt;= 50,'Crib Sheet'!AY27,"")&lt;&gt;"",", ",""),
IF('Crib Sheet'!AZ29 &gt;= 50,'Crib Sheet'!AZ27,""),IF(IF('Crib Sheet'!AZ29 &gt;= 50,'Crib Sheet'!AZ27,"")&lt;&gt;"",", ",""),
IF('Crib Sheet'!BA29 &gt;= 50,'Crib Sheet'!BA27,""),IF(IF('Crib Sheet'!BA29 &gt;= 50,'Crib Sheet'!BA27,"")&lt;&gt;"",", ",""),
IF('Crib Sheet'!BB29 &gt;= 50,'Crib Sheet'!BB27,""),IF(IF('Crib Sheet'!BB29 &gt;= 50,'Crib Sheet'!BB27,"")&lt;&gt;"",", ",""),
IF('Crib Sheet'!BC29 &gt;= 50,'Crib Sheet'!BC27,""),IF(IF('Crib Sheet'!BC29 &gt;= 50,'Crib Sheet'!BC27,"")&lt;&gt;"",", ",""),
IF('Crib Sheet'!BD29 &gt;= 50,'Crib Sheet'!BD27,""),IF(IF('Crib Sheet'!BD29 &gt;= 50,'Crib Sheet'!BD27,"")&lt;&gt;"",", ",""),
IF('Crib Sheet'!BE29 &gt;= 50,'Crib Sheet'!BE27,""),IF(IF('Crib Sheet'!BE29 &gt;= 50,'Crib Sheet'!BE27,"")&lt;&gt;"",", ",""),
IF('Crib Sheet'!BF29 &gt;= 50,'Crib Sheet'!BF27,""),IF(IF('Crib Sheet'!BF29 &gt;= 50,'Crib Sheet'!BF27,"")&lt;&gt;"",", ",""),
IF('Crib Sheet'!BG29 &gt;= 50,'Crib Sheet'!BG27,""),IF(IF('Crib Sheet'!BG29 &gt;= 50,'Crib Sheet'!BG27,"")&lt;&gt;"",", ",""),
IF('Crib Sheet'!BH29 &gt;= 50,'Crib Sheet'!BH27,""),IF(IF('Crib Sheet'!BH29 &gt;= 50,'Crib Sheet'!BH27,"")&lt;&gt;"",", ",""),
IF('Crib Sheet'!BI29 &gt;= 50,'Crib Sheet'!BI27,""),IF(IF('Crib Sheet'!BI29 &gt;= 50,'Crib Sheet'!BI27,"")&lt;&gt;"",", ",""),
IF('Crib Sheet'!BJ29 &gt;= 50,'Crib Sheet'!BJ27,""),IF(IF('Crib Sheet'!BJ29 &gt;= 50,'Crib Sheet'!BJ27,"")&lt;&gt;"",", ",""),
IF('Crib Sheet'!BK29 &gt;= 50,'Crib Sheet'!BK27,""),IF(IF('Crib Sheet'!BK29 &gt;= 50,'Crib Sheet'!BK27,"")&lt;&gt;"",", ",""),
IF('Crib Sheet'!BL29 &gt;= 50,'Crib Sheet'!BL27,""),IF(IF('Crib Sheet'!BL29 &gt;= 50,'Crib Sheet'!BL27,"")&lt;&gt;"",", ",""),
IF('Crib Sheet'!BM29 &gt;= 50,'Crib Sheet'!BM27,""),IF(IF('Crib Sheet'!BM29 &gt;= 50,'Crib Sheet'!BM27,"")&lt;&gt;"",", ",""),
IF('Crib Sheet'!BN29 &gt;= 50,'Crib Sheet'!BN27,""),IF(IF('Crib Sheet'!BN29 &gt;= 50,'Crib Sheet'!BN27,"")&lt;&gt;"",", ",""),
IF('Crib Sheet'!BO29 &gt;= 50,'Crib Sheet'!BO27,""),IF(IF('Crib Sheet'!BO29 &gt;= 50,'Crib Sheet'!BO27,"")&lt;&gt;"",", ",""),
IF('Crib Sheet'!BP29 &gt;= 50,'Crib Sheet'!BP27,"")
)</f>
        <v>Vol, Digital Only, Preowned Only, SW Spend, ACC Spend, Digital Spend, PEGI 16 or Under Spend, Board Games Spend, Clothing Spend, Toys &amp; Collectables Spend</v>
      </c>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row>
    <row r="29" spans="1:26" x14ac:dyDescent="0.2">
      <c r="A29" s="160"/>
      <c r="B29" s="160"/>
      <c r="C29" s="160"/>
      <c r="D29" s="160"/>
      <c r="E29" s="160"/>
      <c r="F29" s="160"/>
      <c r="G29" s="160"/>
      <c r="H29" s="160"/>
      <c r="I29" s="160"/>
      <c r="J29" s="160"/>
      <c r="K29" s="160"/>
      <c r="L29" s="160"/>
      <c r="M29" s="160"/>
      <c r="N29" s="160"/>
      <c r="O29" s="160"/>
      <c r="P29" s="160"/>
      <c r="Q29" s="160"/>
      <c r="R29" s="160"/>
      <c r="S29" s="160"/>
      <c r="T29" s="160"/>
      <c r="U29" s="160"/>
      <c r="V29" s="160"/>
      <c r="W29" s="160"/>
      <c r="X29" s="160"/>
      <c r="Y29" s="160"/>
      <c r="Z29" s="160"/>
    </row>
    <row r="30" spans="1:26" x14ac:dyDescent="0.2">
      <c r="A30" s="67"/>
    </row>
    <row r="31" spans="1:26" x14ac:dyDescent="0.2">
      <c r="A31" s="68" t="s">
        <v>143</v>
      </c>
    </row>
    <row r="32" spans="1:26" x14ac:dyDescent="0.2">
      <c r="A32" s="160" t="str">
        <f>CONCATENATE(
IF('Crib Sheet'!C29 &gt;= 20,'Crib Sheet'!C27,""),IF(IF('Crib Sheet'!C29 &gt;= 20,'Crib Sheet'!C27,"")&lt;&gt;"",", ",""),
IF('Crib Sheet'!D29 &gt;= 20,'Crib Sheet'!D27,""),IF(IF('Crib Sheet'!D29 &gt;= 20,'Crib Sheet'!D27,"")&lt;&gt;"",", ",""),
IF('Crib Sheet'!E29 &gt;= 20,'Crib Sheet'!E27,""),IF(IF('Crib Sheet'!E29 &gt;= 20,'Crib Sheet'!E27,"")&lt;&gt;"",", ",""),
IF('Crib Sheet'!F29 &gt;= 20,'Crib Sheet'!F27,""),IF(IF('Crib Sheet'!F29 &gt;= 20,'Crib Sheet'!F27,"")&lt;&gt;"",", ",""),
IF('Crib Sheet'!G29 &gt;= 20,'Crib Sheet'!G27,""),IF(IF('Crib Sheet'!G29 &gt;= 20,'Crib Sheet'!G27,"")&lt;&gt;"",", ",""),
IF('Crib Sheet'!H29 &gt;= 20,'Crib Sheet'!H27,""),IF(IF('Crib Sheet'!H29 &gt;= 20,'Crib Sheet'!H27,"")&lt;&gt;"",", ",""),
IF('Crib Sheet'!I29 &gt;= 20,'Crib Sheet'!I27,""),IF(IF('Crib Sheet'!I29 &gt;= 20,'Crib Sheet'!I27,"")&lt;&gt;"",", ",""),
IF('Crib Sheet'!J29 &gt;= 20,'Crib Sheet'!J27,""),IF(IF('Crib Sheet'!J29 &gt;= 20,'Crib Sheet'!J27,"")&lt;&gt;"",", ",""),
IF('Crib Sheet'!K29 &gt;= 20,'Crib Sheet'!K27,""),IF(IF('Crib Sheet'!K29 &gt;= 20,'Crib Sheet'!K27,"")&lt;&gt;"",", ",""),
IF('Crib Sheet'!L29 &gt;= 20,'Crib Sheet'!L27,""),IF(IF('Crib Sheet'!L29 &gt;= 20,'Crib Sheet'!L27,"")&lt;&gt;"",", ",""),
IF('Crib Sheet'!M29 &gt;= 20,'Crib Sheet'!M27,""),IF(IF('Crib Sheet'!M29 &gt;= 20,'Crib Sheet'!M27,"")&lt;&gt;"",", ",""),
IF('Crib Sheet'!N29 &gt;= 20,'Crib Sheet'!N27,""),IF(IF('Crib Sheet'!N29 &gt;= 20,'Crib Sheet'!N27,"")&lt;&gt;"",", ",""),
IF('Crib Sheet'!O29 &gt;= 20,'Crib Sheet'!O27,""),IF(IF('Crib Sheet'!O29 &gt;= 20,'Crib Sheet'!O27,"")&lt;&gt;"",", ",""),
IF('Crib Sheet'!P29 &gt;= 20,'Crib Sheet'!P27,""),IF(IF('Crib Sheet'!P29 &gt;= 20,'Crib Sheet'!P27,"")&lt;&gt;"",", ",""),
IF('Crib Sheet'!Q29 &gt;= 20,'Crib Sheet'!Q27,""),IF(IF('Crib Sheet'!Q29 &gt;= 20,'Crib Sheet'!Q27,"")&lt;&gt;"",", ",""),
IF('Crib Sheet'!R29 &gt;= 20,'Crib Sheet'!R27,""),IF(IF('Crib Sheet'!R29 &gt;= 20,'Crib Sheet'!R27,"")&lt;&gt;"",", ",""),
IF('Crib Sheet'!S29 &gt;= 20,'Crib Sheet'!S27,""),IF(IF('Crib Sheet'!S29 &gt;= 20,'Crib Sheet'!S27,"")&lt;&gt;"",", ",""),
IF('Crib Sheet'!T29 &gt;= 20,'Crib Sheet'!T27,""),IF(IF('Crib Sheet'!T29 &gt;= 20,'Crib Sheet'!T27,"")&lt;&gt;"",", ",""),
IF('Crib Sheet'!U29 &gt;= 20,'Crib Sheet'!U27,""),IF(IF('Crib Sheet'!U29 &gt;= 20,'Crib Sheet'!U27,"")&lt;&gt;"",", ",""),
IF('Crib Sheet'!V29 &gt;= 20,'Crib Sheet'!V27,""),IF(IF('Crib Sheet'!V29 &gt;= 20,'Crib Sheet'!V27,"")&lt;&gt;"",", ",""),
IF('Crib Sheet'!W29 &gt;= 20,'Crib Sheet'!W27,""),IF(IF('Crib Sheet'!W29 &gt;= 20,'Crib Sheet'!W27,"")&lt;&gt;"",", ",""),
IF('Crib Sheet'!X29 &gt;= 20,'Crib Sheet'!X27,""),IF(IF('Crib Sheet'!X29 &gt;= 20,'Crib Sheet'!X27,"")&lt;&gt;"",", ",""),
IF('Crib Sheet'!Y29 &gt;= 20,'Crib Sheet'!Y27,""),IF(IF('Crib Sheet'!Y29 &gt;= 20,'Crib Sheet'!Y27,"")&lt;&gt;"",", ",""),
IF('Crib Sheet'!Z29 &gt;= 20,'Crib Sheet'!Z27,""),IF(IF('Crib Sheet'!Z29 &gt;= 20,'Crib Sheet'!Z27,"")&lt;&gt;"",", ",""),
IF('Crib Sheet'!AA29 &gt;= 20,'Crib Sheet'!AA27,""),IF(IF('Crib Sheet'!AA29 &gt;= 20,'Crib Sheet'!AA27,"")&lt;&gt;"",", ",""),
IF('Crib Sheet'!AB29 &gt;= 20,'Crib Sheet'!AB27,""),IF(IF('Crib Sheet'!AB29 &gt;= 20,'Crib Sheet'!AB27,"")&lt;&gt;"",", ",""),
IF('Crib Sheet'!AC29 &gt;= 20,'Crib Sheet'!AC27,""),IF(IF('Crib Sheet'!AC29 &gt;= 20,'Crib Sheet'!AC27,"")&lt;&gt;"",", ",""),
IF('Crib Sheet'!AD29 &gt;= 20,'Crib Sheet'!AD27,""),IF(IF('Crib Sheet'!AD29 &gt;= 20,'Crib Sheet'!AD27,"")&lt;&gt;"",", ",""),
IF('Crib Sheet'!AH29 &gt;= 20,'Crib Sheet'!AH27,""),IF(IF('Crib Sheet'!AH29 &gt;= 20,'Crib Sheet'!AH27,"")&lt;&gt;"",", ",""),
IF('Crib Sheet'!AI29 &gt;= 20,'Crib Sheet'!AI27,""),IF(IF('Crib Sheet'!AI29 &gt;= 20,'Crib Sheet'!AI27,"")&lt;&gt;"",", ",""),
IF('Crib Sheet'!AJ29 &gt;= 20,'Crib Sheet'!AJ27,""),IF(IF('Crib Sheet'!AJ29 &gt;= 20,'Crib Sheet'!AJ27,"")&lt;&gt;"",", ",""),
IF('Crib Sheet'!AK29 &gt;= 20,'Crib Sheet'!AK27,""),IF(IF('Crib Sheet'!AK29 &gt;= 20,'Crib Sheet'!AK27,"")&lt;&gt;"",", ",""),
IF('Crib Sheet'!AL29 &gt;= 20,'Crib Sheet'!AL27,""),IF(IF('Crib Sheet'!AL29 &gt;= 20,'Crib Sheet'!AL27,"")&lt;&gt;"",", ",""),
IF('Crib Sheet'!AM29 &gt;= 20,'Crib Sheet'!AM27,""),IF(IF('Crib Sheet'!AM29 &gt;= 20,'Crib Sheet'!AM27,"")&lt;&gt;"",", ",""),
IF('Crib Sheet'!AN29 &gt;= 20,'Crib Sheet'!AN27,""),IF(IF('Crib Sheet'!AN29 &gt;= 20,'Crib Sheet'!AN27,"")&lt;&gt;"",", ",""),
IF('Crib Sheet'!AO29 &gt;= 20,'Crib Sheet'!AO27,""),IF(IF('Crib Sheet'!AO29 &gt;= 20,'Crib Sheet'!AO27,"")&lt;&gt;"",", ",""),
IF('Crib Sheet'!AP29 &gt;= 20,'Crib Sheet'!AP27,""),IF(IF('Crib Sheet'!AP29 &gt;= 20,'Crib Sheet'!AP27,"")&lt;&gt;"",", ",""),
IF('Crib Sheet'!AQ29 &gt;= 20,'Crib Sheet'!AQ27,""),IF(IF('Crib Sheet'!AQ29 &gt;= 20,'Crib Sheet'!AQ27,"")&lt;&gt;"",", ",""),
IF('Crib Sheet'!AR29 &gt;= 20,'Crib Sheet'!AR27,""),IF(IF('Crib Sheet'!AR29 &gt;= 20,'Crib Sheet'!AR27,"")&lt;&gt;"",", ",""),
IF('Crib Sheet'!AS29 &gt;= 20,'Crib Sheet'!AS27,""),IF(IF('Crib Sheet'!AS29 &gt;= 20,'Crib Sheet'!AS27,"")&lt;&gt;"",", ",""),
IF('Crib Sheet'!AT29 &gt;= 20,'Crib Sheet'!AT27,""),IF(IF('Crib Sheet'!AT29 &gt;= 20,'Crib Sheet'!AT27,"")&lt;&gt;"",", ",""),
IF('Crib Sheet'!AU29 &gt;= 20,'Crib Sheet'!AU27,""),IF(IF('Crib Sheet'!AU29 &gt;= 20,'Crib Sheet'!AU27,"")&lt;&gt;"",", ",""),
IF('Crib Sheet'!AV29 &gt;= 20,'Crib Sheet'!AV27,""),IF(IF('Crib Sheet'!AV29 &gt;= 20,'Crib Sheet'!AV27,"")&lt;&gt;"",", ",""),
IF('Crib Sheet'!AW29 &gt;= 20,'Crib Sheet'!AW27,""),IF(IF('Crib Sheet'!AW29 &gt;= 20,'Crib Sheet'!AW27,"")&lt;&gt;"",", ",""),
IF('Crib Sheet'!AX29 &gt;= 20,'Crib Sheet'!AX27,""),IF(IF('Crib Sheet'!AX29 &gt;= 20,'Crib Sheet'!AX27,"")&lt;&gt;"",", ",""),
IF('Crib Sheet'!AY29 &gt;= 20,'Crib Sheet'!AY27,""),IF(IF('Crib Sheet'!AY29 &gt;= 20,'Crib Sheet'!AY27,"")&lt;&gt;"",", ",""),
IF('Crib Sheet'!AZ29 &gt;= 20,'Crib Sheet'!AZ27,""),IF(IF('Crib Sheet'!AZ29 &gt;= 20,'Crib Sheet'!AZ27,"")&lt;&gt;"",", ",""),
IF('Crib Sheet'!BA29 &gt;= 20,'Crib Sheet'!BA27,""),IF(IF('Crib Sheet'!BA29 &gt;= 20,'Crib Sheet'!BA27,"")&lt;&gt;"",", ",""),
IF('Crib Sheet'!BB29 &gt;= 20,'Crib Sheet'!BB27,""),IF(IF('Crib Sheet'!BB29 &gt;= 20,'Crib Sheet'!BB27,"")&lt;&gt;"",", ",""),
IF('Crib Sheet'!BC29 &gt;= 20,'Crib Sheet'!BC27,""),IF(IF('Crib Sheet'!BC29 &gt;= 20,'Crib Sheet'!BC27,"")&lt;&gt;"",", ",""),
IF('Crib Sheet'!BD29 &gt;= 20,'Crib Sheet'!BD27,""),IF(IF('Crib Sheet'!BD29 &gt;= 20,'Crib Sheet'!BD27,"")&lt;&gt;"",", ",""),
IF('Crib Sheet'!BE29 &gt;= 20,'Crib Sheet'!BE27,""),IF(IF('Crib Sheet'!BE29 &gt;= 20,'Crib Sheet'!BE27,"")&lt;&gt;"",", ",""),
IF('Crib Sheet'!BF29 &gt;= 20,'Crib Sheet'!BF27,""),IF(IF('Crib Sheet'!BF29 &gt;= 20,'Crib Sheet'!BF27,"")&lt;&gt;"",", ",""),
IF('Crib Sheet'!BG29 &gt;= 20,'Crib Sheet'!BG27,""),IF(IF('Crib Sheet'!BG29 &gt;= 20,'Crib Sheet'!BG27,"")&lt;&gt;"",", ",""),
IF('Crib Sheet'!BH29 &gt;= 20,'Crib Sheet'!BH27,""),IF(IF('Crib Sheet'!BH29 &gt;= 20,'Crib Sheet'!BH27,"")&lt;&gt;"",", ",""),
IF('Crib Sheet'!BI29 &gt;= 20,'Crib Sheet'!BI27,""),IF(IF('Crib Sheet'!BI29 &gt;= 20,'Crib Sheet'!BI27,"")&lt;&gt;"",", ",""),
IF('Crib Sheet'!BJ29 &gt;= 20,'Crib Sheet'!BJ27,""),IF(IF('Crib Sheet'!BJ29 &gt;= 20,'Crib Sheet'!BJ27,"")&lt;&gt;"",", ",""),
IF('Crib Sheet'!BK29 &gt;= 20,'Crib Sheet'!BK27,""),IF(IF('Crib Sheet'!BK29 &gt;= 20,'Crib Sheet'!BK27,"")&lt;&gt;"",", ",""),
IF('Crib Sheet'!BL29 &gt;= 20,'Crib Sheet'!BL27,""),IF(IF('Crib Sheet'!BL29 &gt;= 20,'Crib Sheet'!BL27,"")&lt;&gt;"",", ",""),
IF('Crib Sheet'!BM29 &gt;= 20,'Crib Sheet'!BM27,""),IF(IF('Crib Sheet'!BM29 &gt;= 20,'Crib Sheet'!BM27,"")&lt;&gt;"",", ",""),
IF('Crib Sheet'!BN29 &gt;= 20,'Crib Sheet'!BN27,""),IF(IF('Crib Sheet'!BN29 &gt;= 20,'Crib Sheet'!BN27,"")&lt;&gt;"",", ",""),
IF('Crib Sheet'!BO29 &gt;= 20,'Crib Sheet'!BO27,""),IF(IF('Crib Sheet'!BO29 &gt;= 20,'Crib Sheet'!BO27,"")&lt;&gt;"",", ",""),
IF('Crib Sheet'!BP29 &gt;= 20,'Crib Sheet'!BP27,"")
)</f>
        <v>Vol, Digital Only, Preowned Only, AGE: 13-17, SW Spend, ACC Spend, Digital Spend, PEGI 16 or Under Spend, Board Games Spend, Clothing Spend, Toys &amp; Collectables Spend</v>
      </c>
      <c r="B32" s="160"/>
      <c r="C32" s="160"/>
      <c r="D32" s="160"/>
      <c r="E32" s="160"/>
      <c r="F32" s="160"/>
      <c r="G32" s="160"/>
      <c r="H32" s="160"/>
      <c r="I32" s="160"/>
      <c r="J32" s="160"/>
      <c r="K32" s="160"/>
      <c r="L32" s="160"/>
      <c r="M32" s="160"/>
      <c r="N32" s="160"/>
      <c r="O32" s="160"/>
      <c r="P32" s="160"/>
      <c r="Q32" s="160"/>
      <c r="R32" s="160"/>
      <c r="S32" s="160"/>
      <c r="T32" s="160"/>
      <c r="U32" s="160"/>
      <c r="V32" s="160"/>
      <c r="W32" s="160"/>
      <c r="X32" s="160"/>
      <c r="Y32" s="160"/>
      <c r="Z32" s="160"/>
    </row>
    <row r="33" spans="1:26" x14ac:dyDescent="0.2">
      <c r="A33" s="160"/>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row>
    <row r="35" spans="1:26" x14ac:dyDescent="0.2">
      <c r="A35" s="69" t="s">
        <v>144</v>
      </c>
    </row>
    <row r="36" spans="1:26" ht="12" customHeight="1" x14ac:dyDescent="0.2">
      <c r="A36" s="160" t="str">
        <f>CONCATENATE(
IF('Crib Sheet'!C29 &lt;= -20,'Crib Sheet'!C27,""),IF(IF('Crib Sheet'!C29 &lt;= -20,'Crib Sheet'!C27,"")&lt;&gt;"",", ",""),
IF('Crib Sheet'!D29 &lt;= -20,'Crib Sheet'!D27,""),IF(IF('Crib Sheet'!D29 &lt;= -20,'Crib Sheet'!D27,"")&lt;&gt;"",", ",""),
IF('Crib Sheet'!E29 &lt;= -20,'Crib Sheet'!E27,""),IF(IF('Crib Sheet'!E29 &lt;= -20,'Crib Sheet'!E27,"")&lt;&gt;"",", ",""),
IF('Crib Sheet'!F29 &lt;= -20,'Crib Sheet'!F27,""),IF(IF('Crib Sheet'!F29 &lt;= -20,'Crib Sheet'!F27,"")&lt;&gt;"",", ",""),
IF('Crib Sheet'!G29 &lt;= -20,'Crib Sheet'!G27,""),IF(IF('Crib Sheet'!G29 &lt;= -20,'Crib Sheet'!G27,"")&lt;&gt;"",", ",""),
IF('Crib Sheet'!H29 &lt;= -20,'Crib Sheet'!H27,""),IF(IF('Crib Sheet'!H29 &lt;= -20,'Crib Sheet'!H27,"")&lt;&gt;"",", ",""),
IF('Crib Sheet'!I29 &lt;= -20,'Crib Sheet'!I27,""),IF(IF('Crib Sheet'!I29 &lt;= -20,'Crib Sheet'!I27,"")&lt;&gt;"",", ",""),
IF('Crib Sheet'!J29 &lt;= -20,'Crib Sheet'!J27,""),IF(IF('Crib Sheet'!J29 &lt;= -20,'Crib Sheet'!J27,"")&lt;&gt;"",", ",""),
IF('Crib Sheet'!K29 &lt;= -20,'Crib Sheet'!K27,""),IF(IF('Crib Sheet'!K29 &lt;= -20,'Crib Sheet'!K27,"")&lt;&gt;"",", ",""),
IF('Crib Sheet'!L29 &lt;= -20,'Crib Sheet'!L27,""),IF(IF('Crib Sheet'!L29 &lt;= -20,'Crib Sheet'!L27,"")&lt;&gt;"",", ",""),
IF('Crib Sheet'!M29 &lt;= -20,'Crib Sheet'!M27,""),IF(IF('Crib Sheet'!M29 &lt;= -20,'Crib Sheet'!M27,"")&lt;&gt;"",", ",""),
IF('Crib Sheet'!N29 &lt;= -20,'Crib Sheet'!N27,""),IF(IF('Crib Sheet'!N29 &lt;= -20,'Crib Sheet'!N27,"")&lt;&gt;"",", ",""),
IF('Crib Sheet'!O29 &lt;= -20,'Crib Sheet'!O27,""),IF(IF('Crib Sheet'!O29 &lt;= -20,'Crib Sheet'!O27,"")&lt;&gt;"",", ",""),
IF('Crib Sheet'!P29 &lt;= -20,'Crib Sheet'!P27,""),IF(IF('Crib Sheet'!P29 &lt;= -20,'Crib Sheet'!P27,"")&lt;&gt;"",", ",""),
IF('Crib Sheet'!Q29 &lt;= -20,'Crib Sheet'!Q27,""),IF(IF('Crib Sheet'!Q29 &lt;= -20,'Crib Sheet'!Q27,"")&lt;&gt;"",", ",""),
IF('Crib Sheet'!R29 &lt;= -20,'Crib Sheet'!R27,""),IF(IF('Crib Sheet'!R29 &lt;= -20,'Crib Sheet'!R27,"")&lt;&gt;"",", ",""),
IF('Crib Sheet'!S29 &lt;= -20,'Crib Sheet'!S27,""),IF(IF('Crib Sheet'!S29 &lt;= -20,'Crib Sheet'!S27,"")&lt;&gt;"",", ",""),
IF('Crib Sheet'!T29 &lt;= -20,'Crib Sheet'!T27,""),IF(IF('Crib Sheet'!T29 &lt;= -20,'Crib Sheet'!T27,"")&lt;&gt;"",", ",""),
IF('Crib Sheet'!U29 &lt;= -20,'Crib Sheet'!U27,""),IF(IF('Crib Sheet'!U29 &lt;= -20,'Crib Sheet'!U27,"")&lt;&gt;"",", ",""),
IF('Crib Sheet'!V29 &lt;= -20,'Crib Sheet'!V27,""),IF(IF('Crib Sheet'!V29 &lt;= -20,'Crib Sheet'!V27,"")&lt;&gt;"",", ",""),
IF('Crib Sheet'!W29 &lt;= -20,'Crib Sheet'!W27,""),IF(IF('Crib Sheet'!W29 &lt;= -20,'Crib Sheet'!W27,"")&lt;&gt;"",", ",""),
IF('Crib Sheet'!X29 &lt;= -20,'Crib Sheet'!X27,""),IF(IF('Crib Sheet'!X29 &lt;= -20,'Crib Sheet'!X27,"")&lt;&gt;"",", ",""),
IF('Crib Sheet'!Y29 &lt;= -20,'Crib Sheet'!Y27,""),IF(IF('Crib Sheet'!Y29 &lt;= -20,'Crib Sheet'!Y27,"")&lt;&gt;"",", ",""),
IF('Crib Sheet'!Z29 &lt;= -20,'Crib Sheet'!Z27,""),IF(IF('Crib Sheet'!Z29 &lt;= -20,'Crib Sheet'!Z27,"")&lt;&gt;"",", ",""),
IF('Crib Sheet'!AA29 &lt;= -20,'Crib Sheet'!AA27,""),IF(IF('Crib Sheet'!AA29 &lt;= -20,'Crib Sheet'!AA27,"")&lt;&gt;"",", ",""),
IF('Crib Sheet'!AB29 &lt;= -20,'Crib Sheet'!AB27,""),IF(IF('Crib Sheet'!AB29 &lt;= -20,'Crib Sheet'!AB27,"")&lt;&gt;"",", ",""),
IF('Crib Sheet'!AC29 &lt;= -20,'Crib Sheet'!AC27,""),IF(IF('Crib Sheet'!AC29 &lt;= -20,'Crib Sheet'!AC27,"")&lt;&gt;"",", ",""),
IF('Crib Sheet'!AD29 &lt;= -20,'Crib Sheet'!AD27,""),IF(IF('Crib Sheet'!AD29 &lt;= -20,'Crib Sheet'!AD27,"")&lt;&gt;"",", ",""),
IF('Crib Sheet'!AH29 &lt;= -20,'Crib Sheet'!AH27,""),IF(IF('Crib Sheet'!AH29 &lt;= -20,'Crib Sheet'!AH27,"")&lt;&gt;"",", ",""),
IF('Crib Sheet'!AI29 &lt;= -20,'Crib Sheet'!AI27,""),IF(IF('Crib Sheet'!AI29 &lt;= -20,'Crib Sheet'!AI27,"")&lt;&gt;"",", ",""),
IF('Crib Sheet'!AJ29 &lt;= -20,'Crib Sheet'!AJ27,""),IF(IF('Crib Sheet'!AJ29 &lt;= -20,'Crib Sheet'!AJ27,"")&lt;&gt;"",", ",""),
IF('Crib Sheet'!AK29 &lt;= -20,'Crib Sheet'!AK27,""),IF(IF('Crib Sheet'!AK29 &lt;= -20,'Crib Sheet'!AK27,"")&lt;&gt;"",", ",""),
IF('Crib Sheet'!AL29 &lt;= -20,'Crib Sheet'!AL27,""),IF(IF('Crib Sheet'!AL29 &lt;= -20,'Crib Sheet'!AL27,"")&lt;&gt;"",", ",""),
IF('Crib Sheet'!AM29 &lt;= -20,'Crib Sheet'!AM27,""),IF(IF('Crib Sheet'!AM29 &lt;= -20,'Crib Sheet'!AM27,"")&lt;&gt;"",", ",""),
IF('Crib Sheet'!AN29 &lt;= -20,'Crib Sheet'!AN27,""),IF(IF('Crib Sheet'!AN29 &lt;= -20,'Crib Sheet'!AN27,"")&lt;&gt;"",", ",""),
IF('Crib Sheet'!AO29 &lt;= -20,'Crib Sheet'!AO27,""),IF(IF('Crib Sheet'!AO29 &lt;= -20,'Crib Sheet'!AO27,"")&lt;&gt;"",", ",""),
IF('Crib Sheet'!AP29 &lt;= -20,'Crib Sheet'!AP27,""),IF(IF('Crib Sheet'!AP29 &lt;= -20,'Crib Sheet'!AP27,"")&lt;&gt;"",", ",""),
IF('Crib Sheet'!AQ29 &lt;= -20,'Crib Sheet'!AQ27,""),IF(IF('Crib Sheet'!AQ29 &lt;= -20,'Crib Sheet'!AQ27,"")&lt;&gt;"",", ",""),
IF('Crib Sheet'!AR29 &lt;= -20,'Crib Sheet'!AR27,""),IF(IF('Crib Sheet'!AR29 &lt;= -20,'Crib Sheet'!AR27,"")&lt;&gt;"",", ",""),
IF('Crib Sheet'!AS29 &lt;= -20,'Crib Sheet'!AS27,""),IF(IF('Crib Sheet'!AS29 &lt;= -20,'Crib Sheet'!AS27,"")&lt;&gt;"",", ",""),
IF('Crib Sheet'!AT29 &lt;= -20,'Crib Sheet'!AT27,""),IF(IF('Crib Sheet'!AT29 &lt;= -20,'Crib Sheet'!AT27,"")&lt;&gt;"",", ",""),
IF('Crib Sheet'!AU29 &lt;= -20,'Crib Sheet'!AU27,""),IF(IF('Crib Sheet'!AU29 &lt;= -20,'Crib Sheet'!AU27,"")&lt;&gt;"",", ",""),
IF('Crib Sheet'!AV29 &lt;= -20,'Crib Sheet'!AV27,""),IF(IF('Crib Sheet'!AV29 &lt;= -20,'Crib Sheet'!AV27,"")&lt;&gt;"",", ",""),
IF('Crib Sheet'!AW29 &lt;= -20,'Crib Sheet'!AW27,""),IF(IF('Crib Sheet'!AW29 &lt;= -20,'Crib Sheet'!AW27,"")&lt;&gt;"",", ",""),
IF('Crib Sheet'!AX29 &lt;= -20,'Crib Sheet'!AX27,""),IF(IF('Crib Sheet'!AX29 &lt;= -20,'Crib Sheet'!AX27,"")&lt;&gt;"",", ",""),
IF('Crib Sheet'!AY29 &lt;= -20,'Crib Sheet'!AY27,""),IF(IF('Crib Sheet'!AY29 &lt;= -20,'Crib Sheet'!AY27,"")&lt;&gt;"",", ",""),
IF('Crib Sheet'!AZ29 &lt;= -20,'Crib Sheet'!AZ27,""),IF(IF('Crib Sheet'!AZ29 &lt;= -20,'Crib Sheet'!AZ27,"")&lt;&gt;"",", ",""),
IF('Crib Sheet'!BA29 &lt;= -20,'Crib Sheet'!BA27,""),IF(IF('Crib Sheet'!BA29 &lt;= -20,'Crib Sheet'!BA27,"")&lt;&gt;"",", ",""),
IF('Crib Sheet'!BB29 &lt;= -20,'Crib Sheet'!BB27,""),IF(IF('Crib Sheet'!BB29 &lt;= -20,'Crib Sheet'!BB27,"")&lt;&gt;"",", ",""),
IF('Crib Sheet'!BC29 &lt;= -20,'Crib Sheet'!BC27,""),IF(IF('Crib Sheet'!BC29 &lt;= -20,'Crib Sheet'!BC27,"")&lt;&gt;"",", ",""),
IF('Crib Sheet'!BD29 &lt;= -20,'Crib Sheet'!BD27,""),IF(IF('Crib Sheet'!BD29 &lt;= -20,'Crib Sheet'!BD27,"")&lt;&gt;"",", ",""),
IF('Crib Sheet'!BE29 &lt;= -20,'Crib Sheet'!BE27,""),IF(IF('Crib Sheet'!BE29 &lt;= -20,'Crib Sheet'!BE27,"")&lt;&gt;"",", ",""),
IF('Crib Sheet'!BF29 &lt;= -20,'Crib Sheet'!BF27,""),IF(IF('Crib Sheet'!BF29 &lt;= -20,'Crib Sheet'!BF27,"")&lt;&gt;"",", ",""),
IF('Crib Sheet'!BG29 &lt;= -20,'Crib Sheet'!BG27,""),IF(IF('Crib Sheet'!BG29 &lt;= -20,'Crib Sheet'!BG27,"")&lt;&gt;"",", ",""),
IF('Crib Sheet'!BH29 &lt;= -20,'Crib Sheet'!BH27,""),IF(IF('Crib Sheet'!BH29 &lt;= -20,'Crib Sheet'!BH27,"")&lt;&gt;"",", ",""),
IF('Crib Sheet'!BI29 &lt;= -20,'Crib Sheet'!BI27,""),IF(IF('Crib Sheet'!BI29 &lt;= -20,'Crib Sheet'!BI27,"")&lt;&gt;"",", ",""),
IF('Crib Sheet'!BJ29 &lt;= -20,'Crib Sheet'!BJ27,""),IF(IF('Crib Sheet'!BJ29 &lt;= -20,'Crib Sheet'!BJ27,"")&lt;&gt;"",", ",""),
IF('Crib Sheet'!BK29 &lt;= -20,'Crib Sheet'!BK27,""),IF(IF('Crib Sheet'!BK29 &lt;= -20,'Crib Sheet'!BK27,"")&lt;&gt;"",", ",""),
IF('Crib Sheet'!BL29 &lt;= -20,'Crib Sheet'!BL27,""),IF(IF('Crib Sheet'!BL29 &lt;= -20,'Crib Sheet'!BL27,"")&lt;&gt;"",", ",""),
IF('Crib Sheet'!BM29 &lt;= -20,'Crib Sheet'!BM27,""),IF(IF('Crib Sheet'!BM29 &lt;= -20,'Crib Sheet'!BM27,"")&lt;&gt;"",", ",""),
IF('Crib Sheet'!BN29 &lt;= -20,'Crib Sheet'!BN27,""),IF(IF('Crib Sheet'!BN29 &lt;= -20,'Crib Sheet'!BN27,"")&lt;&gt;"",", ",""),
IF('Crib Sheet'!BO29 &lt;= -20,'Crib Sheet'!BO27,""),IF(IF('Crib Sheet'!BO29 &lt;= -20,'Crib Sheet'!BO27,"")&lt;&gt;"",", ",""),
IF('Crib Sheet'!BP29 &lt;= -20,'Crib Sheet'!BP27,"")
)</f>
        <v xml:space="preserve">Val, Units, ATF, ATV, ACV, AUPT, Trade-in, Digital, Store &amp; Web, New Gen, Physical &amp; Digital, Mint &amp; Preowned, Bought HW, Bought SW, Bought ACC, Bought Exclusives, Bought Tech, Bought PEGI 16 or Under, Emails Opened, Trans in L12M, Bought in L9M, Bought in L6M, Bought in L3M, Bought in L1M, Bought in December, Trans in December, Bought in Week 1, Paid with Cash, Paid with Card, Paid with Gift Card, HW Spend, Tech Spend, </v>
      </c>
      <c r="B36" s="160"/>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row>
    <row r="37" spans="1:26" x14ac:dyDescent="0.2">
      <c r="A37" s="160"/>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row>
    <row r="38" spans="1:26" x14ac:dyDescent="0.2">
      <c r="A38" s="131"/>
      <c r="B38" s="131"/>
      <c r="C38" s="131"/>
      <c r="D38" s="131"/>
      <c r="E38" s="131"/>
      <c r="F38" s="131"/>
      <c r="G38" s="131"/>
      <c r="H38" s="131"/>
      <c r="I38" s="131"/>
      <c r="J38" s="131"/>
      <c r="K38" s="131"/>
      <c r="L38" s="131"/>
      <c r="M38" s="131"/>
      <c r="N38" s="131"/>
      <c r="O38" s="131"/>
      <c r="P38" s="131"/>
      <c r="Q38" s="131"/>
      <c r="R38" s="131"/>
      <c r="S38" s="131"/>
      <c r="T38" s="131"/>
      <c r="U38" s="131"/>
      <c r="V38" s="131"/>
      <c r="W38" s="131"/>
      <c r="X38" s="131"/>
      <c r="Y38" s="131"/>
      <c r="Z38" s="131"/>
    </row>
    <row r="42" spans="1:26" x14ac:dyDescent="0.2">
      <c r="H42" s="72"/>
    </row>
  </sheetData>
  <mergeCells count="3">
    <mergeCell ref="A28:Z29"/>
    <mergeCell ref="A32:Z33"/>
    <mergeCell ref="A36:Z3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sheetPr>
  <dimension ref="A27:Z42"/>
  <sheetViews>
    <sheetView workbookViewId="0">
      <selection activeCell="C47" sqref="C47"/>
    </sheetView>
  </sheetViews>
  <sheetFormatPr defaultRowHeight="12" x14ac:dyDescent="0.2"/>
  <cols>
    <col min="1" max="16384" width="9.33203125" style="3"/>
  </cols>
  <sheetData>
    <row r="27" spans="1:26" x14ac:dyDescent="0.2">
      <c r="A27" s="68" t="s">
        <v>142</v>
      </c>
    </row>
    <row r="28" spans="1:26" x14ac:dyDescent="0.2">
      <c r="A28" s="160" t="str">
        <f>CONCATENATE(
IF('Crib Sheet'!C30 &gt;= 50,'Crib Sheet'!C27,""),IF(IF('Crib Sheet'!C30 &gt;= 50,'Crib Sheet'!C27,"")&lt;&gt;"",", ",""),
IF('Crib Sheet'!D30 &gt;= 50,'Crib Sheet'!D27,""),IF(IF('Crib Sheet'!D30 &gt;= 50,'Crib Sheet'!D27,"")&lt;&gt;"",", ",""),
IF('Crib Sheet'!E30 &gt;= 50,'Crib Sheet'!E27,""),IF(IF('Crib Sheet'!E30 &gt;= 50,'Crib Sheet'!E27,"")&lt;&gt;"",", ",""),
IF('Crib Sheet'!F30 &gt;= 50,'Crib Sheet'!F27,""),IF(IF('Crib Sheet'!F30 &gt;= 50,'Crib Sheet'!F27,"")&lt;&gt;"",", ",""),
IF('Crib Sheet'!G30 &gt;= 50,'Crib Sheet'!G27,""),IF(IF('Crib Sheet'!G30 &gt;= 50,'Crib Sheet'!G27,"")&lt;&gt;"",", ",""),
IF('Crib Sheet'!H30 &gt;= 50,'Crib Sheet'!H27,""),IF(IF('Crib Sheet'!H30 &gt;= 50,'Crib Sheet'!H27,"")&lt;&gt;"",", ",""),
IF('Crib Sheet'!I30 &gt;= 50,'Crib Sheet'!I27,""),IF(IF('Crib Sheet'!I30 &gt;= 50,'Crib Sheet'!I27,"")&lt;&gt;"",", ",""),
IF('Crib Sheet'!J30 &gt;= 50,'Crib Sheet'!J27,""),IF(IF('Crib Sheet'!J30 &gt;= 50,'Crib Sheet'!J27,"")&lt;&gt;"",", ",""),
IF('Crib Sheet'!K30 &gt;= 50,'Crib Sheet'!K27,""),IF(IF('Crib Sheet'!K30 &gt;= 50,'Crib Sheet'!K27,"")&lt;&gt;"",", ",""),
IF('Crib Sheet'!L30 &gt;= 50,'Crib Sheet'!L27,""),IF(IF('Crib Sheet'!L30 &gt;= 50,'Crib Sheet'!L27,"")&lt;&gt;"",", ",""),
IF('Crib Sheet'!M30 &gt;= 50,'Crib Sheet'!M27,""),IF(IF('Crib Sheet'!M30 &gt;= 50,'Crib Sheet'!M27,"")&lt;&gt;"",", ",""),
IF('Crib Sheet'!N30 &gt;= 50,'Crib Sheet'!N27,""),IF(IF('Crib Sheet'!N30 &gt;= 50,'Crib Sheet'!N27,"")&lt;&gt;"",", ",""),
IF('Crib Sheet'!O30 &gt;= 50,'Crib Sheet'!O27,""),IF(IF('Crib Sheet'!O30 &gt;= 50,'Crib Sheet'!O27,"")&lt;&gt;"",", ",""),
IF('Crib Sheet'!P30 &gt;= 50,'Crib Sheet'!P27,""),IF(IF('Crib Sheet'!P30 &gt;= 50,'Crib Sheet'!P27,"")&lt;&gt;"",", ",""),
IF('Crib Sheet'!Q30 &gt;= 50,'Crib Sheet'!Q27,""),IF(IF('Crib Sheet'!Q30 &gt;= 50,'Crib Sheet'!Q27,"")&lt;&gt;"",", ",""),
IF('Crib Sheet'!R30 &gt;= 50,'Crib Sheet'!R27,""),IF(IF('Crib Sheet'!R30 &gt;= 50,'Crib Sheet'!R27,"")&lt;&gt;"",", ",""),
IF('Crib Sheet'!S30 &gt;= 50,'Crib Sheet'!S27,""),IF(IF('Crib Sheet'!S30 &gt;= 50,'Crib Sheet'!S27,"")&lt;&gt;"",", ",""),
IF('Crib Sheet'!T30 &gt;= 50,'Crib Sheet'!T27,""),IF(IF('Crib Sheet'!T30 &gt;= 50,'Crib Sheet'!T27,"")&lt;&gt;"",", ",""),
IF('Crib Sheet'!U30 &gt;= 50,'Crib Sheet'!U27,""),IF(IF('Crib Sheet'!U30 &gt;= 50,'Crib Sheet'!U27,"")&lt;&gt;"",", ",""),
IF('Crib Sheet'!V30 &gt;= 50,'Crib Sheet'!V27,""),IF(IF('Crib Sheet'!V30 &gt;= 50,'Crib Sheet'!V27,"")&lt;&gt;"",", ",""),
IF('Crib Sheet'!W30 &gt;= 50,'Crib Sheet'!W27,""),IF(IF('Crib Sheet'!W30 &gt;= 50,'Crib Sheet'!W27,"")&lt;&gt;"",", ",""),
IF('Crib Sheet'!X30 &gt;= 50,'Crib Sheet'!X27,""),IF(IF('Crib Sheet'!X30 &gt;= 50,'Crib Sheet'!X27,"")&lt;&gt;"",", ",""),
IF('Crib Sheet'!Y30 &gt;= 50,'Crib Sheet'!Y27,""),IF(IF('Crib Sheet'!Y30 &gt;= 50,'Crib Sheet'!Y27,"")&lt;&gt;"",", ",""),
IF('Crib Sheet'!Z30 &gt;= 50,'Crib Sheet'!Z27,""),IF(IF('Crib Sheet'!Z30 &gt;= 50,'Crib Sheet'!Z27,"")&lt;&gt;"",", ",""),
IF('Crib Sheet'!AA30 &gt;= 50,'Crib Sheet'!AA27,""),IF(IF('Crib Sheet'!AA30 &gt;= 50,'Crib Sheet'!AA27,"")&lt;&gt;"",", ",""),
IF('Crib Sheet'!AB30 &gt;= 50,'Crib Sheet'!AB27,""),IF(IF('Crib Sheet'!AB30 &gt;= 50,'Crib Sheet'!AB27,"")&lt;&gt;"",", ",""),
IF('Crib Sheet'!AC30 &gt;= 50,'Crib Sheet'!AC27,""),IF(IF('Crib Sheet'!AC30 &gt;= 50,'Crib Sheet'!AC27,"")&lt;&gt;"",", ",""),
IF('Crib Sheet'!AD30 &gt;= 50,'Crib Sheet'!AD27,""),IF(IF('Crib Sheet'!AD30 &gt;= 50,'Crib Sheet'!AD27,"")&lt;&gt;"",", ",""),
IF('Crib Sheet'!AH30 &gt;= 50,'Crib Sheet'!AH27,""),IF(IF('Crib Sheet'!AH30 &gt;= 50,'Crib Sheet'!AH27,"")&lt;&gt;"",", ",""),
IF('Crib Sheet'!AI30 &gt;= 50,'Crib Sheet'!AI27,""),IF(IF('Crib Sheet'!AI30 &gt;= 50,'Crib Sheet'!AI27,"")&lt;&gt;"",", ",""),
IF('Crib Sheet'!AJ30 &gt;= 50,'Crib Sheet'!AJ27,""),IF(IF('Crib Sheet'!AJ30 &gt;= 50,'Crib Sheet'!AJ27,"")&lt;&gt;"",", ",""),
IF('Crib Sheet'!AK30 &gt;= 50,'Crib Sheet'!AK27,""),IF(IF('Crib Sheet'!AK30 &gt;= 50,'Crib Sheet'!AK27,"")&lt;&gt;"",", ",""),
IF('Crib Sheet'!AL30 &gt;= 50,'Crib Sheet'!AL27,""),IF(IF('Crib Sheet'!AL30 &gt;= 50,'Crib Sheet'!AL27,"")&lt;&gt;"",", ",""),
IF('Crib Sheet'!AM30 &gt;= 50,'Crib Sheet'!AM27,""),IF(IF('Crib Sheet'!AM30 &gt;= 50,'Crib Sheet'!AM27,"")&lt;&gt;"",", ",""),
IF('Crib Sheet'!AN30 &gt;= 50,'Crib Sheet'!AN27,""),IF(IF('Crib Sheet'!AN30 &gt;= 50,'Crib Sheet'!AN27,"")&lt;&gt;"",", ",""),
IF('Crib Sheet'!AO30 &gt;= 50,'Crib Sheet'!AO27,""),IF(IF('Crib Sheet'!AO30 &gt;= 50,'Crib Sheet'!AO27,"")&lt;&gt;"",", ",""),
IF('Crib Sheet'!AP30 &gt;= 50,'Crib Sheet'!AP27,""),IF(IF('Crib Sheet'!AP30 &gt;= 50,'Crib Sheet'!AP27,"")&lt;&gt;"",", ",""),
IF('Crib Sheet'!AQ30 &gt;= 50,'Crib Sheet'!AQ27,""),IF(IF('Crib Sheet'!AQ30 &gt;= 50,'Crib Sheet'!AQ27,"")&lt;&gt;"",", ",""),
IF('Crib Sheet'!AR30 &gt;= 50,'Crib Sheet'!AR27,""),IF(IF('Crib Sheet'!AR30 &gt;= 50,'Crib Sheet'!AR27,"")&lt;&gt;"",", ",""),
IF('Crib Sheet'!AS30 &gt;= 50,'Crib Sheet'!AS27,""),IF(IF('Crib Sheet'!AS30 &gt;= 50,'Crib Sheet'!AS27,"")&lt;&gt;"",", ",""),
IF('Crib Sheet'!AT30 &gt;= 50,'Crib Sheet'!AT27,""),IF(IF('Crib Sheet'!AT30 &gt;= 50,'Crib Sheet'!AT27,"")&lt;&gt;"",", ",""),
IF('Crib Sheet'!AU30 &gt;= 50,'Crib Sheet'!AU27,""),IF(IF('Crib Sheet'!AU30 &gt;= 50,'Crib Sheet'!AU27,"")&lt;&gt;"",", ",""),
IF('Crib Sheet'!AV30 &gt;= 50,'Crib Sheet'!AV27,""),IF(IF('Crib Sheet'!AV30 &gt;= 50,'Crib Sheet'!AV27,"")&lt;&gt;"",", ",""),
IF('Crib Sheet'!AW30 &gt;= 50,'Crib Sheet'!AW27,""),IF(IF('Crib Sheet'!AW30 &gt;= 50,'Crib Sheet'!AW27,"")&lt;&gt;"",", ",""),
IF('Crib Sheet'!AX30 &gt;= 50,'Crib Sheet'!AX27,""),IF(IF('Crib Sheet'!AX30 &gt;= 50,'Crib Sheet'!AX27,"")&lt;&gt;"",", ",""),
IF('Crib Sheet'!AY30 &gt;= 50,'Crib Sheet'!AY27,""),IF(IF('Crib Sheet'!AY30 &gt;= 50,'Crib Sheet'!AY27,"")&lt;&gt;"",", ",""),
IF('Crib Sheet'!AZ30 &gt;= 50,'Crib Sheet'!AZ27,""),IF(IF('Crib Sheet'!AZ30 &gt;= 50,'Crib Sheet'!AZ27,"")&lt;&gt;"",", ",""),
IF('Crib Sheet'!BA30 &gt;= 50,'Crib Sheet'!BA27,""),IF(IF('Crib Sheet'!BA30 &gt;= 50,'Crib Sheet'!BA27,"")&lt;&gt;"",", ",""),
IF('Crib Sheet'!BB30 &gt;= 50,'Crib Sheet'!BB27,""),IF(IF('Crib Sheet'!BB30 &gt;= 50,'Crib Sheet'!BB27,"")&lt;&gt;"",", ",""),
IF('Crib Sheet'!BC30 &gt;= 50,'Crib Sheet'!BC27,""),IF(IF('Crib Sheet'!BC30 &gt;= 50,'Crib Sheet'!BC27,"")&lt;&gt;"",", ",""),
IF('Crib Sheet'!BD30 &gt;= 50,'Crib Sheet'!BD27,""),IF(IF('Crib Sheet'!BD30 &gt;= 50,'Crib Sheet'!BD27,"")&lt;&gt;"",", ",""),
IF('Crib Sheet'!BE30 &gt;= 50,'Crib Sheet'!BE27,""),IF(IF('Crib Sheet'!BE30 &gt;= 50,'Crib Sheet'!BE27,"")&lt;&gt;"",", ",""),
IF('Crib Sheet'!BF30 &gt;= 50,'Crib Sheet'!BF27,""),IF(IF('Crib Sheet'!BF30 &gt;= 50,'Crib Sheet'!BF27,"")&lt;&gt;"",", ",""),
IF('Crib Sheet'!BG30 &gt;= 50,'Crib Sheet'!BG27,""),IF(IF('Crib Sheet'!BG30 &gt;= 50,'Crib Sheet'!BG27,"")&lt;&gt;"",", ",""),
IF('Crib Sheet'!BH30 &gt;= 50,'Crib Sheet'!BH27,""),IF(IF('Crib Sheet'!BH30 &gt;= 50,'Crib Sheet'!BH27,"")&lt;&gt;"",", ",""),
IF('Crib Sheet'!BI30 &gt;= 50,'Crib Sheet'!BI27,""),IF(IF('Crib Sheet'!BI30 &gt;= 50,'Crib Sheet'!BI27,"")&lt;&gt;"",", ",""),
IF('Crib Sheet'!BJ30 &gt;= 50,'Crib Sheet'!BJ27,""),IF(IF('Crib Sheet'!BJ30 &gt;= 50,'Crib Sheet'!BJ27,"")&lt;&gt;"",", ",""),
IF('Crib Sheet'!BK30 &gt;= 50,'Crib Sheet'!BK27,""),IF(IF('Crib Sheet'!BK30 &gt;= 50,'Crib Sheet'!BK27,"")&lt;&gt;"",", ",""),
IF('Crib Sheet'!BL30 &gt;= 50,'Crib Sheet'!BL27,""),IF(IF('Crib Sheet'!BL30 &gt;= 50,'Crib Sheet'!BL27,"")&lt;&gt;"",", ",""),
IF('Crib Sheet'!BM30 &gt;= 50,'Crib Sheet'!BM27,""),IF(IF('Crib Sheet'!BM30 &gt;= 50,'Crib Sheet'!BM27,"")&lt;&gt;"",", ",""),
IF('Crib Sheet'!BN30 &gt;= 50,'Crib Sheet'!BN27,""),IF(IF('Crib Sheet'!BN30 &gt;= 50,'Crib Sheet'!BN27,"")&lt;&gt;"",", ",""),
IF('Crib Sheet'!BO30 &gt;= 50,'Crib Sheet'!BO27,""),IF(IF('Crib Sheet'!BO30 &gt;= 50,'Crib Sheet'!BO27,"")&lt;&gt;"",", ",""),
IF('Crib Sheet'!BP30 &gt;= 50,'Crib Sheet'!BP27,"")
)</f>
        <v>ATF, Digital, Physical &amp; Digital, Mint &amp; Preowned, Bought Board Games, Trans in L12M, Bought in L6M, Bought in L3M, Paid with Cash, Paid with Gift Card, AGE: 13-17, Digital Spend, Board Games Spend, Clothing Spend, TCG Spend, Toys &amp; Collectables Spend</v>
      </c>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row>
    <row r="29" spans="1:26" x14ac:dyDescent="0.2">
      <c r="A29" s="160"/>
      <c r="B29" s="160"/>
      <c r="C29" s="160"/>
      <c r="D29" s="160"/>
      <c r="E29" s="160"/>
      <c r="F29" s="160"/>
      <c r="G29" s="160"/>
      <c r="H29" s="160"/>
      <c r="I29" s="160"/>
      <c r="J29" s="160"/>
      <c r="K29" s="160"/>
      <c r="L29" s="160"/>
      <c r="M29" s="160"/>
      <c r="N29" s="160"/>
      <c r="O29" s="160"/>
      <c r="P29" s="160"/>
      <c r="Q29" s="160"/>
      <c r="R29" s="160"/>
      <c r="S29" s="160"/>
      <c r="T29" s="160"/>
      <c r="U29" s="160"/>
      <c r="V29" s="160"/>
      <c r="W29" s="160"/>
      <c r="X29" s="160"/>
      <c r="Y29" s="160"/>
      <c r="Z29" s="160"/>
    </row>
    <row r="30" spans="1:26" x14ac:dyDescent="0.2">
      <c r="A30" s="67"/>
    </row>
    <row r="31" spans="1:26" x14ac:dyDescent="0.2">
      <c r="A31" s="68" t="s">
        <v>143</v>
      </c>
    </row>
    <row r="32" spans="1:26" x14ac:dyDescent="0.2">
      <c r="A32" s="160" t="str">
        <f>CONCATENATE(
IF('Crib Sheet'!C30 &gt;= 20,'Crib Sheet'!C27,""),IF(IF('Crib Sheet'!C30 &gt;= 20,'Crib Sheet'!C27,"")&lt;&gt;"",", ",""),
IF('Crib Sheet'!D30 &gt;= 20,'Crib Sheet'!D27,""),IF(IF('Crib Sheet'!D30 &gt;= 20,'Crib Sheet'!D27,"")&lt;&gt;"",", ",""),
IF('Crib Sheet'!E30 &gt;= 20,'Crib Sheet'!E27,""),IF(IF('Crib Sheet'!E30 &gt;= 20,'Crib Sheet'!E27,"")&lt;&gt;"",", ",""),
IF('Crib Sheet'!F30 &gt;= 20,'Crib Sheet'!F27,""),IF(IF('Crib Sheet'!F30 &gt;= 20,'Crib Sheet'!F27,"")&lt;&gt;"",", ",""),
IF('Crib Sheet'!G30 &gt;= 20,'Crib Sheet'!G27,""),IF(IF('Crib Sheet'!G30 &gt;= 20,'Crib Sheet'!G27,"")&lt;&gt;"",", ",""),
IF('Crib Sheet'!H30 &gt;= 20,'Crib Sheet'!H27,""),IF(IF('Crib Sheet'!H30 &gt;= 20,'Crib Sheet'!H27,"")&lt;&gt;"",", ",""),
IF('Crib Sheet'!I30 &gt;= 20,'Crib Sheet'!I27,""),IF(IF('Crib Sheet'!I30 &gt;= 20,'Crib Sheet'!I27,"")&lt;&gt;"",", ",""),
IF('Crib Sheet'!J30 &gt;= 20,'Crib Sheet'!J27,""),IF(IF('Crib Sheet'!J30 &gt;= 20,'Crib Sheet'!J27,"")&lt;&gt;"",", ",""),
IF('Crib Sheet'!K30 &gt;= 20,'Crib Sheet'!K27,""),IF(IF('Crib Sheet'!K30 &gt;= 20,'Crib Sheet'!K27,"")&lt;&gt;"",", ",""),
IF('Crib Sheet'!L30 &gt;= 20,'Crib Sheet'!L27,""),IF(IF('Crib Sheet'!L30 &gt;= 20,'Crib Sheet'!L27,"")&lt;&gt;"",", ",""),
IF('Crib Sheet'!M30 &gt;= 20,'Crib Sheet'!M27,""),IF(IF('Crib Sheet'!M30 &gt;= 20,'Crib Sheet'!M27,"")&lt;&gt;"",", ",""),
IF('Crib Sheet'!N30 &gt;= 20,'Crib Sheet'!N27,""),IF(IF('Crib Sheet'!N30 &gt;= 20,'Crib Sheet'!N27,"")&lt;&gt;"",", ",""),
IF('Crib Sheet'!O30 &gt;= 20,'Crib Sheet'!O27,""),IF(IF('Crib Sheet'!O30 &gt;= 20,'Crib Sheet'!O27,"")&lt;&gt;"",", ",""),
IF('Crib Sheet'!P30 &gt;= 20,'Crib Sheet'!P27,""),IF(IF('Crib Sheet'!P30 &gt;= 20,'Crib Sheet'!P27,"")&lt;&gt;"",", ",""),
IF('Crib Sheet'!Q30 &gt;= 20,'Crib Sheet'!Q27,""),IF(IF('Crib Sheet'!Q30 &gt;= 20,'Crib Sheet'!Q27,"")&lt;&gt;"",", ",""),
IF('Crib Sheet'!R30 &gt;= 20,'Crib Sheet'!R27,""),IF(IF('Crib Sheet'!R30 &gt;= 20,'Crib Sheet'!R27,"")&lt;&gt;"",", ",""),
IF('Crib Sheet'!S30 &gt;= 20,'Crib Sheet'!S27,""),IF(IF('Crib Sheet'!S30 &gt;= 20,'Crib Sheet'!S27,"")&lt;&gt;"",", ",""),
IF('Crib Sheet'!T30 &gt;= 20,'Crib Sheet'!T27,""),IF(IF('Crib Sheet'!T30 &gt;= 20,'Crib Sheet'!T27,"")&lt;&gt;"",", ",""),
IF('Crib Sheet'!U30 &gt;= 20,'Crib Sheet'!U27,""),IF(IF('Crib Sheet'!U30 &gt;= 20,'Crib Sheet'!U27,"")&lt;&gt;"",", ",""),
IF('Crib Sheet'!V30 &gt;= 20,'Crib Sheet'!V27,""),IF(IF('Crib Sheet'!V30 &gt;= 20,'Crib Sheet'!V27,"")&lt;&gt;"",", ",""),
IF('Crib Sheet'!W30 &gt;= 20,'Crib Sheet'!W27,""),IF(IF('Crib Sheet'!W30 &gt;= 20,'Crib Sheet'!W27,"")&lt;&gt;"",", ",""),
IF('Crib Sheet'!X30 &gt;= 20,'Crib Sheet'!X27,""),IF(IF('Crib Sheet'!X30 &gt;= 20,'Crib Sheet'!X27,"")&lt;&gt;"",", ",""),
IF('Crib Sheet'!Y30 &gt;= 20,'Crib Sheet'!Y27,""),IF(IF('Crib Sheet'!Y30 &gt;= 20,'Crib Sheet'!Y27,"")&lt;&gt;"",", ",""),
IF('Crib Sheet'!Z30 &gt;= 20,'Crib Sheet'!Z27,""),IF(IF('Crib Sheet'!Z30 &gt;= 20,'Crib Sheet'!Z27,"")&lt;&gt;"",", ",""),
IF('Crib Sheet'!AA30 &gt;= 20,'Crib Sheet'!AA27,""),IF(IF('Crib Sheet'!AA30 &gt;= 20,'Crib Sheet'!AA27,"")&lt;&gt;"",", ",""),
IF('Crib Sheet'!AB30 &gt;= 20,'Crib Sheet'!AB27,""),IF(IF('Crib Sheet'!AB30 &gt;= 20,'Crib Sheet'!AB27,"")&lt;&gt;"",", ",""),
IF('Crib Sheet'!AC30 &gt;= 20,'Crib Sheet'!AC27,""),IF(IF('Crib Sheet'!AC30 &gt;= 20,'Crib Sheet'!AC27,"")&lt;&gt;"",", ",""),
IF('Crib Sheet'!AD30 &gt;= 20,'Crib Sheet'!AD27,""),IF(IF('Crib Sheet'!AD30 &gt;= 20,'Crib Sheet'!AD27,"")&lt;&gt;"",", ",""),
IF('Crib Sheet'!AH30 &gt;= 20,'Crib Sheet'!AH27,""),IF(IF('Crib Sheet'!AH30 &gt;= 20,'Crib Sheet'!AH27,"")&lt;&gt;"",", ",""),
IF('Crib Sheet'!AI30 &gt;= 20,'Crib Sheet'!AI27,""),IF(IF('Crib Sheet'!AI30 &gt;= 20,'Crib Sheet'!AI27,"")&lt;&gt;"",", ",""),
IF('Crib Sheet'!AJ30 &gt;= 20,'Crib Sheet'!AJ27,""),IF(IF('Crib Sheet'!AJ30 &gt;= 20,'Crib Sheet'!AJ27,"")&lt;&gt;"",", ",""),
IF('Crib Sheet'!AK30 &gt;= 20,'Crib Sheet'!AK27,""),IF(IF('Crib Sheet'!AK30 &gt;= 20,'Crib Sheet'!AK27,"")&lt;&gt;"",", ",""),
IF('Crib Sheet'!AL30 &gt;= 20,'Crib Sheet'!AL27,""),IF(IF('Crib Sheet'!AL30 &gt;= 20,'Crib Sheet'!AL27,"")&lt;&gt;"",", ",""),
IF('Crib Sheet'!AM30 &gt;= 20,'Crib Sheet'!AM27,""),IF(IF('Crib Sheet'!AM30 &gt;= 20,'Crib Sheet'!AM27,"")&lt;&gt;"",", ",""),
IF('Crib Sheet'!AN30 &gt;= 20,'Crib Sheet'!AN27,""),IF(IF('Crib Sheet'!AN30 &gt;= 20,'Crib Sheet'!AN27,"")&lt;&gt;"",", ",""),
IF('Crib Sheet'!AO30 &gt;= 20,'Crib Sheet'!AO27,""),IF(IF('Crib Sheet'!AO30 &gt;= 20,'Crib Sheet'!AO27,"")&lt;&gt;"",", ",""),
IF('Crib Sheet'!AP30 &gt;= 20,'Crib Sheet'!AP27,""),IF(IF('Crib Sheet'!AP30 &gt;= 20,'Crib Sheet'!AP27,"")&lt;&gt;"",", ",""),
IF('Crib Sheet'!AQ30 &gt;= 20,'Crib Sheet'!AQ27,""),IF(IF('Crib Sheet'!AQ30 &gt;= 20,'Crib Sheet'!AQ27,"")&lt;&gt;"",", ",""),
IF('Crib Sheet'!AR30 &gt;= 20,'Crib Sheet'!AR27,""),IF(IF('Crib Sheet'!AR30 &gt;= 20,'Crib Sheet'!AR27,"")&lt;&gt;"",", ",""),
IF('Crib Sheet'!AS30 &gt;= 20,'Crib Sheet'!AS27,""),IF(IF('Crib Sheet'!AS30 &gt;= 20,'Crib Sheet'!AS27,"")&lt;&gt;"",", ",""),
IF('Crib Sheet'!AT30 &gt;= 20,'Crib Sheet'!AT27,""),IF(IF('Crib Sheet'!AT30 &gt;= 20,'Crib Sheet'!AT27,"")&lt;&gt;"",", ",""),
IF('Crib Sheet'!AU30 &gt;= 20,'Crib Sheet'!AU27,""),IF(IF('Crib Sheet'!AU30 &gt;= 20,'Crib Sheet'!AU27,"")&lt;&gt;"",", ",""),
IF('Crib Sheet'!AV30 &gt;= 20,'Crib Sheet'!AV27,""),IF(IF('Crib Sheet'!AV30 &gt;= 20,'Crib Sheet'!AV27,"")&lt;&gt;"",", ",""),
IF('Crib Sheet'!AW30 &gt;= 20,'Crib Sheet'!AW27,""),IF(IF('Crib Sheet'!AW30 &gt;= 20,'Crib Sheet'!AW27,"")&lt;&gt;"",", ",""),
IF('Crib Sheet'!AX30 &gt;= 20,'Crib Sheet'!AX27,""),IF(IF('Crib Sheet'!AX30 &gt;= 20,'Crib Sheet'!AX27,"")&lt;&gt;"",", ",""),
IF('Crib Sheet'!AY30 &gt;= 20,'Crib Sheet'!AY27,""),IF(IF('Crib Sheet'!AY30 &gt;= 20,'Crib Sheet'!AY27,"")&lt;&gt;"",", ",""),
IF('Crib Sheet'!AZ30 &gt;= 20,'Crib Sheet'!AZ27,""),IF(IF('Crib Sheet'!AZ30 &gt;= 20,'Crib Sheet'!AZ27,"")&lt;&gt;"",", ",""),
IF('Crib Sheet'!BA30 &gt;= 20,'Crib Sheet'!BA27,""),IF(IF('Crib Sheet'!BA30 &gt;= 20,'Crib Sheet'!BA27,"")&lt;&gt;"",", ",""),
IF('Crib Sheet'!BB30 &gt;= 20,'Crib Sheet'!BB27,""),IF(IF('Crib Sheet'!BB30 &gt;= 20,'Crib Sheet'!BB27,"")&lt;&gt;"",", ",""),
IF('Crib Sheet'!BC30 &gt;= 20,'Crib Sheet'!BC27,""),IF(IF('Crib Sheet'!BC30 &gt;= 20,'Crib Sheet'!BC27,"")&lt;&gt;"",", ",""),
IF('Crib Sheet'!BD30 &gt;= 20,'Crib Sheet'!BD27,""),IF(IF('Crib Sheet'!BD30 &gt;= 20,'Crib Sheet'!BD27,"")&lt;&gt;"",", ",""),
IF('Crib Sheet'!BE30 &gt;= 20,'Crib Sheet'!BE27,""),IF(IF('Crib Sheet'!BE30 &gt;= 20,'Crib Sheet'!BE27,"")&lt;&gt;"",", ",""),
IF('Crib Sheet'!BF30 &gt;= 20,'Crib Sheet'!BF27,""),IF(IF('Crib Sheet'!BF30 &gt;= 20,'Crib Sheet'!BF27,"")&lt;&gt;"",", ",""),
IF('Crib Sheet'!BG30 &gt;= 20,'Crib Sheet'!BG27,""),IF(IF('Crib Sheet'!BG30 &gt;= 20,'Crib Sheet'!BG27,"")&lt;&gt;"",", ",""),
IF('Crib Sheet'!BH30 &gt;= 20,'Crib Sheet'!BH27,""),IF(IF('Crib Sheet'!BH30 &gt;= 20,'Crib Sheet'!BH27,"")&lt;&gt;"",", ",""),
IF('Crib Sheet'!BI30 &gt;= 20,'Crib Sheet'!BI27,""),IF(IF('Crib Sheet'!BI30 &gt;= 20,'Crib Sheet'!BI27,"")&lt;&gt;"",", ",""),
IF('Crib Sheet'!BJ30 &gt;= 20,'Crib Sheet'!BJ27,""),IF(IF('Crib Sheet'!BJ30 &gt;= 20,'Crib Sheet'!BJ27,"")&lt;&gt;"",", ",""),
IF('Crib Sheet'!BK30 &gt;= 20,'Crib Sheet'!BK27,""),IF(IF('Crib Sheet'!BK30 &gt;= 20,'Crib Sheet'!BK27,"")&lt;&gt;"",", ",""),
IF('Crib Sheet'!BL30 &gt;= 20,'Crib Sheet'!BL27,""),IF(IF('Crib Sheet'!BL30 &gt;= 20,'Crib Sheet'!BL27,"")&lt;&gt;"",", ",""),
IF('Crib Sheet'!BM30 &gt;= 20,'Crib Sheet'!BM27,""),IF(IF('Crib Sheet'!BM30 &gt;= 20,'Crib Sheet'!BM27,"")&lt;&gt;"",", ",""),
IF('Crib Sheet'!BN30 &gt;= 20,'Crib Sheet'!BN27,""),IF(IF('Crib Sheet'!BN30 &gt;= 20,'Crib Sheet'!BN27,"")&lt;&gt;"",", ",""),
IF('Crib Sheet'!BO30 &gt;= 20,'Crib Sheet'!BO27,""),IF(IF('Crib Sheet'!BO30 &gt;= 20,'Crib Sheet'!BO27,"")&lt;&gt;"",", ",""),
IF('Crib Sheet'!BP30 &gt;= 20,'Crib Sheet'!BP27,"")
)</f>
        <v>ATF, Email, Digital, Store Only, Store &amp; Web, Physical &amp; Digital, Mint &amp; Preowned, Bought Exclusives, Bought Tech, Bought Board Games, Opened CRM Emails, Bought in L12M, Trans in L12M, Bought in L9M, Bought in L6M, Bought in L3M, Bought in L1M, Bought in December, Trans in December, Paid with Cash, Paid with Gift Card, AGE: 13-17, AGE: 36-40, AGE: 41-45, Digital Spend, PEGI 16 or Under Spend, Board Games Spend, Clothing Spend, TCG Spend, Toys &amp; Collectables Spend</v>
      </c>
      <c r="B32" s="160"/>
      <c r="C32" s="160"/>
      <c r="D32" s="160"/>
      <c r="E32" s="160"/>
      <c r="F32" s="160"/>
      <c r="G32" s="160"/>
      <c r="H32" s="160"/>
      <c r="I32" s="160"/>
      <c r="J32" s="160"/>
      <c r="K32" s="160"/>
      <c r="L32" s="160"/>
      <c r="M32" s="160"/>
      <c r="N32" s="160"/>
      <c r="O32" s="160"/>
      <c r="P32" s="160"/>
      <c r="Q32" s="160"/>
      <c r="R32" s="160"/>
      <c r="S32" s="160"/>
      <c r="T32" s="160"/>
      <c r="U32" s="160"/>
      <c r="V32" s="160"/>
      <c r="W32" s="160"/>
      <c r="X32" s="160"/>
      <c r="Y32" s="160"/>
      <c r="Z32" s="160"/>
    </row>
    <row r="33" spans="1:26" x14ac:dyDescent="0.2">
      <c r="A33" s="160"/>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row>
    <row r="35" spans="1:26" x14ac:dyDescent="0.2">
      <c r="A35" s="69" t="s">
        <v>144</v>
      </c>
    </row>
    <row r="36" spans="1:26" x14ac:dyDescent="0.2">
      <c r="A36" s="160" t="str">
        <f>CONCATENATE(
IF('Crib Sheet'!C30 &lt;= -20,'Crib Sheet'!C27,""),IF(IF('Crib Sheet'!C30 &lt;= -20,'Crib Sheet'!C27,"")&lt;&gt;"",", ",""),
IF('Crib Sheet'!D30 &lt;= -20,'Crib Sheet'!D27,""),IF(IF('Crib Sheet'!D30 &lt;= -20,'Crib Sheet'!D27,"")&lt;&gt;"",", ",""),
IF('Crib Sheet'!E30 &lt;= -20,'Crib Sheet'!E27,""),IF(IF('Crib Sheet'!E30 &lt;= -20,'Crib Sheet'!E27,"")&lt;&gt;"",", ",""),
IF('Crib Sheet'!F30 &lt;= -20,'Crib Sheet'!F27,""),IF(IF('Crib Sheet'!F30 &lt;= -20,'Crib Sheet'!F27,"")&lt;&gt;"",", ",""),
IF('Crib Sheet'!G30 &lt;= -20,'Crib Sheet'!G27,""),IF(IF('Crib Sheet'!G30 &lt;= -20,'Crib Sheet'!G27,"")&lt;&gt;"",", ",""),
IF('Crib Sheet'!H30 &lt;= -20,'Crib Sheet'!H27,""),IF(IF('Crib Sheet'!H30 &lt;= -20,'Crib Sheet'!H27,"")&lt;&gt;"",", ",""),
IF('Crib Sheet'!I30 &lt;= -20,'Crib Sheet'!I27,""),IF(IF('Crib Sheet'!I30 &lt;= -20,'Crib Sheet'!I27,"")&lt;&gt;"",", ",""),
IF('Crib Sheet'!J30 &lt;= -20,'Crib Sheet'!J27,""),IF(IF('Crib Sheet'!J30 &lt;= -20,'Crib Sheet'!J27,"")&lt;&gt;"",", ",""),
IF('Crib Sheet'!K30 &lt;= -20,'Crib Sheet'!K27,""),IF(IF('Crib Sheet'!K30 &lt;= -20,'Crib Sheet'!K27,"")&lt;&gt;"",", ",""),
IF('Crib Sheet'!L30 &lt;= -20,'Crib Sheet'!L27,""),IF(IF('Crib Sheet'!L30 &lt;= -20,'Crib Sheet'!L27,"")&lt;&gt;"",", ",""),
IF('Crib Sheet'!M30 &lt;= -20,'Crib Sheet'!M27,""),IF(IF('Crib Sheet'!M30 &lt;= -20,'Crib Sheet'!M27,"")&lt;&gt;"",", ",""),
IF('Crib Sheet'!N30 &lt;= -20,'Crib Sheet'!N27,""),IF(IF('Crib Sheet'!N30 &lt;= -20,'Crib Sheet'!N27,"")&lt;&gt;"",", ",""),
IF('Crib Sheet'!O30 &lt;= -20,'Crib Sheet'!O27,""),IF(IF('Crib Sheet'!O30 &lt;= -20,'Crib Sheet'!O27,"")&lt;&gt;"",", ",""),
IF('Crib Sheet'!P30 &lt;= -20,'Crib Sheet'!P27,""),IF(IF('Crib Sheet'!P30 &lt;= -20,'Crib Sheet'!P27,"")&lt;&gt;"",", ",""),
IF('Crib Sheet'!Q30 &lt;= -20,'Crib Sheet'!Q27,""),IF(IF('Crib Sheet'!Q30 &lt;= -20,'Crib Sheet'!Q27,"")&lt;&gt;"",", ",""),
IF('Crib Sheet'!R30 &lt;= -20,'Crib Sheet'!R27,""),IF(IF('Crib Sheet'!R30 &lt;= -20,'Crib Sheet'!R27,"")&lt;&gt;"",", ",""),
IF('Crib Sheet'!S30 &lt;= -20,'Crib Sheet'!S27,""),IF(IF('Crib Sheet'!S30 &lt;= -20,'Crib Sheet'!S27,"")&lt;&gt;"",", ",""),
IF('Crib Sheet'!T30 &lt;= -20,'Crib Sheet'!T27,""),IF(IF('Crib Sheet'!T30 &lt;= -20,'Crib Sheet'!T27,"")&lt;&gt;"",", ",""),
IF('Crib Sheet'!U30 &lt;= -20,'Crib Sheet'!U27,""),IF(IF('Crib Sheet'!U30 &lt;= -20,'Crib Sheet'!U27,"")&lt;&gt;"",", ",""),
IF('Crib Sheet'!V30 &lt;= -20,'Crib Sheet'!V27,""),IF(IF('Crib Sheet'!V30 &lt;= -20,'Crib Sheet'!V27,"")&lt;&gt;"",", ",""),
IF('Crib Sheet'!W30 &lt;= -20,'Crib Sheet'!W27,""),IF(IF('Crib Sheet'!W30 &lt;= -20,'Crib Sheet'!W27,"")&lt;&gt;"",", ",""),
IF('Crib Sheet'!X30 &lt;= -20,'Crib Sheet'!X27,""),IF(IF('Crib Sheet'!X30 &lt;= -20,'Crib Sheet'!X27,"")&lt;&gt;"",", ",""),
IF('Crib Sheet'!Y30 &lt;= -20,'Crib Sheet'!Y27,""),IF(IF('Crib Sheet'!Y30 &lt;= -20,'Crib Sheet'!Y27,"")&lt;&gt;"",", ",""),
IF('Crib Sheet'!Z30 &lt;= -20,'Crib Sheet'!Z27,""),IF(IF('Crib Sheet'!Z30 &lt;= -20,'Crib Sheet'!Z27,"")&lt;&gt;"",", ",""),
IF('Crib Sheet'!AA30 &lt;= -20,'Crib Sheet'!AA27,""),IF(IF('Crib Sheet'!AA30 &lt;= -20,'Crib Sheet'!AA27,"")&lt;&gt;"",", ",""),
IF('Crib Sheet'!AB30 &lt;= -20,'Crib Sheet'!AB27,""),IF(IF('Crib Sheet'!AB30 &lt;= -20,'Crib Sheet'!AB27,"")&lt;&gt;"",", ",""),
IF('Crib Sheet'!AC30 &lt;= -20,'Crib Sheet'!AC27,""),IF(IF('Crib Sheet'!AC30 &lt;= -20,'Crib Sheet'!AC27,"")&lt;&gt;"",", ",""),
IF('Crib Sheet'!AD30 &lt;= -20,'Crib Sheet'!AD27,""),IF(IF('Crib Sheet'!AD30 &lt;= -20,'Crib Sheet'!AD27,"")&lt;&gt;"",", ",""),
IF('Crib Sheet'!AH30 &lt;= -20,'Crib Sheet'!AH27,""),IF(IF('Crib Sheet'!AH30 &lt;= -20,'Crib Sheet'!AH27,"")&lt;&gt;"",", ",""),
IF('Crib Sheet'!AI30 &lt;= -20,'Crib Sheet'!AI27,""),IF(IF('Crib Sheet'!AI30 &lt;= -20,'Crib Sheet'!AI27,"")&lt;&gt;"",", ",""),
IF('Crib Sheet'!AJ30 &lt;= -20,'Crib Sheet'!AJ27,""),IF(IF('Crib Sheet'!AJ30 &lt;= -20,'Crib Sheet'!AJ27,"")&lt;&gt;"",", ",""),
IF('Crib Sheet'!AK30 &lt;= -20,'Crib Sheet'!AK27,""),IF(IF('Crib Sheet'!AK30 &lt;= -20,'Crib Sheet'!AK27,"")&lt;&gt;"",", ",""),
IF('Crib Sheet'!AL30 &lt;= -20,'Crib Sheet'!AL27,""),IF(IF('Crib Sheet'!AL30 &lt;= -20,'Crib Sheet'!AL27,"")&lt;&gt;"",", ",""),
IF('Crib Sheet'!AM30 &lt;= -20,'Crib Sheet'!AM27,""),IF(IF('Crib Sheet'!AM30 &lt;= -20,'Crib Sheet'!AM27,"")&lt;&gt;"",", ",""),
IF('Crib Sheet'!AN30 &lt;= -20,'Crib Sheet'!AN27,""),IF(IF('Crib Sheet'!AN30 &lt;= -20,'Crib Sheet'!AN27,"")&lt;&gt;"",", ",""),
IF('Crib Sheet'!AO30 &lt;= -20,'Crib Sheet'!AO27,""),IF(IF('Crib Sheet'!AO30 &lt;= -20,'Crib Sheet'!AO27,"")&lt;&gt;"",", ",""),
IF('Crib Sheet'!AP30 &lt;= -20,'Crib Sheet'!AP27,""),IF(IF('Crib Sheet'!AP30 &lt;= -20,'Crib Sheet'!AP27,"")&lt;&gt;"",", ",""),
IF('Crib Sheet'!AQ30 &lt;= -20,'Crib Sheet'!AQ27,""),IF(IF('Crib Sheet'!AQ30 &lt;= -20,'Crib Sheet'!AQ27,"")&lt;&gt;"",", ",""),
IF('Crib Sheet'!AR30 &lt;= -20,'Crib Sheet'!AR27,""),IF(IF('Crib Sheet'!AR30 &lt;= -20,'Crib Sheet'!AR27,"")&lt;&gt;"",", ",""),
IF('Crib Sheet'!AS30 &lt;= -20,'Crib Sheet'!AS27,""),IF(IF('Crib Sheet'!AS30 &lt;= -20,'Crib Sheet'!AS27,"")&lt;&gt;"",", ",""),
IF('Crib Sheet'!AT30 &lt;= -20,'Crib Sheet'!AT27,""),IF(IF('Crib Sheet'!AT30 &lt;= -20,'Crib Sheet'!AT27,"")&lt;&gt;"",", ",""),
IF('Crib Sheet'!AU30 &lt;= -20,'Crib Sheet'!AU27,""),IF(IF('Crib Sheet'!AU30 &lt;= -20,'Crib Sheet'!AU27,"")&lt;&gt;"",", ",""),
IF('Crib Sheet'!AV30 &lt;= -20,'Crib Sheet'!AV27,""),IF(IF('Crib Sheet'!AV30 &lt;= -20,'Crib Sheet'!AV27,"")&lt;&gt;"",", ",""),
IF('Crib Sheet'!AW30 &lt;= -20,'Crib Sheet'!AW27,""),IF(IF('Crib Sheet'!AW30 &lt;= -20,'Crib Sheet'!AW27,"")&lt;&gt;"",", ",""),
IF('Crib Sheet'!AX30 &lt;= -20,'Crib Sheet'!AX27,""),IF(IF('Crib Sheet'!AX30 &lt;= -20,'Crib Sheet'!AX27,"")&lt;&gt;"",", ",""),
IF('Crib Sheet'!AY30 &lt;= -20,'Crib Sheet'!AY27,""),IF(IF('Crib Sheet'!AY30 &lt;= -20,'Crib Sheet'!AY27,"")&lt;&gt;"",", ",""),
IF('Crib Sheet'!AZ30 &lt;= -20,'Crib Sheet'!AZ27,""),IF(IF('Crib Sheet'!AZ30 &lt;= -20,'Crib Sheet'!AZ27,"")&lt;&gt;"",", ",""),
IF('Crib Sheet'!BA30 &lt;= -20,'Crib Sheet'!BA27,""),IF(IF('Crib Sheet'!BA30 &lt;= -20,'Crib Sheet'!BA27,"")&lt;&gt;"",", ",""),
IF('Crib Sheet'!BB30 &lt;= -20,'Crib Sheet'!BB27,""),IF(IF('Crib Sheet'!BB30 &lt;= -20,'Crib Sheet'!BB27,"")&lt;&gt;"",", ",""),
IF('Crib Sheet'!BC30 &lt;= -20,'Crib Sheet'!BC27,""),IF(IF('Crib Sheet'!BC30 &lt;= -20,'Crib Sheet'!BC27,"")&lt;&gt;"",", ",""),
IF('Crib Sheet'!BD30 &lt;= -20,'Crib Sheet'!BD27,""),IF(IF('Crib Sheet'!BD30 &lt;= -20,'Crib Sheet'!BD27,"")&lt;&gt;"",", ",""),
IF('Crib Sheet'!BE30 &lt;= -20,'Crib Sheet'!BE27,""),IF(IF('Crib Sheet'!BE30 &lt;= -20,'Crib Sheet'!BE27,"")&lt;&gt;"",", ",""),
IF('Crib Sheet'!BF30 &lt;= -20,'Crib Sheet'!BF27,""),IF(IF('Crib Sheet'!BF30 &lt;= -20,'Crib Sheet'!BF27,"")&lt;&gt;"",", ",""),
IF('Crib Sheet'!BG30 &lt;= -20,'Crib Sheet'!BG27,""),IF(IF('Crib Sheet'!BG30 &lt;= -20,'Crib Sheet'!BG27,"")&lt;&gt;"",", ",""),
IF('Crib Sheet'!BH30 &lt;= -20,'Crib Sheet'!BH27,""),IF(IF('Crib Sheet'!BH30 &lt;= -20,'Crib Sheet'!BH27,"")&lt;&gt;"",", ",""),
IF('Crib Sheet'!BI30 &lt;= -20,'Crib Sheet'!BI27,""),IF(IF('Crib Sheet'!BI30 &lt;= -20,'Crib Sheet'!BI27,"")&lt;&gt;"",", ",""),
IF('Crib Sheet'!BJ30 &lt;= -20,'Crib Sheet'!BJ27,""),IF(IF('Crib Sheet'!BJ30 &lt;= -20,'Crib Sheet'!BJ27,"")&lt;&gt;"",", ",""),
IF('Crib Sheet'!BK30 &lt;= -20,'Crib Sheet'!BK27,""),IF(IF('Crib Sheet'!BK30 &lt;= -20,'Crib Sheet'!BK27,"")&lt;&gt;"",", ",""),
IF('Crib Sheet'!BL30 &lt;= -20,'Crib Sheet'!BL27,""),IF(IF('Crib Sheet'!BL30 &lt;= -20,'Crib Sheet'!BL27,"")&lt;&gt;"",", ",""),
IF('Crib Sheet'!BM30 &lt;= -20,'Crib Sheet'!BM27,""),IF(IF('Crib Sheet'!BM30 &lt;= -20,'Crib Sheet'!BM27,"")&lt;&gt;"",", ",""),
IF('Crib Sheet'!BN30 &lt;= -20,'Crib Sheet'!BN27,""),IF(IF('Crib Sheet'!BN30 &lt;= -20,'Crib Sheet'!BN27,"")&lt;&gt;"",", ",""),
IF('Crib Sheet'!BO30 &lt;= -20,'Crib Sheet'!BO27,""),IF(IF('Crib Sheet'!BO30 &lt;= -20,'Crib Sheet'!BO27,"")&lt;&gt;"",", ",""),
IF('Crib Sheet'!BP30 &lt;= -20,'Crib Sheet'!BP27,"")
)</f>
        <v xml:space="preserve">Vol, Val, Units, ATV, ACV, AUPT, Web Only, New Gen, Preowned Only, Bought HW, Bought in Week 1, Paid with Card, HW Spend, Tech Spend, </v>
      </c>
      <c r="B36" s="160"/>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row>
    <row r="37" spans="1:26" x14ac:dyDescent="0.2">
      <c r="A37" s="160"/>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row>
    <row r="42" spans="1:26" x14ac:dyDescent="0.2">
      <c r="H42" s="72"/>
    </row>
  </sheetData>
  <mergeCells count="3">
    <mergeCell ref="A28:Z29"/>
    <mergeCell ref="A32:Z33"/>
    <mergeCell ref="A36:Z3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27:Z42"/>
  <sheetViews>
    <sheetView workbookViewId="0">
      <selection activeCell="A28" sqref="A28:Z29"/>
    </sheetView>
  </sheetViews>
  <sheetFormatPr defaultRowHeight="12" x14ac:dyDescent="0.2"/>
  <cols>
    <col min="1" max="16384" width="9.33203125" style="3"/>
  </cols>
  <sheetData>
    <row r="27" spans="1:26" x14ac:dyDescent="0.2">
      <c r="A27" s="68" t="s">
        <v>142</v>
      </c>
    </row>
    <row r="28" spans="1:26" x14ac:dyDescent="0.2">
      <c r="A28" s="160" t="str">
        <f>CONCATENATE(
IF('Crib Sheet'!C31 &gt;= 50,'Crib Sheet'!C27,""),IF(IF('Crib Sheet'!C31 &gt;= 50,'Crib Sheet'!C27,"")&lt;&gt;"",", ",""),
IF('Crib Sheet'!D31 &gt;= 50,'Crib Sheet'!D27,""),IF(IF('Crib Sheet'!D31 &gt;= 50,'Crib Sheet'!D27,"")&lt;&gt;"",", ",""),
IF('Crib Sheet'!E31 &gt;= 50,'Crib Sheet'!E27,""),IF(IF('Crib Sheet'!E31 &gt;= 50,'Crib Sheet'!E27,"")&lt;&gt;"",", ",""),
IF('Crib Sheet'!F31 &gt;= 50,'Crib Sheet'!F27,""),IF(IF('Crib Sheet'!F31 &gt;= 50,'Crib Sheet'!F27,"")&lt;&gt;"",", ",""),
IF('Crib Sheet'!G31 &gt;= 50,'Crib Sheet'!G27,""),IF(IF('Crib Sheet'!G31 &gt;= 50,'Crib Sheet'!G27,"")&lt;&gt;"",", ",""),
IF('Crib Sheet'!H31 &gt;= 50,'Crib Sheet'!H27,""),IF(IF('Crib Sheet'!H31 &gt;= 50,'Crib Sheet'!H27,"")&lt;&gt;"",", ",""),
IF('Crib Sheet'!I31 &gt;= 50,'Crib Sheet'!I27,""),IF(IF('Crib Sheet'!I31 &gt;= 50,'Crib Sheet'!I27,"")&lt;&gt;"",", ",""),
IF('Crib Sheet'!J31 &gt;= 50,'Crib Sheet'!J27,""),IF(IF('Crib Sheet'!J31 &gt;= 50,'Crib Sheet'!J27,"")&lt;&gt;"",", ",""),
IF('Crib Sheet'!K31 &gt;= 50,'Crib Sheet'!K27,""),IF(IF('Crib Sheet'!K31 &gt;= 50,'Crib Sheet'!K27,"")&lt;&gt;"",", ",""),
IF('Crib Sheet'!L31 &gt;= 50,'Crib Sheet'!L27,""),IF(IF('Crib Sheet'!L31 &gt;= 50,'Crib Sheet'!L27,"")&lt;&gt;"",", ",""),
IF('Crib Sheet'!M31 &gt;= 50,'Crib Sheet'!M27,""),IF(IF('Crib Sheet'!M31 &gt;= 50,'Crib Sheet'!M27,"")&lt;&gt;"",", ",""),
IF('Crib Sheet'!N31 &gt;= 50,'Crib Sheet'!N27,""),IF(IF('Crib Sheet'!N31 &gt;= 50,'Crib Sheet'!N27,"")&lt;&gt;"",", ",""),
IF('Crib Sheet'!O31 &gt;= 50,'Crib Sheet'!O27,""),IF(IF('Crib Sheet'!O31 &gt;= 50,'Crib Sheet'!O27,"")&lt;&gt;"",", ",""),
IF('Crib Sheet'!P31 &gt;= 50,'Crib Sheet'!P27,""),IF(IF('Crib Sheet'!P31 &gt;= 50,'Crib Sheet'!P27,"")&lt;&gt;"",", ",""),
IF('Crib Sheet'!Q31 &gt;= 50,'Crib Sheet'!Q27,""),IF(IF('Crib Sheet'!Q31 &gt;= 50,'Crib Sheet'!Q27,"")&lt;&gt;"",", ",""),
IF('Crib Sheet'!R31 &gt;= 50,'Crib Sheet'!R27,""),IF(IF('Crib Sheet'!R31 &gt;= 50,'Crib Sheet'!R27,"")&lt;&gt;"",", ",""),
IF('Crib Sheet'!S31 &gt;= 50,'Crib Sheet'!S27,""),IF(IF('Crib Sheet'!S31 &gt;= 50,'Crib Sheet'!S27,"")&lt;&gt;"",", ",""),
IF('Crib Sheet'!T31 &gt;= 50,'Crib Sheet'!T27,""),IF(IF('Crib Sheet'!T31 &gt;= 50,'Crib Sheet'!T27,"")&lt;&gt;"",", ",""),
IF('Crib Sheet'!U31 &gt;= 50,'Crib Sheet'!U27,""),IF(IF('Crib Sheet'!U31 &gt;= 50,'Crib Sheet'!U27,"")&lt;&gt;"",", ",""),
IF('Crib Sheet'!V31 &gt;= 50,'Crib Sheet'!V27,""),IF(IF('Crib Sheet'!V31 &gt;= 50,'Crib Sheet'!V27,"")&lt;&gt;"",", ",""),
IF('Crib Sheet'!W31 &gt;= 50,'Crib Sheet'!W27,""),IF(IF('Crib Sheet'!W31 &gt;= 50,'Crib Sheet'!W27,"")&lt;&gt;"",", ",""),
IF('Crib Sheet'!X31 &gt;= 50,'Crib Sheet'!X27,""),IF(IF('Crib Sheet'!X31 &gt;= 50,'Crib Sheet'!X27,"")&lt;&gt;"",", ",""),
IF('Crib Sheet'!Y31 &gt;= 50,'Crib Sheet'!Y27,""),IF(IF('Crib Sheet'!Y31 &gt;= 50,'Crib Sheet'!Y27,"")&lt;&gt;"",", ",""),
IF('Crib Sheet'!Z31 &gt;= 50,'Crib Sheet'!Z27,""),IF(IF('Crib Sheet'!Z31 &gt;= 50,'Crib Sheet'!Z27,"")&lt;&gt;"",", ",""),
IF('Crib Sheet'!AA31 &gt;= 50,'Crib Sheet'!AA27,""),IF(IF('Crib Sheet'!AA31 &gt;= 50,'Crib Sheet'!AA27,"")&lt;&gt;"",", ",""),
IF('Crib Sheet'!AB31 &gt;= 50,'Crib Sheet'!AB27,""),IF(IF('Crib Sheet'!AB31 &gt;= 50,'Crib Sheet'!AB27,"")&lt;&gt;"",", ",""),
IF('Crib Sheet'!AC31 &gt;= 50,'Crib Sheet'!AC27,""),IF(IF('Crib Sheet'!AC31 &gt;= 50,'Crib Sheet'!AC27,"")&lt;&gt;"",", ",""),
IF('Crib Sheet'!AD31 &gt;= 50,'Crib Sheet'!AD27,""),IF(IF('Crib Sheet'!AD31 &gt;= 50,'Crib Sheet'!AD27,"")&lt;&gt;"",", ",""),
IF('Crib Sheet'!AH31 &gt;= 50,'Crib Sheet'!AH27,""),IF(IF('Crib Sheet'!AH31 &gt;= 50,'Crib Sheet'!AH27,"")&lt;&gt;"",", ",""),
IF('Crib Sheet'!AI31 &gt;= 50,'Crib Sheet'!AI27,""),IF(IF('Crib Sheet'!AI31 &gt;= 50,'Crib Sheet'!AI27,"")&lt;&gt;"",", ",""),
IF('Crib Sheet'!AJ31 &gt;= 50,'Crib Sheet'!AJ27,""),IF(IF('Crib Sheet'!AJ31 &gt;= 50,'Crib Sheet'!AJ27,"")&lt;&gt;"",", ",""),
IF('Crib Sheet'!AK31 &gt;= 50,'Crib Sheet'!AK27,""),IF(IF('Crib Sheet'!AK31 &gt;= 50,'Crib Sheet'!AK27,"")&lt;&gt;"",", ",""),
IF('Crib Sheet'!AL31 &gt;= 50,'Crib Sheet'!AL27,""),IF(IF('Crib Sheet'!AL31 &gt;= 50,'Crib Sheet'!AL27,"")&lt;&gt;"",", ",""),
IF('Crib Sheet'!AM31 &gt;= 50,'Crib Sheet'!AM27,""),IF(IF('Crib Sheet'!AM31 &gt;= 50,'Crib Sheet'!AM27,"")&lt;&gt;"",", ",""),
IF('Crib Sheet'!AN31 &gt;= 50,'Crib Sheet'!AN27,""),IF(IF('Crib Sheet'!AN31 &gt;= 50,'Crib Sheet'!AN27,"")&lt;&gt;"",", ",""),
IF('Crib Sheet'!AO31 &gt;= 50,'Crib Sheet'!AO27,""),IF(IF('Crib Sheet'!AO31 &gt;= 50,'Crib Sheet'!AO27,"")&lt;&gt;"",", ",""),
IF('Crib Sheet'!AP31 &gt;= 50,'Crib Sheet'!AP27,""),IF(IF('Crib Sheet'!AP31 &gt;= 50,'Crib Sheet'!AP27,"")&lt;&gt;"",", ",""),
IF('Crib Sheet'!AQ31 &gt;= 50,'Crib Sheet'!AQ27,""),IF(IF('Crib Sheet'!AQ31 &gt;= 50,'Crib Sheet'!AQ27,"")&lt;&gt;"",", ",""),
IF('Crib Sheet'!AR31 &gt;= 50,'Crib Sheet'!AR27,""),IF(IF('Crib Sheet'!AR31 &gt;= 50,'Crib Sheet'!AR27,"")&lt;&gt;"",", ",""),
IF('Crib Sheet'!AS31 &gt;= 50,'Crib Sheet'!AS27,""),IF(IF('Crib Sheet'!AS31 &gt;= 50,'Crib Sheet'!AS27,"")&lt;&gt;"",", ",""),
IF('Crib Sheet'!AT31 &gt;= 50,'Crib Sheet'!AT27,""),IF(IF('Crib Sheet'!AT31 &gt;= 50,'Crib Sheet'!AT27,"")&lt;&gt;"",", ",""),
IF('Crib Sheet'!AU31 &gt;= 50,'Crib Sheet'!AU27,""),IF(IF('Crib Sheet'!AU31 &gt;= 50,'Crib Sheet'!AU27,"")&lt;&gt;"",", ",""),
IF('Crib Sheet'!AV31 &gt;= 50,'Crib Sheet'!AV27,""),IF(IF('Crib Sheet'!AV31 &gt;= 50,'Crib Sheet'!AV27,"")&lt;&gt;"",", ",""),
IF('Crib Sheet'!AW31 &gt;= 50,'Crib Sheet'!AW27,""),IF(IF('Crib Sheet'!AW31 &gt;= 50,'Crib Sheet'!AW27,"")&lt;&gt;"",", ",""),
IF('Crib Sheet'!AX31 &gt;= 50,'Crib Sheet'!AX27,""),IF(IF('Crib Sheet'!AX31 &gt;= 50,'Crib Sheet'!AX27,"")&lt;&gt;"",", ",""),
IF('Crib Sheet'!AY31 &gt;= 50,'Crib Sheet'!AY27,""),IF(IF('Crib Sheet'!AY31 &gt;= 50,'Crib Sheet'!AY27,"")&lt;&gt;"",", ",""),
IF('Crib Sheet'!AZ31 &gt;= 50,'Crib Sheet'!AZ27,""),IF(IF('Crib Sheet'!AZ31 &gt;= 50,'Crib Sheet'!AZ27,"")&lt;&gt;"",", ",""),
IF('Crib Sheet'!BA31 &gt;= 50,'Crib Sheet'!BA27,""),IF(IF('Crib Sheet'!BA31 &gt;= 50,'Crib Sheet'!BA27,"")&lt;&gt;"",", ",""),
IF('Crib Sheet'!BB31 &gt;= 50,'Crib Sheet'!BB27,""),IF(IF('Crib Sheet'!BB31 &gt;= 50,'Crib Sheet'!BB27,"")&lt;&gt;"",", ",""),
IF('Crib Sheet'!BC31 &gt;= 50,'Crib Sheet'!BC27,""),IF(IF('Crib Sheet'!BC31 &gt;= 50,'Crib Sheet'!BC27,"")&lt;&gt;"",", ",""),
IF('Crib Sheet'!BD31 &gt;= 50,'Crib Sheet'!BD27,""),IF(IF('Crib Sheet'!BD31 &gt;= 50,'Crib Sheet'!BD27,"")&lt;&gt;"",", ",""),
IF('Crib Sheet'!BE31 &gt;= 50,'Crib Sheet'!BE27,""),IF(IF('Crib Sheet'!BE31 &gt;= 50,'Crib Sheet'!BE27,"")&lt;&gt;"",", ",""),
IF('Crib Sheet'!BF31 &gt;= 50,'Crib Sheet'!BF27,""),IF(IF('Crib Sheet'!BF31 &gt;= 50,'Crib Sheet'!BF27,"")&lt;&gt;"",", ",""),
IF('Crib Sheet'!BG31 &gt;= 50,'Crib Sheet'!BG27,""),IF(IF('Crib Sheet'!BG31 &gt;= 50,'Crib Sheet'!BG27,"")&lt;&gt;"",", ",""),
IF('Crib Sheet'!BH31 &gt;= 50,'Crib Sheet'!BH27,""),IF(IF('Crib Sheet'!BH31 &gt;= 50,'Crib Sheet'!BH27,"")&lt;&gt;"",", ",""),
IF('Crib Sheet'!BI31 &gt;= 50,'Crib Sheet'!BI27,""),IF(IF('Crib Sheet'!BI31 &gt;= 50,'Crib Sheet'!BI27,"")&lt;&gt;"",", ",""),
IF('Crib Sheet'!BJ31 &gt;= 50,'Crib Sheet'!BJ27,""),IF(IF('Crib Sheet'!BJ31 &gt;= 50,'Crib Sheet'!BJ27,"")&lt;&gt;"",", ",""),
IF('Crib Sheet'!BK31 &gt;= 50,'Crib Sheet'!BK27,""),IF(IF('Crib Sheet'!BK31 &gt;= 50,'Crib Sheet'!BK27,"")&lt;&gt;"",", ",""),
IF('Crib Sheet'!BL31 &gt;= 50,'Crib Sheet'!BL27,""),IF(IF('Crib Sheet'!BL31 &gt;= 50,'Crib Sheet'!BL27,"")&lt;&gt;"",", ",""),
IF('Crib Sheet'!BM31 &gt;= 50,'Crib Sheet'!BM27,""),IF(IF('Crib Sheet'!BM31 &gt;= 50,'Crib Sheet'!BM27,"")&lt;&gt;"",", ",""),
IF('Crib Sheet'!BN31 &gt;= 50,'Crib Sheet'!BN27,""),IF(IF('Crib Sheet'!BN31 &gt;= 50,'Crib Sheet'!BN27,"")&lt;&gt;"",", ",""),
IF('Crib Sheet'!BO31 &gt;= 50,'Crib Sheet'!BO27,""),IF(IF('Crib Sheet'!BO31 &gt;= 50,'Crib Sheet'!BO27,"")&lt;&gt;"",", ",""),
IF('Crib Sheet'!BP31 &gt;= 50,'Crib Sheet'!BP27,"")
)</f>
        <v xml:space="preserve">Vol, SW Spend, ACC Spend, PEGI 16 or Under Spend, </v>
      </c>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row>
    <row r="29" spans="1:26" x14ac:dyDescent="0.2">
      <c r="A29" s="160"/>
      <c r="B29" s="160"/>
      <c r="C29" s="160"/>
      <c r="D29" s="160"/>
      <c r="E29" s="160"/>
      <c r="F29" s="160"/>
      <c r="G29" s="160"/>
      <c r="H29" s="160"/>
      <c r="I29" s="160"/>
      <c r="J29" s="160"/>
      <c r="K29" s="160"/>
      <c r="L29" s="160"/>
      <c r="M29" s="160"/>
      <c r="N29" s="160"/>
      <c r="O29" s="160"/>
      <c r="P29" s="160"/>
      <c r="Q29" s="160"/>
      <c r="R29" s="160"/>
      <c r="S29" s="160"/>
      <c r="T29" s="160"/>
      <c r="U29" s="160"/>
      <c r="V29" s="160"/>
      <c r="W29" s="160"/>
      <c r="X29" s="160"/>
      <c r="Y29" s="160"/>
      <c r="Z29" s="160"/>
    </row>
    <row r="30" spans="1:26" x14ac:dyDescent="0.2">
      <c r="A30" s="67"/>
    </row>
    <row r="31" spans="1:26" x14ac:dyDescent="0.2">
      <c r="A31" s="68" t="s">
        <v>143</v>
      </c>
    </row>
    <row r="32" spans="1:26" x14ac:dyDescent="0.2">
      <c r="A32" s="160" t="str">
        <f>CONCATENATE(
IF('Crib Sheet'!C31 &gt;= 20,'Crib Sheet'!C27,""),IF(IF('Crib Sheet'!C31 &gt;= 20,'Crib Sheet'!C27,"")&lt;&gt;"",", ",""),
IF('Crib Sheet'!D31 &gt;= 20,'Crib Sheet'!D27,""),IF(IF('Crib Sheet'!D31 &gt;= 20,'Crib Sheet'!D27,"")&lt;&gt;"",", ",""),
IF('Crib Sheet'!E31 &gt;= 20,'Crib Sheet'!E27,""),IF(IF('Crib Sheet'!E31 &gt;= 20,'Crib Sheet'!E27,"")&lt;&gt;"",", ",""),
IF('Crib Sheet'!F31 &gt;= 20,'Crib Sheet'!F27,""),IF(IF('Crib Sheet'!F31 &gt;= 20,'Crib Sheet'!F27,"")&lt;&gt;"",", ",""),
IF('Crib Sheet'!G31 &gt;= 20,'Crib Sheet'!G27,""),IF(IF('Crib Sheet'!G31 &gt;= 20,'Crib Sheet'!G27,"")&lt;&gt;"",", ",""),
IF('Crib Sheet'!H31 &gt;= 20,'Crib Sheet'!H27,""),IF(IF('Crib Sheet'!H31 &gt;= 20,'Crib Sheet'!H27,"")&lt;&gt;"",", ",""),
IF('Crib Sheet'!I31 &gt;= 20,'Crib Sheet'!I27,""),IF(IF('Crib Sheet'!I31 &gt;= 20,'Crib Sheet'!I27,"")&lt;&gt;"",", ",""),
IF('Crib Sheet'!J31 &gt;= 20,'Crib Sheet'!J27,""),IF(IF('Crib Sheet'!J31 &gt;= 20,'Crib Sheet'!J27,"")&lt;&gt;"",", ",""),
IF('Crib Sheet'!K31 &gt;= 20,'Crib Sheet'!K27,""),IF(IF('Crib Sheet'!K31 &gt;= 20,'Crib Sheet'!K27,"")&lt;&gt;"",", ",""),
IF('Crib Sheet'!L31 &gt;= 20,'Crib Sheet'!L27,""),IF(IF('Crib Sheet'!L31 &gt;= 20,'Crib Sheet'!L27,"")&lt;&gt;"",", ",""),
IF('Crib Sheet'!M31 &gt;= 20,'Crib Sheet'!M27,""),IF(IF('Crib Sheet'!M31 &gt;= 20,'Crib Sheet'!M27,"")&lt;&gt;"",", ",""),
IF('Crib Sheet'!N31 &gt;= 20,'Crib Sheet'!N27,""),IF(IF('Crib Sheet'!N31 &gt;= 20,'Crib Sheet'!N27,"")&lt;&gt;"",", ",""),
IF('Crib Sheet'!O31 &gt;= 20,'Crib Sheet'!O27,""),IF(IF('Crib Sheet'!O31 &gt;= 20,'Crib Sheet'!O27,"")&lt;&gt;"",", ",""),
IF('Crib Sheet'!P31 &gt;= 20,'Crib Sheet'!P27,""),IF(IF('Crib Sheet'!P31 &gt;= 20,'Crib Sheet'!P27,"")&lt;&gt;"",", ",""),
IF('Crib Sheet'!Q31 &gt;= 20,'Crib Sheet'!Q27,""),IF(IF('Crib Sheet'!Q31 &gt;= 20,'Crib Sheet'!Q27,"")&lt;&gt;"",", ",""),
IF('Crib Sheet'!R31 &gt;= 20,'Crib Sheet'!R27,""),IF(IF('Crib Sheet'!R31 &gt;= 20,'Crib Sheet'!R27,"")&lt;&gt;"",", ",""),
IF('Crib Sheet'!S31 &gt;= 20,'Crib Sheet'!S27,""),IF(IF('Crib Sheet'!S31 &gt;= 20,'Crib Sheet'!S27,"")&lt;&gt;"",", ",""),
IF('Crib Sheet'!T31 &gt;= 20,'Crib Sheet'!T27,""),IF(IF('Crib Sheet'!T31 &gt;= 20,'Crib Sheet'!T27,"")&lt;&gt;"",", ",""),
IF('Crib Sheet'!U31 &gt;= 20,'Crib Sheet'!U27,""),IF(IF('Crib Sheet'!U31 &gt;= 20,'Crib Sheet'!U27,"")&lt;&gt;"",", ",""),
IF('Crib Sheet'!V31 &gt;= 20,'Crib Sheet'!V27,""),IF(IF('Crib Sheet'!V31 &gt;= 20,'Crib Sheet'!V27,"")&lt;&gt;"",", ",""),
IF('Crib Sheet'!W31 &gt;= 20,'Crib Sheet'!W27,""),IF(IF('Crib Sheet'!W31 &gt;= 20,'Crib Sheet'!W27,"")&lt;&gt;"",", ",""),
IF('Crib Sheet'!X31 &gt;= 20,'Crib Sheet'!X27,""),IF(IF('Crib Sheet'!X31 &gt;= 20,'Crib Sheet'!X27,"")&lt;&gt;"",", ",""),
IF('Crib Sheet'!Y31 &gt;= 20,'Crib Sheet'!Y27,""),IF(IF('Crib Sheet'!Y31 &gt;= 20,'Crib Sheet'!Y27,"")&lt;&gt;"",", ",""),
IF('Crib Sheet'!Z31 &gt;= 20,'Crib Sheet'!Z27,""),IF(IF('Crib Sheet'!Z31 &gt;= 20,'Crib Sheet'!Z27,"")&lt;&gt;"",", ",""),
IF('Crib Sheet'!AA31 &gt;= 20,'Crib Sheet'!AA27,""),IF(IF('Crib Sheet'!AA31 &gt;= 20,'Crib Sheet'!AA27,"")&lt;&gt;"",", ",""),
IF('Crib Sheet'!AB31 &gt;= 20,'Crib Sheet'!AB27,""),IF(IF('Crib Sheet'!AB31 &gt;= 20,'Crib Sheet'!AB27,"")&lt;&gt;"",", ",""),
IF('Crib Sheet'!AC31 &gt;= 20,'Crib Sheet'!AC27,""),IF(IF('Crib Sheet'!AC31 &gt;= 20,'Crib Sheet'!AC27,"")&lt;&gt;"",", ",""),
IF('Crib Sheet'!AD31 &gt;= 20,'Crib Sheet'!AD27,""),IF(IF('Crib Sheet'!AD31 &gt;= 20,'Crib Sheet'!AD27,"")&lt;&gt;"",", ",""),
IF('Crib Sheet'!AH31 &gt;= 20,'Crib Sheet'!AH27,""),IF(IF('Crib Sheet'!AH31 &gt;= 20,'Crib Sheet'!AH27,"")&lt;&gt;"",", ",""),
IF('Crib Sheet'!AI31 &gt;= 20,'Crib Sheet'!AI27,""),IF(IF('Crib Sheet'!AI31 &gt;= 20,'Crib Sheet'!AI27,"")&lt;&gt;"",", ",""),
IF('Crib Sheet'!AJ31 &gt;= 20,'Crib Sheet'!AJ27,""),IF(IF('Crib Sheet'!AJ31 &gt;= 20,'Crib Sheet'!AJ27,"")&lt;&gt;"",", ",""),
IF('Crib Sheet'!AK31 &gt;= 20,'Crib Sheet'!AK27,""),IF(IF('Crib Sheet'!AK31 &gt;= 20,'Crib Sheet'!AK27,"")&lt;&gt;"",", ",""),
IF('Crib Sheet'!AL31 &gt;= 20,'Crib Sheet'!AL27,""),IF(IF('Crib Sheet'!AL31 &gt;= 20,'Crib Sheet'!AL27,"")&lt;&gt;"",", ",""),
IF('Crib Sheet'!AM31 &gt;= 20,'Crib Sheet'!AM27,""),IF(IF('Crib Sheet'!AM31 &gt;= 20,'Crib Sheet'!AM27,"")&lt;&gt;"",", ",""),
IF('Crib Sheet'!AN31 &gt;= 20,'Crib Sheet'!AN27,""),IF(IF('Crib Sheet'!AN31 &gt;= 20,'Crib Sheet'!AN27,"")&lt;&gt;"",", ",""),
IF('Crib Sheet'!AO31 &gt;= 20,'Crib Sheet'!AO27,""),IF(IF('Crib Sheet'!AO31 &gt;= 20,'Crib Sheet'!AO27,"")&lt;&gt;"",", ",""),
IF('Crib Sheet'!AP31 &gt;= 20,'Crib Sheet'!AP27,""),IF(IF('Crib Sheet'!AP31 &gt;= 20,'Crib Sheet'!AP27,"")&lt;&gt;"",", ",""),
IF('Crib Sheet'!AQ31 &gt;= 20,'Crib Sheet'!AQ27,""),IF(IF('Crib Sheet'!AQ31 &gt;= 20,'Crib Sheet'!AQ27,"")&lt;&gt;"",", ",""),
IF('Crib Sheet'!AR31 &gt;= 20,'Crib Sheet'!AR27,""),IF(IF('Crib Sheet'!AR31 &gt;= 20,'Crib Sheet'!AR27,"")&lt;&gt;"",", ",""),
IF('Crib Sheet'!AS31 &gt;= 20,'Crib Sheet'!AS27,""),IF(IF('Crib Sheet'!AS31 &gt;= 20,'Crib Sheet'!AS27,"")&lt;&gt;"",", ",""),
IF('Crib Sheet'!AT31 &gt;= 20,'Crib Sheet'!AT27,""),IF(IF('Crib Sheet'!AT31 &gt;= 20,'Crib Sheet'!AT27,"")&lt;&gt;"",", ",""),
IF('Crib Sheet'!AU31 &gt;= 20,'Crib Sheet'!AU27,""),IF(IF('Crib Sheet'!AU31 &gt;= 20,'Crib Sheet'!AU27,"")&lt;&gt;"",", ",""),
IF('Crib Sheet'!AV31 &gt;= 20,'Crib Sheet'!AV27,""),IF(IF('Crib Sheet'!AV31 &gt;= 20,'Crib Sheet'!AV27,"")&lt;&gt;"",", ",""),
IF('Crib Sheet'!AW31 &gt;= 20,'Crib Sheet'!AW27,""),IF(IF('Crib Sheet'!AW31 &gt;= 20,'Crib Sheet'!AW27,"")&lt;&gt;"",", ",""),
IF('Crib Sheet'!AX31 &gt;= 20,'Crib Sheet'!AX27,""),IF(IF('Crib Sheet'!AX31 &gt;= 20,'Crib Sheet'!AX27,"")&lt;&gt;"",", ",""),
IF('Crib Sheet'!AY31 &gt;= 20,'Crib Sheet'!AY27,""),IF(IF('Crib Sheet'!AY31 &gt;= 20,'Crib Sheet'!AY27,"")&lt;&gt;"",", ",""),
IF('Crib Sheet'!AZ31 &gt;= 20,'Crib Sheet'!AZ27,""),IF(IF('Crib Sheet'!AZ31 &gt;= 20,'Crib Sheet'!AZ27,"")&lt;&gt;"",", ",""),
IF('Crib Sheet'!BA31 &gt;= 20,'Crib Sheet'!BA27,""),IF(IF('Crib Sheet'!BA31 &gt;= 20,'Crib Sheet'!BA27,"")&lt;&gt;"",", ",""),
IF('Crib Sheet'!BB31 &gt;= 20,'Crib Sheet'!BB27,""),IF(IF('Crib Sheet'!BB31 &gt;= 20,'Crib Sheet'!BB27,"")&lt;&gt;"",", ",""),
IF('Crib Sheet'!BC31 &gt;= 20,'Crib Sheet'!BC27,""),IF(IF('Crib Sheet'!BC31 &gt;= 20,'Crib Sheet'!BC27,"")&lt;&gt;"",", ",""),
IF('Crib Sheet'!BD31 &gt;= 20,'Crib Sheet'!BD27,""),IF(IF('Crib Sheet'!BD31 &gt;= 20,'Crib Sheet'!BD27,"")&lt;&gt;"",", ",""),
IF('Crib Sheet'!BE31 &gt;= 20,'Crib Sheet'!BE27,""),IF(IF('Crib Sheet'!BE31 &gt;= 20,'Crib Sheet'!BE27,"")&lt;&gt;"",", ",""),
IF('Crib Sheet'!BF31 &gt;= 20,'Crib Sheet'!BF27,""),IF(IF('Crib Sheet'!BF31 &gt;= 20,'Crib Sheet'!BF27,"")&lt;&gt;"",", ",""),
IF('Crib Sheet'!BG31 &gt;= 20,'Crib Sheet'!BG27,""),IF(IF('Crib Sheet'!BG31 &gt;= 20,'Crib Sheet'!BG27,"")&lt;&gt;"",", ",""),
IF('Crib Sheet'!BH31 &gt;= 20,'Crib Sheet'!BH27,""),IF(IF('Crib Sheet'!BH31 &gt;= 20,'Crib Sheet'!BH27,"")&lt;&gt;"",", ",""),
IF('Crib Sheet'!BI31 &gt;= 20,'Crib Sheet'!BI27,""),IF(IF('Crib Sheet'!BI31 &gt;= 20,'Crib Sheet'!BI27,"")&lt;&gt;"",", ",""),
IF('Crib Sheet'!BJ31 &gt;= 20,'Crib Sheet'!BJ27,""),IF(IF('Crib Sheet'!BJ31 &gt;= 20,'Crib Sheet'!BJ27,"")&lt;&gt;"",", ",""),
IF('Crib Sheet'!BK31 &gt;= 20,'Crib Sheet'!BK27,""),IF(IF('Crib Sheet'!BK31 &gt;= 20,'Crib Sheet'!BK27,"")&lt;&gt;"",", ",""),
IF('Crib Sheet'!BL31 &gt;= 20,'Crib Sheet'!BL27,""),IF(IF('Crib Sheet'!BL31 &gt;= 20,'Crib Sheet'!BL27,"")&lt;&gt;"",", ",""),
IF('Crib Sheet'!BM31 &gt;= 20,'Crib Sheet'!BM27,""),IF(IF('Crib Sheet'!BM31 &gt;= 20,'Crib Sheet'!BM27,"")&lt;&gt;"",", ",""),
IF('Crib Sheet'!BN31 &gt;= 20,'Crib Sheet'!BN27,""),IF(IF('Crib Sheet'!BN31 &gt;= 20,'Crib Sheet'!BN27,"")&lt;&gt;"",", ",""),
IF('Crib Sheet'!BO31 &gt;= 20,'Crib Sheet'!BO27,""),IF(IF('Crib Sheet'!BO31 &gt;= 20,'Crib Sheet'!BO27,"")&lt;&gt;"",", ",""),
IF('Crib Sheet'!BP31 &gt;= 20,'Crib Sheet'!BP27,"")
)</f>
        <v xml:space="preserve">Vol, Trans, Units, SW Spend, ACC Spend, Digital Spend, PEGI 16 or Under Spend, Board Games Spend, </v>
      </c>
      <c r="B32" s="160"/>
      <c r="C32" s="160"/>
      <c r="D32" s="160"/>
      <c r="E32" s="160"/>
      <c r="F32" s="160"/>
      <c r="G32" s="160"/>
      <c r="H32" s="160"/>
      <c r="I32" s="160"/>
      <c r="J32" s="160"/>
      <c r="K32" s="160"/>
      <c r="L32" s="160"/>
      <c r="M32" s="160"/>
      <c r="N32" s="160"/>
      <c r="O32" s="160"/>
      <c r="P32" s="160"/>
      <c r="Q32" s="160"/>
      <c r="R32" s="160"/>
      <c r="S32" s="160"/>
      <c r="T32" s="160"/>
      <c r="U32" s="160"/>
      <c r="V32" s="160"/>
      <c r="W32" s="160"/>
      <c r="X32" s="160"/>
      <c r="Y32" s="160"/>
      <c r="Z32" s="160"/>
    </row>
    <row r="33" spans="1:26" x14ac:dyDescent="0.2">
      <c r="A33" s="160"/>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row>
    <row r="35" spans="1:26" x14ac:dyDescent="0.2">
      <c r="A35" s="69" t="s">
        <v>144</v>
      </c>
    </row>
    <row r="36" spans="1:26" ht="12" customHeight="1" x14ac:dyDescent="0.2">
      <c r="A36" s="160" t="str">
        <f>CONCATENATE(
IF('Crib Sheet'!C31 &lt;= -20,'Crib Sheet'!C27,""),IF(IF('Crib Sheet'!C31 &lt;= -20,'Crib Sheet'!C27,"")&lt;&gt;"",", ",""),
IF('Crib Sheet'!D31 &lt;= -20,'Crib Sheet'!D27,""),IF(IF('Crib Sheet'!D31 &lt;= -20,'Crib Sheet'!D27,"")&lt;&gt;"",", ",""),
IF('Crib Sheet'!E31 &lt;= -20,'Crib Sheet'!E27,""),IF(IF('Crib Sheet'!E31 &lt;= -20,'Crib Sheet'!E27,"")&lt;&gt;"",", ",""),
IF('Crib Sheet'!F31 &lt;= -20,'Crib Sheet'!F27,""),IF(IF('Crib Sheet'!F31 &lt;= -20,'Crib Sheet'!F27,"")&lt;&gt;"",", ",""),
IF('Crib Sheet'!G31 &lt;= -20,'Crib Sheet'!G27,""),IF(IF('Crib Sheet'!G31 &lt;= -20,'Crib Sheet'!G27,"")&lt;&gt;"",", ",""),
IF('Crib Sheet'!H31 &lt;= -20,'Crib Sheet'!H27,""),IF(IF('Crib Sheet'!H31 &lt;= -20,'Crib Sheet'!H27,"")&lt;&gt;"",", ",""),
IF('Crib Sheet'!I31 &lt;= -20,'Crib Sheet'!I27,""),IF(IF('Crib Sheet'!I31 &lt;= -20,'Crib Sheet'!I27,"")&lt;&gt;"",", ",""),
IF('Crib Sheet'!J31 &lt;= -20,'Crib Sheet'!J27,""),IF(IF('Crib Sheet'!J31 &lt;= -20,'Crib Sheet'!J27,"")&lt;&gt;"",", ",""),
IF('Crib Sheet'!K31 &lt;= -20,'Crib Sheet'!K27,""),IF(IF('Crib Sheet'!K31 &lt;= -20,'Crib Sheet'!K27,"")&lt;&gt;"",", ",""),
IF('Crib Sheet'!L31 &lt;= -20,'Crib Sheet'!L27,""),IF(IF('Crib Sheet'!L31 &lt;= -20,'Crib Sheet'!L27,"")&lt;&gt;"",", ",""),
IF('Crib Sheet'!M31 &lt;= -20,'Crib Sheet'!M27,""),IF(IF('Crib Sheet'!M31 &lt;= -20,'Crib Sheet'!M27,"")&lt;&gt;"",", ",""),
IF('Crib Sheet'!N31 &lt;= -20,'Crib Sheet'!N27,""),IF(IF('Crib Sheet'!N31 &lt;= -20,'Crib Sheet'!N27,"")&lt;&gt;"",", ",""),
IF('Crib Sheet'!O31 &lt;= -20,'Crib Sheet'!O27,""),IF(IF('Crib Sheet'!O31 &lt;= -20,'Crib Sheet'!O27,"")&lt;&gt;"",", ",""),
IF('Crib Sheet'!P31 &lt;= -20,'Crib Sheet'!P27,""),IF(IF('Crib Sheet'!P31 &lt;= -20,'Crib Sheet'!P27,"")&lt;&gt;"",", ",""),
IF('Crib Sheet'!Q31 &lt;= -20,'Crib Sheet'!Q27,""),IF(IF('Crib Sheet'!Q31 &lt;= -20,'Crib Sheet'!Q27,"")&lt;&gt;"",", ",""),
IF('Crib Sheet'!R31 &lt;= -20,'Crib Sheet'!R27,""),IF(IF('Crib Sheet'!R31 &lt;= -20,'Crib Sheet'!R27,"")&lt;&gt;"",", ",""),
IF('Crib Sheet'!S31 &lt;= -20,'Crib Sheet'!S27,""),IF(IF('Crib Sheet'!S31 &lt;= -20,'Crib Sheet'!S27,"")&lt;&gt;"",", ",""),
IF('Crib Sheet'!T31 &lt;= -20,'Crib Sheet'!T27,""),IF(IF('Crib Sheet'!T31 &lt;= -20,'Crib Sheet'!T27,"")&lt;&gt;"",", ",""),
IF('Crib Sheet'!U31 &lt;= -20,'Crib Sheet'!U27,""),IF(IF('Crib Sheet'!U31 &lt;= -20,'Crib Sheet'!U27,"")&lt;&gt;"",", ",""),
IF('Crib Sheet'!V31 &lt;= -20,'Crib Sheet'!V27,""),IF(IF('Crib Sheet'!V31 &lt;= -20,'Crib Sheet'!V27,"")&lt;&gt;"",", ",""),
IF('Crib Sheet'!W31 &lt;= -20,'Crib Sheet'!W27,""),IF(IF('Crib Sheet'!W31 &lt;= -20,'Crib Sheet'!W27,"")&lt;&gt;"",", ",""),
IF('Crib Sheet'!X31 &lt;= -20,'Crib Sheet'!X27,""),IF(IF('Crib Sheet'!X31 &lt;= -20,'Crib Sheet'!X27,"")&lt;&gt;"",", ",""),
IF('Crib Sheet'!Y31 &lt;= -20,'Crib Sheet'!Y27,""),IF(IF('Crib Sheet'!Y31 &lt;= -20,'Crib Sheet'!Y27,"")&lt;&gt;"",", ",""),
IF('Crib Sheet'!Z31 &lt;= -20,'Crib Sheet'!Z27,""),IF(IF('Crib Sheet'!Z31 &lt;= -20,'Crib Sheet'!Z27,"")&lt;&gt;"",", ",""),
IF('Crib Sheet'!AA31 &lt;= -20,'Crib Sheet'!AA27,""),IF(IF('Crib Sheet'!AA31 &lt;= -20,'Crib Sheet'!AA27,"")&lt;&gt;"",", ",""),
IF('Crib Sheet'!AB31 &lt;= -20,'Crib Sheet'!AB27,""),IF(IF('Crib Sheet'!AB31 &lt;= -20,'Crib Sheet'!AB27,"")&lt;&gt;"",", ",""),
IF('Crib Sheet'!AC31 &lt;= -20,'Crib Sheet'!AC27,""),IF(IF('Crib Sheet'!AC31 &lt;= -20,'Crib Sheet'!AC27,"")&lt;&gt;"",", ",""),
IF('Crib Sheet'!AD31 &lt;= -20,'Crib Sheet'!AD27,""),IF(IF('Crib Sheet'!AD31 &lt;= -20,'Crib Sheet'!AD27,"")&lt;&gt;"",", ",""),
IF('Crib Sheet'!AH31 &lt;= -20,'Crib Sheet'!AH27,""),IF(IF('Crib Sheet'!AH31 &lt;= -20,'Crib Sheet'!AH27,"")&lt;&gt;"",", ",""),
IF('Crib Sheet'!AI31 &lt;= -20,'Crib Sheet'!AI27,""),IF(IF('Crib Sheet'!AI31 &lt;= -20,'Crib Sheet'!AI27,"")&lt;&gt;"",", ",""),
IF('Crib Sheet'!AJ31 &lt;= -20,'Crib Sheet'!AJ27,""),IF(IF('Crib Sheet'!AJ31 &lt;= -20,'Crib Sheet'!AJ27,"")&lt;&gt;"",", ",""),
IF('Crib Sheet'!AK31 &lt;= -20,'Crib Sheet'!AK27,""),IF(IF('Crib Sheet'!AK31 &lt;= -20,'Crib Sheet'!AK27,"")&lt;&gt;"",", ",""),
IF('Crib Sheet'!AL31 &lt;= -20,'Crib Sheet'!AL27,""),IF(IF('Crib Sheet'!AL31 &lt;= -20,'Crib Sheet'!AL27,"")&lt;&gt;"",", ",""),
IF('Crib Sheet'!AM31 &lt;= -20,'Crib Sheet'!AM27,""),IF(IF('Crib Sheet'!AM31 &lt;= -20,'Crib Sheet'!AM27,"")&lt;&gt;"",", ",""),
IF('Crib Sheet'!AN31 &lt;= -20,'Crib Sheet'!AN27,""),IF(IF('Crib Sheet'!AN31 &lt;= -20,'Crib Sheet'!AN27,"")&lt;&gt;"",", ",""),
IF('Crib Sheet'!AO31 &lt;= -20,'Crib Sheet'!AO27,""),IF(IF('Crib Sheet'!AO31 &lt;= -20,'Crib Sheet'!AO27,"")&lt;&gt;"",", ",""),
IF('Crib Sheet'!AP31 &lt;= -20,'Crib Sheet'!AP27,""),IF(IF('Crib Sheet'!AP31 &lt;= -20,'Crib Sheet'!AP27,"")&lt;&gt;"",", ",""),
IF('Crib Sheet'!AQ31 &lt;= -20,'Crib Sheet'!AQ27,""),IF(IF('Crib Sheet'!AQ31 &lt;= -20,'Crib Sheet'!AQ27,"")&lt;&gt;"",", ",""),
IF('Crib Sheet'!AR31 &lt;= -20,'Crib Sheet'!AR27,""),IF(IF('Crib Sheet'!AR31 &lt;= -20,'Crib Sheet'!AR27,"")&lt;&gt;"",", ",""),
IF('Crib Sheet'!AS31 &lt;= -20,'Crib Sheet'!AS27,""),IF(IF('Crib Sheet'!AS31 &lt;= -20,'Crib Sheet'!AS27,"")&lt;&gt;"",", ",""),
IF('Crib Sheet'!AT31 &lt;= -20,'Crib Sheet'!AT27,""),IF(IF('Crib Sheet'!AT31 &lt;= -20,'Crib Sheet'!AT27,"")&lt;&gt;"",", ",""),
IF('Crib Sheet'!AU31 &lt;= -20,'Crib Sheet'!AU27,""),IF(IF('Crib Sheet'!AU31 &lt;= -20,'Crib Sheet'!AU27,"")&lt;&gt;"",", ",""),
IF('Crib Sheet'!AV31 &lt;= -20,'Crib Sheet'!AV27,""),IF(IF('Crib Sheet'!AV31 &lt;= -20,'Crib Sheet'!AV27,"")&lt;&gt;"",", ",""),
IF('Crib Sheet'!AW31 &lt;= -20,'Crib Sheet'!AW27,""),IF(IF('Crib Sheet'!AW31 &lt;= -20,'Crib Sheet'!AW27,"")&lt;&gt;"",", ",""),
IF('Crib Sheet'!AX31 &lt;= -20,'Crib Sheet'!AX27,""),IF(IF('Crib Sheet'!AX31 &lt;= -20,'Crib Sheet'!AX27,"")&lt;&gt;"",", ",""),
IF('Crib Sheet'!AY31 &lt;= -20,'Crib Sheet'!AY27,""),IF(IF('Crib Sheet'!AY31 &lt;= -20,'Crib Sheet'!AY27,"")&lt;&gt;"",", ",""),
IF('Crib Sheet'!AZ31 &lt;= -20,'Crib Sheet'!AZ27,""),IF(IF('Crib Sheet'!AZ31 &lt;= -20,'Crib Sheet'!AZ27,"")&lt;&gt;"",", ",""),
IF('Crib Sheet'!BA31 &lt;= -20,'Crib Sheet'!BA27,""),IF(IF('Crib Sheet'!BA31 &lt;= -20,'Crib Sheet'!BA27,"")&lt;&gt;"",", ",""),
IF('Crib Sheet'!BB31 &lt;= -20,'Crib Sheet'!BB27,""),IF(IF('Crib Sheet'!BB31 &lt;= -20,'Crib Sheet'!BB27,"")&lt;&gt;"",", ",""),
IF('Crib Sheet'!BC31 &lt;= -20,'Crib Sheet'!BC27,""),IF(IF('Crib Sheet'!BC31 &lt;= -20,'Crib Sheet'!BC27,"")&lt;&gt;"",", ",""),
IF('Crib Sheet'!BD31 &lt;= -20,'Crib Sheet'!BD27,""),IF(IF('Crib Sheet'!BD31 &lt;= -20,'Crib Sheet'!BD27,"")&lt;&gt;"",", ",""),
IF('Crib Sheet'!BE31 &lt;= -20,'Crib Sheet'!BE27,""),IF(IF('Crib Sheet'!BE31 &lt;= -20,'Crib Sheet'!BE27,"")&lt;&gt;"",", ",""),
IF('Crib Sheet'!BF31 &lt;= -20,'Crib Sheet'!BF27,""),IF(IF('Crib Sheet'!BF31 &lt;= -20,'Crib Sheet'!BF27,"")&lt;&gt;"",", ",""),
IF('Crib Sheet'!BG31 &lt;= -20,'Crib Sheet'!BG27,""),IF(IF('Crib Sheet'!BG31 &lt;= -20,'Crib Sheet'!BG27,"")&lt;&gt;"",", ",""),
IF('Crib Sheet'!BH31 &lt;= -20,'Crib Sheet'!BH27,""),IF(IF('Crib Sheet'!BH31 &lt;= -20,'Crib Sheet'!BH27,"")&lt;&gt;"",", ",""),
IF('Crib Sheet'!BI31 &lt;= -20,'Crib Sheet'!BI27,""),IF(IF('Crib Sheet'!BI31 &lt;= -20,'Crib Sheet'!BI27,"")&lt;&gt;"",", ",""),
IF('Crib Sheet'!BJ31 &lt;= -20,'Crib Sheet'!BJ27,""),IF(IF('Crib Sheet'!BJ31 &lt;= -20,'Crib Sheet'!BJ27,"")&lt;&gt;"",", ",""),
IF('Crib Sheet'!BK31 &lt;= -20,'Crib Sheet'!BK27,""),IF(IF('Crib Sheet'!BK31 &lt;= -20,'Crib Sheet'!BK27,"")&lt;&gt;"",", ",""),
IF('Crib Sheet'!BL31 &lt;= -20,'Crib Sheet'!BL27,""),IF(IF('Crib Sheet'!BL31 &lt;= -20,'Crib Sheet'!BL27,"")&lt;&gt;"",", ",""),
IF('Crib Sheet'!BM31 &lt;= -20,'Crib Sheet'!BM27,""),IF(IF('Crib Sheet'!BM31 &lt;= -20,'Crib Sheet'!BM27,"")&lt;&gt;"",", ",""),
IF('Crib Sheet'!BN31 &lt;= -20,'Crib Sheet'!BN27,""),IF(IF('Crib Sheet'!BN31 &lt;= -20,'Crib Sheet'!BN27,"")&lt;&gt;"",", ",""),
IF('Crib Sheet'!BO31 &lt;= -20,'Crib Sheet'!BO27,""),IF(IF('Crib Sheet'!BO31 &lt;= -20,'Crib Sheet'!BO27,"")&lt;&gt;"",", ",""),
IF('Crib Sheet'!BP31 &lt;= -20,'Crib Sheet'!BP27,"")
)</f>
        <v xml:space="preserve">ATF, ATV, ACV, Trade-in, Digital, Store &amp; Web, Physical &amp; Digital, Preowned Only, Mint &amp; Preowned, Bought HW, Bought Exclusives, Bought Tech, Bought Board Games, Emails Opened, Trans in L12M, Bought in L6M, Bought in L3M, Bought in L1M, Bought in December, Trans in December, Paid with Cash, Paid with Gift Card, HW Spend, </v>
      </c>
      <c r="B36" s="160"/>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row>
    <row r="37" spans="1:26" x14ac:dyDescent="0.2">
      <c r="A37" s="160"/>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row>
    <row r="38" spans="1:26" x14ac:dyDescent="0.2">
      <c r="A38" s="131"/>
      <c r="B38" s="131"/>
      <c r="C38" s="131"/>
      <c r="D38" s="131"/>
      <c r="E38" s="131"/>
      <c r="F38" s="131"/>
      <c r="G38" s="131"/>
      <c r="H38" s="131"/>
      <c r="I38" s="131"/>
      <c r="J38" s="131"/>
      <c r="K38" s="131"/>
      <c r="L38" s="131"/>
      <c r="M38" s="131"/>
      <c r="N38" s="131"/>
      <c r="O38" s="131"/>
      <c r="P38" s="131"/>
      <c r="Q38" s="131"/>
      <c r="R38" s="131"/>
      <c r="S38" s="131"/>
      <c r="T38" s="131"/>
      <c r="U38" s="131"/>
      <c r="V38" s="131"/>
      <c r="W38" s="131"/>
      <c r="X38" s="131"/>
      <c r="Y38" s="131"/>
      <c r="Z38" s="131"/>
    </row>
    <row r="42" spans="1:26" x14ac:dyDescent="0.2">
      <c r="H42" s="72"/>
    </row>
  </sheetData>
  <mergeCells count="3">
    <mergeCell ref="A28:Z29"/>
    <mergeCell ref="A32:Z33"/>
    <mergeCell ref="A36:Z3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39997558519241921"/>
  </sheetPr>
  <dimension ref="A27:Z42"/>
  <sheetViews>
    <sheetView workbookViewId="0">
      <selection activeCell="F34" sqref="F34"/>
    </sheetView>
  </sheetViews>
  <sheetFormatPr defaultRowHeight="12" x14ac:dyDescent="0.2"/>
  <cols>
    <col min="1" max="16384" width="9.33203125" style="3"/>
  </cols>
  <sheetData>
    <row r="27" spans="1:26" x14ac:dyDescent="0.2">
      <c r="A27" s="68" t="s">
        <v>142</v>
      </c>
    </row>
    <row r="28" spans="1:26" x14ac:dyDescent="0.2">
      <c r="A28" s="160" t="str">
        <f>CONCATENATE(
IF('Crib Sheet'!C32 &gt;= 50,'Crib Sheet'!C27,""),IF(IF('Crib Sheet'!C32 &gt;= 50,'Crib Sheet'!C27,"")&lt;&gt;"",", ",""),
IF('Crib Sheet'!D32 &gt;= 50,'Crib Sheet'!D27,""),IF(IF('Crib Sheet'!D32 &gt;= 50,'Crib Sheet'!D27,"")&lt;&gt;"",", ",""),
IF('Crib Sheet'!E32 &gt;= 50,'Crib Sheet'!E27,""),IF(IF('Crib Sheet'!E32 &gt;= 50,'Crib Sheet'!E27,"")&lt;&gt;"",", ",""),
IF('Crib Sheet'!F32 &gt;= 50,'Crib Sheet'!F27,""),IF(IF('Crib Sheet'!F32 &gt;= 50,'Crib Sheet'!F27,"")&lt;&gt;"",", ",""),
IF('Crib Sheet'!G32 &gt;= 50,'Crib Sheet'!G27,""),IF(IF('Crib Sheet'!G32 &gt;= 50,'Crib Sheet'!G27,"")&lt;&gt;"",", ",""),
IF('Crib Sheet'!H32 &gt;= 50,'Crib Sheet'!H27,""),IF(IF('Crib Sheet'!H32 &gt;= 50,'Crib Sheet'!H27,"")&lt;&gt;"",", ",""),
IF('Crib Sheet'!I32 &gt;= 50,'Crib Sheet'!I27,""),IF(IF('Crib Sheet'!I32 &gt;= 50,'Crib Sheet'!I27,"")&lt;&gt;"",", ",""),
IF('Crib Sheet'!J32 &gt;= 50,'Crib Sheet'!J27,""),IF(IF('Crib Sheet'!J32 &gt;= 50,'Crib Sheet'!J27,"")&lt;&gt;"",", ",""),
IF('Crib Sheet'!K32 &gt;= 50,'Crib Sheet'!K27,""),IF(IF('Crib Sheet'!K32 &gt;= 50,'Crib Sheet'!K27,"")&lt;&gt;"",", ",""),
IF('Crib Sheet'!L32 &gt;= 50,'Crib Sheet'!L27,""),IF(IF('Crib Sheet'!L32 &gt;= 50,'Crib Sheet'!L27,"")&lt;&gt;"",", ",""),
IF('Crib Sheet'!M32 &gt;= 50,'Crib Sheet'!M27,""),IF(IF('Crib Sheet'!M32 &gt;= 50,'Crib Sheet'!M27,"")&lt;&gt;"",", ",""),
IF('Crib Sheet'!N32 &gt;= 50,'Crib Sheet'!N27,""),IF(IF('Crib Sheet'!N32 &gt;= 50,'Crib Sheet'!N27,"")&lt;&gt;"",", ",""),
IF('Crib Sheet'!O32 &gt;= 50,'Crib Sheet'!O27,""),IF(IF('Crib Sheet'!O32 &gt;= 50,'Crib Sheet'!O27,"")&lt;&gt;"",", ",""),
IF('Crib Sheet'!P32 &gt;= 50,'Crib Sheet'!P27,""),IF(IF('Crib Sheet'!P32 &gt;= 50,'Crib Sheet'!P27,"")&lt;&gt;"",", ",""),
IF('Crib Sheet'!Q32 &gt;= 50,'Crib Sheet'!Q27,""),IF(IF('Crib Sheet'!Q32 &gt;= 50,'Crib Sheet'!Q27,"")&lt;&gt;"",", ",""),
IF('Crib Sheet'!R32 &gt;= 50,'Crib Sheet'!R27,""),IF(IF('Crib Sheet'!R32 &gt;= 50,'Crib Sheet'!R27,"")&lt;&gt;"",", ",""),
IF('Crib Sheet'!S32 &gt;= 50,'Crib Sheet'!S27,""),IF(IF('Crib Sheet'!S32 &gt;= 50,'Crib Sheet'!S27,"")&lt;&gt;"",", ",""),
IF('Crib Sheet'!T32 &gt;= 50,'Crib Sheet'!T27,""),IF(IF('Crib Sheet'!T32 &gt;= 50,'Crib Sheet'!T27,"")&lt;&gt;"",", ",""),
IF('Crib Sheet'!U32 &gt;= 50,'Crib Sheet'!U27,""),IF(IF('Crib Sheet'!U32 &gt;= 50,'Crib Sheet'!U27,"")&lt;&gt;"",", ",""),
IF('Crib Sheet'!V32 &gt;= 50,'Crib Sheet'!V27,""),IF(IF('Crib Sheet'!V32 &gt;= 50,'Crib Sheet'!V27,"")&lt;&gt;"",", ",""),
IF('Crib Sheet'!W32 &gt;= 50,'Crib Sheet'!W27,""),IF(IF('Crib Sheet'!W32 &gt;= 50,'Crib Sheet'!W27,"")&lt;&gt;"",", ",""),
IF('Crib Sheet'!X32 &gt;= 50,'Crib Sheet'!X27,""),IF(IF('Crib Sheet'!X32 &gt;= 50,'Crib Sheet'!X27,"")&lt;&gt;"",", ",""),
IF('Crib Sheet'!Y32 &gt;= 50,'Crib Sheet'!Y27,""),IF(IF('Crib Sheet'!Y32 &gt;= 50,'Crib Sheet'!Y27,"")&lt;&gt;"",", ",""),
IF('Crib Sheet'!Z32 &gt;= 50,'Crib Sheet'!Z27,""),IF(IF('Crib Sheet'!Z32 &gt;= 50,'Crib Sheet'!Z27,"")&lt;&gt;"",", ",""),
IF('Crib Sheet'!AA32 &gt;= 50,'Crib Sheet'!AA27,""),IF(IF('Crib Sheet'!AA32 &gt;= 50,'Crib Sheet'!AA27,"")&lt;&gt;"",", ",""),
IF('Crib Sheet'!AB32 &gt;= 50,'Crib Sheet'!AB27,""),IF(IF('Crib Sheet'!AB32 &gt;= 50,'Crib Sheet'!AB27,"")&lt;&gt;"",", ",""),
IF('Crib Sheet'!AC32 &gt;= 50,'Crib Sheet'!AC27,""),IF(IF('Crib Sheet'!AC32 &gt;= 50,'Crib Sheet'!AC27,"")&lt;&gt;"",", ",""),
IF('Crib Sheet'!AD32 &gt;= 50,'Crib Sheet'!AD27,""),IF(IF('Crib Sheet'!AD32 &gt;= 50,'Crib Sheet'!AD27,"")&lt;&gt;"",", ",""),
IF('Crib Sheet'!AH32 &gt;= 50,'Crib Sheet'!AH27,""),IF(IF('Crib Sheet'!AH32 &gt;= 50,'Crib Sheet'!AH27,"")&lt;&gt;"",", ",""),
IF('Crib Sheet'!AI32 &gt;= 50,'Crib Sheet'!AI27,""),IF(IF('Crib Sheet'!AI32 &gt;= 50,'Crib Sheet'!AI27,"")&lt;&gt;"",", ",""),
IF('Crib Sheet'!AJ32 &gt;= 50,'Crib Sheet'!AJ27,""),IF(IF('Crib Sheet'!AJ32 &gt;= 50,'Crib Sheet'!AJ27,"")&lt;&gt;"",", ",""),
IF('Crib Sheet'!AK32 &gt;= 50,'Crib Sheet'!AK27,""),IF(IF('Crib Sheet'!AK32 &gt;= 50,'Crib Sheet'!AK27,"")&lt;&gt;"",", ",""),
IF('Crib Sheet'!AL32 &gt;= 50,'Crib Sheet'!AL27,""),IF(IF('Crib Sheet'!AL32 &gt;= 50,'Crib Sheet'!AL27,"")&lt;&gt;"",", ",""),
IF('Crib Sheet'!AM32 &gt;= 50,'Crib Sheet'!AM27,""),IF(IF('Crib Sheet'!AM32 &gt;= 50,'Crib Sheet'!AM27,"")&lt;&gt;"",", ",""),
IF('Crib Sheet'!AN32 &gt;= 50,'Crib Sheet'!AN27,""),IF(IF('Crib Sheet'!AN32 &gt;= 50,'Crib Sheet'!AN27,"")&lt;&gt;"",", ",""),
IF('Crib Sheet'!AO32 &gt;= 50,'Crib Sheet'!AO27,""),IF(IF('Crib Sheet'!AO32 &gt;= 50,'Crib Sheet'!AO27,"")&lt;&gt;"",", ",""),
IF('Crib Sheet'!AP32 &gt;= 50,'Crib Sheet'!AP27,""),IF(IF('Crib Sheet'!AP32 &gt;= 50,'Crib Sheet'!AP27,"")&lt;&gt;"",", ",""),
IF('Crib Sheet'!AQ32 &gt;= 50,'Crib Sheet'!AQ27,""),IF(IF('Crib Sheet'!AQ32 &gt;= 50,'Crib Sheet'!AQ27,"")&lt;&gt;"",", ",""),
IF('Crib Sheet'!AR32 &gt;= 50,'Crib Sheet'!AR27,""),IF(IF('Crib Sheet'!AR32 &gt;= 50,'Crib Sheet'!AR27,"")&lt;&gt;"",", ",""),
IF('Crib Sheet'!AS32 &gt;= 50,'Crib Sheet'!AS27,""),IF(IF('Crib Sheet'!AS32 &gt;= 50,'Crib Sheet'!AS27,"")&lt;&gt;"",", ",""),
IF('Crib Sheet'!AT32 &gt;= 50,'Crib Sheet'!AT27,""),IF(IF('Crib Sheet'!AT32 &gt;= 50,'Crib Sheet'!AT27,"")&lt;&gt;"",", ",""),
IF('Crib Sheet'!AU32 &gt;= 50,'Crib Sheet'!AU27,""),IF(IF('Crib Sheet'!AU32 &gt;= 50,'Crib Sheet'!AU27,"")&lt;&gt;"",", ",""),
IF('Crib Sheet'!AV32 &gt;= 50,'Crib Sheet'!AV27,""),IF(IF('Crib Sheet'!AV32 &gt;= 50,'Crib Sheet'!AV27,"")&lt;&gt;"",", ",""),
IF('Crib Sheet'!AW32 &gt;= 50,'Crib Sheet'!AW27,""),IF(IF('Crib Sheet'!AW32 &gt;= 50,'Crib Sheet'!AW27,"")&lt;&gt;"",", ",""),
IF('Crib Sheet'!AX32 &gt;= 50,'Crib Sheet'!AX27,""),IF(IF('Crib Sheet'!AX32 &gt;= 50,'Crib Sheet'!AX27,"")&lt;&gt;"",", ",""),
IF('Crib Sheet'!AY32 &gt;= 50,'Crib Sheet'!AY27,""),IF(IF('Crib Sheet'!AY32 &gt;= 50,'Crib Sheet'!AY27,"")&lt;&gt;"",", ",""),
IF('Crib Sheet'!AZ32 &gt;= 50,'Crib Sheet'!AZ27,""),IF(IF('Crib Sheet'!AZ32 &gt;= 50,'Crib Sheet'!AZ27,"")&lt;&gt;"",", ",""),
IF('Crib Sheet'!BA32 &gt;= 50,'Crib Sheet'!BA27,""),IF(IF('Crib Sheet'!BA32 &gt;= 50,'Crib Sheet'!BA27,"")&lt;&gt;"",", ",""),
IF('Crib Sheet'!BB32 &gt;= 50,'Crib Sheet'!BB27,""),IF(IF('Crib Sheet'!BB32 &gt;= 50,'Crib Sheet'!BB27,"")&lt;&gt;"",", ",""),
IF('Crib Sheet'!BC32 &gt;= 50,'Crib Sheet'!BC27,""),IF(IF('Crib Sheet'!BC32 &gt;= 50,'Crib Sheet'!BC27,"")&lt;&gt;"",", ",""),
IF('Crib Sheet'!BD32 &gt;= 50,'Crib Sheet'!BD27,""),IF(IF('Crib Sheet'!BD32 &gt;= 50,'Crib Sheet'!BD27,"")&lt;&gt;"",", ",""),
IF('Crib Sheet'!BE32 &gt;= 50,'Crib Sheet'!BE27,""),IF(IF('Crib Sheet'!BE32 &gt;= 50,'Crib Sheet'!BE27,"")&lt;&gt;"",", ",""),
IF('Crib Sheet'!BF32 &gt;= 50,'Crib Sheet'!BF27,""),IF(IF('Crib Sheet'!BF32 &gt;= 50,'Crib Sheet'!BF27,"")&lt;&gt;"",", ",""),
IF('Crib Sheet'!BG32 &gt;= 50,'Crib Sheet'!BG27,""),IF(IF('Crib Sheet'!BG32 &gt;= 50,'Crib Sheet'!BG27,"")&lt;&gt;"",", ",""),
IF('Crib Sheet'!BH32 &gt;= 50,'Crib Sheet'!BH27,""),IF(IF('Crib Sheet'!BH32 &gt;= 50,'Crib Sheet'!BH27,"")&lt;&gt;"",", ",""),
IF('Crib Sheet'!BI32 &gt;= 50,'Crib Sheet'!BI27,""),IF(IF('Crib Sheet'!BI32 &gt;= 50,'Crib Sheet'!BI27,"")&lt;&gt;"",", ",""),
IF('Crib Sheet'!BJ32 &gt;= 50,'Crib Sheet'!BJ27,""),IF(IF('Crib Sheet'!BJ32 &gt;= 50,'Crib Sheet'!BJ27,"")&lt;&gt;"",", ",""),
IF('Crib Sheet'!BK32 &gt;= 50,'Crib Sheet'!BK27,""),IF(IF('Crib Sheet'!BK32 &gt;= 50,'Crib Sheet'!BK27,"")&lt;&gt;"",", ",""),
IF('Crib Sheet'!BL32 &gt;= 50,'Crib Sheet'!BL27,""),IF(IF('Crib Sheet'!BL32 &gt;= 50,'Crib Sheet'!BL27,"")&lt;&gt;"",", ",""),
IF('Crib Sheet'!BM32 &gt;= 50,'Crib Sheet'!BM27,""),IF(IF('Crib Sheet'!BM32 &gt;= 50,'Crib Sheet'!BM27,"")&lt;&gt;"",", ",""),
IF('Crib Sheet'!BN32 &gt;= 50,'Crib Sheet'!BN27,""),IF(IF('Crib Sheet'!BN32 &gt;= 50,'Crib Sheet'!BN27,"")&lt;&gt;"",", ",""),
IF('Crib Sheet'!BO32 &gt;= 50,'Crib Sheet'!BO27,""),IF(IF('Crib Sheet'!BO32 &gt;= 50,'Crib Sheet'!BO27,"")&lt;&gt;"",", ",""),
IF('Crib Sheet'!BP32 &gt;= 50,'Crib Sheet'!BP27,"")
)</f>
        <v xml:space="preserve">Val, ATV, ACV, Web Only, New Gen, Bought HW, HW Spend, </v>
      </c>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row>
    <row r="29" spans="1:26" x14ac:dyDescent="0.2">
      <c r="A29" s="160"/>
      <c r="B29" s="160"/>
      <c r="C29" s="160"/>
      <c r="D29" s="160"/>
      <c r="E29" s="160"/>
      <c r="F29" s="160"/>
      <c r="G29" s="160"/>
      <c r="H29" s="160"/>
      <c r="I29" s="160"/>
      <c r="J29" s="160"/>
      <c r="K29" s="160"/>
      <c r="L29" s="160"/>
      <c r="M29" s="160"/>
      <c r="N29" s="160"/>
      <c r="O29" s="160"/>
      <c r="P29" s="160"/>
      <c r="Q29" s="160"/>
      <c r="R29" s="160"/>
      <c r="S29" s="160"/>
      <c r="T29" s="160"/>
      <c r="U29" s="160"/>
      <c r="V29" s="160"/>
      <c r="W29" s="160"/>
      <c r="X29" s="160"/>
      <c r="Y29" s="160"/>
      <c r="Z29" s="160"/>
    </row>
    <row r="30" spans="1:26" x14ac:dyDescent="0.2">
      <c r="A30" s="67"/>
    </row>
    <row r="31" spans="1:26" x14ac:dyDescent="0.2">
      <c r="A31" s="68" t="s">
        <v>143</v>
      </c>
    </row>
    <row r="32" spans="1:26" x14ac:dyDescent="0.2">
      <c r="A32" s="160" t="str">
        <f>CONCATENATE(
IF('Crib Sheet'!C32 &gt;= 20,'Crib Sheet'!C27,""),IF(IF('Crib Sheet'!C32 &gt;= 20,'Crib Sheet'!C27,"")&lt;&gt;"",", ",""),
IF('Crib Sheet'!D32 &gt;= 20,'Crib Sheet'!D27,""),IF(IF('Crib Sheet'!D32 &gt;= 20,'Crib Sheet'!D27,"")&lt;&gt;"",", ",""),
IF('Crib Sheet'!E32 &gt;= 20,'Crib Sheet'!E27,""),IF(IF('Crib Sheet'!E32 &gt;= 20,'Crib Sheet'!E27,"")&lt;&gt;"",", ",""),
IF('Crib Sheet'!F32 &gt;= 20,'Crib Sheet'!F27,""),IF(IF('Crib Sheet'!F32 &gt;= 20,'Crib Sheet'!F27,"")&lt;&gt;"",", ",""),
IF('Crib Sheet'!G32 &gt;= 20,'Crib Sheet'!G27,""),IF(IF('Crib Sheet'!G32 &gt;= 20,'Crib Sheet'!G27,"")&lt;&gt;"",", ",""),
IF('Crib Sheet'!H32 &gt;= 20,'Crib Sheet'!H27,""),IF(IF('Crib Sheet'!H32 &gt;= 20,'Crib Sheet'!H27,"")&lt;&gt;"",", ",""),
IF('Crib Sheet'!I32 &gt;= 20,'Crib Sheet'!I27,""),IF(IF('Crib Sheet'!I32 &gt;= 20,'Crib Sheet'!I27,"")&lt;&gt;"",", ",""),
IF('Crib Sheet'!J32 &gt;= 20,'Crib Sheet'!J27,""),IF(IF('Crib Sheet'!J32 &gt;= 20,'Crib Sheet'!J27,"")&lt;&gt;"",", ",""),
IF('Crib Sheet'!K32 &gt;= 20,'Crib Sheet'!K27,""),IF(IF('Crib Sheet'!K32 &gt;= 20,'Crib Sheet'!K27,"")&lt;&gt;"",", ",""),
IF('Crib Sheet'!L32 &gt;= 20,'Crib Sheet'!L27,""),IF(IF('Crib Sheet'!L32 &gt;= 20,'Crib Sheet'!L27,"")&lt;&gt;"",", ",""),
IF('Crib Sheet'!M32 &gt;= 20,'Crib Sheet'!M27,""),IF(IF('Crib Sheet'!M32 &gt;= 20,'Crib Sheet'!M27,"")&lt;&gt;"",", ",""),
IF('Crib Sheet'!N32 &gt;= 20,'Crib Sheet'!N27,""),IF(IF('Crib Sheet'!N32 &gt;= 20,'Crib Sheet'!N27,"")&lt;&gt;"",", ",""),
IF('Crib Sheet'!O32 &gt;= 20,'Crib Sheet'!O27,""),IF(IF('Crib Sheet'!O32 &gt;= 20,'Crib Sheet'!O27,"")&lt;&gt;"",", ",""),
IF('Crib Sheet'!P32 &gt;= 20,'Crib Sheet'!P27,""),IF(IF('Crib Sheet'!P32 &gt;= 20,'Crib Sheet'!P27,"")&lt;&gt;"",", ",""),
IF('Crib Sheet'!Q32 &gt;= 20,'Crib Sheet'!Q27,""),IF(IF('Crib Sheet'!Q32 &gt;= 20,'Crib Sheet'!Q27,"")&lt;&gt;"",", ",""),
IF('Crib Sheet'!R32 &gt;= 20,'Crib Sheet'!R27,""),IF(IF('Crib Sheet'!R32 &gt;= 20,'Crib Sheet'!R27,"")&lt;&gt;"",", ",""),
IF('Crib Sheet'!S32 &gt;= 20,'Crib Sheet'!S27,""),IF(IF('Crib Sheet'!S32 &gt;= 20,'Crib Sheet'!S27,"")&lt;&gt;"",", ",""),
IF('Crib Sheet'!T32 &gt;= 20,'Crib Sheet'!T27,""),IF(IF('Crib Sheet'!T32 &gt;= 20,'Crib Sheet'!T27,"")&lt;&gt;"",", ",""),
IF('Crib Sheet'!U32 &gt;= 20,'Crib Sheet'!U27,""),IF(IF('Crib Sheet'!U32 &gt;= 20,'Crib Sheet'!U27,"")&lt;&gt;"",", ",""),
IF('Crib Sheet'!V32 &gt;= 20,'Crib Sheet'!V27,""),IF(IF('Crib Sheet'!V32 &gt;= 20,'Crib Sheet'!V27,"")&lt;&gt;"",", ",""),
IF('Crib Sheet'!W32 &gt;= 20,'Crib Sheet'!W27,""),IF(IF('Crib Sheet'!W32 &gt;= 20,'Crib Sheet'!W27,"")&lt;&gt;"",", ",""),
IF('Crib Sheet'!X32 &gt;= 20,'Crib Sheet'!X27,""),IF(IF('Crib Sheet'!X32 &gt;= 20,'Crib Sheet'!X27,"")&lt;&gt;"",", ",""),
IF('Crib Sheet'!Y32 &gt;= 20,'Crib Sheet'!Y27,""),IF(IF('Crib Sheet'!Y32 &gt;= 20,'Crib Sheet'!Y27,"")&lt;&gt;"",", ",""),
IF('Crib Sheet'!Z32 &gt;= 20,'Crib Sheet'!Z27,""),IF(IF('Crib Sheet'!Z32 &gt;= 20,'Crib Sheet'!Z27,"")&lt;&gt;"",", ",""),
IF('Crib Sheet'!AA32 &gt;= 20,'Crib Sheet'!AA27,""),IF(IF('Crib Sheet'!AA32 &gt;= 20,'Crib Sheet'!AA27,"")&lt;&gt;"",", ",""),
IF('Crib Sheet'!AB32 &gt;= 20,'Crib Sheet'!AB27,""),IF(IF('Crib Sheet'!AB32 &gt;= 20,'Crib Sheet'!AB27,"")&lt;&gt;"",", ",""),
IF('Crib Sheet'!AC32 &gt;= 20,'Crib Sheet'!AC27,""),IF(IF('Crib Sheet'!AC32 &gt;= 20,'Crib Sheet'!AC27,"")&lt;&gt;"",", ",""),
IF('Crib Sheet'!AD32 &gt;= 20,'Crib Sheet'!AD27,""),IF(IF('Crib Sheet'!AD32 &gt;= 20,'Crib Sheet'!AD27,"")&lt;&gt;"",", ",""),
IF('Crib Sheet'!AH32 &gt;= 20,'Crib Sheet'!AH27,""),IF(IF('Crib Sheet'!AH32 &gt;= 20,'Crib Sheet'!AH27,"")&lt;&gt;"",", ",""),
IF('Crib Sheet'!AI32 &gt;= 20,'Crib Sheet'!AI27,""),IF(IF('Crib Sheet'!AI32 &gt;= 20,'Crib Sheet'!AI27,"")&lt;&gt;"",", ",""),
IF('Crib Sheet'!AJ32 &gt;= 20,'Crib Sheet'!AJ27,""),IF(IF('Crib Sheet'!AJ32 &gt;= 20,'Crib Sheet'!AJ27,"")&lt;&gt;"",", ",""),
IF('Crib Sheet'!AK32 &gt;= 20,'Crib Sheet'!AK27,""),IF(IF('Crib Sheet'!AK32 &gt;= 20,'Crib Sheet'!AK27,"")&lt;&gt;"",", ",""),
IF('Crib Sheet'!AL32 &gt;= 20,'Crib Sheet'!AL27,""),IF(IF('Crib Sheet'!AL32 &gt;= 20,'Crib Sheet'!AL27,"")&lt;&gt;"",", ",""),
IF('Crib Sheet'!AM32 &gt;= 20,'Crib Sheet'!AM27,""),IF(IF('Crib Sheet'!AM32 &gt;= 20,'Crib Sheet'!AM27,"")&lt;&gt;"",", ",""),
IF('Crib Sheet'!AN32 &gt;= 20,'Crib Sheet'!AN27,""),IF(IF('Crib Sheet'!AN32 &gt;= 20,'Crib Sheet'!AN27,"")&lt;&gt;"",", ",""),
IF('Crib Sheet'!AO32 &gt;= 20,'Crib Sheet'!AO27,""),IF(IF('Crib Sheet'!AO32 &gt;= 20,'Crib Sheet'!AO27,"")&lt;&gt;"",", ",""),
IF('Crib Sheet'!AP32 &gt;= 20,'Crib Sheet'!AP27,""),IF(IF('Crib Sheet'!AP32 &gt;= 20,'Crib Sheet'!AP27,"")&lt;&gt;"",", ",""),
IF('Crib Sheet'!AQ32 &gt;= 20,'Crib Sheet'!AQ27,""),IF(IF('Crib Sheet'!AQ32 &gt;= 20,'Crib Sheet'!AQ27,"")&lt;&gt;"",", ",""),
IF('Crib Sheet'!AR32 &gt;= 20,'Crib Sheet'!AR27,""),IF(IF('Crib Sheet'!AR32 &gt;= 20,'Crib Sheet'!AR27,"")&lt;&gt;"",", ",""),
IF('Crib Sheet'!AS32 &gt;= 20,'Crib Sheet'!AS27,""),IF(IF('Crib Sheet'!AS32 &gt;= 20,'Crib Sheet'!AS27,"")&lt;&gt;"",", ",""),
IF('Crib Sheet'!AT32 &gt;= 20,'Crib Sheet'!AT27,""),IF(IF('Crib Sheet'!AT32 &gt;= 20,'Crib Sheet'!AT27,"")&lt;&gt;"",", ",""),
IF('Crib Sheet'!AU32 &gt;= 20,'Crib Sheet'!AU27,""),IF(IF('Crib Sheet'!AU32 &gt;= 20,'Crib Sheet'!AU27,"")&lt;&gt;"",", ",""),
IF('Crib Sheet'!AV32 &gt;= 20,'Crib Sheet'!AV27,""),IF(IF('Crib Sheet'!AV32 &gt;= 20,'Crib Sheet'!AV27,"")&lt;&gt;"",", ",""),
IF('Crib Sheet'!AW32 &gt;= 20,'Crib Sheet'!AW27,""),IF(IF('Crib Sheet'!AW32 &gt;= 20,'Crib Sheet'!AW27,"")&lt;&gt;"",", ",""),
IF('Crib Sheet'!AX32 &gt;= 20,'Crib Sheet'!AX27,""),IF(IF('Crib Sheet'!AX32 &gt;= 20,'Crib Sheet'!AX27,"")&lt;&gt;"",", ",""),
IF('Crib Sheet'!AY32 &gt;= 20,'Crib Sheet'!AY27,""),IF(IF('Crib Sheet'!AY32 &gt;= 20,'Crib Sheet'!AY27,"")&lt;&gt;"",", ",""),
IF('Crib Sheet'!AZ32 &gt;= 20,'Crib Sheet'!AZ27,""),IF(IF('Crib Sheet'!AZ32 &gt;= 20,'Crib Sheet'!AZ27,"")&lt;&gt;"",", ",""),
IF('Crib Sheet'!BA32 &gt;= 20,'Crib Sheet'!BA27,""),IF(IF('Crib Sheet'!BA32 &gt;= 20,'Crib Sheet'!BA27,"")&lt;&gt;"",", ",""),
IF('Crib Sheet'!BB32 &gt;= 20,'Crib Sheet'!BB27,""),IF(IF('Crib Sheet'!BB32 &gt;= 20,'Crib Sheet'!BB27,"")&lt;&gt;"",", ",""),
IF('Crib Sheet'!BC32 &gt;= 20,'Crib Sheet'!BC27,""),IF(IF('Crib Sheet'!BC32 &gt;= 20,'Crib Sheet'!BC27,"")&lt;&gt;"",", ",""),
IF('Crib Sheet'!BD32 &gt;= 20,'Crib Sheet'!BD27,""),IF(IF('Crib Sheet'!BD32 &gt;= 20,'Crib Sheet'!BD27,"")&lt;&gt;"",", ",""),
IF('Crib Sheet'!BE32 &gt;= 20,'Crib Sheet'!BE27,""),IF(IF('Crib Sheet'!BE32 &gt;= 20,'Crib Sheet'!BE27,"")&lt;&gt;"",", ",""),
IF('Crib Sheet'!BF32 &gt;= 20,'Crib Sheet'!BF27,""),IF(IF('Crib Sheet'!BF32 &gt;= 20,'Crib Sheet'!BF27,"")&lt;&gt;"",", ",""),
IF('Crib Sheet'!BG32 &gt;= 20,'Crib Sheet'!BG27,""),IF(IF('Crib Sheet'!BG32 &gt;= 20,'Crib Sheet'!BG27,"")&lt;&gt;"",", ",""),
IF('Crib Sheet'!BH32 &gt;= 20,'Crib Sheet'!BH27,""),IF(IF('Crib Sheet'!BH32 &gt;= 20,'Crib Sheet'!BH27,"")&lt;&gt;"",", ",""),
IF('Crib Sheet'!BI32 &gt;= 20,'Crib Sheet'!BI27,""),IF(IF('Crib Sheet'!BI32 &gt;= 20,'Crib Sheet'!BI27,"")&lt;&gt;"",", ",""),
IF('Crib Sheet'!BJ32 &gt;= 20,'Crib Sheet'!BJ27,""),IF(IF('Crib Sheet'!BJ32 &gt;= 20,'Crib Sheet'!BJ27,"")&lt;&gt;"",", ",""),
IF('Crib Sheet'!BK32 &gt;= 20,'Crib Sheet'!BK27,""),IF(IF('Crib Sheet'!BK32 &gt;= 20,'Crib Sheet'!BK27,"")&lt;&gt;"",", ",""),
IF('Crib Sheet'!BL32 &gt;= 20,'Crib Sheet'!BL27,""),IF(IF('Crib Sheet'!BL32 &gt;= 20,'Crib Sheet'!BL27,"")&lt;&gt;"",", ",""),
IF('Crib Sheet'!BM32 &gt;= 20,'Crib Sheet'!BM27,""),IF(IF('Crib Sheet'!BM32 &gt;= 20,'Crib Sheet'!BM27,"")&lt;&gt;"",", ",""),
IF('Crib Sheet'!BN32 &gt;= 20,'Crib Sheet'!BN27,""),IF(IF('Crib Sheet'!BN32 &gt;= 20,'Crib Sheet'!BN27,"")&lt;&gt;"",", ",""),
IF('Crib Sheet'!BO32 &gt;= 20,'Crib Sheet'!BO27,""),IF(IF('Crib Sheet'!BO32 &gt;= 20,'Crib Sheet'!BO27,"")&lt;&gt;"",", ",""),
IF('Crib Sheet'!BP32 &gt;= 20,'Crib Sheet'!BP27,"")
)</f>
        <v xml:space="preserve">Vol, Val, ATV, ACV, AUPT, Web Only, New Gen, Bought HW, Paid with Card, HW Spend, Tech Spend, </v>
      </c>
      <c r="B32" s="160"/>
      <c r="C32" s="160"/>
      <c r="D32" s="160"/>
      <c r="E32" s="160"/>
      <c r="F32" s="160"/>
      <c r="G32" s="160"/>
      <c r="H32" s="160"/>
      <c r="I32" s="160"/>
      <c r="J32" s="160"/>
      <c r="K32" s="160"/>
      <c r="L32" s="160"/>
      <c r="M32" s="160"/>
      <c r="N32" s="160"/>
      <c r="O32" s="160"/>
      <c r="P32" s="160"/>
      <c r="Q32" s="160"/>
      <c r="R32" s="160"/>
      <c r="S32" s="160"/>
      <c r="T32" s="160"/>
      <c r="U32" s="160"/>
      <c r="V32" s="160"/>
      <c r="W32" s="160"/>
      <c r="X32" s="160"/>
      <c r="Y32" s="160"/>
      <c r="Z32" s="160"/>
    </row>
    <row r="33" spans="1:26" x14ac:dyDescent="0.2">
      <c r="A33" s="160"/>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row>
    <row r="35" spans="1:26" x14ac:dyDescent="0.2">
      <c r="A35" s="69" t="s">
        <v>144</v>
      </c>
    </row>
    <row r="36" spans="1:26" ht="12" customHeight="1" x14ac:dyDescent="0.2">
      <c r="A36" s="160" t="str">
        <f>CONCATENATE(
IF('Crib Sheet'!C32 &lt;= -20,'Crib Sheet'!C27,""),IF(IF('Crib Sheet'!C32 &lt;= -20,'Crib Sheet'!C27,"")&lt;&gt;"",", ",""),
IF('Crib Sheet'!D32 &lt;= -20,'Crib Sheet'!D27,""),IF(IF('Crib Sheet'!D32 &lt;= -20,'Crib Sheet'!D27,"")&lt;&gt;"",", ",""),
IF('Crib Sheet'!E32 &lt;= -20,'Crib Sheet'!E27,""),IF(IF('Crib Sheet'!E32 &lt;= -20,'Crib Sheet'!E27,"")&lt;&gt;"",", ",""),
IF('Crib Sheet'!F32 &lt;= -20,'Crib Sheet'!F27,""),IF(IF('Crib Sheet'!F32 &lt;= -20,'Crib Sheet'!F27,"")&lt;&gt;"",", ",""),
IF('Crib Sheet'!G32 &lt;= -20,'Crib Sheet'!G27,""),IF(IF('Crib Sheet'!G32 &lt;= -20,'Crib Sheet'!G27,"")&lt;&gt;"",", ",""),
IF('Crib Sheet'!H32 &lt;= -20,'Crib Sheet'!H27,""),IF(IF('Crib Sheet'!H32 &lt;= -20,'Crib Sheet'!H27,"")&lt;&gt;"",", ",""),
IF('Crib Sheet'!I32 &lt;= -20,'Crib Sheet'!I27,""),IF(IF('Crib Sheet'!I32 &lt;= -20,'Crib Sheet'!I27,"")&lt;&gt;"",", ",""),
IF('Crib Sheet'!J32 &lt;= -20,'Crib Sheet'!J27,""),IF(IF('Crib Sheet'!J32 &lt;= -20,'Crib Sheet'!J27,"")&lt;&gt;"",", ",""),
IF('Crib Sheet'!K32 &lt;= -20,'Crib Sheet'!K27,""),IF(IF('Crib Sheet'!K32 &lt;= -20,'Crib Sheet'!K27,"")&lt;&gt;"",", ",""),
IF('Crib Sheet'!L32 &lt;= -20,'Crib Sheet'!L27,""),IF(IF('Crib Sheet'!L32 &lt;= -20,'Crib Sheet'!L27,"")&lt;&gt;"",", ",""),
IF('Crib Sheet'!M32 &lt;= -20,'Crib Sheet'!M27,""),IF(IF('Crib Sheet'!M32 &lt;= -20,'Crib Sheet'!M27,"")&lt;&gt;"",", ",""),
IF('Crib Sheet'!N32 &lt;= -20,'Crib Sheet'!N27,""),IF(IF('Crib Sheet'!N32 &lt;= -20,'Crib Sheet'!N27,"")&lt;&gt;"",", ",""),
IF('Crib Sheet'!O32 &lt;= -20,'Crib Sheet'!O27,""),IF(IF('Crib Sheet'!O32 &lt;= -20,'Crib Sheet'!O27,"")&lt;&gt;"",", ",""),
IF('Crib Sheet'!P32 &lt;= -20,'Crib Sheet'!P27,""),IF(IF('Crib Sheet'!P32 &lt;= -20,'Crib Sheet'!P27,"")&lt;&gt;"",", ",""),
IF('Crib Sheet'!Q32 &lt;= -20,'Crib Sheet'!Q27,""),IF(IF('Crib Sheet'!Q32 &lt;= -20,'Crib Sheet'!Q27,"")&lt;&gt;"",", ",""),
IF('Crib Sheet'!R32 &lt;= -20,'Crib Sheet'!R27,""),IF(IF('Crib Sheet'!R32 &lt;= -20,'Crib Sheet'!R27,"")&lt;&gt;"",", ",""),
IF('Crib Sheet'!S32 &lt;= -20,'Crib Sheet'!S27,""),IF(IF('Crib Sheet'!S32 &lt;= -20,'Crib Sheet'!S27,"")&lt;&gt;"",", ",""),
IF('Crib Sheet'!T32 &lt;= -20,'Crib Sheet'!T27,""),IF(IF('Crib Sheet'!T32 &lt;= -20,'Crib Sheet'!T27,"")&lt;&gt;"",", ",""),
IF('Crib Sheet'!U32 &lt;= -20,'Crib Sheet'!U27,""),IF(IF('Crib Sheet'!U32 &lt;= -20,'Crib Sheet'!U27,"")&lt;&gt;"",", ",""),
IF('Crib Sheet'!V32 &lt;= -20,'Crib Sheet'!V27,""),IF(IF('Crib Sheet'!V32 &lt;= -20,'Crib Sheet'!V27,"")&lt;&gt;"",", ",""),
IF('Crib Sheet'!W32 &lt;= -20,'Crib Sheet'!W27,""),IF(IF('Crib Sheet'!W32 &lt;= -20,'Crib Sheet'!W27,"")&lt;&gt;"",", ",""),
IF('Crib Sheet'!X32 &lt;= -20,'Crib Sheet'!X27,""),IF(IF('Crib Sheet'!X32 &lt;= -20,'Crib Sheet'!X27,"")&lt;&gt;"",", ",""),
IF('Crib Sheet'!Y32 &lt;= -20,'Crib Sheet'!Y27,""),IF(IF('Crib Sheet'!Y32 &lt;= -20,'Crib Sheet'!Y27,"")&lt;&gt;"",", ",""),
IF('Crib Sheet'!Z32 &lt;= -20,'Crib Sheet'!Z27,""),IF(IF('Crib Sheet'!Z32 &lt;= -20,'Crib Sheet'!Z27,"")&lt;&gt;"",", ",""),
IF('Crib Sheet'!AA32 &lt;= -20,'Crib Sheet'!AA27,""),IF(IF('Crib Sheet'!AA32 &lt;= -20,'Crib Sheet'!AA27,"")&lt;&gt;"",", ",""),
IF('Crib Sheet'!AB32 &lt;= -20,'Crib Sheet'!AB27,""),IF(IF('Crib Sheet'!AB32 &lt;= -20,'Crib Sheet'!AB27,"")&lt;&gt;"",", ",""),
IF('Crib Sheet'!AC32 &lt;= -20,'Crib Sheet'!AC27,""),IF(IF('Crib Sheet'!AC32 &lt;= -20,'Crib Sheet'!AC27,"")&lt;&gt;"",", ",""),
IF('Crib Sheet'!AD32 &lt;= -20,'Crib Sheet'!AD27,""),IF(IF('Crib Sheet'!AD32 &lt;= -20,'Crib Sheet'!AD27,"")&lt;&gt;"",", ",""),
IF('Crib Sheet'!AH32 &lt;= -20,'Crib Sheet'!AH27,""),IF(IF('Crib Sheet'!AH32 &lt;= -20,'Crib Sheet'!AH27,"")&lt;&gt;"",", ",""),
IF('Crib Sheet'!AI32 &lt;= -20,'Crib Sheet'!AI27,""),IF(IF('Crib Sheet'!AI32 &lt;= -20,'Crib Sheet'!AI27,"")&lt;&gt;"",", ",""),
IF('Crib Sheet'!AJ32 &lt;= -20,'Crib Sheet'!AJ27,""),IF(IF('Crib Sheet'!AJ32 &lt;= -20,'Crib Sheet'!AJ27,"")&lt;&gt;"",", ",""),
IF('Crib Sheet'!AK32 &lt;= -20,'Crib Sheet'!AK27,""),IF(IF('Crib Sheet'!AK32 &lt;= -20,'Crib Sheet'!AK27,"")&lt;&gt;"",", ",""),
IF('Crib Sheet'!AL32 &lt;= -20,'Crib Sheet'!AL27,""),IF(IF('Crib Sheet'!AL32 &lt;= -20,'Crib Sheet'!AL27,"")&lt;&gt;"",", ",""),
IF('Crib Sheet'!AM32 &lt;= -20,'Crib Sheet'!AM27,""),IF(IF('Crib Sheet'!AM32 &lt;= -20,'Crib Sheet'!AM27,"")&lt;&gt;"",", ",""),
IF('Crib Sheet'!AN32 &lt;= -20,'Crib Sheet'!AN27,""),IF(IF('Crib Sheet'!AN32 &lt;= -20,'Crib Sheet'!AN27,"")&lt;&gt;"",", ",""),
IF('Crib Sheet'!AO32 &lt;= -20,'Crib Sheet'!AO27,""),IF(IF('Crib Sheet'!AO32 &lt;= -20,'Crib Sheet'!AO27,"")&lt;&gt;"",", ",""),
IF('Crib Sheet'!AP32 &lt;= -20,'Crib Sheet'!AP27,""),IF(IF('Crib Sheet'!AP32 &lt;= -20,'Crib Sheet'!AP27,"")&lt;&gt;"",", ",""),
IF('Crib Sheet'!AQ32 &lt;= -20,'Crib Sheet'!AQ27,""),IF(IF('Crib Sheet'!AQ32 &lt;= -20,'Crib Sheet'!AQ27,"")&lt;&gt;"",", ",""),
IF('Crib Sheet'!AR32 &lt;= -20,'Crib Sheet'!AR27,""),IF(IF('Crib Sheet'!AR32 &lt;= -20,'Crib Sheet'!AR27,"")&lt;&gt;"",", ",""),
IF('Crib Sheet'!AS32 &lt;= -20,'Crib Sheet'!AS27,""),IF(IF('Crib Sheet'!AS32 &lt;= -20,'Crib Sheet'!AS27,"")&lt;&gt;"",", ",""),
IF('Crib Sheet'!AT32 &lt;= -20,'Crib Sheet'!AT27,""),IF(IF('Crib Sheet'!AT32 &lt;= -20,'Crib Sheet'!AT27,"")&lt;&gt;"",", ",""),
IF('Crib Sheet'!AU32 &lt;= -20,'Crib Sheet'!AU27,""),IF(IF('Crib Sheet'!AU32 &lt;= -20,'Crib Sheet'!AU27,"")&lt;&gt;"",", ",""),
IF('Crib Sheet'!AV32 &lt;= -20,'Crib Sheet'!AV27,""),IF(IF('Crib Sheet'!AV32 &lt;= -20,'Crib Sheet'!AV27,"")&lt;&gt;"",", ",""),
IF('Crib Sheet'!AW32 &lt;= -20,'Crib Sheet'!AW27,""),IF(IF('Crib Sheet'!AW32 &lt;= -20,'Crib Sheet'!AW27,"")&lt;&gt;"",", ",""),
IF('Crib Sheet'!AX32 &lt;= -20,'Crib Sheet'!AX27,""),IF(IF('Crib Sheet'!AX32 &lt;= -20,'Crib Sheet'!AX27,"")&lt;&gt;"",", ",""),
IF('Crib Sheet'!AY32 &lt;= -20,'Crib Sheet'!AY27,""),IF(IF('Crib Sheet'!AY32 &lt;= -20,'Crib Sheet'!AY27,"")&lt;&gt;"",", ",""),
IF('Crib Sheet'!AZ32 &lt;= -20,'Crib Sheet'!AZ27,""),IF(IF('Crib Sheet'!AZ32 &lt;= -20,'Crib Sheet'!AZ27,"")&lt;&gt;"",", ",""),
IF('Crib Sheet'!BA32 &lt;= -20,'Crib Sheet'!BA27,""),IF(IF('Crib Sheet'!BA32 &lt;= -20,'Crib Sheet'!BA27,"")&lt;&gt;"",", ",""),
IF('Crib Sheet'!BB32 &lt;= -20,'Crib Sheet'!BB27,""),IF(IF('Crib Sheet'!BB32 &lt;= -20,'Crib Sheet'!BB27,"")&lt;&gt;"",", ",""),
IF('Crib Sheet'!BC32 &lt;= -20,'Crib Sheet'!BC27,""),IF(IF('Crib Sheet'!BC32 &lt;= -20,'Crib Sheet'!BC27,"")&lt;&gt;"",", ",""),
IF('Crib Sheet'!BD32 &lt;= -20,'Crib Sheet'!BD27,""),IF(IF('Crib Sheet'!BD32 &lt;= -20,'Crib Sheet'!BD27,"")&lt;&gt;"",", ",""),
IF('Crib Sheet'!BE32 &lt;= -20,'Crib Sheet'!BE27,""),IF(IF('Crib Sheet'!BE32 &lt;= -20,'Crib Sheet'!BE27,"")&lt;&gt;"",", ",""),
IF('Crib Sheet'!BF32 &lt;= -20,'Crib Sheet'!BF27,""),IF(IF('Crib Sheet'!BF32 &lt;= -20,'Crib Sheet'!BF27,"")&lt;&gt;"",", ",""),
IF('Crib Sheet'!BG32 &lt;= -20,'Crib Sheet'!BG27,""),IF(IF('Crib Sheet'!BG32 &lt;= -20,'Crib Sheet'!BG27,"")&lt;&gt;"",", ",""),
IF('Crib Sheet'!BH32 &lt;= -20,'Crib Sheet'!BH27,""),IF(IF('Crib Sheet'!BH32 &lt;= -20,'Crib Sheet'!BH27,"")&lt;&gt;"",", ",""),
IF('Crib Sheet'!BI32 &lt;= -20,'Crib Sheet'!BI27,""),IF(IF('Crib Sheet'!BI32 &lt;= -20,'Crib Sheet'!BI27,"")&lt;&gt;"",", ",""),
IF('Crib Sheet'!BJ32 &lt;= -20,'Crib Sheet'!BJ27,""),IF(IF('Crib Sheet'!BJ32 &lt;= -20,'Crib Sheet'!BJ27,"")&lt;&gt;"",", ",""),
IF('Crib Sheet'!BK32 &lt;= -20,'Crib Sheet'!BK27,""),IF(IF('Crib Sheet'!BK32 &lt;= -20,'Crib Sheet'!BK27,"")&lt;&gt;"",", ",""),
IF('Crib Sheet'!BL32 &lt;= -20,'Crib Sheet'!BL27,""),IF(IF('Crib Sheet'!BL32 &lt;= -20,'Crib Sheet'!BL27,"")&lt;&gt;"",", ",""),
IF('Crib Sheet'!BM32 &lt;= -20,'Crib Sheet'!BM27,""),IF(IF('Crib Sheet'!BM32 &lt;= -20,'Crib Sheet'!BM27,"")&lt;&gt;"",", ",""),
IF('Crib Sheet'!BN32 &lt;= -20,'Crib Sheet'!BN27,""),IF(IF('Crib Sheet'!BN32 &lt;= -20,'Crib Sheet'!BN27,"")&lt;&gt;"",", ",""),
IF('Crib Sheet'!BO32 &lt;= -20,'Crib Sheet'!BO27,""),IF(IF('Crib Sheet'!BO32 &lt;= -20,'Crib Sheet'!BO27,"")&lt;&gt;"",", ",""),
IF('Crib Sheet'!BP32 &lt;= -20,'Crib Sheet'!BP27,"")
)</f>
        <v>Trans, ATF, Trade-in, Digital, Store Only, Store &amp; Web, Digital Only, Physical &amp; Digital, Preowned Only, Mint &amp; Preowned, Bought Exclusives, Bought Board Games, Emails Opened, Trans in L12M, Bought in L6M, Bought in L3M, Bought in L1M, Bought in December, Trans in December, Paid with Cash, Paid with Gift Card, AGE: Under 13, AGE: 13-17, AGE: Over 65, SW Spend, ACC Spend, Digital Spend, PEGI 16 or Under Spend, Board Games Spend, TCG Spend, Toys &amp; Collectables Spend</v>
      </c>
      <c r="B36" s="160"/>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row>
    <row r="37" spans="1:26" x14ac:dyDescent="0.2">
      <c r="A37" s="160"/>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row>
    <row r="38" spans="1:26" x14ac:dyDescent="0.2">
      <c r="A38" s="131"/>
      <c r="B38" s="131"/>
      <c r="C38" s="131"/>
      <c r="D38" s="131"/>
      <c r="E38" s="131"/>
      <c r="F38" s="131"/>
      <c r="G38" s="131"/>
      <c r="H38" s="131"/>
      <c r="I38" s="131"/>
      <c r="J38" s="131"/>
      <c r="K38" s="131"/>
      <c r="L38" s="131"/>
      <c r="M38" s="131"/>
      <c r="N38" s="131"/>
      <c r="O38" s="131"/>
      <c r="P38" s="131"/>
      <c r="Q38" s="131"/>
      <c r="R38" s="131"/>
      <c r="S38" s="131"/>
      <c r="T38" s="131"/>
      <c r="U38" s="131"/>
      <c r="V38" s="131"/>
      <c r="W38" s="131"/>
      <c r="X38" s="131"/>
      <c r="Y38" s="131"/>
      <c r="Z38" s="131"/>
    </row>
    <row r="42" spans="1:26" x14ac:dyDescent="0.2">
      <c r="H42" s="72"/>
    </row>
  </sheetData>
  <mergeCells count="3">
    <mergeCell ref="A28:Z29"/>
    <mergeCell ref="A32:Z33"/>
    <mergeCell ref="A36:Z37"/>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3366FF"/>
  </sheetPr>
  <dimension ref="A27:Z42"/>
  <sheetViews>
    <sheetView workbookViewId="0">
      <selection activeCell="A28" sqref="A28:Z29"/>
    </sheetView>
  </sheetViews>
  <sheetFormatPr defaultRowHeight="12" x14ac:dyDescent="0.2"/>
  <cols>
    <col min="1" max="16384" width="9.33203125" style="3"/>
  </cols>
  <sheetData>
    <row r="27" spans="1:26" x14ac:dyDescent="0.2">
      <c r="A27" s="68" t="s">
        <v>142</v>
      </c>
    </row>
    <row r="28" spans="1:26" x14ac:dyDescent="0.2">
      <c r="A28" s="160" t="str">
        <f>CONCATENATE(
IF('Crib Sheet'!C33 &gt;= 50,'Crib Sheet'!C27,""),IF(IF('Crib Sheet'!C33 &gt;= 50,'Crib Sheet'!C27,"")&lt;&gt;"",", ",""),
IF('Crib Sheet'!D33 &gt;= 50,'Crib Sheet'!D27,""),IF(IF('Crib Sheet'!D33 &gt;= 50,'Crib Sheet'!D27,"")&lt;&gt;"",", ",""),
IF('Crib Sheet'!E33 &gt;= 50,'Crib Sheet'!E27,""),IF(IF('Crib Sheet'!E33 &gt;= 50,'Crib Sheet'!E27,"")&lt;&gt;"",", ",""),
IF('Crib Sheet'!F33 &gt;= 50,'Crib Sheet'!F27,""),IF(IF('Crib Sheet'!F33 &gt;= 50,'Crib Sheet'!F27,"")&lt;&gt;"",", ",""),
IF('Crib Sheet'!G33 &gt;= 50,'Crib Sheet'!G27,""),IF(IF('Crib Sheet'!G33 &gt;= 50,'Crib Sheet'!G27,"")&lt;&gt;"",", ",""),
IF('Crib Sheet'!H33 &gt;= 50,'Crib Sheet'!H27,""),IF(IF('Crib Sheet'!H33 &gt;= 50,'Crib Sheet'!H27,"")&lt;&gt;"",", ",""),
IF('Crib Sheet'!I33 &gt;= 50,'Crib Sheet'!I27,""),IF(IF('Crib Sheet'!I33 &gt;= 50,'Crib Sheet'!I27,"")&lt;&gt;"",", ",""),
IF('Crib Sheet'!J33 &gt;= 50,'Crib Sheet'!J27,""),IF(IF('Crib Sheet'!J33 &gt;= 50,'Crib Sheet'!J27,"")&lt;&gt;"",", ",""),
IF('Crib Sheet'!K33 &gt;= 50,'Crib Sheet'!K27,""),IF(IF('Crib Sheet'!K33 &gt;= 50,'Crib Sheet'!K27,"")&lt;&gt;"",", ",""),
IF('Crib Sheet'!L33 &gt;= 50,'Crib Sheet'!L27,""),IF(IF('Crib Sheet'!L33 &gt;= 50,'Crib Sheet'!L27,"")&lt;&gt;"",", ",""),
IF('Crib Sheet'!M33 &gt;= 50,'Crib Sheet'!M27,""),IF(IF('Crib Sheet'!M33 &gt;= 50,'Crib Sheet'!M27,"")&lt;&gt;"",", ",""),
IF('Crib Sheet'!N33 &gt;= 50,'Crib Sheet'!N27,""),IF(IF('Crib Sheet'!N33 &gt;= 50,'Crib Sheet'!N27,"")&lt;&gt;"",", ",""),
IF('Crib Sheet'!O33 &gt;= 50,'Crib Sheet'!O27,""),IF(IF('Crib Sheet'!O33 &gt;= 50,'Crib Sheet'!O27,"")&lt;&gt;"",", ",""),
IF('Crib Sheet'!P33 &gt;= 50,'Crib Sheet'!P27,""),IF(IF('Crib Sheet'!P33 &gt;= 50,'Crib Sheet'!P27,"")&lt;&gt;"",", ",""),
IF('Crib Sheet'!Q33 &gt;= 50,'Crib Sheet'!Q27,""),IF(IF('Crib Sheet'!Q33 &gt;= 50,'Crib Sheet'!Q27,"")&lt;&gt;"",", ",""),
IF('Crib Sheet'!R33 &gt;= 50,'Crib Sheet'!R27,""),IF(IF('Crib Sheet'!R33 &gt;= 50,'Crib Sheet'!R27,"")&lt;&gt;"",", ",""),
IF('Crib Sheet'!S33 &gt;= 50,'Crib Sheet'!S27,""),IF(IF('Crib Sheet'!S33 &gt;= 50,'Crib Sheet'!S27,"")&lt;&gt;"",", ",""),
IF('Crib Sheet'!T33 &gt;= 50,'Crib Sheet'!T27,""),IF(IF('Crib Sheet'!T33 &gt;= 50,'Crib Sheet'!T27,"")&lt;&gt;"",", ",""),
IF('Crib Sheet'!U33 &gt;= 50,'Crib Sheet'!U27,""),IF(IF('Crib Sheet'!U33 &gt;= 50,'Crib Sheet'!U27,"")&lt;&gt;"",", ",""),
IF('Crib Sheet'!V33 &gt;= 50,'Crib Sheet'!V27,""),IF(IF('Crib Sheet'!V33 &gt;= 50,'Crib Sheet'!V27,"")&lt;&gt;"",", ",""),
IF('Crib Sheet'!W33 &gt;= 50,'Crib Sheet'!W27,""),IF(IF('Crib Sheet'!W33 &gt;= 50,'Crib Sheet'!W27,"")&lt;&gt;"",", ",""),
IF('Crib Sheet'!X33 &gt;= 50,'Crib Sheet'!X27,""),IF(IF('Crib Sheet'!X33 &gt;= 50,'Crib Sheet'!X27,"")&lt;&gt;"",", ",""),
IF('Crib Sheet'!Y33 &gt;= 50,'Crib Sheet'!Y27,""),IF(IF('Crib Sheet'!Y33 &gt;= 50,'Crib Sheet'!Y27,"")&lt;&gt;"",", ",""),
IF('Crib Sheet'!Z33 &gt;= 50,'Crib Sheet'!Z27,""),IF(IF('Crib Sheet'!Z33 &gt;= 50,'Crib Sheet'!Z27,"")&lt;&gt;"",", ",""),
IF('Crib Sheet'!AA33 &gt;= 50,'Crib Sheet'!AA27,""),IF(IF('Crib Sheet'!AA33 &gt;= 50,'Crib Sheet'!AA27,"")&lt;&gt;"",", ",""),
IF('Crib Sheet'!AB33 &gt;= 50,'Crib Sheet'!AB27,""),IF(IF('Crib Sheet'!AB33 &gt;= 50,'Crib Sheet'!AB27,"")&lt;&gt;"",", ",""),
IF('Crib Sheet'!AC33 &gt;= 50,'Crib Sheet'!AC27,""),IF(IF('Crib Sheet'!AC33 &gt;= 50,'Crib Sheet'!AC27,"")&lt;&gt;"",", ",""),
IF('Crib Sheet'!AD33 &gt;= 50,'Crib Sheet'!AD27,""),IF(IF('Crib Sheet'!AD33 &gt;= 50,'Crib Sheet'!AD27,"")&lt;&gt;"",", ",""),
IF('Crib Sheet'!AH33 &gt;= 50,'Crib Sheet'!AH27,""),IF(IF('Crib Sheet'!AH33 &gt;= 50,'Crib Sheet'!AH27,"")&lt;&gt;"",", ",""),
IF('Crib Sheet'!AI33 &gt;= 50,'Crib Sheet'!AI27,""),IF(IF('Crib Sheet'!AI33 &gt;= 50,'Crib Sheet'!AI27,"")&lt;&gt;"",", ",""),
IF('Crib Sheet'!AJ33 &gt;= 50,'Crib Sheet'!AJ27,""),IF(IF('Crib Sheet'!AJ33 &gt;= 50,'Crib Sheet'!AJ27,"")&lt;&gt;"",", ",""),
IF('Crib Sheet'!AK33 &gt;= 50,'Crib Sheet'!AK27,""),IF(IF('Crib Sheet'!AK33 &gt;= 50,'Crib Sheet'!AK27,"")&lt;&gt;"",", ",""),
IF('Crib Sheet'!AL33 &gt;= 50,'Crib Sheet'!AL27,""),IF(IF('Crib Sheet'!AL33 &gt;= 50,'Crib Sheet'!AL27,"")&lt;&gt;"",", ",""),
IF('Crib Sheet'!AM33 &gt;= 50,'Crib Sheet'!AM27,""),IF(IF('Crib Sheet'!AM33 &gt;= 50,'Crib Sheet'!AM27,"")&lt;&gt;"",", ",""),
IF('Crib Sheet'!AN33 &gt;= 50,'Crib Sheet'!AN27,""),IF(IF('Crib Sheet'!AN33 &gt;= 50,'Crib Sheet'!AN27,"")&lt;&gt;"",", ",""),
IF('Crib Sheet'!AO33 &gt;= 50,'Crib Sheet'!AO27,""),IF(IF('Crib Sheet'!AO33 &gt;= 50,'Crib Sheet'!AO27,"")&lt;&gt;"",", ",""),
IF('Crib Sheet'!AP33 &gt;= 50,'Crib Sheet'!AP27,""),IF(IF('Crib Sheet'!AP33 &gt;= 50,'Crib Sheet'!AP27,"")&lt;&gt;"",", ",""),
IF('Crib Sheet'!AQ33 &gt;= 50,'Crib Sheet'!AQ27,""),IF(IF('Crib Sheet'!AQ33 &gt;= 50,'Crib Sheet'!AQ27,"")&lt;&gt;"",", ",""),
IF('Crib Sheet'!AR33 &gt;= 50,'Crib Sheet'!AR27,""),IF(IF('Crib Sheet'!AR33 &gt;= 50,'Crib Sheet'!AR27,"")&lt;&gt;"",", ",""),
IF('Crib Sheet'!AS33 &gt;= 50,'Crib Sheet'!AS27,""),IF(IF('Crib Sheet'!AS33 &gt;= 50,'Crib Sheet'!AS27,"")&lt;&gt;"",", ",""),
IF('Crib Sheet'!AT33 &gt;= 50,'Crib Sheet'!AT27,""),IF(IF('Crib Sheet'!AT33 &gt;= 50,'Crib Sheet'!AT27,"")&lt;&gt;"",", ",""),
IF('Crib Sheet'!AU33 &gt;= 50,'Crib Sheet'!AU27,""),IF(IF('Crib Sheet'!AU33 &gt;= 50,'Crib Sheet'!AU27,"")&lt;&gt;"",", ",""),
IF('Crib Sheet'!AV33 &gt;= 50,'Crib Sheet'!AV27,""),IF(IF('Crib Sheet'!AV33 &gt;= 50,'Crib Sheet'!AV27,"")&lt;&gt;"",", ",""),
IF('Crib Sheet'!AW33 &gt;= 50,'Crib Sheet'!AW27,""),IF(IF('Crib Sheet'!AW33 &gt;= 50,'Crib Sheet'!AW27,"")&lt;&gt;"",", ",""),
IF('Crib Sheet'!AX33 &gt;= 50,'Crib Sheet'!AX27,""),IF(IF('Crib Sheet'!AX33 &gt;= 50,'Crib Sheet'!AX27,"")&lt;&gt;"",", ",""),
IF('Crib Sheet'!AY33 &gt;= 50,'Crib Sheet'!AY27,""),IF(IF('Crib Sheet'!AY33 &gt;= 50,'Crib Sheet'!AY27,"")&lt;&gt;"",", ",""),
IF('Crib Sheet'!AZ33 &gt;= 50,'Crib Sheet'!AZ27,""),IF(IF('Crib Sheet'!AZ33 &gt;= 50,'Crib Sheet'!AZ27,"")&lt;&gt;"",", ",""),
IF('Crib Sheet'!BA33 &gt;= 50,'Crib Sheet'!BA27,""),IF(IF('Crib Sheet'!BA33 &gt;= 50,'Crib Sheet'!BA27,"")&lt;&gt;"",", ",""),
IF('Crib Sheet'!BB33 &gt;= 50,'Crib Sheet'!BB27,""),IF(IF('Crib Sheet'!BB33 &gt;= 50,'Crib Sheet'!BB27,"")&lt;&gt;"",", ",""),
IF('Crib Sheet'!BC33 &gt;= 50,'Crib Sheet'!BC27,""),IF(IF('Crib Sheet'!BC33 &gt;= 50,'Crib Sheet'!BC27,"")&lt;&gt;"",", ",""),
IF('Crib Sheet'!BD33 &gt;= 50,'Crib Sheet'!BD27,""),IF(IF('Crib Sheet'!BD33 &gt;= 50,'Crib Sheet'!BD27,"")&lt;&gt;"",", ",""),
IF('Crib Sheet'!BE33 &gt;= 50,'Crib Sheet'!BE27,""),IF(IF('Crib Sheet'!BE33 &gt;= 50,'Crib Sheet'!BE27,"")&lt;&gt;"",", ",""),
IF('Crib Sheet'!BF33 &gt;= 50,'Crib Sheet'!BF27,""),IF(IF('Crib Sheet'!BF33 &gt;= 50,'Crib Sheet'!BF27,"")&lt;&gt;"",", ",""),
IF('Crib Sheet'!BG33 &gt;= 50,'Crib Sheet'!BG27,""),IF(IF('Crib Sheet'!BG33 &gt;= 50,'Crib Sheet'!BG27,"")&lt;&gt;"",", ",""),
IF('Crib Sheet'!BH33 &gt;= 50,'Crib Sheet'!BH27,""),IF(IF('Crib Sheet'!BH33 &gt;= 50,'Crib Sheet'!BH27,"")&lt;&gt;"",", ",""),
IF('Crib Sheet'!BI33 &gt;= 50,'Crib Sheet'!BI27,""),IF(IF('Crib Sheet'!BI33 &gt;= 50,'Crib Sheet'!BI27,"")&lt;&gt;"",", ",""),
IF('Crib Sheet'!BJ33 &gt;= 50,'Crib Sheet'!BJ27,""),IF(IF('Crib Sheet'!BJ33 &gt;= 50,'Crib Sheet'!BJ27,"")&lt;&gt;"",", ",""),
IF('Crib Sheet'!BK33 &gt;= 50,'Crib Sheet'!BK27,""),IF(IF('Crib Sheet'!BK33 &gt;= 50,'Crib Sheet'!BK27,"")&lt;&gt;"",", ",""),
IF('Crib Sheet'!BL33 &gt;= 50,'Crib Sheet'!BL27,""),IF(IF('Crib Sheet'!BL33 &gt;= 50,'Crib Sheet'!BL27,"")&lt;&gt;"",", ",""),
IF('Crib Sheet'!BM33 &gt;= 50,'Crib Sheet'!BM27,""),IF(IF('Crib Sheet'!BM33 &gt;= 50,'Crib Sheet'!BM27,"")&lt;&gt;"",", ",""),
IF('Crib Sheet'!BN33 &gt;= 50,'Crib Sheet'!BN27,""),IF(IF('Crib Sheet'!BN33 &gt;= 50,'Crib Sheet'!BN27,"")&lt;&gt;"",", ",""),
IF('Crib Sheet'!BO33 &gt;= 50,'Crib Sheet'!BO27,""),IF(IF('Crib Sheet'!BO33 &gt;= 50,'Crib Sheet'!BO27,"")&lt;&gt;"",", ",""),
IF('Crib Sheet'!BP33 &gt;= 50,'Crib Sheet'!BP27,"")
)</f>
        <v xml:space="preserve">Trade-in, Digital, Store &amp; Web, Physical &amp; Digital, Mint &amp; Preowned, Bought Tech, Bought Board Games, Bought PEGI 16 or Under, Bought in L6M, Bought in L3M, Bought in L1M, Bought in Week 1, Paid with Cash, Paid with Gift Card, SW Spend, ACC Spend, PEGI 16 or Under Spend, Board Games Spend, </v>
      </c>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row>
    <row r="29" spans="1:26" x14ac:dyDescent="0.2">
      <c r="A29" s="160"/>
      <c r="B29" s="160"/>
      <c r="C29" s="160"/>
      <c r="D29" s="160"/>
      <c r="E29" s="160"/>
      <c r="F29" s="160"/>
      <c r="G29" s="160"/>
      <c r="H29" s="160"/>
      <c r="I29" s="160"/>
      <c r="J29" s="160"/>
      <c r="K29" s="160"/>
      <c r="L29" s="160"/>
      <c r="M29" s="160"/>
      <c r="N29" s="160"/>
      <c r="O29" s="160"/>
      <c r="P29" s="160"/>
      <c r="Q29" s="160"/>
      <c r="R29" s="160"/>
      <c r="S29" s="160"/>
      <c r="T29" s="160"/>
      <c r="U29" s="160"/>
      <c r="V29" s="160"/>
      <c r="W29" s="160"/>
      <c r="X29" s="160"/>
      <c r="Y29" s="160"/>
      <c r="Z29" s="160"/>
    </row>
    <row r="30" spans="1:26" x14ac:dyDescent="0.2">
      <c r="A30" s="67"/>
    </row>
    <row r="31" spans="1:26" x14ac:dyDescent="0.2">
      <c r="A31" s="68" t="s">
        <v>143</v>
      </c>
    </row>
    <row r="32" spans="1:26" x14ac:dyDescent="0.2">
      <c r="A32" s="160" t="str">
        <f>CONCATENATE(
IF('Crib Sheet'!C33 &gt;= 20,'Crib Sheet'!C27,""),IF(IF('Crib Sheet'!C33 &gt;= 20,'Crib Sheet'!C27,"")&lt;&gt;"",", ",""),
IF('Crib Sheet'!D33 &gt;= 20,'Crib Sheet'!D27,""),IF(IF('Crib Sheet'!D33 &gt;= 20,'Crib Sheet'!D27,"")&lt;&gt;"",", ",""),
IF('Crib Sheet'!E33 &gt;= 20,'Crib Sheet'!E27,""),IF(IF('Crib Sheet'!E33 &gt;= 20,'Crib Sheet'!E27,"")&lt;&gt;"",", ",""),
IF('Crib Sheet'!F33 &gt;= 20,'Crib Sheet'!F27,""),IF(IF('Crib Sheet'!F33 &gt;= 20,'Crib Sheet'!F27,"")&lt;&gt;"",", ",""),
IF('Crib Sheet'!G33 &gt;= 20,'Crib Sheet'!G27,""),IF(IF('Crib Sheet'!G33 &gt;= 20,'Crib Sheet'!G27,"")&lt;&gt;"",", ",""),
IF('Crib Sheet'!H33 &gt;= 20,'Crib Sheet'!H27,""),IF(IF('Crib Sheet'!H33 &gt;= 20,'Crib Sheet'!H27,"")&lt;&gt;"",", ",""),
IF('Crib Sheet'!I33 &gt;= 20,'Crib Sheet'!I27,""),IF(IF('Crib Sheet'!I33 &gt;= 20,'Crib Sheet'!I27,"")&lt;&gt;"",", ",""),
IF('Crib Sheet'!J33 &gt;= 20,'Crib Sheet'!J27,""),IF(IF('Crib Sheet'!J33 &gt;= 20,'Crib Sheet'!J27,"")&lt;&gt;"",", ",""),
IF('Crib Sheet'!K33 &gt;= 20,'Crib Sheet'!K27,""),IF(IF('Crib Sheet'!K33 &gt;= 20,'Crib Sheet'!K27,"")&lt;&gt;"",", ",""),
IF('Crib Sheet'!L33 &gt;= 20,'Crib Sheet'!L27,""),IF(IF('Crib Sheet'!L33 &gt;= 20,'Crib Sheet'!L27,"")&lt;&gt;"",", ",""),
IF('Crib Sheet'!M33 &gt;= 20,'Crib Sheet'!M27,""),IF(IF('Crib Sheet'!M33 &gt;= 20,'Crib Sheet'!M27,"")&lt;&gt;"",", ",""),
IF('Crib Sheet'!N33 &gt;= 20,'Crib Sheet'!N27,""),IF(IF('Crib Sheet'!N33 &gt;= 20,'Crib Sheet'!N27,"")&lt;&gt;"",", ",""),
IF('Crib Sheet'!O33 &gt;= 20,'Crib Sheet'!O27,""),IF(IF('Crib Sheet'!O33 &gt;= 20,'Crib Sheet'!O27,"")&lt;&gt;"",", ",""),
IF('Crib Sheet'!P33 &gt;= 20,'Crib Sheet'!P27,""),IF(IF('Crib Sheet'!P33 &gt;= 20,'Crib Sheet'!P27,"")&lt;&gt;"",", ",""),
IF('Crib Sheet'!Q33 &gt;= 20,'Crib Sheet'!Q27,""),IF(IF('Crib Sheet'!Q33 &gt;= 20,'Crib Sheet'!Q27,"")&lt;&gt;"",", ",""),
IF('Crib Sheet'!R33 &gt;= 20,'Crib Sheet'!R27,""),IF(IF('Crib Sheet'!R33 &gt;= 20,'Crib Sheet'!R27,"")&lt;&gt;"",", ",""),
IF('Crib Sheet'!S33 &gt;= 20,'Crib Sheet'!S27,""),IF(IF('Crib Sheet'!S33 &gt;= 20,'Crib Sheet'!S27,"")&lt;&gt;"",", ",""),
IF('Crib Sheet'!T33 &gt;= 20,'Crib Sheet'!T27,""),IF(IF('Crib Sheet'!T33 &gt;= 20,'Crib Sheet'!T27,"")&lt;&gt;"",", ",""),
IF('Crib Sheet'!U33 &gt;= 20,'Crib Sheet'!U27,""),IF(IF('Crib Sheet'!U33 &gt;= 20,'Crib Sheet'!U27,"")&lt;&gt;"",", ",""),
IF('Crib Sheet'!V33 &gt;= 20,'Crib Sheet'!V27,""),IF(IF('Crib Sheet'!V33 &gt;= 20,'Crib Sheet'!V27,"")&lt;&gt;"",", ",""),
IF('Crib Sheet'!W33 &gt;= 20,'Crib Sheet'!W27,""),IF(IF('Crib Sheet'!W33 &gt;= 20,'Crib Sheet'!W27,"")&lt;&gt;"",", ",""),
IF('Crib Sheet'!X33 &gt;= 20,'Crib Sheet'!X27,""),IF(IF('Crib Sheet'!X33 &gt;= 20,'Crib Sheet'!X27,"")&lt;&gt;"",", ",""),
IF('Crib Sheet'!Y33 &gt;= 20,'Crib Sheet'!Y27,""),IF(IF('Crib Sheet'!Y33 &gt;= 20,'Crib Sheet'!Y27,"")&lt;&gt;"",", ",""),
IF('Crib Sheet'!Z33 &gt;= 20,'Crib Sheet'!Z27,""),IF(IF('Crib Sheet'!Z33 &gt;= 20,'Crib Sheet'!Z27,"")&lt;&gt;"",", ",""),
IF('Crib Sheet'!AA33 &gt;= 20,'Crib Sheet'!AA27,""),IF(IF('Crib Sheet'!AA33 &gt;= 20,'Crib Sheet'!AA27,"")&lt;&gt;"",", ",""),
IF('Crib Sheet'!AB33 &gt;= 20,'Crib Sheet'!AB27,""),IF(IF('Crib Sheet'!AB33 &gt;= 20,'Crib Sheet'!AB27,"")&lt;&gt;"",", ",""),
IF('Crib Sheet'!AC33 &gt;= 20,'Crib Sheet'!AC27,""),IF(IF('Crib Sheet'!AC33 &gt;= 20,'Crib Sheet'!AC27,"")&lt;&gt;"",", ",""),
IF('Crib Sheet'!AD33 &gt;= 20,'Crib Sheet'!AD27,""),IF(IF('Crib Sheet'!AD33 &gt;= 20,'Crib Sheet'!AD27,"")&lt;&gt;"",", ",""),
IF('Crib Sheet'!AH33 &gt;= 20,'Crib Sheet'!AH27,""),IF(IF('Crib Sheet'!AH33 &gt;= 20,'Crib Sheet'!AH27,"")&lt;&gt;"",", ",""),
IF('Crib Sheet'!AI33 &gt;= 20,'Crib Sheet'!AI27,""),IF(IF('Crib Sheet'!AI33 &gt;= 20,'Crib Sheet'!AI27,"")&lt;&gt;"",", ",""),
IF('Crib Sheet'!AJ33 &gt;= 20,'Crib Sheet'!AJ27,""),IF(IF('Crib Sheet'!AJ33 &gt;= 20,'Crib Sheet'!AJ27,"")&lt;&gt;"",", ",""),
IF('Crib Sheet'!AK33 &gt;= 20,'Crib Sheet'!AK27,""),IF(IF('Crib Sheet'!AK33 &gt;= 20,'Crib Sheet'!AK27,"")&lt;&gt;"",", ",""),
IF('Crib Sheet'!AL33 &gt;= 20,'Crib Sheet'!AL27,""),IF(IF('Crib Sheet'!AL33 &gt;= 20,'Crib Sheet'!AL27,"")&lt;&gt;"",", ",""),
IF('Crib Sheet'!AM33 &gt;= 20,'Crib Sheet'!AM27,""),IF(IF('Crib Sheet'!AM33 &gt;= 20,'Crib Sheet'!AM27,"")&lt;&gt;"",", ",""),
IF('Crib Sheet'!AN33 &gt;= 20,'Crib Sheet'!AN27,""),IF(IF('Crib Sheet'!AN33 &gt;= 20,'Crib Sheet'!AN27,"")&lt;&gt;"",", ",""),
IF('Crib Sheet'!AO33 &gt;= 20,'Crib Sheet'!AO27,""),IF(IF('Crib Sheet'!AO33 &gt;= 20,'Crib Sheet'!AO27,"")&lt;&gt;"",", ",""),
IF('Crib Sheet'!AP33 &gt;= 20,'Crib Sheet'!AP27,""),IF(IF('Crib Sheet'!AP33 &gt;= 20,'Crib Sheet'!AP27,"")&lt;&gt;"",", ",""),
IF('Crib Sheet'!AQ33 &gt;= 20,'Crib Sheet'!AQ27,""),IF(IF('Crib Sheet'!AQ33 &gt;= 20,'Crib Sheet'!AQ27,"")&lt;&gt;"",", ",""),
IF('Crib Sheet'!AR33 &gt;= 20,'Crib Sheet'!AR27,""),IF(IF('Crib Sheet'!AR33 &gt;= 20,'Crib Sheet'!AR27,"")&lt;&gt;"",", ",""),
IF('Crib Sheet'!AS33 &gt;= 20,'Crib Sheet'!AS27,""),IF(IF('Crib Sheet'!AS33 &gt;= 20,'Crib Sheet'!AS27,"")&lt;&gt;"",", ",""),
IF('Crib Sheet'!AT33 &gt;= 20,'Crib Sheet'!AT27,""),IF(IF('Crib Sheet'!AT33 &gt;= 20,'Crib Sheet'!AT27,"")&lt;&gt;"",", ",""),
IF('Crib Sheet'!AU33 &gt;= 20,'Crib Sheet'!AU27,""),IF(IF('Crib Sheet'!AU33 &gt;= 20,'Crib Sheet'!AU27,"")&lt;&gt;"",", ",""),
IF('Crib Sheet'!AV33 &gt;= 20,'Crib Sheet'!AV27,""),IF(IF('Crib Sheet'!AV33 &gt;= 20,'Crib Sheet'!AV27,"")&lt;&gt;"",", ",""),
IF('Crib Sheet'!AW33 &gt;= 20,'Crib Sheet'!AW27,""),IF(IF('Crib Sheet'!AW33 &gt;= 20,'Crib Sheet'!AW27,"")&lt;&gt;"",", ",""),
IF('Crib Sheet'!AX33 &gt;= 20,'Crib Sheet'!AX27,""),IF(IF('Crib Sheet'!AX33 &gt;= 20,'Crib Sheet'!AX27,"")&lt;&gt;"",", ",""),
IF('Crib Sheet'!AY33 &gt;= 20,'Crib Sheet'!AY27,""),IF(IF('Crib Sheet'!AY33 &gt;= 20,'Crib Sheet'!AY27,"")&lt;&gt;"",", ",""),
IF('Crib Sheet'!AZ33 &gt;= 20,'Crib Sheet'!AZ27,""),IF(IF('Crib Sheet'!AZ33 &gt;= 20,'Crib Sheet'!AZ27,"")&lt;&gt;"",", ",""),
IF('Crib Sheet'!BA33 &gt;= 20,'Crib Sheet'!BA27,""),IF(IF('Crib Sheet'!BA33 &gt;= 20,'Crib Sheet'!BA27,"")&lt;&gt;"",", ",""),
IF('Crib Sheet'!BB33 &gt;= 20,'Crib Sheet'!BB27,""),IF(IF('Crib Sheet'!BB33 &gt;= 20,'Crib Sheet'!BB27,"")&lt;&gt;"",", ",""),
IF('Crib Sheet'!BC33 &gt;= 20,'Crib Sheet'!BC27,""),IF(IF('Crib Sheet'!BC33 &gt;= 20,'Crib Sheet'!BC27,"")&lt;&gt;"",", ",""),
IF('Crib Sheet'!BD33 &gt;= 20,'Crib Sheet'!BD27,""),IF(IF('Crib Sheet'!BD33 &gt;= 20,'Crib Sheet'!BD27,"")&lt;&gt;"",", ",""),
IF('Crib Sheet'!BE33 &gt;= 20,'Crib Sheet'!BE27,""),IF(IF('Crib Sheet'!BE33 &gt;= 20,'Crib Sheet'!BE27,"")&lt;&gt;"",", ",""),
IF('Crib Sheet'!BF33 &gt;= 20,'Crib Sheet'!BF27,""),IF(IF('Crib Sheet'!BF33 &gt;= 20,'Crib Sheet'!BF27,"")&lt;&gt;"",", ",""),
IF('Crib Sheet'!BG33 &gt;= 20,'Crib Sheet'!BG27,""),IF(IF('Crib Sheet'!BG33 &gt;= 20,'Crib Sheet'!BG27,"")&lt;&gt;"",", ",""),
IF('Crib Sheet'!BH33 &gt;= 20,'Crib Sheet'!BH27,""),IF(IF('Crib Sheet'!BH33 &gt;= 20,'Crib Sheet'!BH27,"")&lt;&gt;"",", ",""),
IF('Crib Sheet'!BI33 &gt;= 20,'Crib Sheet'!BI27,""),IF(IF('Crib Sheet'!BI33 &gt;= 20,'Crib Sheet'!BI27,"")&lt;&gt;"",", ",""),
IF('Crib Sheet'!BJ33 &gt;= 20,'Crib Sheet'!BJ27,""),IF(IF('Crib Sheet'!BJ33 &gt;= 20,'Crib Sheet'!BJ27,"")&lt;&gt;"",", ",""),
IF('Crib Sheet'!BK33 &gt;= 20,'Crib Sheet'!BK27,""),IF(IF('Crib Sheet'!BK33 &gt;= 20,'Crib Sheet'!BK27,"")&lt;&gt;"",", ",""),
IF('Crib Sheet'!BL33 &gt;= 20,'Crib Sheet'!BL27,""),IF(IF('Crib Sheet'!BL33 &gt;= 20,'Crib Sheet'!BL27,"")&lt;&gt;"",", ",""),
IF('Crib Sheet'!BM33 &gt;= 20,'Crib Sheet'!BM27,""),IF(IF('Crib Sheet'!BM33 &gt;= 20,'Crib Sheet'!BM27,"")&lt;&gt;"",", ",""),
IF('Crib Sheet'!BN33 &gt;= 20,'Crib Sheet'!BN27,""),IF(IF('Crib Sheet'!BN33 &gt;= 20,'Crib Sheet'!BN27,"")&lt;&gt;"",", ",""),
IF('Crib Sheet'!BO33 &gt;= 20,'Crib Sheet'!BO27,""),IF(IF('Crib Sheet'!BO33 &gt;= 20,'Crib Sheet'!BO27,"")&lt;&gt;"",", ",""),
IF('Crib Sheet'!BP33 &gt;= 20,'Crib Sheet'!BP27,"")
)</f>
        <v>ATF, Email, Trade-in, Digital, Store &amp; Web, New Gen, Physical &amp; Digital, Mint &amp; Preowned, Bought SW, Bought ACC, Bought Tech, Bought Board Games, Bought PEGI 16 or Under, Opened CRM Emails, Emails Opened, Bought in L12M, Trans in L12M, Bought in L9M, Bought in L6M, Bought in L3M, Bought in L1M, Bought in December, Trans in December, Bought in Week 1, Paid with Cash, Paid with Gift Card, AGE: 26-30, AGE: 31-35, AGE: 36-40, SW Spend, ACC Spend, Digital Spend, PEGI 16 or Under Spend, Board Games Spend, TCG Spend, Toys &amp; Collectables Spend</v>
      </c>
      <c r="B32" s="160"/>
      <c r="C32" s="160"/>
      <c r="D32" s="160"/>
      <c r="E32" s="160"/>
      <c r="F32" s="160"/>
      <c r="G32" s="160"/>
      <c r="H32" s="160"/>
      <c r="I32" s="160"/>
      <c r="J32" s="160"/>
      <c r="K32" s="160"/>
      <c r="L32" s="160"/>
      <c r="M32" s="160"/>
      <c r="N32" s="160"/>
      <c r="O32" s="160"/>
      <c r="P32" s="160"/>
      <c r="Q32" s="160"/>
      <c r="R32" s="160"/>
      <c r="S32" s="160"/>
      <c r="T32" s="160"/>
      <c r="U32" s="160"/>
      <c r="V32" s="160"/>
      <c r="W32" s="160"/>
      <c r="X32" s="160"/>
      <c r="Y32" s="160"/>
      <c r="Z32" s="160"/>
    </row>
    <row r="33" spans="1:26" x14ac:dyDescent="0.2">
      <c r="A33" s="160"/>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row>
    <row r="35" spans="1:26" x14ac:dyDescent="0.2">
      <c r="A35" s="69" t="s">
        <v>144</v>
      </c>
    </row>
    <row r="36" spans="1:26" x14ac:dyDescent="0.2">
      <c r="A36" s="160" t="str">
        <f>CONCATENATE(
IF('Crib Sheet'!C33 &lt;= -20,'Crib Sheet'!C27,""),IF(IF('Crib Sheet'!C33 &lt;= -20,'Crib Sheet'!C27,"")&lt;&gt;"",", ",""),
IF('Crib Sheet'!D33 &lt;= -20,'Crib Sheet'!D27,""),IF(IF('Crib Sheet'!D33 &lt;= -20,'Crib Sheet'!D27,"")&lt;&gt;"",", ",""),
IF('Crib Sheet'!E33 &lt;= -20,'Crib Sheet'!E27,""),IF(IF('Crib Sheet'!E33 &lt;= -20,'Crib Sheet'!E27,"")&lt;&gt;"",", ",""),
IF('Crib Sheet'!F33 &lt;= -20,'Crib Sheet'!F27,""),IF(IF('Crib Sheet'!F33 &lt;= -20,'Crib Sheet'!F27,"")&lt;&gt;"",", ",""),
IF('Crib Sheet'!G33 &lt;= -20,'Crib Sheet'!G27,""),IF(IF('Crib Sheet'!G33 &lt;= -20,'Crib Sheet'!G27,"")&lt;&gt;"",", ",""),
IF('Crib Sheet'!H33 &lt;= -20,'Crib Sheet'!H27,""),IF(IF('Crib Sheet'!H33 &lt;= -20,'Crib Sheet'!H27,"")&lt;&gt;"",", ",""),
IF('Crib Sheet'!I33 &lt;= -20,'Crib Sheet'!I27,""),IF(IF('Crib Sheet'!I33 &lt;= -20,'Crib Sheet'!I27,"")&lt;&gt;"",", ",""),
IF('Crib Sheet'!J33 &lt;= -20,'Crib Sheet'!J27,""),IF(IF('Crib Sheet'!J33 &lt;= -20,'Crib Sheet'!J27,"")&lt;&gt;"",", ",""),
IF('Crib Sheet'!K33 &lt;= -20,'Crib Sheet'!K27,""),IF(IF('Crib Sheet'!K33 &lt;= -20,'Crib Sheet'!K27,"")&lt;&gt;"",", ",""),
IF('Crib Sheet'!L33 &lt;= -20,'Crib Sheet'!L27,""),IF(IF('Crib Sheet'!L33 &lt;= -20,'Crib Sheet'!L27,"")&lt;&gt;"",", ",""),
IF('Crib Sheet'!M33 &lt;= -20,'Crib Sheet'!M27,""),IF(IF('Crib Sheet'!M33 &lt;= -20,'Crib Sheet'!M27,"")&lt;&gt;"",", ",""),
IF('Crib Sheet'!N33 &lt;= -20,'Crib Sheet'!N27,""),IF(IF('Crib Sheet'!N33 &lt;= -20,'Crib Sheet'!N27,"")&lt;&gt;"",", ",""),
IF('Crib Sheet'!O33 &lt;= -20,'Crib Sheet'!O27,""),IF(IF('Crib Sheet'!O33 &lt;= -20,'Crib Sheet'!O27,"")&lt;&gt;"",", ",""),
IF('Crib Sheet'!P33 &lt;= -20,'Crib Sheet'!P27,""),IF(IF('Crib Sheet'!P33 &lt;= -20,'Crib Sheet'!P27,"")&lt;&gt;"",", ",""),
IF('Crib Sheet'!Q33 &lt;= -20,'Crib Sheet'!Q27,""),IF(IF('Crib Sheet'!Q33 &lt;= -20,'Crib Sheet'!Q27,"")&lt;&gt;"",", ",""),
IF('Crib Sheet'!R33 &lt;= -20,'Crib Sheet'!R27,""),IF(IF('Crib Sheet'!R33 &lt;= -20,'Crib Sheet'!R27,"")&lt;&gt;"",", ",""),
IF('Crib Sheet'!S33 &lt;= -20,'Crib Sheet'!S27,""),IF(IF('Crib Sheet'!S33 &lt;= -20,'Crib Sheet'!S27,"")&lt;&gt;"",", ",""),
IF('Crib Sheet'!T33 &lt;= -20,'Crib Sheet'!T27,""),IF(IF('Crib Sheet'!T33 &lt;= -20,'Crib Sheet'!T27,"")&lt;&gt;"",", ",""),
IF('Crib Sheet'!U33 &lt;= -20,'Crib Sheet'!U27,""),IF(IF('Crib Sheet'!U33 &lt;= -20,'Crib Sheet'!U27,"")&lt;&gt;"",", ",""),
IF('Crib Sheet'!V33 &lt;= -20,'Crib Sheet'!V27,""),IF(IF('Crib Sheet'!V33 &lt;= -20,'Crib Sheet'!V27,"")&lt;&gt;"",", ",""),
IF('Crib Sheet'!W33 &lt;= -20,'Crib Sheet'!W27,""),IF(IF('Crib Sheet'!W33 &lt;= -20,'Crib Sheet'!W27,"")&lt;&gt;"",", ",""),
IF('Crib Sheet'!X33 &lt;= -20,'Crib Sheet'!X27,""),IF(IF('Crib Sheet'!X33 &lt;= -20,'Crib Sheet'!X27,"")&lt;&gt;"",", ",""),
IF('Crib Sheet'!Y33 &lt;= -20,'Crib Sheet'!Y27,""),IF(IF('Crib Sheet'!Y33 &lt;= -20,'Crib Sheet'!Y27,"")&lt;&gt;"",", ",""),
IF('Crib Sheet'!Z33 &lt;= -20,'Crib Sheet'!Z27,""),IF(IF('Crib Sheet'!Z33 &lt;= -20,'Crib Sheet'!Z27,"")&lt;&gt;"",", ",""),
IF('Crib Sheet'!AA33 &lt;= -20,'Crib Sheet'!AA27,""),IF(IF('Crib Sheet'!AA33 &lt;= -20,'Crib Sheet'!AA27,"")&lt;&gt;"",", ",""),
IF('Crib Sheet'!AB33 &lt;= -20,'Crib Sheet'!AB27,""),IF(IF('Crib Sheet'!AB33 &lt;= -20,'Crib Sheet'!AB27,"")&lt;&gt;"",", ",""),
IF('Crib Sheet'!AC33 &lt;= -20,'Crib Sheet'!AC27,""),IF(IF('Crib Sheet'!AC33 &lt;= -20,'Crib Sheet'!AC27,"")&lt;&gt;"",", ",""),
IF('Crib Sheet'!AD33 &lt;= -20,'Crib Sheet'!AD27,""),IF(IF('Crib Sheet'!AD33 &lt;= -20,'Crib Sheet'!AD27,"")&lt;&gt;"",", ",""),
IF('Crib Sheet'!AH33 &lt;= -20,'Crib Sheet'!AH27,""),IF(IF('Crib Sheet'!AH33 &lt;= -20,'Crib Sheet'!AH27,"")&lt;&gt;"",", ",""),
IF('Crib Sheet'!AI33 &lt;= -20,'Crib Sheet'!AI27,""),IF(IF('Crib Sheet'!AI33 &lt;= -20,'Crib Sheet'!AI27,"")&lt;&gt;"",", ",""),
IF('Crib Sheet'!AJ33 &lt;= -20,'Crib Sheet'!AJ27,""),IF(IF('Crib Sheet'!AJ33 &lt;= -20,'Crib Sheet'!AJ27,"")&lt;&gt;"",", ",""),
IF('Crib Sheet'!AK33 &lt;= -20,'Crib Sheet'!AK27,""),IF(IF('Crib Sheet'!AK33 &lt;= -20,'Crib Sheet'!AK27,"")&lt;&gt;"",", ",""),
IF('Crib Sheet'!AL33 &lt;= -20,'Crib Sheet'!AL27,""),IF(IF('Crib Sheet'!AL33 &lt;= -20,'Crib Sheet'!AL27,"")&lt;&gt;"",", ",""),
IF('Crib Sheet'!AM33 &lt;= -20,'Crib Sheet'!AM27,""),IF(IF('Crib Sheet'!AM33 &lt;= -20,'Crib Sheet'!AM27,"")&lt;&gt;"",", ",""),
IF('Crib Sheet'!AN33 &lt;= -20,'Crib Sheet'!AN27,""),IF(IF('Crib Sheet'!AN33 &lt;= -20,'Crib Sheet'!AN27,"")&lt;&gt;"",", ",""),
IF('Crib Sheet'!AO33 &lt;= -20,'Crib Sheet'!AO27,""),IF(IF('Crib Sheet'!AO33 &lt;= -20,'Crib Sheet'!AO27,"")&lt;&gt;"",", ",""),
IF('Crib Sheet'!AP33 &lt;= -20,'Crib Sheet'!AP27,""),IF(IF('Crib Sheet'!AP33 &lt;= -20,'Crib Sheet'!AP27,"")&lt;&gt;"",", ",""),
IF('Crib Sheet'!AQ33 &lt;= -20,'Crib Sheet'!AQ27,""),IF(IF('Crib Sheet'!AQ33 &lt;= -20,'Crib Sheet'!AQ27,"")&lt;&gt;"",", ",""),
IF('Crib Sheet'!AR33 &lt;= -20,'Crib Sheet'!AR27,""),IF(IF('Crib Sheet'!AR33 &lt;= -20,'Crib Sheet'!AR27,"")&lt;&gt;"",", ",""),
IF('Crib Sheet'!AS33 &lt;= -20,'Crib Sheet'!AS27,""),IF(IF('Crib Sheet'!AS33 &lt;= -20,'Crib Sheet'!AS27,"")&lt;&gt;"",", ",""),
IF('Crib Sheet'!AT33 &lt;= -20,'Crib Sheet'!AT27,""),IF(IF('Crib Sheet'!AT33 &lt;= -20,'Crib Sheet'!AT27,"")&lt;&gt;"",", ",""),
IF('Crib Sheet'!AU33 &lt;= -20,'Crib Sheet'!AU27,""),IF(IF('Crib Sheet'!AU33 &lt;= -20,'Crib Sheet'!AU27,"")&lt;&gt;"",", ",""),
IF('Crib Sheet'!AV33 &lt;= -20,'Crib Sheet'!AV27,""),IF(IF('Crib Sheet'!AV33 &lt;= -20,'Crib Sheet'!AV27,"")&lt;&gt;"",", ",""),
IF('Crib Sheet'!AW33 &lt;= -20,'Crib Sheet'!AW27,""),IF(IF('Crib Sheet'!AW33 &lt;= -20,'Crib Sheet'!AW27,"")&lt;&gt;"",", ",""),
IF('Crib Sheet'!AX33 &lt;= -20,'Crib Sheet'!AX27,""),IF(IF('Crib Sheet'!AX33 &lt;= -20,'Crib Sheet'!AX27,"")&lt;&gt;"",", ",""),
IF('Crib Sheet'!AY33 &lt;= -20,'Crib Sheet'!AY27,""),IF(IF('Crib Sheet'!AY33 &lt;= -20,'Crib Sheet'!AY27,"")&lt;&gt;"",", ",""),
IF('Crib Sheet'!AZ33 &lt;= -20,'Crib Sheet'!AZ27,""),IF(IF('Crib Sheet'!AZ33 &lt;= -20,'Crib Sheet'!AZ27,"")&lt;&gt;"",", ",""),
IF('Crib Sheet'!BA33 &lt;= -20,'Crib Sheet'!BA27,""),IF(IF('Crib Sheet'!BA33 &lt;= -20,'Crib Sheet'!BA27,"")&lt;&gt;"",", ",""),
IF('Crib Sheet'!BB33 &lt;= -20,'Crib Sheet'!BB27,""),IF(IF('Crib Sheet'!BB33 &lt;= -20,'Crib Sheet'!BB27,"")&lt;&gt;"",", ",""),
IF('Crib Sheet'!BC33 &lt;= -20,'Crib Sheet'!BC27,""),IF(IF('Crib Sheet'!BC33 &lt;= -20,'Crib Sheet'!BC27,"")&lt;&gt;"",", ",""),
IF('Crib Sheet'!BD33 &lt;= -20,'Crib Sheet'!BD27,""),IF(IF('Crib Sheet'!BD33 &lt;= -20,'Crib Sheet'!BD27,"")&lt;&gt;"",", ",""),
IF('Crib Sheet'!BE33 &lt;= -20,'Crib Sheet'!BE27,""),IF(IF('Crib Sheet'!BE33 &lt;= -20,'Crib Sheet'!BE27,"")&lt;&gt;"",", ",""),
IF('Crib Sheet'!BF33 &lt;= -20,'Crib Sheet'!BF27,""),IF(IF('Crib Sheet'!BF33 &lt;= -20,'Crib Sheet'!BF27,"")&lt;&gt;"",", ",""),
IF('Crib Sheet'!BG33 &lt;= -20,'Crib Sheet'!BG27,""),IF(IF('Crib Sheet'!BG33 &lt;= -20,'Crib Sheet'!BG27,"")&lt;&gt;"",", ",""),
IF('Crib Sheet'!BH33 &lt;= -20,'Crib Sheet'!BH27,""),IF(IF('Crib Sheet'!BH33 &lt;= -20,'Crib Sheet'!BH27,"")&lt;&gt;"",", ",""),
IF('Crib Sheet'!BI33 &lt;= -20,'Crib Sheet'!BI27,""),IF(IF('Crib Sheet'!BI33 &lt;= -20,'Crib Sheet'!BI27,"")&lt;&gt;"",", ",""),
IF('Crib Sheet'!BJ33 &lt;= -20,'Crib Sheet'!BJ27,""),IF(IF('Crib Sheet'!BJ33 &lt;= -20,'Crib Sheet'!BJ27,"")&lt;&gt;"",", ",""),
IF('Crib Sheet'!BK33 &lt;= -20,'Crib Sheet'!BK27,""),IF(IF('Crib Sheet'!BK33 &lt;= -20,'Crib Sheet'!BK27,"")&lt;&gt;"",", ",""),
IF('Crib Sheet'!BL33 &lt;= -20,'Crib Sheet'!BL27,""),IF(IF('Crib Sheet'!BL33 &lt;= -20,'Crib Sheet'!BL27,"")&lt;&gt;"",", ",""),
IF('Crib Sheet'!BM33 &lt;= -20,'Crib Sheet'!BM27,""),IF(IF('Crib Sheet'!BM33 &lt;= -20,'Crib Sheet'!BM27,"")&lt;&gt;"",", ",""),
IF('Crib Sheet'!BN33 &lt;= -20,'Crib Sheet'!BN27,""),IF(IF('Crib Sheet'!BN33 &lt;= -20,'Crib Sheet'!BN27,"")&lt;&gt;"",", ",""),
IF('Crib Sheet'!BO33 &lt;= -20,'Crib Sheet'!BO27,""),IF(IF('Crib Sheet'!BO33 &lt;= -20,'Crib Sheet'!BO27,"")&lt;&gt;"",", ",""),
IF('Crib Sheet'!BP33 &lt;= -20,'Crib Sheet'!BP27,"")
)</f>
        <v xml:space="preserve">Vol, Val, ATV, Web Only, Digital Only, Preowned Only, Bought HW, AGE: 13-17, HW Spend, Tech Spend, Clothing Spend, </v>
      </c>
      <c r="B36" s="160"/>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row>
    <row r="37" spans="1:26" x14ac:dyDescent="0.2">
      <c r="A37" s="160"/>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row>
    <row r="42" spans="1:26" x14ac:dyDescent="0.2">
      <c r="H42" s="72"/>
    </row>
  </sheetData>
  <mergeCells count="3">
    <mergeCell ref="A28:Z29"/>
    <mergeCell ref="A32:Z33"/>
    <mergeCell ref="A36:Z3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27:Z42"/>
  <sheetViews>
    <sheetView workbookViewId="0">
      <selection activeCell="N44" sqref="N44"/>
    </sheetView>
  </sheetViews>
  <sheetFormatPr defaultRowHeight="12" x14ac:dyDescent="0.2"/>
  <cols>
    <col min="1" max="16384" width="9.33203125" style="3"/>
  </cols>
  <sheetData>
    <row r="27" spans="1:26" x14ac:dyDescent="0.2">
      <c r="A27" s="68" t="s">
        <v>142</v>
      </c>
    </row>
    <row r="28" spans="1:26" x14ac:dyDescent="0.2">
      <c r="A28" s="160" t="str">
        <f>CONCATENATE(
IF('Crib Sheet'!C34 &gt;= 50,'Crib Sheet'!C27,""),IF(IF('Crib Sheet'!C34 &gt;= 50,'Crib Sheet'!C27,"")&lt;&gt;"",", ",""),
IF('Crib Sheet'!D34 &gt;= 50,'Crib Sheet'!D27,""),IF(IF('Crib Sheet'!D34 &gt;= 50,'Crib Sheet'!D27,"")&lt;&gt;"",", ",""),
IF('Crib Sheet'!E34 &gt;= 50,'Crib Sheet'!E27,""),IF(IF('Crib Sheet'!E34 &gt;= 50,'Crib Sheet'!E27,"")&lt;&gt;"",", ",""),
IF('Crib Sheet'!F34 &gt;= 50,'Crib Sheet'!F27,""),IF(IF('Crib Sheet'!F34 &gt;= 50,'Crib Sheet'!F27,"")&lt;&gt;"",", ",""),
IF('Crib Sheet'!G34 &gt;= 50,'Crib Sheet'!G27,""),IF(IF('Crib Sheet'!G34 &gt;= 50,'Crib Sheet'!G27,"")&lt;&gt;"",", ",""),
IF('Crib Sheet'!H34 &gt;= 50,'Crib Sheet'!H27,""),IF(IF('Crib Sheet'!H34 &gt;= 50,'Crib Sheet'!H27,"")&lt;&gt;"",", ",""),
IF('Crib Sheet'!I34 &gt;= 50,'Crib Sheet'!I27,""),IF(IF('Crib Sheet'!I34 &gt;= 50,'Crib Sheet'!I27,"")&lt;&gt;"",", ",""),
IF('Crib Sheet'!J34 &gt;= 50,'Crib Sheet'!J27,""),IF(IF('Crib Sheet'!J34 &gt;= 50,'Crib Sheet'!J27,"")&lt;&gt;"",", ",""),
IF('Crib Sheet'!K34 &gt;= 50,'Crib Sheet'!K27,""),IF(IF('Crib Sheet'!K34 &gt;= 50,'Crib Sheet'!K27,"")&lt;&gt;"",", ",""),
IF('Crib Sheet'!L34 &gt;= 50,'Crib Sheet'!L27,""),IF(IF('Crib Sheet'!L34 &gt;= 50,'Crib Sheet'!L27,"")&lt;&gt;"",", ",""),
IF('Crib Sheet'!M34 &gt;= 50,'Crib Sheet'!M27,""),IF(IF('Crib Sheet'!M34 &gt;= 50,'Crib Sheet'!M27,"")&lt;&gt;"",", ",""),
IF('Crib Sheet'!N34 &gt;= 50,'Crib Sheet'!N27,""),IF(IF('Crib Sheet'!N34 &gt;= 50,'Crib Sheet'!N27,"")&lt;&gt;"",", ",""),
IF('Crib Sheet'!O34 &gt;= 50,'Crib Sheet'!O27,""),IF(IF('Crib Sheet'!O34 &gt;= 50,'Crib Sheet'!O27,"")&lt;&gt;"",", ",""),
IF('Crib Sheet'!P34 &gt;= 50,'Crib Sheet'!P27,""),IF(IF('Crib Sheet'!P34 &gt;= 50,'Crib Sheet'!P27,"")&lt;&gt;"",", ",""),
IF('Crib Sheet'!Q34 &gt;= 50,'Crib Sheet'!Q27,""),IF(IF('Crib Sheet'!Q34 &gt;= 50,'Crib Sheet'!Q27,"")&lt;&gt;"",", ",""),
IF('Crib Sheet'!R34 &gt;= 50,'Crib Sheet'!R27,""),IF(IF('Crib Sheet'!R34 &gt;= 50,'Crib Sheet'!R27,"")&lt;&gt;"",", ",""),
IF('Crib Sheet'!S34 &gt;= 50,'Crib Sheet'!S27,""),IF(IF('Crib Sheet'!S34 &gt;= 50,'Crib Sheet'!S27,"")&lt;&gt;"",", ",""),
IF('Crib Sheet'!T34 &gt;= 50,'Crib Sheet'!T27,""),IF(IF('Crib Sheet'!T34 &gt;= 50,'Crib Sheet'!T27,"")&lt;&gt;"",", ",""),
IF('Crib Sheet'!U34 &gt;= 50,'Crib Sheet'!U27,""),IF(IF('Crib Sheet'!U34 &gt;= 50,'Crib Sheet'!U27,"")&lt;&gt;"",", ",""),
IF('Crib Sheet'!V34 &gt;= 50,'Crib Sheet'!V27,""),IF(IF('Crib Sheet'!V34 &gt;= 50,'Crib Sheet'!V27,"")&lt;&gt;"",", ",""),
IF('Crib Sheet'!W34 &gt;= 50,'Crib Sheet'!W27,""),IF(IF('Crib Sheet'!W34 &gt;= 50,'Crib Sheet'!W27,"")&lt;&gt;"",", ",""),
IF('Crib Sheet'!X34 &gt;= 50,'Crib Sheet'!X27,""),IF(IF('Crib Sheet'!X34 &gt;= 50,'Crib Sheet'!X27,"")&lt;&gt;"",", ",""),
IF('Crib Sheet'!Y34 &gt;= 50,'Crib Sheet'!Y27,""),IF(IF('Crib Sheet'!Y34 &gt;= 50,'Crib Sheet'!Y27,"")&lt;&gt;"",", ",""),
IF('Crib Sheet'!Z34 &gt;= 50,'Crib Sheet'!Z27,""),IF(IF('Crib Sheet'!Z34 &gt;= 50,'Crib Sheet'!Z27,"")&lt;&gt;"",", ",""),
IF('Crib Sheet'!AA34 &gt;= 50,'Crib Sheet'!AA27,""),IF(IF('Crib Sheet'!AA34 &gt;= 50,'Crib Sheet'!AA27,"")&lt;&gt;"",", ",""),
IF('Crib Sheet'!AB34 &gt;= 50,'Crib Sheet'!AB27,""),IF(IF('Crib Sheet'!AB34 &gt;= 50,'Crib Sheet'!AB27,"")&lt;&gt;"",", ",""),
IF('Crib Sheet'!AC34 &gt;= 50,'Crib Sheet'!AC27,""),IF(IF('Crib Sheet'!AC34 &gt;= 50,'Crib Sheet'!AC27,"")&lt;&gt;"",", ",""),
IF('Crib Sheet'!AD34 &gt;= 50,'Crib Sheet'!AD27,""),IF(IF('Crib Sheet'!AD34 &gt;= 50,'Crib Sheet'!AD27,"")&lt;&gt;"",", ",""),
IF('Crib Sheet'!AH34 &gt;= 50,'Crib Sheet'!AH27,""),IF(IF('Crib Sheet'!AH34 &gt;= 50,'Crib Sheet'!AH27,"")&lt;&gt;"",", ",""),
IF('Crib Sheet'!AI34 &gt;= 50,'Crib Sheet'!AI27,""),IF(IF('Crib Sheet'!AI34 &gt;= 50,'Crib Sheet'!AI27,"")&lt;&gt;"",", ",""),
IF('Crib Sheet'!AJ34 &gt;= 50,'Crib Sheet'!AJ27,""),IF(IF('Crib Sheet'!AJ34 &gt;= 50,'Crib Sheet'!AJ27,"")&lt;&gt;"",", ",""),
IF('Crib Sheet'!AK34 &gt;= 50,'Crib Sheet'!AK27,""),IF(IF('Crib Sheet'!AK34 &gt;= 50,'Crib Sheet'!AK27,"")&lt;&gt;"",", ",""),
IF('Crib Sheet'!AL34 &gt;= 50,'Crib Sheet'!AL27,""),IF(IF('Crib Sheet'!AL34 &gt;= 50,'Crib Sheet'!AL27,"")&lt;&gt;"",", ",""),
IF('Crib Sheet'!AM34 &gt;= 50,'Crib Sheet'!AM27,""),IF(IF('Crib Sheet'!AM34 &gt;= 50,'Crib Sheet'!AM27,"")&lt;&gt;"",", ",""),
IF('Crib Sheet'!AN34 &gt;= 50,'Crib Sheet'!AN27,""),IF(IF('Crib Sheet'!AN34 &gt;= 50,'Crib Sheet'!AN27,"")&lt;&gt;"",", ",""),
IF('Crib Sheet'!AO34 &gt;= 50,'Crib Sheet'!AO27,""),IF(IF('Crib Sheet'!AO34 &gt;= 50,'Crib Sheet'!AO27,"")&lt;&gt;"",", ",""),
IF('Crib Sheet'!AP34 &gt;= 50,'Crib Sheet'!AP27,""),IF(IF('Crib Sheet'!AP34 &gt;= 50,'Crib Sheet'!AP27,"")&lt;&gt;"",", ",""),
IF('Crib Sheet'!AQ34 &gt;= 50,'Crib Sheet'!AQ27,""),IF(IF('Crib Sheet'!AQ34 &gt;= 50,'Crib Sheet'!AQ27,"")&lt;&gt;"",", ",""),
IF('Crib Sheet'!AR34 &gt;= 50,'Crib Sheet'!AR27,""),IF(IF('Crib Sheet'!AR34 &gt;= 50,'Crib Sheet'!AR27,"")&lt;&gt;"",", ",""),
IF('Crib Sheet'!AS34 &gt;= 50,'Crib Sheet'!AS27,""),IF(IF('Crib Sheet'!AS34 &gt;= 50,'Crib Sheet'!AS27,"")&lt;&gt;"",", ",""),
IF('Crib Sheet'!AT34 &gt;= 50,'Crib Sheet'!AT27,""),IF(IF('Crib Sheet'!AT34 &gt;= 50,'Crib Sheet'!AT27,"")&lt;&gt;"",", ",""),
IF('Crib Sheet'!AU34 &gt;= 50,'Crib Sheet'!AU27,""),IF(IF('Crib Sheet'!AU34 &gt;= 50,'Crib Sheet'!AU27,"")&lt;&gt;"",", ",""),
IF('Crib Sheet'!AV34 &gt;= 50,'Crib Sheet'!AV27,""),IF(IF('Crib Sheet'!AV34 &gt;= 50,'Crib Sheet'!AV27,"")&lt;&gt;"",", ",""),
IF('Crib Sheet'!AW34 &gt;= 50,'Crib Sheet'!AW27,""),IF(IF('Crib Sheet'!AW34 &gt;= 50,'Crib Sheet'!AW27,"")&lt;&gt;"",", ",""),
IF('Crib Sheet'!AX34 &gt;= 50,'Crib Sheet'!AX27,""),IF(IF('Crib Sheet'!AX34 &gt;= 50,'Crib Sheet'!AX27,"")&lt;&gt;"",", ",""),
IF('Crib Sheet'!AY34 &gt;= 50,'Crib Sheet'!AY27,""),IF(IF('Crib Sheet'!AY34 &gt;= 50,'Crib Sheet'!AY27,"")&lt;&gt;"",", ",""),
IF('Crib Sheet'!AZ34 &gt;= 50,'Crib Sheet'!AZ27,""),IF(IF('Crib Sheet'!AZ34 &gt;= 50,'Crib Sheet'!AZ27,"")&lt;&gt;"",", ",""),
IF('Crib Sheet'!BA34 &gt;= 50,'Crib Sheet'!BA27,""),IF(IF('Crib Sheet'!BA34 &gt;= 50,'Crib Sheet'!BA27,"")&lt;&gt;"",", ",""),
IF('Crib Sheet'!BB34 &gt;= 50,'Crib Sheet'!BB27,""),IF(IF('Crib Sheet'!BB34 &gt;= 50,'Crib Sheet'!BB27,"")&lt;&gt;"",", ",""),
IF('Crib Sheet'!BC34 &gt;= 50,'Crib Sheet'!BC27,""),IF(IF('Crib Sheet'!BC34 &gt;= 50,'Crib Sheet'!BC27,"")&lt;&gt;"",", ",""),
IF('Crib Sheet'!BD34 &gt;= 50,'Crib Sheet'!BD27,""),IF(IF('Crib Sheet'!BD34 &gt;= 50,'Crib Sheet'!BD27,"")&lt;&gt;"",", ",""),
IF('Crib Sheet'!BE34 &gt;= 50,'Crib Sheet'!BE27,""),IF(IF('Crib Sheet'!BE34 &gt;= 50,'Crib Sheet'!BE27,"")&lt;&gt;"",", ",""),
IF('Crib Sheet'!BF34 &gt;= 50,'Crib Sheet'!BF27,""),IF(IF('Crib Sheet'!BF34 &gt;= 50,'Crib Sheet'!BF27,"")&lt;&gt;"",", ",""),
IF('Crib Sheet'!BG34 &gt;= 50,'Crib Sheet'!BG27,""),IF(IF('Crib Sheet'!BG34 &gt;= 50,'Crib Sheet'!BG27,"")&lt;&gt;"",", ",""),
IF('Crib Sheet'!BH34 &gt;= 50,'Crib Sheet'!BH27,""),IF(IF('Crib Sheet'!BH34 &gt;= 50,'Crib Sheet'!BH27,"")&lt;&gt;"",", ",""),
IF('Crib Sheet'!BI34 &gt;= 50,'Crib Sheet'!BI27,""),IF(IF('Crib Sheet'!BI34 &gt;= 50,'Crib Sheet'!BI27,"")&lt;&gt;"",", ",""),
IF('Crib Sheet'!BJ34 &gt;= 50,'Crib Sheet'!BJ27,""),IF(IF('Crib Sheet'!BJ34 &gt;= 50,'Crib Sheet'!BJ27,"")&lt;&gt;"",", ",""),
IF('Crib Sheet'!BK34 &gt;= 50,'Crib Sheet'!BK27,""),IF(IF('Crib Sheet'!BK34 &gt;= 50,'Crib Sheet'!BK27,"")&lt;&gt;"",", ",""),
IF('Crib Sheet'!BL34 &gt;= 50,'Crib Sheet'!BL27,""),IF(IF('Crib Sheet'!BL34 &gt;= 50,'Crib Sheet'!BL27,"")&lt;&gt;"",", ",""),
IF('Crib Sheet'!BM34 &gt;= 50,'Crib Sheet'!BM27,""),IF(IF('Crib Sheet'!BM34 &gt;= 50,'Crib Sheet'!BM27,"")&lt;&gt;"",", ",""),
IF('Crib Sheet'!BN34 &gt;= 50,'Crib Sheet'!BN27,""),IF(IF('Crib Sheet'!BN34 &gt;= 50,'Crib Sheet'!BN27,"")&lt;&gt;"",", ",""),
IF('Crib Sheet'!BO34 &gt;= 50,'Crib Sheet'!BO27,""),IF(IF('Crib Sheet'!BO34 &gt;= 50,'Crib Sheet'!BO27,"")&lt;&gt;"",", ",""),
IF('Crib Sheet'!BP34 &gt;= 50,'Crib Sheet'!BP27,"")
)</f>
        <v>ATF, ACV, Trade-in, Digital, Store &amp; Web, New Gen, Physical &amp; Digital, Mint &amp; Preowned, Bought SW, Bought ACC, Bought Exclusives, Bought Tech, Bought Board Games, Bought PEGI 16 or Under, Opened CRM Emails, Emails Opened, Trans in L12M, Bought in L9M, Bought in L6M, Bought in L3M, Bought in L1M, Bought in December, Trans in December, Bought in Week 1, Paid with Cash, Paid with Gift Card, SW Spend, PEGI 16 or Under Spend, TCG Spend, Toys &amp; Collectables Spend</v>
      </c>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row>
    <row r="29" spans="1:26" x14ac:dyDescent="0.2">
      <c r="A29" s="160"/>
      <c r="B29" s="160"/>
      <c r="C29" s="160"/>
      <c r="D29" s="160"/>
      <c r="E29" s="160"/>
      <c r="F29" s="160"/>
      <c r="G29" s="160"/>
      <c r="H29" s="160"/>
      <c r="I29" s="160"/>
      <c r="J29" s="160"/>
      <c r="K29" s="160"/>
      <c r="L29" s="160"/>
      <c r="M29" s="160"/>
      <c r="N29" s="160"/>
      <c r="O29" s="160"/>
      <c r="P29" s="160"/>
      <c r="Q29" s="160"/>
      <c r="R29" s="160"/>
      <c r="S29" s="160"/>
      <c r="T29" s="160"/>
      <c r="U29" s="160"/>
      <c r="V29" s="160"/>
      <c r="W29" s="160"/>
      <c r="X29" s="160"/>
      <c r="Y29" s="160"/>
      <c r="Z29" s="160"/>
    </row>
    <row r="30" spans="1:26" x14ac:dyDescent="0.2">
      <c r="A30" s="67"/>
    </row>
    <row r="31" spans="1:26" x14ac:dyDescent="0.2">
      <c r="A31" s="68" t="s">
        <v>143</v>
      </c>
    </row>
    <row r="32" spans="1:26" x14ac:dyDescent="0.2">
      <c r="A32" s="160" t="str">
        <f>CONCATENATE(
IF('Crib Sheet'!C34 &gt;= 20,'Crib Sheet'!C27,""),IF(IF('Crib Sheet'!C34 &gt;= 20,'Crib Sheet'!C27,"")&lt;&gt;"",", ",""),
IF('Crib Sheet'!D34 &gt;= 20,'Crib Sheet'!D27,""),IF(IF('Crib Sheet'!D34 &gt;= 20,'Crib Sheet'!D27,"")&lt;&gt;"",", ",""),
IF('Crib Sheet'!E34 &gt;= 20,'Crib Sheet'!E27,""),IF(IF('Crib Sheet'!E34 &gt;= 20,'Crib Sheet'!E27,"")&lt;&gt;"",", ",""),
IF('Crib Sheet'!F34 &gt;= 20,'Crib Sheet'!F27,""),IF(IF('Crib Sheet'!F34 &gt;= 20,'Crib Sheet'!F27,"")&lt;&gt;"",", ",""),
IF('Crib Sheet'!G34 &gt;= 20,'Crib Sheet'!G27,""),IF(IF('Crib Sheet'!G34 &gt;= 20,'Crib Sheet'!G27,"")&lt;&gt;"",", ",""),
IF('Crib Sheet'!H34 &gt;= 20,'Crib Sheet'!H27,""),IF(IF('Crib Sheet'!H34 &gt;= 20,'Crib Sheet'!H27,"")&lt;&gt;"",", ",""),
IF('Crib Sheet'!I34 &gt;= 20,'Crib Sheet'!I27,""),IF(IF('Crib Sheet'!I34 &gt;= 20,'Crib Sheet'!I27,"")&lt;&gt;"",", ",""),
IF('Crib Sheet'!J34 &gt;= 20,'Crib Sheet'!J27,""),IF(IF('Crib Sheet'!J34 &gt;= 20,'Crib Sheet'!J27,"")&lt;&gt;"",", ",""),
IF('Crib Sheet'!K34 &gt;= 20,'Crib Sheet'!K27,""),IF(IF('Crib Sheet'!K34 &gt;= 20,'Crib Sheet'!K27,"")&lt;&gt;"",", ",""),
IF('Crib Sheet'!L34 &gt;= 20,'Crib Sheet'!L27,""),IF(IF('Crib Sheet'!L34 &gt;= 20,'Crib Sheet'!L27,"")&lt;&gt;"",", ",""),
IF('Crib Sheet'!M34 &gt;= 20,'Crib Sheet'!M27,""),IF(IF('Crib Sheet'!M34 &gt;= 20,'Crib Sheet'!M27,"")&lt;&gt;"",", ",""),
IF('Crib Sheet'!N34 &gt;= 20,'Crib Sheet'!N27,""),IF(IF('Crib Sheet'!N34 &gt;= 20,'Crib Sheet'!N27,"")&lt;&gt;"",", ",""),
IF('Crib Sheet'!O34 &gt;= 20,'Crib Sheet'!O27,""),IF(IF('Crib Sheet'!O34 &gt;= 20,'Crib Sheet'!O27,"")&lt;&gt;"",", ",""),
IF('Crib Sheet'!P34 &gt;= 20,'Crib Sheet'!P27,""),IF(IF('Crib Sheet'!P34 &gt;= 20,'Crib Sheet'!P27,"")&lt;&gt;"",", ",""),
IF('Crib Sheet'!Q34 &gt;= 20,'Crib Sheet'!Q27,""),IF(IF('Crib Sheet'!Q34 &gt;= 20,'Crib Sheet'!Q27,"")&lt;&gt;"",", ",""),
IF('Crib Sheet'!R34 &gt;= 20,'Crib Sheet'!R27,""),IF(IF('Crib Sheet'!R34 &gt;= 20,'Crib Sheet'!R27,"")&lt;&gt;"",", ",""),
IF('Crib Sheet'!S34 &gt;= 20,'Crib Sheet'!S27,""),IF(IF('Crib Sheet'!S34 &gt;= 20,'Crib Sheet'!S27,"")&lt;&gt;"",", ",""),
IF('Crib Sheet'!T34 &gt;= 20,'Crib Sheet'!T27,""),IF(IF('Crib Sheet'!T34 &gt;= 20,'Crib Sheet'!T27,"")&lt;&gt;"",", ",""),
IF('Crib Sheet'!U34 &gt;= 20,'Crib Sheet'!U27,""),IF(IF('Crib Sheet'!U34 &gt;= 20,'Crib Sheet'!U27,"")&lt;&gt;"",", ",""),
IF('Crib Sheet'!V34 &gt;= 20,'Crib Sheet'!V27,""),IF(IF('Crib Sheet'!V34 &gt;= 20,'Crib Sheet'!V27,"")&lt;&gt;"",", ",""),
IF('Crib Sheet'!W34 &gt;= 20,'Crib Sheet'!W27,""),IF(IF('Crib Sheet'!W34 &gt;= 20,'Crib Sheet'!W27,"")&lt;&gt;"",", ",""),
IF('Crib Sheet'!X34 &gt;= 20,'Crib Sheet'!X27,""),IF(IF('Crib Sheet'!X34 &gt;= 20,'Crib Sheet'!X27,"")&lt;&gt;"",", ",""),
IF('Crib Sheet'!Y34 &gt;= 20,'Crib Sheet'!Y27,""),IF(IF('Crib Sheet'!Y34 &gt;= 20,'Crib Sheet'!Y27,"")&lt;&gt;"",", ",""),
IF('Crib Sheet'!Z34 &gt;= 20,'Crib Sheet'!Z27,""),IF(IF('Crib Sheet'!Z34 &gt;= 20,'Crib Sheet'!Z27,"")&lt;&gt;"",", ",""),
IF('Crib Sheet'!AA34 &gt;= 20,'Crib Sheet'!AA27,""),IF(IF('Crib Sheet'!AA34 &gt;= 20,'Crib Sheet'!AA27,"")&lt;&gt;"",", ",""),
IF('Crib Sheet'!AB34 &gt;= 20,'Crib Sheet'!AB27,""),IF(IF('Crib Sheet'!AB34 &gt;= 20,'Crib Sheet'!AB27,"")&lt;&gt;"",", ",""),
IF('Crib Sheet'!AC34 &gt;= 20,'Crib Sheet'!AC27,""),IF(IF('Crib Sheet'!AC34 &gt;= 20,'Crib Sheet'!AC27,"")&lt;&gt;"",", ",""),
IF('Crib Sheet'!AD34 &gt;= 20,'Crib Sheet'!AD27,""),IF(IF('Crib Sheet'!AD34 &gt;= 20,'Crib Sheet'!AD27,"")&lt;&gt;"",", ",""),
IF('Crib Sheet'!AH34 &gt;= 20,'Crib Sheet'!AH27,""),IF(IF('Crib Sheet'!AH34 &gt;= 20,'Crib Sheet'!AH27,"")&lt;&gt;"",", ",""),
IF('Crib Sheet'!AI34 &gt;= 20,'Crib Sheet'!AI27,""),IF(IF('Crib Sheet'!AI34 &gt;= 20,'Crib Sheet'!AI27,"")&lt;&gt;"",", ",""),
IF('Crib Sheet'!AJ34 &gt;= 20,'Crib Sheet'!AJ27,""),IF(IF('Crib Sheet'!AJ34 &gt;= 20,'Crib Sheet'!AJ27,"")&lt;&gt;"",", ",""),
IF('Crib Sheet'!AK34 &gt;= 20,'Crib Sheet'!AK27,""),IF(IF('Crib Sheet'!AK34 &gt;= 20,'Crib Sheet'!AK27,"")&lt;&gt;"",", ",""),
IF('Crib Sheet'!AL34 &gt;= 20,'Crib Sheet'!AL27,""),IF(IF('Crib Sheet'!AL34 &gt;= 20,'Crib Sheet'!AL27,"")&lt;&gt;"",", ",""),
IF('Crib Sheet'!AM34 &gt;= 20,'Crib Sheet'!AM27,""),IF(IF('Crib Sheet'!AM34 &gt;= 20,'Crib Sheet'!AM27,"")&lt;&gt;"",", ",""),
IF('Crib Sheet'!AN34 &gt;= 20,'Crib Sheet'!AN27,""),IF(IF('Crib Sheet'!AN34 &gt;= 20,'Crib Sheet'!AN27,"")&lt;&gt;"",", ",""),
IF('Crib Sheet'!AO34 &gt;= 20,'Crib Sheet'!AO27,""),IF(IF('Crib Sheet'!AO34 &gt;= 20,'Crib Sheet'!AO27,"")&lt;&gt;"",", ",""),
IF('Crib Sheet'!AP34 &gt;= 20,'Crib Sheet'!AP27,""),IF(IF('Crib Sheet'!AP34 &gt;= 20,'Crib Sheet'!AP27,"")&lt;&gt;"",", ",""),
IF('Crib Sheet'!AQ34 &gt;= 20,'Crib Sheet'!AQ27,""),IF(IF('Crib Sheet'!AQ34 &gt;= 20,'Crib Sheet'!AQ27,"")&lt;&gt;"",", ",""),
IF('Crib Sheet'!AR34 &gt;= 20,'Crib Sheet'!AR27,""),IF(IF('Crib Sheet'!AR34 &gt;= 20,'Crib Sheet'!AR27,"")&lt;&gt;"",", ",""),
IF('Crib Sheet'!AS34 &gt;= 20,'Crib Sheet'!AS27,""),IF(IF('Crib Sheet'!AS34 &gt;= 20,'Crib Sheet'!AS27,"")&lt;&gt;"",", ",""),
IF('Crib Sheet'!AT34 &gt;= 20,'Crib Sheet'!AT27,""),IF(IF('Crib Sheet'!AT34 &gt;= 20,'Crib Sheet'!AT27,"")&lt;&gt;"",", ",""),
IF('Crib Sheet'!AU34 &gt;= 20,'Crib Sheet'!AU27,""),IF(IF('Crib Sheet'!AU34 &gt;= 20,'Crib Sheet'!AU27,"")&lt;&gt;"",", ",""),
IF('Crib Sheet'!AV34 &gt;= 20,'Crib Sheet'!AV27,""),IF(IF('Crib Sheet'!AV34 &gt;= 20,'Crib Sheet'!AV27,"")&lt;&gt;"",", ",""),
IF('Crib Sheet'!AW34 &gt;= 20,'Crib Sheet'!AW27,""),IF(IF('Crib Sheet'!AW34 &gt;= 20,'Crib Sheet'!AW27,"")&lt;&gt;"",", ",""),
IF('Crib Sheet'!AX34 &gt;= 20,'Crib Sheet'!AX27,""),IF(IF('Crib Sheet'!AX34 &gt;= 20,'Crib Sheet'!AX27,"")&lt;&gt;"",", ",""),
IF('Crib Sheet'!AY34 &gt;= 20,'Crib Sheet'!AY27,""),IF(IF('Crib Sheet'!AY34 &gt;= 20,'Crib Sheet'!AY27,"")&lt;&gt;"",", ",""),
IF('Crib Sheet'!AZ34 &gt;= 20,'Crib Sheet'!AZ27,""),IF(IF('Crib Sheet'!AZ34 &gt;= 20,'Crib Sheet'!AZ27,"")&lt;&gt;"",", ",""),
IF('Crib Sheet'!BA34 &gt;= 20,'Crib Sheet'!BA27,""),IF(IF('Crib Sheet'!BA34 &gt;= 20,'Crib Sheet'!BA27,"")&lt;&gt;"",", ",""),
IF('Crib Sheet'!BB34 &gt;= 20,'Crib Sheet'!BB27,""),IF(IF('Crib Sheet'!BB34 &gt;= 20,'Crib Sheet'!BB27,"")&lt;&gt;"",", ",""),
IF('Crib Sheet'!BC34 &gt;= 20,'Crib Sheet'!BC27,""),IF(IF('Crib Sheet'!BC34 &gt;= 20,'Crib Sheet'!BC27,"")&lt;&gt;"",", ",""),
IF('Crib Sheet'!BD34 &gt;= 20,'Crib Sheet'!BD27,""),IF(IF('Crib Sheet'!BD34 &gt;= 20,'Crib Sheet'!BD27,"")&lt;&gt;"",", ",""),
IF('Crib Sheet'!BE34 &gt;= 20,'Crib Sheet'!BE27,""),IF(IF('Crib Sheet'!BE34 &gt;= 20,'Crib Sheet'!BE27,"")&lt;&gt;"",", ",""),
IF('Crib Sheet'!BF34 &gt;= 20,'Crib Sheet'!BF27,""),IF(IF('Crib Sheet'!BF34 &gt;= 20,'Crib Sheet'!BF27,"")&lt;&gt;"",", ",""),
IF('Crib Sheet'!BG34 &gt;= 20,'Crib Sheet'!BG27,""),IF(IF('Crib Sheet'!BG34 &gt;= 20,'Crib Sheet'!BG27,"")&lt;&gt;"",", ",""),
IF('Crib Sheet'!BH34 &gt;= 20,'Crib Sheet'!BH27,""),IF(IF('Crib Sheet'!BH34 &gt;= 20,'Crib Sheet'!BH27,"")&lt;&gt;"",", ",""),
IF('Crib Sheet'!BI34 &gt;= 20,'Crib Sheet'!BI27,""),IF(IF('Crib Sheet'!BI34 &gt;= 20,'Crib Sheet'!BI27,"")&lt;&gt;"",", ",""),
IF('Crib Sheet'!BJ34 &gt;= 20,'Crib Sheet'!BJ27,""),IF(IF('Crib Sheet'!BJ34 &gt;= 20,'Crib Sheet'!BJ27,"")&lt;&gt;"",", ",""),
IF('Crib Sheet'!BK34 &gt;= 20,'Crib Sheet'!BK27,""),IF(IF('Crib Sheet'!BK34 &gt;= 20,'Crib Sheet'!BK27,"")&lt;&gt;"",", ",""),
IF('Crib Sheet'!BL34 &gt;= 20,'Crib Sheet'!BL27,""),IF(IF('Crib Sheet'!BL34 &gt;= 20,'Crib Sheet'!BL27,"")&lt;&gt;"",", ",""),
IF('Crib Sheet'!BM34 &gt;= 20,'Crib Sheet'!BM27,""),IF(IF('Crib Sheet'!BM34 &gt;= 20,'Crib Sheet'!BM27,"")&lt;&gt;"",", ",""),
IF('Crib Sheet'!BN34 &gt;= 20,'Crib Sheet'!BN27,""),IF(IF('Crib Sheet'!BN34 &gt;= 20,'Crib Sheet'!BN27,"")&lt;&gt;"",", ",""),
IF('Crib Sheet'!BO34 &gt;= 20,'Crib Sheet'!BO27,""),IF(IF('Crib Sheet'!BO34 &gt;= 20,'Crib Sheet'!BO27,"")&lt;&gt;"",", ",""),
IF('Crib Sheet'!BP34 &gt;= 20,'Crib Sheet'!BP27,"")
)</f>
        <v>ATF, ACV, Email, Trade-in, Digital, Store &amp; Web, New Gen, Physical &amp; Digital, Mint &amp; Preowned, Bought SW, Bought ACC, Bought Exclusives, Bought Tech, Bought Board Games, Bought PEGI 16 or Under, Opened CRM Emails, Emails Opened, Bought in L12M, Trans in L12M, Bought in L9M, Bought in L6M, Bought in L3M, Bought in L1M, Bought in December, Trans in December, Bought in Week 1, Paid with Cash, Paid with Card, Paid with Gift Card, AGE: 26-30, AGE: 31-35, AGE: 36-40, SW Spend, Digital Spend, PEGI 16 or Under Spend, Board Games Spend, TCG Spend, Toys &amp; Collectables Spend</v>
      </c>
      <c r="B32" s="160"/>
      <c r="C32" s="160"/>
      <c r="D32" s="160"/>
      <c r="E32" s="160"/>
      <c r="F32" s="160"/>
      <c r="G32" s="160"/>
      <c r="H32" s="160"/>
      <c r="I32" s="160"/>
      <c r="J32" s="160"/>
      <c r="K32" s="160"/>
      <c r="L32" s="160"/>
      <c r="M32" s="160"/>
      <c r="N32" s="160"/>
      <c r="O32" s="160"/>
      <c r="P32" s="160"/>
      <c r="Q32" s="160"/>
      <c r="R32" s="160"/>
      <c r="S32" s="160"/>
      <c r="T32" s="160"/>
      <c r="U32" s="160"/>
      <c r="V32" s="160"/>
      <c r="W32" s="160"/>
      <c r="X32" s="160"/>
      <c r="Y32" s="160"/>
      <c r="Z32" s="160"/>
    </row>
    <row r="33" spans="1:26" x14ac:dyDescent="0.2">
      <c r="A33" s="160"/>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row>
    <row r="35" spans="1:26" x14ac:dyDescent="0.2">
      <c r="A35" s="69" t="s">
        <v>144</v>
      </c>
    </row>
    <row r="36" spans="1:26" x14ac:dyDescent="0.2">
      <c r="A36" s="160" t="str">
        <f>CONCATENATE(
IF('Crib Sheet'!C34 &lt;= -20,'Crib Sheet'!C27,""),IF(IF('Crib Sheet'!C34 &lt;= -20,'Crib Sheet'!C27,"")&lt;&gt;"",", ",""),
IF('Crib Sheet'!D34 &lt;= -20,'Crib Sheet'!D27,""),IF(IF('Crib Sheet'!D34 &lt;= -20,'Crib Sheet'!D27,"")&lt;&gt;"",", ",""),
IF('Crib Sheet'!E34 &lt;= -20,'Crib Sheet'!E27,""),IF(IF('Crib Sheet'!E34 &lt;= -20,'Crib Sheet'!E27,"")&lt;&gt;"",", ",""),
IF('Crib Sheet'!F34 &lt;= -20,'Crib Sheet'!F27,""),IF(IF('Crib Sheet'!F34 &lt;= -20,'Crib Sheet'!F27,"")&lt;&gt;"",", ",""),
IF('Crib Sheet'!G34 &lt;= -20,'Crib Sheet'!G27,""),IF(IF('Crib Sheet'!G34 &lt;= -20,'Crib Sheet'!G27,"")&lt;&gt;"",", ",""),
IF('Crib Sheet'!H34 &lt;= -20,'Crib Sheet'!H27,""),IF(IF('Crib Sheet'!H34 &lt;= -20,'Crib Sheet'!H27,"")&lt;&gt;"",", ",""),
IF('Crib Sheet'!I34 &lt;= -20,'Crib Sheet'!I27,""),IF(IF('Crib Sheet'!I34 &lt;= -20,'Crib Sheet'!I27,"")&lt;&gt;"",", ",""),
IF('Crib Sheet'!J34 &lt;= -20,'Crib Sheet'!J27,""),IF(IF('Crib Sheet'!J34 &lt;= -20,'Crib Sheet'!J27,"")&lt;&gt;"",", ",""),
IF('Crib Sheet'!K34 &lt;= -20,'Crib Sheet'!K27,""),IF(IF('Crib Sheet'!K34 &lt;= -20,'Crib Sheet'!K27,"")&lt;&gt;"",", ",""),
IF('Crib Sheet'!L34 &lt;= -20,'Crib Sheet'!L27,""),IF(IF('Crib Sheet'!L34 &lt;= -20,'Crib Sheet'!L27,"")&lt;&gt;"",", ",""),
IF('Crib Sheet'!M34 &lt;= -20,'Crib Sheet'!M27,""),IF(IF('Crib Sheet'!M34 &lt;= -20,'Crib Sheet'!M27,"")&lt;&gt;"",", ",""),
IF('Crib Sheet'!N34 &lt;= -20,'Crib Sheet'!N27,""),IF(IF('Crib Sheet'!N34 &lt;= -20,'Crib Sheet'!N27,"")&lt;&gt;"",", ",""),
IF('Crib Sheet'!O34 &lt;= -20,'Crib Sheet'!O27,""),IF(IF('Crib Sheet'!O34 &lt;= -20,'Crib Sheet'!O27,"")&lt;&gt;"",", ",""),
IF('Crib Sheet'!P34 &lt;= -20,'Crib Sheet'!P27,""),IF(IF('Crib Sheet'!P34 &lt;= -20,'Crib Sheet'!P27,"")&lt;&gt;"",", ",""),
IF('Crib Sheet'!Q34 &lt;= -20,'Crib Sheet'!Q27,""),IF(IF('Crib Sheet'!Q34 &lt;= -20,'Crib Sheet'!Q27,"")&lt;&gt;"",", ",""),
IF('Crib Sheet'!R34 &lt;= -20,'Crib Sheet'!R27,""),IF(IF('Crib Sheet'!R34 &lt;= -20,'Crib Sheet'!R27,"")&lt;&gt;"",", ",""),
IF('Crib Sheet'!S34 &lt;= -20,'Crib Sheet'!S27,""),IF(IF('Crib Sheet'!S34 &lt;= -20,'Crib Sheet'!S27,"")&lt;&gt;"",", ",""),
IF('Crib Sheet'!T34 &lt;= -20,'Crib Sheet'!T27,""),IF(IF('Crib Sheet'!T34 &lt;= -20,'Crib Sheet'!T27,"")&lt;&gt;"",", ",""),
IF('Crib Sheet'!U34 &lt;= -20,'Crib Sheet'!U27,""),IF(IF('Crib Sheet'!U34 &lt;= -20,'Crib Sheet'!U27,"")&lt;&gt;"",", ",""),
IF('Crib Sheet'!V34 &lt;= -20,'Crib Sheet'!V27,""),IF(IF('Crib Sheet'!V34 &lt;= -20,'Crib Sheet'!V27,"")&lt;&gt;"",", ",""),
IF('Crib Sheet'!W34 &lt;= -20,'Crib Sheet'!W27,""),IF(IF('Crib Sheet'!W34 &lt;= -20,'Crib Sheet'!W27,"")&lt;&gt;"",", ",""),
IF('Crib Sheet'!X34 &lt;= -20,'Crib Sheet'!X27,""),IF(IF('Crib Sheet'!X34 &lt;= -20,'Crib Sheet'!X27,"")&lt;&gt;"",", ",""),
IF('Crib Sheet'!Y34 &lt;= -20,'Crib Sheet'!Y27,""),IF(IF('Crib Sheet'!Y34 &lt;= -20,'Crib Sheet'!Y27,"")&lt;&gt;"",", ",""),
IF('Crib Sheet'!Z34 &lt;= -20,'Crib Sheet'!Z27,""),IF(IF('Crib Sheet'!Z34 &lt;= -20,'Crib Sheet'!Z27,"")&lt;&gt;"",", ",""),
IF('Crib Sheet'!AA34 &lt;= -20,'Crib Sheet'!AA27,""),IF(IF('Crib Sheet'!AA34 &lt;= -20,'Crib Sheet'!AA27,"")&lt;&gt;"",", ",""),
IF('Crib Sheet'!AB34 &lt;= -20,'Crib Sheet'!AB27,""),IF(IF('Crib Sheet'!AB34 &lt;= -20,'Crib Sheet'!AB27,"")&lt;&gt;"",", ",""),
IF('Crib Sheet'!AC34 &lt;= -20,'Crib Sheet'!AC27,""),IF(IF('Crib Sheet'!AC34 &lt;= -20,'Crib Sheet'!AC27,"")&lt;&gt;"",", ",""),
IF('Crib Sheet'!AD34 &lt;= -20,'Crib Sheet'!AD27,""),IF(IF('Crib Sheet'!AD34 &lt;= -20,'Crib Sheet'!AD27,"")&lt;&gt;"",", ",""),
IF('Crib Sheet'!AH34 &lt;= -20,'Crib Sheet'!AH27,""),IF(IF('Crib Sheet'!AH34 &lt;= -20,'Crib Sheet'!AH27,"")&lt;&gt;"",", ",""),
IF('Crib Sheet'!AI34 &lt;= -20,'Crib Sheet'!AI27,""),IF(IF('Crib Sheet'!AI34 &lt;= -20,'Crib Sheet'!AI27,"")&lt;&gt;"",", ",""),
IF('Crib Sheet'!AJ34 &lt;= -20,'Crib Sheet'!AJ27,""),IF(IF('Crib Sheet'!AJ34 &lt;= -20,'Crib Sheet'!AJ27,"")&lt;&gt;"",", ",""),
IF('Crib Sheet'!AK34 &lt;= -20,'Crib Sheet'!AK27,""),IF(IF('Crib Sheet'!AK34 &lt;= -20,'Crib Sheet'!AK27,"")&lt;&gt;"",", ",""),
IF('Crib Sheet'!AL34 &lt;= -20,'Crib Sheet'!AL27,""),IF(IF('Crib Sheet'!AL34 &lt;= -20,'Crib Sheet'!AL27,"")&lt;&gt;"",", ",""),
IF('Crib Sheet'!AM34 &lt;= -20,'Crib Sheet'!AM27,""),IF(IF('Crib Sheet'!AM34 &lt;= -20,'Crib Sheet'!AM27,"")&lt;&gt;"",", ",""),
IF('Crib Sheet'!AN34 &lt;= -20,'Crib Sheet'!AN27,""),IF(IF('Crib Sheet'!AN34 &lt;= -20,'Crib Sheet'!AN27,"")&lt;&gt;"",", ",""),
IF('Crib Sheet'!AO34 &lt;= -20,'Crib Sheet'!AO27,""),IF(IF('Crib Sheet'!AO34 &lt;= -20,'Crib Sheet'!AO27,"")&lt;&gt;"",", ",""),
IF('Crib Sheet'!AP34 &lt;= -20,'Crib Sheet'!AP27,""),IF(IF('Crib Sheet'!AP34 &lt;= -20,'Crib Sheet'!AP27,"")&lt;&gt;"",", ",""),
IF('Crib Sheet'!AQ34 &lt;= -20,'Crib Sheet'!AQ27,""),IF(IF('Crib Sheet'!AQ34 &lt;= -20,'Crib Sheet'!AQ27,"")&lt;&gt;"",", ",""),
IF('Crib Sheet'!AR34 &lt;= -20,'Crib Sheet'!AR27,""),IF(IF('Crib Sheet'!AR34 &lt;= -20,'Crib Sheet'!AR27,"")&lt;&gt;"",", ",""),
IF('Crib Sheet'!AS34 &lt;= -20,'Crib Sheet'!AS27,""),IF(IF('Crib Sheet'!AS34 &lt;= -20,'Crib Sheet'!AS27,"")&lt;&gt;"",", ",""),
IF('Crib Sheet'!AT34 &lt;= -20,'Crib Sheet'!AT27,""),IF(IF('Crib Sheet'!AT34 &lt;= -20,'Crib Sheet'!AT27,"")&lt;&gt;"",", ",""),
IF('Crib Sheet'!AU34 &lt;= -20,'Crib Sheet'!AU27,""),IF(IF('Crib Sheet'!AU34 &lt;= -20,'Crib Sheet'!AU27,"")&lt;&gt;"",", ",""),
IF('Crib Sheet'!AV34 &lt;= -20,'Crib Sheet'!AV27,""),IF(IF('Crib Sheet'!AV34 &lt;= -20,'Crib Sheet'!AV27,"")&lt;&gt;"",", ",""),
IF('Crib Sheet'!AW34 &lt;= -20,'Crib Sheet'!AW27,""),IF(IF('Crib Sheet'!AW34 &lt;= -20,'Crib Sheet'!AW27,"")&lt;&gt;"",", ",""),
IF('Crib Sheet'!AX34 &lt;= -20,'Crib Sheet'!AX27,""),IF(IF('Crib Sheet'!AX34 &lt;= -20,'Crib Sheet'!AX27,"")&lt;&gt;"",", ",""),
IF('Crib Sheet'!AY34 &lt;= -20,'Crib Sheet'!AY27,""),IF(IF('Crib Sheet'!AY34 &lt;= -20,'Crib Sheet'!AY27,"")&lt;&gt;"",", ",""),
IF('Crib Sheet'!AZ34 &lt;= -20,'Crib Sheet'!AZ27,""),IF(IF('Crib Sheet'!AZ34 &lt;= -20,'Crib Sheet'!AZ27,"")&lt;&gt;"",", ",""),
IF('Crib Sheet'!BA34 &lt;= -20,'Crib Sheet'!BA27,""),IF(IF('Crib Sheet'!BA34 &lt;= -20,'Crib Sheet'!BA27,"")&lt;&gt;"",", ",""),
IF('Crib Sheet'!BB34 &lt;= -20,'Crib Sheet'!BB27,""),IF(IF('Crib Sheet'!BB34 &lt;= -20,'Crib Sheet'!BB27,"")&lt;&gt;"",", ",""),
IF('Crib Sheet'!BC34 &lt;= -20,'Crib Sheet'!BC27,""),IF(IF('Crib Sheet'!BC34 &lt;= -20,'Crib Sheet'!BC27,"")&lt;&gt;"",", ",""),
IF('Crib Sheet'!BD34 &lt;= -20,'Crib Sheet'!BD27,""),IF(IF('Crib Sheet'!BD34 &lt;= -20,'Crib Sheet'!BD27,"")&lt;&gt;"",", ",""),
IF('Crib Sheet'!BE34 &lt;= -20,'Crib Sheet'!BE27,""),IF(IF('Crib Sheet'!BE34 &lt;= -20,'Crib Sheet'!BE27,"")&lt;&gt;"",", ",""),
IF('Crib Sheet'!BF34 &lt;= -20,'Crib Sheet'!BF27,""),IF(IF('Crib Sheet'!BF34 &lt;= -20,'Crib Sheet'!BF27,"")&lt;&gt;"",", ",""),
IF('Crib Sheet'!BG34 &lt;= -20,'Crib Sheet'!BG27,""),IF(IF('Crib Sheet'!BG34 &lt;= -20,'Crib Sheet'!BG27,"")&lt;&gt;"",", ",""),
IF('Crib Sheet'!BH34 &lt;= -20,'Crib Sheet'!BH27,""),IF(IF('Crib Sheet'!BH34 &lt;= -20,'Crib Sheet'!BH27,"")&lt;&gt;"",", ",""),
IF('Crib Sheet'!BI34 &lt;= -20,'Crib Sheet'!BI27,""),IF(IF('Crib Sheet'!BI34 &lt;= -20,'Crib Sheet'!BI27,"")&lt;&gt;"",", ",""),
IF('Crib Sheet'!BJ34 &lt;= -20,'Crib Sheet'!BJ27,""),IF(IF('Crib Sheet'!BJ34 &lt;= -20,'Crib Sheet'!BJ27,"")&lt;&gt;"",", ",""),
IF('Crib Sheet'!BK34 &lt;= -20,'Crib Sheet'!BK27,""),IF(IF('Crib Sheet'!BK34 &lt;= -20,'Crib Sheet'!BK27,"")&lt;&gt;"",", ",""),
IF('Crib Sheet'!BL34 &lt;= -20,'Crib Sheet'!BL27,""),IF(IF('Crib Sheet'!BL34 &lt;= -20,'Crib Sheet'!BL27,"")&lt;&gt;"",", ",""),
IF('Crib Sheet'!BM34 &lt;= -20,'Crib Sheet'!BM27,""),IF(IF('Crib Sheet'!BM34 &lt;= -20,'Crib Sheet'!BM27,"")&lt;&gt;"",", ",""),
IF('Crib Sheet'!BN34 &lt;= -20,'Crib Sheet'!BN27,""),IF(IF('Crib Sheet'!BN34 &lt;= -20,'Crib Sheet'!BN27,"")&lt;&gt;"",", ",""),
IF('Crib Sheet'!BO34 &lt;= -20,'Crib Sheet'!BO27,""),IF(IF('Crib Sheet'!BO34 &lt;= -20,'Crib Sheet'!BO27,"")&lt;&gt;"",", ",""),
IF('Crib Sheet'!BP34 &lt;= -20,'Crib Sheet'!BP27,"")
)</f>
        <v xml:space="preserve">Vol, Val, Trans, Units, ATV, Web Only, Physical Only, Digital Only, Preowned Only, AGE: Under 13, AGE: 13-17, HW Spend, Tech Spend, Clothing Spend, </v>
      </c>
      <c r="B36" s="160"/>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row>
    <row r="37" spans="1:26" x14ac:dyDescent="0.2">
      <c r="A37" s="160"/>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row>
    <row r="42" spans="1:26" x14ac:dyDescent="0.2">
      <c r="H42" s="72"/>
    </row>
  </sheetData>
  <mergeCells count="3">
    <mergeCell ref="A28:Z29"/>
    <mergeCell ref="A32:Z33"/>
    <mergeCell ref="A36:Z3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Segment Clustering</vt:lpstr>
      <vt:lpstr>Crib Sheet</vt:lpstr>
      <vt:lpstr>1) GAME Rookies</vt:lpstr>
      <vt:lpstr>2) Casual Acquaintance</vt:lpstr>
      <vt:lpstr>3) Pocket Regulars</vt:lpstr>
      <vt:lpstr>4) Occasional Trippers</vt:lpstr>
      <vt:lpstr>5) Single Splurgers</vt:lpstr>
      <vt:lpstr>6) Average Shoppers</vt:lpstr>
      <vt:lpstr>7) Middleweight Spenders</vt:lpstr>
      <vt:lpstr>8) Big Time Spenders</vt:lpstr>
      <vt:lpstr>9) Top Elite</vt:lpstr>
      <vt:lpstr>Crib Data</vt:lpstr>
    </vt:vector>
  </TitlesOfParts>
  <Company>Game Retail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System Administrator</dc:creator>
  <cp:lastModifiedBy>Alastair Waldsax</cp:lastModifiedBy>
  <dcterms:created xsi:type="dcterms:W3CDTF">2016-11-25T15:35:50Z</dcterms:created>
  <dcterms:modified xsi:type="dcterms:W3CDTF">2024-08-06T10:08:22Z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8aa95ff-d80e-43dc-a37c-a2da3c05a1db_Enabled">
    <vt:lpwstr>true</vt:lpwstr>
  </property>
  <property fmtid="{D5CDD505-2E9C-101B-9397-08002B2CF9AE}" pid="3" name="MSIP_Label_58aa95ff-d80e-43dc-a37c-a2da3c05a1db_SetDate">
    <vt:lpwstr>2023-08-07T08:56:27Z</vt:lpwstr>
  </property>
  <property fmtid="{D5CDD505-2E9C-101B-9397-08002B2CF9AE}" pid="4" name="MSIP_Label_58aa95ff-d80e-43dc-a37c-a2da3c05a1db_Method">
    <vt:lpwstr>Standard</vt:lpwstr>
  </property>
  <property fmtid="{D5CDD505-2E9C-101B-9397-08002B2CF9AE}" pid="5" name="MSIP_Label_58aa95ff-d80e-43dc-a37c-a2da3c05a1db_Name">
    <vt:lpwstr>FRS_GENERAL_01</vt:lpwstr>
  </property>
  <property fmtid="{D5CDD505-2E9C-101B-9397-08002B2CF9AE}" pid="6" name="MSIP_Label_58aa95ff-d80e-43dc-a37c-a2da3c05a1db_SiteId">
    <vt:lpwstr>b4a8e931-f8f4-4453-b7db-c5f6476641f0</vt:lpwstr>
  </property>
  <property fmtid="{D5CDD505-2E9C-101B-9397-08002B2CF9AE}" pid="7" name="MSIP_Label_58aa95ff-d80e-43dc-a37c-a2da3c05a1db_ActionId">
    <vt:lpwstr>6d779531-9c69-46e6-83d6-dd5ad075d7d5</vt:lpwstr>
  </property>
  <property fmtid="{D5CDD505-2E9C-101B-9397-08002B2CF9AE}" pid="8" name="MSIP_Label_58aa95ff-d80e-43dc-a37c-a2da3c05a1db_ContentBits">
    <vt:lpwstr>0</vt:lpwstr>
  </property>
</Properties>
</file>