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54CCC1CC-A15A-4745-B08A-196C775C95D1}" xr6:coauthVersionLast="45" xr6:coauthVersionMax="45" xr10:uidLastSave="{00000000-0000-0000-0000-000000000000}"/>
  <bookViews>
    <workbookView xWindow="30" yWindow="2895" windowWidth="20235" windowHeight="17775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8" i="1" l="1"/>
  <c r="AB18" i="6" l="1"/>
  <c r="AB17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<sst xmlns="http://schemas.openxmlformats.org/spreadsheetml/2006/main" count="225" uniqueCount="65">
  <si>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</si>
  <si>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</si>
  <si>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</si>
  <si>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</si>
  <si>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</si>
  <si>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</si>
  <si>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</si>
  <si>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</si>
  <si>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</si>
  <si>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</si>
  <si>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</si>
  <si>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</si>
  <si>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</si>
  <si>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</si>
  <si>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</si>
  <si>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</si>
  <si>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</si>
  <si>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</si>
  <si>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</si>
  <si>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</si>
  <si>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</si>
  <si>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</si>
  <si>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</si>
  <si>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</si>
  <si>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</si>
  <si>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</si>
  <si>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</si>
  <si>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</si>
  <si>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</si>
  <si>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</si>
  <si>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</si>
  <si>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</si>
  <si>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</si>
  <si>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</si>
  <si>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</si>
  <si>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</si>
  <si>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</si>
  <si>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</si>
  <si>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</si>
  <si>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</si>
  <si>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</si>
  <si>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</si>
  <si>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</si>
  <si>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</si>
  <si>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</si>
  <si>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</si>
  <si>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</si>
  <si>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</si>
  <si>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</si>
  <si>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</si>
  <si>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</si>
  <si>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</si>
  <si>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</si>
  <si>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</si>
  <si>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</si>
  <si>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</si>
  <si>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</si>
  <si>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</si>
  <si>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</si>
  <si>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</si>
  <si>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</si>
  <si>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</si>
  <si>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</si>
  <si>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https://www.ge.ch/covid-19-coronavirus-geneve/situation-epidemiologique-geneve</t>
  </si>
  <si>
    <t>@ThomasGriessen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</si>
</sst>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vd.ch/toutes-les-actualites/hotline-et-informations-sur-le-coronavirus/" TargetMode="External"/><Relationship Id="rId18" Type="http://schemas.openxmlformats.org/officeDocument/2006/relationships/hyperlink" Target="https://www.gr.ch/DE/institutionen/verwaltung/djsg/ga/coronavirus/info/Seiten/Start.aspx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gesundheit.lu.ch/themen/Humanmedizin/Infektionskrankheiten/Coronavirus" TargetMode="External"/><Relationship Id="rId17" Type="http://schemas.openxmlformats.org/officeDocument/2006/relationships/hyperlink" Target="https://www.coronavirus.bs.ch/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baselland.ch/" TargetMode="External"/><Relationship Id="rId20" Type="http://schemas.openxmlformats.org/officeDocument/2006/relationships/hyperlink" Target="https://www.fr.ch/de/covid19/gesundheit/covid-19/coronavirus-entwicklungen-der-situation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coronavirus-geneve/situation-epidemiologique-geneve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sh.ch/CMS/Webseite/Kanton-Schaffhausen/Beh-rde/Verwaltung/Departement-des-Innern/Gesundheitsamt-3209198-DE.html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www.tg.ch/news/fachdossier-coronavirus.html/1055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"/>
  <sheetViews>
    <sheetView tabSelected="1" workbookViewId="0">
      <selection activeCell="X26" sqref="X26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f>I3-9</f>
        <v>15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206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f>I4-8</f>
        <v>24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261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f>I5-1</f>
        <v>32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325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f>I6-26</f>
        <v>33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365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f>I7-7</f>
        <v>59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496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f>I8-14</f>
        <v>66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626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f>I9-24</f>
        <v>80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855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f>I10-92</f>
        <v>104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140</v>
      </c>
      <c r="AB9" s="4">
        <f t="shared" si="0"/>
        <v>1156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f>I11-85</f>
        <v>196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1446</v>
      </c>
    </row>
    <row r="11" spans="1:28" x14ac:dyDescent="0.25">
      <c r="A11" s="1">
        <v>43905</v>
      </c>
      <c r="I11">
        <f>I12-92</f>
        <v>281</v>
      </c>
      <c r="T11">
        <v>13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G12">
        <v>144</v>
      </c>
      <c r="I12">
        <f>I13-122</f>
        <v>373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G13">
        <v>165</v>
      </c>
      <c r="I13">
        <f>I14-134</f>
        <v>495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f>I15-197</f>
        <v>629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3674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f>I16-168</f>
        <v>826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4954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994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6249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418</v>
      </c>
      <c r="F17">
        <v>282</v>
      </c>
      <c r="G17">
        <v>299</v>
      </c>
      <c r="H17">
        <v>136</v>
      </c>
      <c r="I17">
        <v>1048</v>
      </c>
      <c r="J17">
        <v>21</v>
      </c>
      <c r="K17">
        <v>239</v>
      </c>
      <c r="L17">
        <v>49</v>
      </c>
      <c r="M17">
        <v>109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1676</v>
      </c>
      <c r="Y17">
        <v>359</v>
      </c>
      <c r="AB17" s="4">
        <f>SUM(B17:AA17)+AA16+Z16</f>
        <v>7140</v>
      </c>
    </row>
    <row r="18" spans="1:28" x14ac:dyDescent="0.25">
      <c r="A18" s="1">
        <v>43912</v>
      </c>
      <c r="G18">
        <v>358</v>
      </c>
      <c r="U18">
        <v>75</v>
      </c>
      <c r="V18">
        <v>939</v>
      </c>
      <c r="AB18" s="4">
        <f>AB17+G18-G17+U18-U17+V18-V17</f>
        <v>7239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18"/>
  <sheetViews>
    <sheetView workbookViewId="0">
      <selection activeCell="Z23" sqref="Z23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E2">
        <v>0</v>
      </c>
      <c r="I2">
        <v>0</v>
      </c>
      <c r="AA2">
        <v>0</v>
      </c>
      <c r="AB2" s="4"/>
    </row>
    <row r="3" spans="1:28" x14ac:dyDescent="0.25">
      <c r="A3" s="1">
        <v>43897</v>
      </c>
      <c r="E3">
        <v>0</v>
      </c>
      <c r="I3">
        <v>0</v>
      </c>
      <c r="AA3">
        <v>0</v>
      </c>
      <c r="AB3" s="4"/>
    </row>
    <row r="4" spans="1:28" x14ac:dyDescent="0.25">
      <c r="A4" s="1">
        <v>43898</v>
      </c>
      <c r="E4">
        <v>0</v>
      </c>
      <c r="I4">
        <v>0</v>
      </c>
      <c r="AA4">
        <v>0</v>
      </c>
      <c r="AB4" s="4"/>
    </row>
    <row r="5" spans="1:28" x14ac:dyDescent="0.25">
      <c r="A5" s="1">
        <v>43899</v>
      </c>
      <c r="E5">
        <v>0</v>
      </c>
      <c r="I5">
        <v>1</v>
      </c>
      <c r="AA5">
        <v>0</v>
      </c>
      <c r="AB5" s="4"/>
    </row>
    <row r="6" spans="1:28" x14ac:dyDescent="0.25">
      <c r="A6" s="1">
        <v>43900</v>
      </c>
      <c r="E6">
        <v>0</v>
      </c>
      <c r="I6">
        <v>2</v>
      </c>
      <c r="AA6">
        <v>0</v>
      </c>
      <c r="AB6" s="4"/>
    </row>
    <row r="7" spans="1:28" x14ac:dyDescent="0.25">
      <c r="A7" s="1">
        <v>43901</v>
      </c>
      <c r="E7">
        <v>0</v>
      </c>
      <c r="I7">
        <v>2</v>
      </c>
      <c r="AA7">
        <v>0</v>
      </c>
      <c r="AB7" s="4"/>
    </row>
    <row r="8" spans="1:28" x14ac:dyDescent="0.25">
      <c r="A8" s="1">
        <v>43902</v>
      </c>
      <c r="E8">
        <v>0</v>
      </c>
      <c r="I8">
        <v>2</v>
      </c>
      <c r="AA8">
        <v>0</v>
      </c>
      <c r="AB8" s="4"/>
    </row>
    <row r="9" spans="1:28" x14ac:dyDescent="0.25">
      <c r="A9" s="1">
        <v>43903</v>
      </c>
      <c r="E9">
        <v>0</v>
      </c>
      <c r="I9">
        <v>2</v>
      </c>
      <c r="X9">
        <v>2</v>
      </c>
      <c r="Y9">
        <v>1</v>
      </c>
      <c r="AA9">
        <v>0</v>
      </c>
      <c r="AB9" s="4"/>
    </row>
    <row r="10" spans="1:28" x14ac:dyDescent="0.25">
      <c r="A10" s="1">
        <v>43904</v>
      </c>
      <c r="E10">
        <v>0</v>
      </c>
      <c r="I10">
        <v>2</v>
      </c>
      <c r="X10">
        <v>3</v>
      </c>
      <c r="Y10">
        <v>1</v>
      </c>
      <c r="AB10" s="4"/>
    </row>
    <row r="11" spans="1:28" x14ac:dyDescent="0.25">
      <c r="A11" s="1">
        <v>43905</v>
      </c>
      <c r="E11">
        <v>0</v>
      </c>
      <c r="G11">
        <v>2</v>
      </c>
      <c r="I11">
        <v>4</v>
      </c>
      <c r="V11">
        <v>6</v>
      </c>
      <c r="X11">
        <v>4</v>
      </c>
      <c r="Y11">
        <v>1</v>
      </c>
      <c r="AB11" s="4"/>
    </row>
    <row r="12" spans="1:28" x14ac:dyDescent="0.25">
      <c r="A12" s="1">
        <v>43906</v>
      </c>
      <c r="E12">
        <v>1</v>
      </c>
      <c r="G12">
        <v>4</v>
      </c>
      <c r="I12">
        <v>4</v>
      </c>
      <c r="V12">
        <v>8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D17">
        <v>1</v>
      </c>
      <c r="E17">
        <v>3</v>
      </c>
      <c r="F17">
        <v>3</v>
      </c>
      <c r="G17">
        <v>5</v>
      </c>
      <c r="H17">
        <v>1</v>
      </c>
      <c r="I17">
        <v>8</v>
      </c>
      <c r="K17">
        <v>3</v>
      </c>
      <c r="N17">
        <v>2</v>
      </c>
      <c r="V17">
        <v>28</v>
      </c>
      <c r="X17">
        <v>15</v>
      </c>
      <c r="Y17">
        <v>9</v>
      </c>
      <c r="AA17">
        <v>3</v>
      </c>
      <c r="AB17" s="4">
        <f>SUM(B17:AA17)</f>
        <v>82</v>
      </c>
    </row>
    <row r="18" spans="1:28" x14ac:dyDescent="0.25">
      <c r="A18" s="1">
        <v>43912</v>
      </c>
      <c r="B18">
        <v>1</v>
      </c>
      <c r="D18">
        <v>1</v>
      </c>
      <c r="E18">
        <v>3</v>
      </c>
      <c r="F18">
        <v>3</v>
      </c>
      <c r="G18">
        <v>5</v>
      </c>
      <c r="H18">
        <v>1</v>
      </c>
      <c r="I18">
        <v>8</v>
      </c>
      <c r="K18">
        <v>3</v>
      </c>
      <c r="N18">
        <v>2</v>
      </c>
      <c r="V18">
        <v>37</v>
      </c>
      <c r="X18">
        <v>15</v>
      </c>
      <c r="Y18">
        <v>9</v>
      </c>
      <c r="AA18">
        <v>3</v>
      </c>
      <c r="AB18" s="4">
        <f>SUM(B18:AA18)</f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workbookViewId="0">
      <selection activeCell="B17" sqref="B17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63</v>
      </c>
      <c r="C13" s="3" t="s">
        <v>64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4" r:id="rId12" xr:uid="{EDD4802E-432B-4800-A01A-91A6027A11EF}"/>
    <hyperlink ref="B15" r:id="rId13" xr:uid="{BB97D922-F236-484B-9A6A-5EC1C87ED5F6}"/>
    <hyperlink ref="B16" r:id="rId14" xr:uid="{5E4E04C7-A68C-4DC8-9547-5DA33AB3469E}"/>
    <hyperlink ref="B17" r:id="rId15" xr:uid="{6D3273C1-5FFA-4B84-8BD6-E04F2ABC952F}"/>
    <hyperlink ref="B18" r:id="rId16" xr:uid="{BD05A047-E32B-4A12-BE51-6351F4C7C42F}"/>
    <hyperlink ref="B19" r:id="rId17" xr:uid="{38512648-04E5-4491-96AA-EF48D53636AB}"/>
    <hyperlink ref="B8" r:id="rId18" xr:uid="{31E99BB6-82A4-4C45-B793-5F63A7878891}"/>
    <hyperlink ref="B20" r:id="rId19" xr:uid="{1EAFE4A5-0491-4F61-9BF3-31053EEEC247}"/>
    <hyperlink ref="B21" r:id="rId20" xr:uid="{D97958E5-3E9B-4AE6-83ED-1BD900EA7199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Q28" sqref="O2:Q28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47.1</v>
      </c>
      <c r="O2" t="s">
        <v>0</v>
      </c>
      <c r="P2" t="s">
        <v>55</v>
      </c>
      <c r="Q2">
        <f t="shared" ref="Q2:Q27" si="0">ROUND(L2*M2,0)</f>
        <v>716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34</v>
      </c>
      <c r="O3" t="s">
        <v>1</v>
      </c>
      <c r="P3" t="s">
        <v>55</v>
      </c>
      <c r="Q3">
        <f t="shared" si="0"/>
        <v>352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181.2</v>
      </c>
      <c r="O4" t="s">
        <v>21</v>
      </c>
      <c r="P4" t="s">
        <v>55</v>
      </c>
      <c r="Q4">
        <f t="shared" si="0"/>
        <v>1448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25.8</v>
      </c>
      <c r="O5" t="s">
        <v>18</v>
      </c>
      <c r="P5" t="s">
        <v>55</v>
      </c>
      <c r="Q5">
        <f t="shared" si="0"/>
        <v>175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27</v>
      </c>
      <c r="O6" t="s">
        <v>16</v>
      </c>
      <c r="P6" t="s">
        <v>55</v>
      </c>
      <c r="Q6">
        <f t="shared" si="0"/>
        <v>137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94.3</v>
      </c>
      <c r="O7" t="s">
        <v>24</v>
      </c>
      <c r="P7" t="s">
        <v>55</v>
      </c>
      <c r="Q7">
        <f t="shared" si="0"/>
        <v>467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22.5</v>
      </c>
      <c r="O8" t="s">
        <v>2</v>
      </c>
      <c r="P8" t="s">
        <v>55</v>
      </c>
      <c r="Q8">
        <f t="shared" si="0"/>
        <v>92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257.8</v>
      </c>
      <c r="O9" t="s">
        <v>20</v>
      </c>
      <c r="P9" t="s">
        <v>55</v>
      </c>
      <c r="Q9">
        <f t="shared" si="0"/>
        <v>911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91.3</v>
      </c>
      <c r="O10" t="s">
        <v>22</v>
      </c>
      <c r="P10" t="s">
        <v>55</v>
      </c>
      <c r="Q10">
        <f t="shared" si="0"/>
        <v>314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42.7</v>
      </c>
      <c r="O11" t="s">
        <v>9</v>
      </c>
      <c r="P11" t="s">
        <v>55</v>
      </c>
      <c r="Q11">
        <f t="shared" si="0"/>
        <v>136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83.3</v>
      </c>
      <c r="O12" t="s">
        <v>12</v>
      </c>
      <c r="P12" t="s">
        <v>55</v>
      </c>
      <c r="Q12">
        <f t="shared" si="0"/>
        <v>240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15.9</v>
      </c>
      <c r="O13" t="s">
        <v>19</v>
      </c>
      <c r="P13" t="s">
        <v>55</v>
      </c>
      <c r="Q13">
        <f t="shared" si="0"/>
        <v>44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21.2</v>
      </c>
      <c r="O14" t="s">
        <v>10</v>
      </c>
      <c r="P14" t="s">
        <v>55</v>
      </c>
      <c r="Q14">
        <f t="shared" si="0"/>
        <v>58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106.9</v>
      </c>
      <c r="O15" t="s">
        <v>17</v>
      </c>
      <c r="P15" t="s">
        <v>55</v>
      </c>
      <c r="Q15">
        <f t="shared" si="0"/>
        <v>212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173</v>
      </c>
      <c r="O16" t="s">
        <v>11</v>
      </c>
      <c r="P16" t="s">
        <v>55</v>
      </c>
      <c r="Q16">
        <f t="shared" si="0"/>
        <v>337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73.5</v>
      </c>
      <c r="O17" t="s">
        <v>23</v>
      </c>
      <c r="P17" t="s">
        <v>55</v>
      </c>
      <c r="Q17">
        <f t="shared" si="0"/>
        <v>131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35.200000000000003</v>
      </c>
      <c r="O18" t="s">
        <v>4</v>
      </c>
      <c r="P18" t="s">
        <v>55</v>
      </c>
      <c r="Q18">
        <f t="shared" si="0"/>
        <v>56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27</v>
      </c>
      <c r="O19" t="s">
        <v>8</v>
      </c>
      <c r="P19" t="s">
        <v>55</v>
      </c>
      <c r="Q19">
        <f t="shared" si="0"/>
        <v>34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20.7</v>
      </c>
      <c r="O20" t="s">
        <v>13</v>
      </c>
      <c r="P20" t="s">
        <v>55</v>
      </c>
      <c r="Q20">
        <f t="shared" si="0"/>
        <v>17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49</v>
      </c>
      <c r="O21" t="s">
        <v>25</v>
      </c>
      <c r="P21" t="s">
        <v>55</v>
      </c>
      <c r="Q21">
        <f t="shared" si="0"/>
        <v>36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39.799999999999997</v>
      </c>
      <c r="O22" t="s">
        <v>14</v>
      </c>
      <c r="P22" t="s">
        <v>55</v>
      </c>
      <c r="Q22">
        <f t="shared" si="0"/>
        <v>22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62.5</v>
      </c>
      <c r="O23" t="s">
        <v>6</v>
      </c>
      <c r="P23" t="s">
        <v>55</v>
      </c>
      <c r="Q23">
        <f t="shared" si="0"/>
        <v>27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52</v>
      </c>
      <c r="O24" t="s">
        <v>7</v>
      </c>
      <c r="P24" t="s">
        <v>55</v>
      </c>
      <c r="Q24">
        <f t="shared" si="0"/>
        <v>21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50.2</v>
      </c>
      <c r="O25" t="s">
        <v>5</v>
      </c>
      <c r="P25" t="s">
        <v>55</v>
      </c>
      <c r="Q25">
        <f t="shared" si="0"/>
        <v>19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16.5</v>
      </c>
      <c r="O26" t="s">
        <v>3</v>
      </c>
      <c r="P26" t="s">
        <v>55</v>
      </c>
      <c r="Q26">
        <f t="shared" si="0"/>
        <v>6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18.600000000000001</v>
      </c>
      <c r="O27" t="s">
        <v>15</v>
      </c>
      <c r="P27" t="s">
        <v>55</v>
      </c>
      <c r="Q27">
        <f t="shared" si="0"/>
        <v>3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6011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2020-03-22T10:55:16Z</dcterms:modified>
</cp:coreProperties>
</file>