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voiesnavigablesdefrance.sharepoint.com/sites/CodirDIEE/Documents partages/DGH/13_Animation_Reseau_Secheresse/Suivi des réserves en eau/"/>
    </mc:Choice>
  </mc:AlternateContent>
  <xr:revisionPtr revIDLastSave="1705" documentId="8_{FB6411C7-D939-4F4B-85F1-22C8E338BA2E}" xr6:coauthVersionLast="47" xr6:coauthVersionMax="47" xr10:uidLastSave="{68580EB5-4CC7-44CD-B295-9A53FB7FADF7}"/>
  <bookViews>
    <workbookView xWindow="-28920" yWindow="-4785" windowWidth="29040" windowHeight="15840" tabRatio="797" xr2:uid="{00000000-000D-0000-FFFF-FFFF00000000}"/>
  </bookViews>
  <sheets>
    <sheet name="Réservoirs" sheetId="60" r:id="rId1"/>
    <sheet name="Autres" sheetId="61" r:id="rId2"/>
    <sheet name="Notice" sheetId="62" r:id="rId3"/>
    <sheet name="Feuil1" sheetId="63" r:id="rId4"/>
  </sheets>
  <definedNames>
    <definedName name="_xlnm._FilterDatabase" localSheetId="1" hidden="1">Autres!$A$4:$P$16</definedName>
    <definedName name="_xlnm._FilterDatabase" localSheetId="0" hidden="1">Réservoirs!$A$4:$X$54</definedName>
    <definedName name="_xlnm.Print_Area" localSheetId="1">Autres!$A$1:$M$16</definedName>
    <definedName name="_xlnm.Print_Area" localSheetId="0">Réservoirs!$A$1:$R$54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60" l="1"/>
  <c r="H10" i="60"/>
  <c r="H6" i="60"/>
  <c r="H7" i="60"/>
  <c r="H8" i="60"/>
  <c r="H5" i="60"/>
  <c r="K11" i="60"/>
  <c r="H11" i="60" s="1"/>
  <c r="M14" i="60" l="1"/>
  <c r="J16" i="60"/>
  <c r="K16" i="60"/>
  <c r="G16" i="60"/>
  <c r="J53" i="60"/>
  <c r="K53" i="60"/>
  <c r="J13" i="61"/>
  <c r="J12" i="61"/>
  <c r="J10" i="61"/>
  <c r="J9" i="61"/>
  <c r="J8" i="61"/>
  <c r="J7" i="61"/>
  <c r="J28" i="60" l="1"/>
  <c r="K28" i="60"/>
  <c r="G28" i="60"/>
  <c r="G40" i="60"/>
  <c r="G48" i="60"/>
  <c r="J48" i="60"/>
  <c r="K48" i="60"/>
  <c r="G51" i="60"/>
  <c r="J40" i="60"/>
  <c r="K40" i="60"/>
  <c r="G54" i="60"/>
  <c r="K54" i="60" l="1"/>
  <c r="J54" i="60"/>
  <c r="M12" i="60"/>
  <c r="M16" i="60"/>
  <c r="M6" i="60"/>
  <c r="M8" i="60"/>
  <c r="M5" i="60"/>
  <c r="J9" i="60"/>
  <c r="K9" i="60"/>
  <c r="G9" i="60"/>
  <c r="M9" i="60" l="1"/>
  <c r="M32" i="60"/>
  <c r="M34" i="60"/>
  <c r="M33" i="60"/>
  <c r="M30" i="60"/>
  <c r="K51" i="60" l="1"/>
  <c r="J51" i="60"/>
  <c r="M50" i="60"/>
  <c r="M51" i="60" s="1"/>
  <c r="M41" i="60"/>
  <c r="M46" i="60"/>
  <c r="M44" i="60"/>
  <c r="M42" i="60"/>
  <c r="M38" i="60"/>
  <c r="M39" i="60"/>
  <c r="M37" i="60"/>
  <c r="M35" i="60"/>
  <c r="M29" i="60"/>
  <c r="M31" i="60"/>
  <c r="M21" i="60"/>
  <c r="M19" i="60"/>
  <c r="M27" i="60"/>
  <c r="M23" i="60"/>
  <c r="M22" i="60"/>
  <c r="M25" i="60"/>
  <c r="M20" i="60"/>
  <c r="M53" i="60" l="1"/>
  <c r="M54" i="60"/>
  <c r="M28" i="60"/>
  <c r="M48" i="60"/>
  <c r="M40" i="60"/>
  <c r="G53"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tc={BC9EAABC-4F9C-4AF8-BC9D-C0D54969CA3F}</author>
    <author>tc={78A61D71-521D-4D2E-9F07-3CEE5BFF61B9}</author>
    <author>tc={CB93DB0E-12B7-4C27-87F2-CA0CC3A923B1}</author>
    <author>tc={C11BD18C-3E8E-489A-A6B2-4CFD89975E95}</author>
    <author>BOULOGNE CECILE, VNF/DG/DIMOA/UO Lyon+Beaucaire</author>
  </authors>
  <commentList>
    <comment ref="J19" authorId="0" shapeId="0" xr:uid="{BC9EAABC-4F9C-4AF8-BC9D-C0D54969CA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Travaux programmés en 2025 sur le redimensionnement de l'évacuateur de crue</t>
      </text>
    </comment>
    <comment ref="J36" authorId="1" shapeId="0" xr:uid="{78A61D71-521D-4D2E-9F07-3CEE5BFF61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Travaux programmés sous 5 ans ?</t>
      </text>
    </comment>
    <comment ref="J45" authorId="2" shapeId="0" xr:uid="{CB93DB0E-12B7-4C27-87F2-CA0CC3A92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Travaux programmés en 2026 - Impact sur capacité max ?</t>
      </text>
    </comment>
    <comment ref="J49" authorId="3" shapeId="0" xr:uid="{C11BD18C-3E8E-489A-A6B2-4CFD89975E9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vérifier Arrêté récemment reçu - a vérifier quand cela sera opérationnel </t>
      </text>
    </comment>
    <comment ref="J54" authorId="4" shapeId="0" xr:uid="{D3562274-2E1F-4D46-BD41-DC3A5C10C586}">
      <text>
        <r>
          <rPr>
            <b/>
            <sz val="9"/>
            <color indexed="81"/>
            <rFont val="Tahoma"/>
            <family val="2"/>
          </rPr>
          <t>BOULOGNE CECILE, VNF/DG/DIMOA/UO Lyon+Beaucaire:</t>
        </r>
        <r>
          <rPr>
            <sz val="9"/>
            <color indexed="81"/>
            <rFont val="Tahoma"/>
            <family val="2"/>
          </rPr>
          <t xml:space="preserve">
1.5Mm3 d'écart avec remontée MAA lié à Gondrexange</t>
        </r>
      </text>
    </comment>
  </commentList>
</comments>
</file>

<file path=xl/sharedStrings.xml><?xml version="1.0" encoding="utf-8"?>
<sst xmlns="http://schemas.openxmlformats.org/spreadsheetml/2006/main" count="560" uniqueCount="179">
  <si>
    <t>Synthèse des caractéristiques des barrages réservoirs de VNF</t>
  </si>
  <si>
    <t>Est</t>
  </si>
  <si>
    <t>Voies d'eau</t>
  </si>
  <si>
    <t>Barrages réservoirs</t>
  </si>
  <si>
    <t>Versant</t>
  </si>
  <si>
    <t>Agence de l'eau</t>
  </si>
  <si>
    <t>Capacité maximale historique (en Mm3)</t>
  </si>
  <si>
    <t>Capacité maximale actualisée (en Mm3)</t>
  </si>
  <si>
    <t>Culot (en Mm3)</t>
  </si>
  <si>
    <t>Capacité maximale utile (en Mm3)</t>
  </si>
  <si>
    <t>Intégré au suivi national des réserves en eau</t>
  </si>
  <si>
    <t>Commentaires</t>
  </si>
  <si>
    <t>Instrumenté</t>
  </si>
  <si>
    <t>Remontée automatisée</t>
  </si>
  <si>
    <t>Information sous AGHYRE</t>
  </si>
  <si>
    <t>Mode de saisie sous Aghyre
Automatique / manuelle</t>
  </si>
  <si>
    <t>Profondeur de données disponibles sous AGHYRE (Etat au 01/04/2025)</t>
  </si>
  <si>
    <t>Direction territoriale du Nord-Est</t>
  </si>
  <si>
    <t>Canal entre Champagne et Bourgogne</t>
  </si>
  <si>
    <t>Charmes</t>
  </si>
  <si>
    <t>Seine-Normandie</t>
  </si>
  <si>
    <t>Oui</t>
  </si>
  <si>
    <t>Automatique</t>
  </si>
  <si>
    <t>Liez</t>
  </si>
  <si>
    <t>Non</t>
  </si>
  <si>
    <t>Manuelle</t>
  </si>
  <si>
    <t>1976</t>
  </si>
  <si>
    <t>Mouche</t>
  </si>
  <si>
    <t>Vingeanne</t>
  </si>
  <si>
    <t>Rhône-méditérannée-Corse</t>
  </si>
  <si>
    <t>Système alimentaire du canal entre Champagne et Bourgogne</t>
  </si>
  <si>
    <t>Canal des Vosges</t>
  </si>
  <si>
    <t>Etang de Bouzey</t>
  </si>
  <si>
    <t>Rhin-Meuse</t>
  </si>
  <si>
    <t>1998</t>
  </si>
  <si>
    <t>Canal des Ardennes</t>
  </si>
  <si>
    <t>Etang de Bairon</t>
  </si>
  <si>
    <t>Aisne et Meuse</t>
  </si>
  <si>
    <t>2000</t>
  </si>
  <si>
    <t>Canal de la Marne au Rhin, branche Est</t>
  </si>
  <si>
    <t>Etang de Parroy</t>
  </si>
  <si>
    <t>2019</t>
  </si>
  <si>
    <t>Etang de Réchicourt</t>
  </si>
  <si>
    <t>Volume faible non mobilisable pour des raisons techniques (conduites non fonctionnelles).</t>
  </si>
  <si>
    <t>Aucune donnée / Uniquement le référentiel</t>
  </si>
  <si>
    <t>Direction territoriale
 de Strasbourg</t>
  </si>
  <si>
    <t>Stock</t>
  </si>
  <si>
    <t>1990</t>
  </si>
  <si>
    <t>Gondrexange</t>
  </si>
  <si>
    <t xml:space="preserve">Canal de la Sarre </t>
  </si>
  <si>
    <t>Mittersheim</t>
  </si>
  <si>
    <t>Canal du Rhône au Rhin, branche Sud</t>
  </si>
  <si>
    <t>Champagney</t>
  </si>
  <si>
    <t>1995</t>
  </si>
  <si>
    <t xml:space="preserve">Direction territoriale de Centre Bourgogne
</t>
  </si>
  <si>
    <t>Canal du Centre</t>
  </si>
  <si>
    <t>Plessis</t>
  </si>
  <si>
    <t>Loire-Bretagne</t>
  </si>
  <si>
    <t>1977</t>
  </si>
  <si>
    <t>Berthaud</t>
  </si>
  <si>
    <t>Torcy-neuf</t>
  </si>
  <si>
    <t>Torcy-Vieux</t>
  </si>
  <si>
    <t>Montchanin</t>
  </si>
  <si>
    <t>Ne peut plus être utilisé car ne possède plus d'ouvrage pour le vider</t>
  </si>
  <si>
    <t>2024</t>
  </si>
  <si>
    <t>Longpendu</t>
  </si>
  <si>
    <t>Bondilly</t>
  </si>
  <si>
    <t xml:space="preserve">Barrage trop petit pour être intégré au suivi de la DT. Il n'est aujourd'hui pas utilisé comme une réserve. Il est vidé uniquement en cas de trop plein. Avec une autre gestion, il pourrait toutefois intégrer le suivi. </t>
  </si>
  <si>
    <t>La Motte</t>
  </si>
  <si>
    <t>Barrage  qui n'est jamais utilisé. Plein en permanence. Il est alimenté par les autres réserves en eau</t>
  </si>
  <si>
    <t>Montaubry</t>
  </si>
  <si>
    <t>Système alimentaire du canal du Centre</t>
  </si>
  <si>
    <t>Canal de Briare</t>
  </si>
  <si>
    <t>Moutiers</t>
  </si>
  <si>
    <t>Seine</t>
  </si>
  <si>
    <t>2010</t>
  </si>
  <si>
    <t>Charmoy</t>
  </si>
  <si>
    <t xml:space="preserve">L'ouvrage se trouve à l'amont de bourdon. Il n'est pas pris en compte dans les calcul car minisucule par rapport à Bourdon. C'est une réserve même si non suivi à l'échelle de la DT. </t>
  </si>
  <si>
    <t>Bourdon</t>
  </si>
  <si>
    <t>1970</t>
  </si>
  <si>
    <t>Lelu</t>
  </si>
  <si>
    <t>Loire</t>
  </si>
  <si>
    <t xml:space="preserve">Réserve qui pourrait être intéressante mais non utilisée en raison de Natura 2000. L'ouvrage est manipulé une fois par an pour découvrir les berges natura 2000. A partir du 1er mai l'ouvrage est ouvert. </t>
  </si>
  <si>
    <t>Petit Bouza</t>
  </si>
  <si>
    <t>Grand Bouza</t>
  </si>
  <si>
    <t>Beaurois</t>
  </si>
  <si>
    <t>2011</t>
  </si>
  <si>
    <t>Grand-Rue</t>
  </si>
  <si>
    <t>Cahauderie</t>
  </si>
  <si>
    <t>2012</t>
  </si>
  <si>
    <t>Tuilerie</t>
  </si>
  <si>
    <t>Château</t>
  </si>
  <si>
    <t>Système alimentaire du canal de Briare</t>
  </si>
  <si>
    <t>Canal de Bourgogne</t>
  </si>
  <si>
    <t>Pont-et-Massène</t>
  </si>
  <si>
    <t>Yonne</t>
  </si>
  <si>
    <t>Grosbois 1</t>
  </si>
  <si>
    <t>Grosbois 2</t>
  </si>
  <si>
    <t>Cercey</t>
  </si>
  <si>
    <t>Panthier</t>
  </si>
  <si>
    <t>Saône</t>
  </si>
  <si>
    <t>Tillot</t>
  </si>
  <si>
    <t>Chazilly</t>
  </si>
  <si>
    <t>Système alimentaire du canal de Bourgogne</t>
  </si>
  <si>
    <t>Direction territoriale
du Sud-Ouest</t>
  </si>
  <si>
    <t>Canal du Midi</t>
  </si>
  <si>
    <t>St Férréol</t>
  </si>
  <si>
    <t>Adour-Garonne</t>
  </si>
  <si>
    <t>Lampy</t>
  </si>
  <si>
    <t>Système alimentaire de la Montagne Noire (barrages VNF uniquement)</t>
  </si>
  <si>
    <t>Direction territoriale du Bassin de la Seine</t>
  </si>
  <si>
    <t>Canal de la Sambre à l'Oise</t>
  </si>
  <si>
    <t>Bassin de Boué</t>
  </si>
  <si>
    <t xml:space="preserve">Barrage très fortement envasé. Il ne peut donc pas exercer son rôle de stockage. Gestion uniquement des vannes pour réguler la rivière le Morteau. </t>
  </si>
  <si>
    <t xml:space="preserve">TOTAL </t>
  </si>
  <si>
    <t>42 barrages réservoirs (tous ne sont pas fonctionnels)</t>
  </si>
  <si>
    <t>33 barrages réservoirs intégrés au suivi national</t>
  </si>
  <si>
    <t>Total pour les barrages suivis uniquement</t>
  </si>
  <si>
    <t>&lt;=</t>
  </si>
  <si>
    <t>Synthèse des caractéristiques des barrages non considérés comme des réserves</t>
  </si>
  <si>
    <t>Réserves</t>
  </si>
  <si>
    <t>Capacité maximale du barrage (en Mm3) - Historique</t>
  </si>
  <si>
    <t>Capacité maximale actuelle (en Mm3)</t>
  </si>
  <si>
    <t>La Muette</t>
  </si>
  <si>
    <t>Non pertinent</t>
  </si>
  <si>
    <t>Utilisé comme réservoir tampon avec un stockage journalier</t>
  </si>
  <si>
    <t>La cornes aux vilains</t>
  </si>
  <si>
    <t>Boussicauderie</t>
  </si>
  <si>
    <t>Etang tampon à l'aval de la rigole de Saint-privé. Non considéré comme une réserve</t>
  </si>
  <si>
    <t>Chesnoy</t>
  </si>
  <si>
    <t>Ce n'est pas une réserve. Il est en amont de la Gazonne cf commentaires de la Gazonne</t>
  </si>
  <si>
    <t>Gazonne</t>
  </si>
  <si>
    <t xml:space="preserve">N'est pas considéré comme une reserve. C'est un étang tampon en communication avec le bief de partage.  Il ne peut pas être vidé sinon le bief de partage est vidé. </t>
  </si>
  <si>
    <t>Batard</t>
  </si>
  <si>
    <t>Ce n'est pas un réservoir mais un ouvrage qui permet d'orienter l'eau sur un bassin ou l'autre. Il est toujours vide.</t>
  </si>
  <si>
    <t>Chaloy</t>
  </si>
  <si>
    <t>?</t>
  </si>
  <si>
    <t>Ce n'est pas une réserve.</t>
  </si>
  <si>
    <t>Ganguise VNF
(quota dans le barrage)</t>
  </si>
  <si>
    <t>Ganguise IEMN
 (quota dans le barrage)</t>
  </si>
  <si>
    <t xml:space="preserve"> Galaube
 (quota dans le barrage)</t>
  </si>
  <si>
    <t>Canal de l'Oise à l'Aisne</t>
  </si>
  <si>
    <t>Bassin de Monampteuil</t>
  </si>
  <si>
    <t xml:space="preserve">Stockage tampon d'une capacité de 4 jours maximale. COT avec un niveau d'eau à respecter pour un usage récréatif. </t>
  </si>
  <si>
    <t>Définitions (extrait du travail de standardisation des données sur les réserves en eau de février 2022)</t>
  </si>
  <si>
    <t>Barrage réservoir</t>
  </si>
  <si>
    <t>Ouvrage conçu pour barrer un cours d'eau et noyer partiellement la vallée afin d'établir artificiellement une zone de stockage d'eau. Les volumes d'eau contenus dans les barrages réservoirs constituent alors les réserves en eau du canal. Ces barrages peuvent être classés au titre de la règlementation relative à la sécurité des ouvrages hydrauliques</t>
  </si>
  <si>
    <t>Capacité maximale (actualisée)</t>
  </si>
  <si>
    <t xml:space="preserve">Volume total, y compris le culot, que peut emmagasiner un réservoir au-dessous de la côte normale d’exploitation.  Il s’agit de la capacité maximale de la réserve lorsqu’elle a été conçue à laquelle on soustrait les abaissements pour cause de contraintes de sécurité. C’est la valeur de référence. </t>
  </si>
  <si>
    <t>Capacité maximale utile</t>
  </si>
  <si>
    <t>Volume maximal que peut emmagasiner un réservoir pour la finalité de la retenue d’eau (alimentation en eau potable, irrigation, navigation…). Il s’agit de la capacité maximale auquel on retranche le volume qui ne peut être vidangé ou qui est inutilisable (culot).
La capacité maximale utile peut donc régulièrement changer en fonction des contraintes diverses</t>
  </si>
  <si>
    <t>Culot</t>
  </si>
  <si>
    <t>Volume d'eau situé au fond de la retenue d'eau, généralement situé sous la vanne de fond et donc non utilisable gravitairement</t>
  </si>
  <si>
    <t>Visible dans le SIG fédératif 
Couche "barrage réservoir"</t>
  </si>
  <si>
    <t>Oui sous le nom étang neuf</t>
  </si>
  <si>
    <t>Oui (bief de partage Briare)</t>
  </si>
  <si>
    <t>Complétude de la chronique de données</t>
  </si>
  <si>
    <t>Panthier travaux 11.7 M€ prévue au ppi en 2026 – 2027 - arrêté imposant les travaux pour 2025 abaissement de la cote à 13,53m en 2012 puis 13,03 en 2022 – 14, 03m la cote historique – Panthier retourne à la cote historique grace aux travaux</t>
  </si>
  <si>
    <t>Grand Rue : intégré au ppi pour cause gestion de l'eau pas soh : prévision d'engagement en 2025 12Md'€ - à vérifier avec bénédicte</t>
  </si>
  <si>
    <t xml:space="preserve">Plessis travaux démarrent en 2025 – fini en 2026 – PPI 4.4Md'€ - RN historique cote de 7,7 - </t>
  </si>
  <si>
    <t>Bourdon après 2030 et avant 2035 - prévu dans le cadre de l'actualisation du ppi – 5Md'€-  retour à la capcité historique</t>
  </si>
  <si>
    <t>Mouche travaux prévu en 2026 – n'en sais pas plus</t>
  </si>
  <si>
    <t>Vingeanne travaux programmé en 2027 est ce que cela permet la réhausse du plan ? 2.4Md'€</t>
  </si>
  <si>
    <t>Bouzey travaux réalisés mais malfaçon</t>
  </si>
  <si>
    <t xml:space="preserve">Liez travaux en 2023 augmentation des volumes de 2.5 pour retour à la capacité historique. Point à vérifier avec Remi </t>
  </si>
  <si>
    <t>Système d'alimentation du canal de la Marne au Rhin, branche Est</t>
  </si>
  <si>
    <t>ID Aghyre - VMJ utile</t>
  </si>
  <si>
    <t>ID Aghyre - % utile de remplissage</t>
  </si>
  <si>
    <t>2008</t>
  </si>
  <si>
    <t>Profondeur de données disponibles sous AGHYRE (Rubrique "Hauteur journalière" - Etat au 29/04/2025)</t>
  </si>
  <si>
    <t>2013</t>
  </si>
  <si>
    <t>Travaux pour permettre retour à la RN achevés en 2024 (montant 6.5Md'€). Etude de danger mis à jour mais des infiltrations ont été observées. Echanges avec la DREAL en cours (info en date du 16/04/2025) pour savoir quand pourra être mis à la RN historique le barrage.</t>
  </si>
  <si>
    <t>Travaux pour permettre retour à la RN achevés en 2024 (montant 9Md'€). Mise à jour de l'étude de danger en cours (info en date du 25/04/2025) . Retour à la RN espéré pour l'hiver 2025/2026</t>
  </si>
  <si>
    <t>Les travaux programmés pour permettre un retour à la RN historique sont programmés en 2027 (5.6Md'€)</t>
  </si>
  <si>
    <t>Capacité maximale utile = Volume actuel utile note REMI (en Mm3)</t>
  </si>
  <si>
    <t>Volume utile à la RN historique note REMI</t>
  </si>
  <si>
    <t>Volume à la RN historique note REMI</t>
  </si>
  <si>
    <t xml:space="preserve">La cote d'exploitation n'a jamais été abaissée. Les travaux pour maintenir le niveau d'exploitation à la RN historique sont programmés en 2027 (montant estimé 2.7Md€). Problématique de sédiments importante qui fait que le volume utile actuel + le culot ne permettent pas d'atteindre les volumes à la RN. </t>
  </si>
  <si>
    <t xml:space="preserve">Travaux pour permettre le retour à la RN achevés fin 2023. Montant 2.6 Md'€. A mise à jour de l'EDD a été instruite en 2024. L'autorisation de retour à la RN historique est acquise et la phase de réhausse est en cours (info en date du 25/04/2025). Problématique de sédiments importante qui fait que le volume utile actuel + le culot ne permettent pas d'atteindre les volumes à la 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</si>
</sst>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28"/>
      <color indexed="17"/>
      <name val="Wingdings"/>
      <charset val="2"/>
    </font>
    <font>
      <sz val="11"/>
      <color indexed="20"/>
      <name val="Calibri"/>
      <family val="2"/>
    </font>
    <font>
      <sz val="11"/>
      <color indexed="60"/>
      <name val="Calibri"/>
      <family val="2"/>
    </font>
    <font>
      <sz val="11"/>
      <color indexed="19"/>
      <name val="Calibri"/>
      <family val="2"/>
    </font>
    <font>
      <sz val="11"/>
      <color indexed="17"/>
      <name val="Calibri"/>
      <family val="2"/>
    </font>
    <font>
      <b/>
      <sz val="11"/>
      <color indexed="63"/>
      <name val="Calibri"/>
      <family val="2"/>
    </font>
    <font>
      <b/>
      <sz val="18"/>
      <name val="Wingdings"/>
      <charset val="2"/>
    </font>
    <font>
      <i/>
      <sz val="11"/>
      <color indexed="23"/>
      <name val="Calibri"/>
      <family val="2"/>
    </font>
    <font>
      <b/>
      <sz val="18"/>
      <color indexed="56"/>
      <name val="Cambria"/>
      <family val="2"/>
    </font>
    <font>
      <b/>
      <sz val="18"/>
      <color indexed="62"/>
      <name val="Cambria"/>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b/>
      <sz val="11"/>
      <color indexed="8"/>
      <name val="Calibri"/>
      <family val="2"/>
    </font>
    <font>
      <b/>
      <sz val="11"/>
      <color indexed="9"/>
      <name val="Calibri"/>
      <family val="2"/>
    </font>
    <font>
      <b/>
      <sz val="11"/>
      <name val="Arial"/>
      <family val="2"/>
    </font>
    <font>
      <sz val="11"/>
      <name val="Arial"/>
      <family val="2"/>
    </font>
    <font>
      <sz val="12"/>
      <name val="Arial"/>
      <family val="2"/>
    </font>
    <font>
      <b/>
      <sz val="36"/>
      <color indexed="9"/>
      <name val="Arial"/>
      <family val="2"/>
    </font>
    <font>
      <sz val="10"/>
      <name val="Arial"/>
      <family val="2"/>
    </font>
    <font>
      <sz val="11"/>
      <color indexed="8"/>
      <name val="Calibri"/>
      <family val="2"/>
      <scheme val="minor"/>
    </font>
    <font>
      <b/>
      <sz val="14"/>
      <name val="Calibri"/>
      <family val="2"/>
      <scheme val="minor"/>
    </font>
    <font>
      <sz val="14"/>
      <name val="Calibri"/>
      <family val="2"/>
      <scheme val="minor"/>
    </font>
    <font>
      <sz val="9"/>
      <color indexed="81"/>
      <name val="Tahoma"/>
      <family val="2"/>
    </font>
    <font>
      <b/>
      <sz val="9"/>
      <color indexed="81"/>
      <name val="Tahoma"/>
      <family val="2"/>
    </font>
    <font>
      <i/>
      <sz val="14"/>
      <color theme="0" tint="-0.499984740745262"/>
      <name val="Calibri"/>
      <family val="2"/>
      <scheme val="minor"/>
    </font>
    <font>
      <b/>
      <sz val="18"/>
      <name val="Arial"/>
      <family val="2"/>
    </font>
    <font>
      <i/>
      <sz val="11"/>
      <color theme="0" tint="-0.499984740745262"/>
      <name val="Arial"/>
      <family val="2"/>
    </font>
    <font>
      <sz val="14"/>
      <color theme="0" tint="-0.34998626667073579"/>
      <name val="Calibri"/>
      <family val="2"/>
      <scheme val="minor"/>
    </font>
    <font>
      <b/>
      <sz val="14"/>
      <name val="Arial"/>
      <family val="2"/>
    </font>
    <font>
      <b/>
      <sz val="14"/>
      <color theme="0"/>
      <name val="Arial"/>
      <family val="2"/>
    </font>
    <font>
      <b/>
      <sz val="18"/>
      <color theme="0"/>
      <name val="Arial"/>
      <family val="2"/>
    </font>
    <font>
      <sz val="14"/>
      <name val="Calibri"/>
      <scheme val="minor"/>
    </font>
    <font>
      <sz val="14"/>
      <color rgb="FFFF0000"/>
      <name val="Calibri"/>
      <family val="2"/>
      <scheme val="minor"/>
    </font>
    <font>
      <i/>
      <sz val="14"/>
      <color theme="0" tint="-0.499984740745262"/>
      <name val="Calibri"/>
      <scheme val="minor"/>
    </font>
    <font>
      <sz val="12"/>
      <color rgb="FF000000"/>
      <name val="Calibri"/>
      <family val="2"/>
    </font>
  </fonts>
  <fills count="43">
    <fill>
      <patternFill patternType="none"/>
    </fill>
    <fill>
      <patternFill patternType="gray125"/>
    </fill>
    <fill>
      <patternFill patternType="solid">
        <fgColor indexed="31"/>
        <bgColor indexed="22"/>
      </patternFill>
    </fill>
    <fill>
      <patternFill patternType="solid">
        <fgColor indexed="9"/>
        <bgColor indexed="26"/>
      </patternFill>
    </fill>
    <fill>
      <patternFill patternType="solid">
        <fgColor indexed="45"/>
        <bgColor indexed="29"/>
      </patternFill>
    </fill>
    <fill>
      <patternFill patternType="solid">
        <fgColor indexed="47"/>
        <bgColor indexed="22"/>
      </patternFill>
    </fill>
    <fill>
      <patternFill patternType="solid">
        <fgColor indexed="42"/>
        <bgColor indexed="27"/>
      </patternFill>
    </fill>
    <fill>
      <patternFill patternType="solid">
        <fgColor indexed="26"/>
        <bgColor indexed="9"/>
      </patternFill>
    </fill>
    <fill>
      <patternFill patternType="solid">
        <fgColor indexed="46"/>
        <bgColor indexed="24"/>
      </patternFill>
    </fill>
    <fill>
      <patternFill patternType="solid">
        <fgColor indexed="27"/>
        <bgColor indexed="41"/>
      </patternFill>
    </fill>
    <fill>
      <patternFill patternType="solid">
        <fgColor indexed="44"/>
        <bgColor indexed="31"/>
      </patternFill>
    </fill>
    <fill>
      <patternFill patternType="solid">
        <fgColor indexed="22"/>
        <bgColor indexed="31"/>
      </patternFill>
    </fill>
    <fill>
      <patternFill patternType="solid">
        <fgColor indexed="29"/>
        <bgColor indexed="45"/>
      </patternFill>
    </fill>
    <fill>
      <patternFill patternType="solid">
        <fgColor indexed="11"/>
        <bgColor indexed="49"/>
      </patternFill>
    </fill>
    <fill>
      <patternFill patternType="solid">
        <fgColor indexed="43"/>
        <bgColor indexed="26"/>
      </patternFill>
    </fill>
    <fill>
      <patternFill patternType="solid">
        <fgColor indexed="51"/>
        <bgColor indexed="13"/>
      </patternFill>
    </fill>
    <fill>
      <patternFill patternType="solid">
        <fgColor indexed="30"/>
        <bgColor indexed="21"/>
      </patternFill>
    </fill>
    <fill>
      <patternFill patternType="solid">
        <fgColor indexed="49"/>
        <bgColor indexed="40"/>
      </patternFill>
    </fill>
    <fill>
      <patternFill patternType="solid">
        <fgColor indexed="20"/>
        <bgColor indexed="36"/>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53"/>
        <bgColor indexed="29"/>
      </patternFill>
    </fill>
    <fill>
      <patternFill patternType="solid">
        <fgColor indexed="55"/>
        <bgColor indexed="23"/>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0" tint="-0.34998626667073579"/>
        <bgColor indexed="26"/>
      </patternFill>
    </fill>
    <fill>
      <patternFill patternType="solid">
        <fgColor theme="8" tint="-0.249977111117893"/>
        <bgColor indexed="64"/>
      </patternFill>
    </fill>
    <fill>
      <patternFill patternType="solid">
        <fgColor theme="8" tint="0.79998168889431442"/>
        <bgColor indexed="64"/>
      </patternFill>
    </fill>
    <fill>
      <patternFill patternType="solid">
        <fgColor theme="8" tint="0.79998168889431442"/>
        <bgColor indexed="26"/>
      </patternFill>
    </fill>
    <fill>
      <patternFill patternType="solid">
        <fgColor rgb="FFFFFF00"/>
        <bgColor indexed="26"/>
      </patternFill>
    </fill>
    <fill>
      <patternFill patternType="solid">
        <fgColor rgb="FFFFCC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249977111117893"/>
        <bgColor indexed="26"/>
      </patternFill>
    </fill>
    <fill>
      <patternFill patternType="solid">
        <fgColor rgb="FFFFFF00"/>
        <bgColor indexed="64"/>
      </patternFill>
    </fill>
    <fill>
      <patternFill patternType="solid">
        <fgColor rgb="FF92D050"/>
        <bgColor indexed="64"/>
      </patternFill>
    </fill>
    <fill>
      <patternFill patternType="solid">
        <fgColor rgb="FF92D050"/>
        <bgColor indexed="26"/>
      </patternFill>
    </fill>
  </fills>
  <borders count="30">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8"/>
      </left>
      <right style="medium">
        <color indexed="8"/>
      </right>
      <top style="medium">
        <color indexed="8"/>
      </top>
      <bottom style="medium">
        <color indexed="8"/>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style="thin">
        <color indexed="62"/>
      </top>
      <bottom style="double">
        <color indexed="62"/>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1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15" borderId="0" applyNumberFormat="0" applyBorder="0" applyAlignment="0" applyProtection="0"/>
    <xf numFmtId="0" fontId="1" fillId="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5" borderId="0" applyNumberFormat="0" applyBorder="0" applyAlignment="0" applyProtection="0"/>
    <xf numFmtId="0" fontId="2" fillId="20"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18"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4" borderId="0" applyNumberFormat="0" applyBorder="0" applyAlignment="0" applyProtection="0"/>
    <xf numFmtId="0" fontId="3" fillId="0" borderId="0" applyNumberFormat="0" applyFill="0" applyBorder="0" applyAlignment="0" applyProtection="0"/>
    <xf numFmtId="0" fontId="4" fillId="11" borderId="1" applyNumberFormat="0" applyAlignment="0" applyProtection="0"/>
    <xf numFmtId="0" fontId="4" fillId="3" borderId="1" applyNumberFormat="0" applyAlignment="0" applyProtection="0"/>
    <xf numFmtId="0" fontId="5" fillId="0" borderId="2" applyNumberFormat="0" applyFill="0" applyAlignment="0" applyProtection="0"/>
    <xf numFmtId="0" fontId="29" fillId="7" borderId="3" applyNumberFormat="0" applyAlignment="0" applyProtection="0"/>
    <xf numFmtId="0" fontId="6" fillId="5" borderId="1" applyNumberFormat="0" applyAlignment="0" applyProtection="0"/>
    <xf numFmtId="0" fontId="7" fillId="0" borderId="4" applyNumberFormat="0" applyFill="0" applyProtection="0">
      <alignment horizontal="center" vertical="center"/>
    </xf>
    <xf numFmtId="0" fontId="8" fillId="4" borderId="0" applyNumberFormat="0" applyBorder="0" applyAlignment="0" applyProtection="0"/>
    <xf numFmtId="0" fontId="9" fillId="14" borderId="0" applyNumberFormat="0" applyBorder="0" applyAlignment="0" applyProtection="0"/>
    <xf numFmtId="0" fontId="10" fillId="14" borderId="0" applyNumberFormat="0" applyBorder="0" applyAlignment="0" applyProtection="0"/>
    <xf numFmtId="9" fontId="29" fillId="0" borderId="0" applyFill="0" applyBorder="0" applyAlignment="0" applyProtection="0"/>
    <xf numFmtId="9" fontId="29" fillId="0" borderId="0" applyFill="0" applyBorder="0" applyAlignment="0" applyProtection="0"/>
    <xf numFmtId="9" fontId="29" fillId="0" borderId="0" applyFill="0" applyBorder="0" applyAlignment="0" applyProtection="0"/>
    <xf numFmtId="9" fontId="29" fillId="0" borderId="0" applyFill="0" applyBorder="0" applyAlignment="0" applyProtection="0"/>
    <xf numFmtId="0" fontId="7" fillId="0" borderId="4" applyNumberFormat="0" applyFill="0" applyProtection="0">
      <alignment horizontal="center" vertical="center"/>
    </xf>
    <xf numFmtId="0" fontId="11" fillId="6" borderId="0" applyNumberFormat="0" applyBorder="0" applyAlignment="0" applyProtection="0"/>
    <xf numFmtId="0" fontId="12" fillId="11" borderId="5" applyNumberFormat="0" applyAlignment="0" applyProtection="0"/>
    <xf numFmtId="0" fontId="12" fillId="3" borderId="5" applyNumberFormat="0" applyAlignment="0" applyProtection="0"/>
    <xf numFmtId="0" fontId="13" fillId="0" borderId="6">
      <alignment horizontal="center" vertical="center"/>
      <protection locked="0"/>
    </xf>
    <xf numFmtId="0" fontId="13" fillId="0" borderId="6">
      <alignment horizontal="center" vertical="center"/>
      <protection locked="0"/>
    </xf>
    <xf numFmtId="0" fontId="13" fillId="0" borderId="6">
      <alignment horizontal="center" vertical="center"/>
      <protection locked="0"/>
    </xf>
    <xf numFmtId="0" fontId="13" fillId="0" borderId="6">
      <alignment horizontal="center" vertical="center"/>
      <protection locked="0"/>
    </xf>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7" applyNumberFormat="0" applyFill="0" applyAlignment="0" applyProtection="0"/>
    <xf numFmtId="0" fontId="18" fillId="0" borderId="8" applyNumberFormat="0" applyFill="0" applyAlignment="0" applyProtection="0"/>
    <xf numFmtId="0" fontId="19" fillId="0" borderId="9" applyNumberFormat="0" applyFill="0" applyAlignment="0" applyProtection="0"/>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12" applyNumberFormat="0" applyFill="0" applyAlignment="0" applyProtection="0"/>
    <xf numFmtId="0" fontId="23" fillId="0" borderId="13" applyNumberFormat="0" applyFill="0" applyAlignment="0" applyProtection="0"/>
    <xf numFmtId="0" fontId="24" fillId="26" borderId="14" applyNumberFormat="0" applyAlignment="0" applyProtection="0"/>
    <xf numFmtId="0" fontId="30" fillId="0" borderId="0"/>
  </cellStyleXfs>
  <cellXfs count="113">
    <xf numFmtId="0" fontId="0" fillId="0" borderId="0" xfId="0"/>
    <xf numFmtId="0" fontId="26" fillId="0" borderId="0" xfId="0" applyFont="1"/>
    <xf numFmtId="0" fontId="25" fillId="0" borderId="0" xfId="0" applyFont="1" applyAlignment="1">
      <alignment horizontal="center" vertical="center"/>
    </xf>
    <xf numFmtId="0" fontId="26" fillId="0" borderId="0" xfId="0" applyFont="1" applyAlignment="1">
      <alignment wrapText="1"/>
    </xf>
    <xf numFmtId="0" fontId="31" fillId="0" borderId="15" xfId="0" applyFont="1" applyBorder="1" applyAlignment="1">
      <alignment horizontal="center" vertical="center"/>
    </xf>
    <xf numFmtId="2" fontId="32" fillId="3" borderId="15" xfId="0" applyNumberFormat="1" applyFont="1" applyFill="1" applyBorder="1" applyAlignment="1">
      <alignment horizontal="center" vertical="center" wrapText="1"/>
    </xf>
    <xf numFmtId="0" fontId="26" fillId="0" borderId="15" xfId="0" applyFont="1" applyBorder="1" applyAlignment="1">
      <alignment horizontal="center" vertical="center"/>
    </xf>
    <xf numFmtId="2" fontId="26" fillId="0" borderId="15" xfId="0" applyNumberFormat="1" applyFont="1" applyBorder="1" applyAlignment="1">
      <alignment horizontal="center" vertical="center"/>
    </xf>
    <xf numFmtId="0" fontId="26" fillId="0" borderId="0" xfId="0" applyFont="1" applyAlignment="1">
      <alignment horizontal="center"/>
    </xf>
    <xf numFmtId="2" fontId="32" fillId="3" borderId="15" xfId="0" applyNumberFormat="1" applyFont="1" applyFill="1" applyBorder="1" applyAlignment="1" applyProtection="1">
      <alignment horizontal="center" vertical="center" wrapText="1"/>
      <protection locked="0"/>
    </xf>
    <xf numFmtId="0" fontId="26" fillId="0" borderId="15" xfId="0" applyFont="1" applyBorder="1"/>
    <xf numFmtId="2" fontId="32" fillId="0" borderId="15" xfId="0" applyNumberFormat="1" applyFont="1" applyBorder="1" applyAlignment="1" applyProtection="1">
      <alignment horizontal="center" vertical="center" wrapText="1"/>
      <protection locked="0"/>
    </xf>
    <xf numFmtId="2" fontId="32" fillId="0" borderId="15" xfId="0" applyNumberFormat="1" applyFont="1" applyBorder="1" applyAlignment="1">
      <alignment horizontal="center" vertical="center" wrapText="1"/>
    </xf>
    <xf numFmtId="0" fontId="32" fillId="0" borderId="15" xfId="0" applyFont="1" applyBorder="1" applyAlignment="1">
      <alignment horizontal="center" vertical="center"/>
    </xf>
    <xf numFmtId="2" fontId="32" fillId="0" borderId="15" xfId="0" applyNumberFormat="1" applyFont="1" applyBorder="1" applyAlignment="1">
      <alignment horizontal="center" vertical="center"/>
    </xf>
    <xf numFmtId="2" fontId="27" fillId="3" borderId="0" xfId="0" applyNumberFormat="1" applyFont="1" applyFill="1" applyAlignment="1">
      <alignment horizontal="center" vertical="center" wrapText="1"/>
    </xf>
    <xf numFmtId="0" fontId="32" fillId="0" borderId="15" xfId="0" applyFont="1" applyBorder="1" applyAlignment="1">
      <alignment horizontal="center" vertical="center" wrapText="1"/>
    </xf>
    <xf numFmtId="0" fontId="35" fillId="3" borderId="15" xfId="0" applyFont="1" applyFill="1" applyBorder="1" applyAlignment="1">
      <alignment horizontal="center" vertical="center" wrapText="1"/>
    </xf>
    <xf numFmtId="2" fontId="35" fillId="0" borderId="15" xfId="0" applyNumberFormat="1" applyFont="1" applyBorder="1" applyAlignment="1">
      <alignment horizontal="center" vertical="center" wrapText="1"/>
    </xf>
    <xf numFmtId="2" fontId="35" fillId="0" borderId="15" xfId="0" applyNumberFormat="1" applyFont="1" applyBorder="1" applyAlignment="1" applyProtection="1">
      <alignment horizontal="center" vertical="center" wrapText="1"/>
      <protection locked="0"/>
    </xf>
    <xf numFmtId="2" fontId="35" fillId="3" borderId="15" xfId="0" applyNumberFormat="1" applyFont="1" applyFill="1" applyBorder="1" applyAlignment="1">
      <alignment horizontal="center" vertical="center" wrapText="1"/>
    </xf>
    <xf numFmtId="2" fontId="31" fillId="27" borderId="15" xfId="0" applyNumberFormat="1" applyFont="1" applyFill="1" applyBorder="1" applyAlignment="1">
      <alignment horizontal="center" vertical="center" wrapText="1"/>
    </xf>
    <xf numFmtId="0" fontId="31" fillId="27" borderId="15" xfId="0" applyFont="1" applyFill="1" applyBorder="1" applyAlignment="1">
      <alignment horizontal="center" vertical="center" wrapText="1"/>
    </xf>
    <xf numFmtId="0" fontId="35" fillId="0" borderId="15" xfId="0" applyFont="1" applyBorder="1" applyAlignment="1">
      <alignment horizontal="center" vertical="center" wrapText="1"/>
    </xf>
    <xf numFmtId="0" fontId="35" fillId="28" borderId="15" xfId="0" applyFont="1" applyFill="1" applyBorder="1" applyAlignment="1">
      <alignment horizontal="center" vertical="center" wrapText="1"/>
    </xf>
    <xf numFmtId="2" fontId="35" fillId="28" borderId="15" xfId="0" applyNumberFormat="1" applyFont="1" applyFill="1" applyBorder="1" applyAlignment="1">
      <alignment horizontal="center" vertical="center" wrapText="1"/>
    </xf>
    <xf numFmtId="2" fontId="35" fillId="28" borderId="15" xfId="0" applyNumberFormat="1" applyFont="1" applyFill="1" applyBorder="1" applyAlignment="1" applyProtection="1">
      <alignment horizontal="center" vertical="center" wrapText="1"/>
      <protection locked="0"/>
    </xf>
    <xf numFmtId="0" fontId="31" fillId="29" borderId="15" xfId="0" applyFont="1" applyFill="1" applyBorder="1" applyAlignment="1">
      <alignment horizontal="center" vertical="center" wrapText="1"/>
    </xf>
    <xf numFmtId="2" fontId="31" fillId="29" borderId="15" xfId="0" applyNumberFormat="1" applyFont="1" applyFill="1" applyBorder="1" applyAlignment="1">
      <alignment horizontal="center" vertical="center" wrapText="1"/>
    </xf>
    <xf numFmtId="0" fontId="31" fillId="29" borderId="15" xfId="0" applyFont="1" applyFill="1" applyBorder="1" applyAlignment="1">
      <alignment horizontal="center" vertical="center"/>
    </xf>
    <xf numFmtId="2" fontId="31" fillId="29" borderId="15" xfId="0" applyNumberFormat="1" applyFont="1" applyFill="1" applyBorder="1" applyAlignment="1">
      <alignment horizontal="center" vertical="center"/>
    </xf>
    <xf numFmtId="0" fontId="31" fillId="3" borderId="15" xfId="0" applyFont="1" applyFill="1" applyBorder="1" applyAlignment="1">
      <alignment horizontal="center" vertical="center" wrapText="1"/>
    </xf>
    <xf numFmtId="0" fontId="32" fillId="3" borderId="15" xfId="0" applyFont="1" applyFill="1" applyBorder="1" applyAlignment="1">
      <alignment horizontal="center" vertical="center" wrapText="1"/>
    </xf>
    <xf numFmtId="2" fontId="26" fillId="0" borderId="0" xfId="0" applyNumberFormat="1" applyFont="1" applyAlignment="1">
      <alignment horizontal="center"/>
    </xf>
    <xf numFmtId="0" fontId="36" fillId="30" borderId="17" xfId="0" applyFont="1" applyFill="1" applyBorder="1" applyAlignment="1">
      <alignment horizontal="center" vertical="center" wrapText="1"/>
    </xf>
    <xf numFmtId="0" fontId="36" fillId="30" borderId="18" xfId="0" applyFont="1" applyFill="1" applyBorder="1" applyAlignment="1">
      <alignment horizontal="center" vertical="center" wrapText="1"/>
    </xf>
    <xf numFmtId="2" fontId="36" fillId="30" borderId="18" xfId="0" applyNumberFormat="1" applyFont="1" applyFill="1" applyBorder="1" applyAlignment="1">
      <alignment horizontal="center" vertical="center" wrapText="1"/>
    </xf>
    <xf numFmtId="0" fontId="37" fillId="0" borderId="15" xfId="0" applyFont="1" applyBorder="1"/>
    <xf numFmtId="0" fontId="37" fillId="0" borderId="15" xfId="0" applyFont="1" applyBorder="1" applyAlignment="1">
      <alignment horizontal="left" vertical="center" wrapText="1"/>
    </xf>
    <xf numFmtId="2" fontId="37" fillId="0" borderId="15" xfId="0" applyNumberFormat="1" applyFont="1" applyBorder="1" applyAlignment="1">
      <alignment horizontal="left" vertical="center" wrapText="1"/>
    </xf>
    <xf numFmtId="2" fontId="37" fillId="0" borderId="15" xfId="0" applyNumberFormat="1" applyFont="1" applyBorder="1" applyAlignment="1">
      <alignment horizontal="left" vertical="center"/>
    </xf>
    <xf numFmtId="0" fontId="31" fillId="31" borderId="15" xfId="0" applyFont="1" applyFill="1" applyBorder="1" applyAlignment="1">
      <alignment horizontal="center" vertical="center" wrapText="1"/>
    </xf>
    <xf numFmtId="0" fontId="26" fillId="29" borderId="15" xfId="0" applyFont="1" applyFill="1" applyBorder="1" applyAlignment="1">
      <alignment horizontal="center" vertical="center"/>
    </xf>
    <xf numFmtId="0" fontId="26" fillId="29" borderId="15" xfId="0" applyFont="1" applyFill="1" applyBorder="1"/>
    <xf numFmtId="2" fontId="38" fillId="29" borderId="15" xfId="0" applyNumberFormat="1" applyFont="1" applyFill="1" applyBorder="1" applyAlignment="1">
      <alignment horizontal="center" vertical="center" wrapText="1"/>
    </xf>
    <xf numFmtId="0" fontId="31" fillId="3" borderId="15" xfId="0" applyFont="1" applyFill="1" applyBorder="1" applyAlignment="1">
      <alignment vertical="center" wrapText="1"/>
    </xf>
    <xf numFmtId="0" fontId="39" fillId="30" borderId="18" xfId="0" applyFont="1" applyFill="1" applyBorder="1" applyAlignment="1">
      <alignment horizontal="left" vertical="center" wrapText="1"/>
    </xf>
    <xf numFmtId="0" fontId="40" fillId="32" borderId="23" xfId="0" applyFont="1" applyFill="1" applyBorder="1" applyAlignment="1">
      <alignment horizontal="left" vertical="center" wrapText="1"/>
    </xf>
    <xf numFmtId="2" fontId="41" fillId="32" borderId="24" xfId="0" applyNumberFormat="1" applyFont="1" applyFill="1" applyBorder="1" applyAlignment="1">
      <alignment horizontal="center" vertical="center" wrapText="1"/>
    </xf>
    <xf numFmtId="2" fontId="41" fillId="32" borderId="25" xfId="0" applyNumberFormat="1" applyFont="1" applyFill="1" applyBorder="1" applyAlignment="1">
      <alignment horizontal="center" vertical="center" wrapText="1"/>
    </xf>
    <xf numFmtId="0" fontId="40" fillId="32" borderId="27" xfId="0" applyFont="1" applyFill="1" applyBorder="1" applyAlignment="1">
      <alignment horizontal="left" vertical="center" wrapText="1"/>
    </xf>
    <xf numFmtId="0" fontId="0" fillId="0" borderId="0" xfId="0" applyAlignment="1">
      <alignment wrapText="1"/>
    </xf>
    <xf numFmtId="2" fontId="42" fillId="3" borderId="15" xfId="0" applyNumberFormat="1" applyFont="1" applyFill="1" applyBorder="1" applyAlignment="1">
      <alignment horizontal="center" vertical="center" wrapText="1"/>
    </xf>
    <xf numFmtId="49" fontId="32" fillId="3" borderId="15" xfId="0" applyNumberFormat="1" applyFont="1" applyFill="1" applyBorder="1" applyAlignment="1">
      <alignment horizontal="center" vertical="center" wrapText="1"/>
    </xf>
    <xf numFmtId="49" fontId="26" fillId="0" borderId="15" xfId="0" applyNumberFormat="1" applyFont="1" applyBorder="1"/>
    <xf numFmtId="0" fontId="31" fillId="3" borderId="15" xfId="0" applyFont="1" applyFill="1" applyBorder="1" applyAlignment="1">
      <alignment horizontal="center" vertical="center" wrapText="1"/>
    </xf>
    <xf numFmtId="2" fontId="43" fillId="3" borderId="15" xfId="0" applyNumberFormat="1" applyFont="1" applyFill="1" applyBorder="1" applyAlignment="1">
      <alignment horizontal="center" vertical="center" wrapText="1"/>
    </xf>
    <xf numFmtId="0" fontId="32" fillId="33" borderId="15" xfId="0" applyFont="1" applyFill="1" applyBorder="1" applyAlignment="1">
      <alignment horizontal="center" vertical="center" wrapText="1"/>
    </xf>
    <xf numFmtId="0" fontId="32" fillId="28" borderId="15" xfId="0" applyFont="1" applyFill="1" applyBorder="1" applyAlignment="1">
      <alignment horizontal="center" vertical="center" wrapText="1"/>
    </xf>
    <xf numFmtId="0" fontId="31" fillId="34" borderId="15" xfId="0" applyFont="1" applyFill="1" applyBorder="1" applyAlignment="1">
      <alignment horizontal="center" vertical="center" wrapText="1"/>
    </xf>
    <xf numFmtId="2" fontId="35" fillId="0" borderId="15" xfId="0" applyNumberFormat="1" applyFont="1" applyFill="1" applyBorder="1" applyAlignment="1">
      <alignment horizontal="center" vertical="center" wrapText="1"/>
    </xf>
    <xf numFmtId="2" fontId="32" fillId="0" borderId="15" xfId="0" applyNumberFormat="1" applyFont="1" applyFill="1" applyBorder="1" applyAlignment="1">
      <alignment horizontal="center" vertical="center" wrapText="1"/>
    </xf>
    <xf numFmtId="2" fontId="44" fillId="3" borderId="15" xfId="0" applyNumberFormat="1" applyFont="1" applyFill="1" applyBorder="1" applyAlignment="1">
      <alignment horizontal="center" vertical="center" wrapText="1"/>
    </xf>
    <xf numFmtId="0" fontId="37" fillId="0" borderId="15" xfId="0" applyFont="1" applyFill="1" applyBorder="1"/>
    <xf numFmtId="0" fontId="31" fillId="0" borderId="15" xfId="0" applyFont="1" applyFill="1" applyBorder="1" applyAlignment="1">
      <alignment horizontal="center" vertical="center" wrapText="1"/>
    </xf>
    <xf numFmtId="2" fontId="44" fillId="0" borderId="15" xfId="0" applyNumberFormat="1" applyFont="1" applyFill="1" applyBorder="1" applyAlignment="1">
      <alignment horizontal="center" vertical="center" wrapText="1"/>
    </xf>
    <xf numFmtId="49" fontId="32" fillId="35" borderId="15" xfId="0" applyNumberFormat="1" applyFont="1" applyFill="1" applyBorder="1" applyAlignment="1">
      <alignment horizontal="center" vertical="center" wrapText="1"/>
    </xf>
    <xf numFmtId="2" fontId="32" fillId="36" borderId="15" xfId="0" applyNumberFormat="1" applyFont="1" applyFill="1" applyBorder="1" applyAlignment="1">
      <alignment horizontal="center" vertical="center" wrapText="1"/>
    </xf>
    <xf numFmtId="2" fontId="32" fillId="36" borderId="15" xfId="0" applyNumberFormat="1" applyFont="1" applyFill="1" applyBorder="1" applyAlignment="1" applyProtection="1">
      <alignment horizontal="center" vertical="center" wrapText="1"/>
      <protection locked="0"/>
    </xf>
    <xf numFmtId="2" fontId="32" fillId="37" borderId="15" xfId="0" applyNumberFormat="1" applyFont="1" applyFill="1" applyBorder="1" applyAlignment="1" applyProtection="1">
      <alignment horizontal="center" vertical="center" wrapText="1"/>
      <protection locked="0"/>
    </xf>
    <xf numFmtId="2" fontId="32" fillId="38" borderId="15" xfId="0" applyNumberFormat="1" applyFont="1" applyFill="1" applyBorder="1" applyAlignment="1">
      <alignment horizontal="center" vertical="center" wrapText="1"/>
    </xf>
    <xf numFmtId="0" fontId="45" fillId="0" borderId="0" xfId="0" applyFont="1" applyAlignment="1">
      <alignment horizontal="left" vertical="center" readingOrder="1"/>
    </xf>
    <xf numFmtId="2" fontId="32" fillId="0" borderId="15" xfId="0" applyNumberFormat="1" applyFont="1" applyFill="1" applyBorder="1" applyAlignment="1" applyProtection="1">
      <alignment horizontal="center" vertical="center" wrapText="1"/>
      <protection locked="0"/>
    </xf>
    <xf numFmtId="0" fontId="31" fillId="39" borderId="15" xfId="0" applyFont="1" applyFill="1" applyBorder="1" applyAlignment="1">
      <alignment horizontal="center" vertical="center" wrapText="1"/>
    </xf>
    <xf numFmtId="2" fontId="31" fillId="39" borderId="15" xfId="0" applyNumberFormat="1" applyFont="1" applyFill="1" applyBorder="1" applyAlignment="1">
      <alignment horizontal="center" vertical="center" wrapText="1"/>
    </xf>
    <xf numFmtId="2" fontId="31" fillId="39" borderId="15" xfId="0" applyNumberFormat="1" applyFont="1" applyFill="1" applyBorder="1" applyAlignment="1" applyProtection="1">
      <alignment horizontal="center" vertical="center" wrapText="1"/>
      <protection locked="0"/>
    </xf>
    <xf numFmtId="0" fontId="25" fillId="27" borderId="15" xfId="0" applyFont="1" applyFill="1" applyBorder="1" applyAlignment="1">
      <alignment horizontal="center" vertical="center"/>
    </xf>
    <xf numFmtId="49" fontId="31" fillId="39" borderId="15" xfId="0" applyNumberFormat="1" applyFont="1" applyFill="1" applyBorder="1" applyAlignment="1">
      <alignment horizontal="center" vertical="center" wrapText="1"/>
    </xf>
    <xf numFmtId="0" fontId="25" fillId="0" borderId="0" xfId="0" applyFont="1"/>
    <xf numFmtId="0" fontId="32" fillId="3" borderId="15" xfId="0" applyFont="1" applyFill="1" applyBorder="1" applyAlignment="1">
      <alignment horizontal="center" vertical="center" wrapText="1"/>
    </xf>
    <xf numFmtId="0" fontId="32" fillId="3" borderId="15" xfId="0" applyNumberFormat="1" applyFont="1" applyFill="1" applyBorder="1" applyAlignment="1">
      <alignment horizontal="center" vertical="center" wrapText="1"/>
    </xf>
    <xf numFmtId="0" fontId="32" fillId="0" borderId="15" xfId="0" applyNumberFormat="1" applyFont="1" applyBorder="1" applyAlignment="1" applyProtection="1">
      <alignment horizontal="center" vertical="center" wrapText="1"/>
      <protection locked="0"/>
    </xf>
    <xf numFmtId="2" fontId="37" fillId="0" borderId="15" xfId="0" applyNumberFormat="1" applyFont="1" applyBorder="1"/>
    <xf numFmtId="0" fontId="32" fillId="40" borderId="15" xfId="0" applyFont="1" applyFill="1" applyBorder="1" applyAlignment="1">
      <alignment horizontal="center" vertical="center" wrapText="1"/>
    </xf>
    <xf numFmtId="2" fontId="32" fillId="40" borderId="15" xfId="0" applyNumberFormat="1" applyFont="1" applyFill="1" applyBorder="1" applyAlignment="1">
      <alignment horizontal="center" vertical="center" wrapText="1"/>
    </xf>
    <xf numFmtId="2" fontId="32" fillId="35" borderId="15" xfId="0" applyNumberFormat="1" applyFont="1" applyFill="1" applyBorder="1" applyAlignment="1" applyProtection="1">
      <alignment horizontal="center" vertical="center" wrapText="1"/>
      <protection locked="0"/>
    </xf>
    <xf numFmtId="2" fontId="32" fillId="40" borderId="15" xfId="0" applyNumberFormat="1" applyFont="1" applyFill="1" applyBorder="1" applyAlignment="1" applyProtection="1">
      <alignment horizontal="center" vertical="center" wrapText="1"/>
      <protection locked="0"/>
    </xf>
    <xf numFmtId="2" fontId="41" fillId="32" borderId="21" xfId="0" applyNumberFormat="1" applyFont="1" applyFill="1" applyBorder="1" applyAlignment="1">
      <alignment horizontal="center" vertical="center" wrapText="1"/>
    </xf>
    <xf numFmtId="0" fontId="28" fillId="20" borderId="0" xfId="0" applyFont="1" applyFill="1" applyAlignment="1">
      <alignment horizontal="center" vertical="center"/>
    </xf>
    <xf numFmtId="0" fontId="28" fillId="20" borderId="16" xfId="0" applyFont="1" applyFill="1" applyBorder="1" applyAlignment="1">
      <alignment horizontal="center" vertical="center"/>
    </xf>
    <xf numFmtId="0" fontId="40" fillId="32" borderId="21" xfId="0" applyFont="1" applyFill="1" applyBorder="1" applyAlignment="1">
      <alignment horizontal="left" vertical="center" wrapText="1"/>
    </xf>
    <xf numFmtId="0" fontId="40" fillId="32" borderId="22" xfId="0" applyFont="1" applyFill="1" applyBorder="1" applyAlignment="1">
      <alignment horizontal="left" vertical="center" wrapText="1"/>
    </xf>
    <xf numFmtId="0" fontId="32" fillId="0" borderId="28" xfId="0" applyFont="1" applyBorder="1" applyAlignment="1">
      <alignment horizontal="center" vertical="center"/>
    </xf>
    <xf numFmtId="0" fontId="32" fillId="0" borderId="29" xfId="0" applyFont="1" applyBorder="1" applyAlignment="1">
      <alignment horizontal="center" vertical="center"/>
    </xf>
    <xf numFmtId="0" fontId="31" fillId="3" borderId="15" xfId="0" applyFont="1" applyFill="1" applyBorder="1" applyAlignment="1">
      <alignment horizontal="center" vertical="center" wrapText="1"/>
    </xf>
    <xf numFmtId="0" fontId="32" fillId="3" borderId="15" xfId="0" applyFont="1" applyFill="1" applyBorder="1" applyAlignment="1">
      <alignment horizontal="center" vertical="center" wrapText="1"/>
    </xf>
    <xf numFmtId="0" fontId="32" fillId="0" borderId="15" xfId="0" applyFont="1" applyBorder="1" applyAlignment="1">
      <alignment horizontal="center" vertical="center" wrapText="1"/>
    </xf>
    <xf numFmtId="0" fontId="31" fillId="0" borderId="15" xfId="0" applyFont="1" applyBorder="1" applyAlignment="1">
      <alignment horizontal="center" vertical="center" wrapText="1"/>
    </xf>
    <xf numFmtId="0" fontId="32" fillId="3" borderId="19" xfId="0" applyFont="1" applyFill="1" applyBorder="1" applyAlignment="1">
      <alignment horizontal="center" vertical="center" wrapText="1"/>
    </xf>
    <xf numFmtId="0" fontId="32" fillId="3" borderId="26" xfId="0" applyFont="1" applyFill="1" applyBorder="1" applyAlignment="1">
      <alignment horizontal="center" vertical="center" wrapText="1"/>
    </xf>
    <xf numFmtId="0" fontId="0" fillId="0" borderId="20" xfId="0" applyBorder="1" applyAlignment="1">
      <alignment horizontal="center" vertical="center" wrapText="1"/>
    </xf>
    <xf numFmtId="0" fontId="31" fillId="3" borderId="19" xfId="0" applyFont="1" applyFill="1" applyBorder="1" applyAlignment="1">
      <alignment horizontal="center" vertical="center" wrapText="1"/>
    </xf>
    <xf numFmtId="0" fontId="31" fillId="3" borderId="26" xfId="0" applyFont="1" applyFill="1" applyBorder="1" applyAlignment="1">
      <alignment horizontal="center" vertical="center" wrapText="1"/>
    </xf>
    <xf numFmtId="0" fontId="31" fillId="3" borderId="20" xfId="0" applyFont="1" applyFill="1" applyBorder="1" applyAlignment="1">
      <alignment horizontal="center" vertical="center" wrapText="1"/>
    </xf>
    <xf numFmtId="0" fontId="32" fillId="3" borderId="20" xfId="0" applyFont="1" applyFill="1" applyBorder="1" applyAlignment="1">
      <alignment horizontal="center" vertical="center" wrapText="1"/>
    </xf>
    <xf numFmtId="0" fontId="32" fillId="0" borderId="19" xfId="0" applyFont="1" applyBorder="1" applyAlignment="1">
      <alignment horizontal="center" vertical="center" wrapText="1"/>
    </xf>
    <xf numFmtId="0" fontId="32" fillId="0" borderId="26"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0" xfId="0" applyFont="1" applyBorder="1" applyAlignment="1">
      <alignment horizontal="center" vertical="center" wrapText="1"/>
    </xf>
    <xf numFmtId="2" fontId="32" fillId="41" borderId="15" xfId="0" applyNumberFormat="1" applyFont="1" applyFill="1" applyBorder="1" applyAlignment="1">
      <alignment horizontal="center" vertical="center" wrapText="1"/>
    </xf>
    <xf numFmtId="2" fontId="32" fillId="42" borderId="15" xfId="0" applyNumberFormat="1" applyFont="1" applyFill="1" applyBorder="1" applyAlignment="1">
      <alignment horizontal="center" vertical="center" wrapText="1"/>
    </xf>
    <xf numFmtId="2" fontId="32" fillId="42" borderId="15" xfId="0" applyNumberFormat="1" applyFont="1" applyFill="1" applyBorder="1" applyAlignment="1" applyProtection="1">
      <alignment horizontal="center" vertical="center" wrapText="1"/>
      <protection locked="0"/>
    </xf>
  </cellXfs>
  <cellStyles count="117">
    <cellStyle name="20 % - Accent1 2" xfId="1" xr:uid="{00000000-0005-0000-0000-000000000000}"/>
    <cellStyle name="20 % - Accent1 3" xfId="2" xr:uid="{00000000-0005-0000-0000-000001000000}"/>
    <cellStyle name="20 % - Accent2 2" xfId="3" xr:uid="{00000000-0005-0000-0000-000002000000}"/>
    <cellStyle name="20 % - Accent2 3" xfId="4" xr:uid="{00000000-0005-0000-0000-000003000000}"/>
    <cellStyle name="20 % - Accent3 2" xfId="5" xr:uid="{00000000-0005-0000-0000-000004000000}"/>
    <cellStyle name="20 % - Accent3 3" xfId="6" xr:uid="{00000000-0005-0000-0000-000005000000}"/>
    <cellStyle name="20 % - Accent4 2" xfId="7" xr:uid="{00000000-0005-0000-0000-000006000000}"/>
    <cellStyle name="20 % - Accent4 3" xfId="8" xr:uid="{00000000-0005-0000-0000-000007000000}"/>
    <cellStyle name="20 % - Accent5 2" xfId="9" xr:uid="{00000000-0005-0000-0000-000008000000}"/>
    <cellStyle name="20 % - Accent6 2" xfId="10" xr:uid="{00000000-0005-0000-0000-000009000000}"/>
    <cellStyle name="40 % - Accent1 2" xfId="11" xr:uid="{00000000-0005-0000-0000-00000A000000}"/>
    <cellStyle name="40 % - Accent1 3" xfId="12" xr:uid="{00000000-0005-0000-0000-00000B000000}"/>
    <cellStyle name="40 % - Accent2 2" xfId="13" xr:uid="{00000000-0005-0000-0000-00000C000000}"/>
    <cellStyle name="40 % - Accent3 2" xfId="14" xr:uid="{00000000-0005-0000-0000-00000D000000}"/>
    <cellStyle name="40 % - Accent3 3" xfId="15" xr:uid="{00000000-0005-0000-0000-00000E000000}"/>
    <cellStyle name="40 % - Accent4 2" xfId="16" xr:uid="{00000000-0005-0000-0000-00000F000000}"/>
    <cellStyle name="40 % - Accent4 3" xfId="17" xr:uid="{00000000-0005-0000-0000-000010000000}"/>
    <cellStyle name="40 % - Accent5 2" xfId="18" xr:uid="{00000000-0005-0000-0000-000011000000}"/>
    <cellStyle name="40 % - Accent6 2" xfId="19" xr:uid="{00000000-0005-0000-0000-000012000000}"/>
    <cellStyle name="40 % - Accent6 3" xfId="20" xr:uid="{00000000-0005-0000-0000-000013000000}"/>
    <cellStyle name="60 % - Accent1 2" xfId="21" xr:uid="{00000000-0005-0000-0000-000014000000}"/>
    <cellStyle name="60 % - Accent1 3" xfId="22" xr:uid="{00000000-0005-0000-0000-000015000000}"/>
    <cellStyle name="60 % - Accent2 2" xfId="23" xr:uid="{00000000-0005-0000-0000-000016000000}"/>
    <cellStyle name="60 % - Accent3 2" xfId="24" xr:uid="{00000000-0005-0000-0000-000017000000}"/>
    <cellStyle name="60 % - Accent3 3" xfId="25" xr:uid="{00000000-0005-0000-0000-000018000000}"/>
    <cellStyle name="60 % - Accent4 2" xfId="26" xr:uid="{00000000-0005-0000-0000-000019000000}"/>
    <cellStyle name="60 % - Accent4 3" xfId="27" xr:uid="{00000000-0005-0000-0000-00001A000000}"/>
    <cellStyle name="60 % - Accent5 2" xfId="28" xr:uid="{00000000-0005-0000-0000-00001B000000}"/>
    <cellStyle name="60 % - Accent6 2" xfId="29" xr:uid="{00000000-0005-0000-0000-00001C000000}"/>
    <cellStyle name="60 % - Accent6 3" xfId="30" xr:uid="{00000000-0005-0000-0000-00001D000000}"/>
    <cellStyle name="Accent1 2" xfId="31" xr:uid="{00000000-0005-0000-0000-00001E000000}"/>
    <cellStyle name="Accent1 3" xfId="32" xr:uid="{00000000-0005-0000-0000-00001F000000}"/>
    <cellStyle name="Accent2 2" xfId="33" xr:uid="{00000000-0005-0000-0000-000020000000}"/>
    <cellStyle name="Accent2 2 2" xfId="34" xr:uid="{00000000-0005-0000-0000-000021000000}"/>
    <cellStyle name="Accent3 2" xfId="35" xr:uid="{00000000-0005-0000-0000-000022000000}"/>
    <cellStyle name="Accent4 2" xfId="36" xr:uid="{00000000-0005-0000-0000-000023000000}"/>
    <cellStyle name="Accent4 3" xfId="37" xr:uid="{00000000-0005-0000-0000-000024000000}"/>
    <cellStyle name="Accent5 2" xfId="38" xr:uid="{00000000-0005-0000-0000-000025000000}"/>
    <cellStyle name="Accent6 2" xfId="39" xr:uid="{00000000-0005-0000-0000-000026000000}"/>
    <cellStyle name="Accent6 2 2" xfId="40" xr:uid="{00000000-0005-0000-0000-000027000000}"/>
    <cellStyle name="Accent6 2 3" xfId="41" xr:uid="{00000000-0005-0000-0000-000028000000}"/>
    <cellStyle name="Accent6 2 3 2" xfId="42" xr:uid="{00000000-0005-0000-0000-000029000000}"/>
    <cellStyle name="Accent6 2 3 2 2" xfId="43" xr:uid="{00000000-0005-0000-0000-00002A000000}"/>
    <cellStyle name="Accent6 2 3 2 2 2" xfId="44" xr:uid="{00000000-0005-0000-0000-00002B000000}"/>
    <cellStyle name="Accent6 2 3 3" xfId="45" xr:uid="{00000000-0005-0000-0000-00002C000000}"/>
    <cellStyle name="Accent6 2 3 3 2" xfId="46" xr:uid="{00000000-0005-0000-0000-00002D000000}"/>
    <cellStyle name="Accent6 2 3 4" xfId="47" xr:uid="{00000000-0005-0000-0000-00002E000000}"/>
    <cellStyle name="Accent6 2 3 4 2" xfId="48" xr:uid="{00000000-0005-0000-0000-00002F000000}"/>
    <cellStyle name="Accent6 2 3 5" xfId="49" xr:uid="{00000000-0005-0000-0000-000030000000}"/>
    <cellStyle name="Accent6 2 3 5 2" xfId="50" xr:uid="{00000000-0005-0000-0000-000031000000}"/>
    <cellStyle name="Accent6 2 3 6" xfId="51" xr:uid="{00000000-0005-0000-0000-000032000000}"/>
    <cellStyle name="Accent6 2 3 6 2" xfId="52" xr:uid="{00000000-0005-0000-0000-000033000000}"/>
    <cellStyle name="Accent6 2 3 7" xfId="53" xr:uid="{00000000-0005-0000-0000-000034000000}"/>
    <cellStyle name="Accent6 2 3 7 2" xfId="54" xr:uid="{00000000-0005-0000-0000-000035000000}"/>
    <cellStyle name="Accent6 2 4" xfId="55" xr:uid="{00000000-0005-0000-0000-000036000000}"/>
    <cellStyle name="Accent6 2 4 2" xfId="56" xr:uid="{00000000-0005-0000-0000-000037000000}"/>
    <cellStyle name="Accent6 2 4 3" xfId="57" xr:uid="{00000000-0005-0000-0000-000038000000}"/>
    <cellStyle name="Accent6 2 4 3 2" xfId="58" xr:uid="{00000000-0005-0000-0000-000039000000}"/>
    <cellStyle name="Accent6 3" xfId="59" xr:uid="{00000000-0005-0000-0000-00003A000000}"/>
    <cellStyle name="Accent6 4" xfId="60" xr:uid="{00000000-0005-0000-0000-00003B000000}"/>
    <cellStyle name="Accent6 4 2" xfId="61" xr:uid="{00000000-0005-0000-0000-00003C000000}"/>
    <cellStyle name="Accent6 4 2 2" xfId="62" xr:uid="{00000000-0005-0000-0000-00003D000000}"/>
    <cellStyle name="Accent6 4 2 2 2" xfId="63" xr:uid="{00000000-0005-0000-0000-00003E000000}"/>
    <cellStyle name="Accent6 4 3" xfId="64" xr:uid="{00000000-0005-0000-0000-00003F000000}"/>
    <cellStyle name="Accent6 4 3 2" xfId="65" xr:uid="{00000000-0005-0000-0000-000040000000}"/>
    <cellStyle name="Accent6 4 4" xfId="66" xr:uid="{00000000-0005-0000-0000-000041000000}"/>
    <cellStyle name="Accent6 4 4 2" xfId="67" xr:uid="{00000000-0005-0000-0000-000042000000}"/>
    <cellStyle name="Accent6 4 5" xfId="68" xr:uid="{00000000-0005-0000-0000-000043000000}"/>
    <cellStyle name="Accent6 4 5 2" xfId="69" xr:uid="{00000000-0005-0000-0000-000044000000}"/>
    <cellStyle name="Accent6 4 6" xfId="70" xr:uid="{00000000-0005-0000-0000-000045000000}"/>
    <cellStyle name="Accent6 4 6 2" xfId="71" xr:uid="{00000000-0005-0000-0000-000046000000}"/>
    <cellStyle name="Accent6 4 7" xfId="72" xr:uid="{00000000-0005-0000-0000-000047000000}"/>
    <cellStyle name="Accent6 4 7 2" xfId="73" xr:uid="{00000000-0005-0000-0000-000048000000}"/>
    <cellStyle name="Accent6 5" xfId="74" xr:uid="{00000000-0005-0000-0000-000049000000}"/>
    <cellStyle name="Accent6 5 2" xfId="75" xr:uid="{00000000-0005-0000-0000-00004A000000}"/>
    <cellStyle name="Accent6 5 3" xfId="76" xr:uid="{00000000-0005-0000-0000-00004B000000}"/>
    <cellStyle name="Accent6 5 3 2" xfId="77" xr:uid="{00000000-0005-0000-0000-00004C000000}"/>
    <cellStyle name="Avertissement 2" xfId="78" xr:uid="{00000000-0005-0000-0000-00004D000000}"/>
    <cellStyle name="Calcul 2" xfId="79" xr:uid="{00000000-0005-0000-0000-00004E000000}"/>
    <cellStyle name="Calcul 3" xfId="80" xr:uid="{00000000-0005-0000-0000-00004F000000}"/>
    <cellStyle name="Cellule liée 2" xfId="81" xr:uid="{00000000-0005-0000-0000-000050000000}"/>
    <cellStyle name="Commentaire 2" xfId="82" xr:uid="{00000000-0005-0000-0000-000051000000}"/>
    <cellStyle name="Entrée 2" xfId="83" xr:uid="{00000000-0005-0000-0000-000052000000}"/>
    <cellStyle name="Etat" xfId="84" xr:uid="{00000000-0005-0000-0000-000053000000}"/>
    <cellStyle name="Insatisfaisant 2" xfId="85" xr:uid="{00000000-0005-0000-0000-000054000000}"/>
    <cellStyle name="Neutre 2" xfId="86" xr:uid="{00000000-0005-0000-0000-000055000000}"/>
    <cellStyle name="Neutre 3" xfId="87" xr:uid="{00000000-0005-0000-0000-000056000000}"/>
    <cellStyle name="Normal" xfId="0" builtinId="0"/>
    <cellStyle name="Normal 2" xfId="116" xr:uid="{00000000-0005-0000-0000-000058000000}"/>
    <cellStyle name="Pourcentage 2" xfId="88" xr:uid="{00000000-0005-0000-0000-00005A000000}"/>
    <cellStyle name="Pourcentage 3" xfId="89" xr:uid="{00000000-0005-0000-0000-00005B000000}"/>
    <cellStyle name="Pourcentage 3 2" xfId="90" xr:uid="{00000000-0005-0000-0000-00005C000000}"/>
    <cellStyle name="Pourcentage 3 2 2" xfId="91" xr:uid="{00000000-0005-0000-0000-00005D000000}"/>
    <cellStyle name="Sans nom1" xfId="92" xr:uid="{00000000-0005-0000-0000-00005E000000}"/>
    <cellStyle name="Satisfaisant 2" xfId="93" xr:uid="{00000000-0005-0000-0000-00005F000000}"/>
    <cellStyle name="Sortie 2" xfId="94" xr:uid="{00000000-0005-0000-0000-000060000000}"/>
    <cellStyle name="Sortie 3" xfId="95" xr:uid="{00000000-0005-0000-0000-000061000000}"/>
    <cellStyle name="Style 1" xfId="96" xr:uid="{00000000-0005-0000-0000-000062000000}"/>
    <cellStyle name="Style 1 2" xfId="97" xr:uid="{00000000-0005-0000-0000-000063000000}"/>
    <cellStyle name="Style 1 3" xfId="98" xr:uid="{00000000-0005-0000-0000-000064000000}"/>
    <cellStyle name="Style 1 3 2" xfId="99" xr:uid="{00000000-0005-0000-0000-000065000000}"/>
    <cellStyle name="Texte explicatif 2" xfId="100" xr:uid="{00000000-0005-0000-0000-000066000000}"/>
    <cellStyle name="Titre 1" xfId="101" xr:uid="{00000000-0005-0000-0000-000067000000}"/>
    <cellStyle name="Titre 2" xfId="102" xr:uid="{00000000-0005-0000-0000-000068000000}"/>
    <cellStyle name="Titre 2 2" xfId="103" xr:uid="{00000000-0005-0000-0000-000069000000}"/>
    <cellStyle name="Titre 3" xfId="104" xr:uid="{00000000-0005-0000-0000-00006A000000}"/>
    <cellStyle name="Titre 1 2" xfId="105" xr:uid="{00000000-0005-0000-0000-00006B000000}"/>
    <cellStyle name="Titre 1 3" xfId="106" xr:uid="{00000000-0005-0000-0000-00006C000000}"/>
    <cellStyle name="Titre 2 2" xfId="107" xr:uid="{00000000-0005-0000-0000-00006D000000}"/>
    <cellStyle name="Titre 2 3" xfId="108" xr:uid="{00000000-0005-0000-0000-00006E000000}"/>
    <cellStyle name="Titre 3 2" xfId="109" xr:uid="{00000000-0005-0000-0000-00006F000000}"/>
    <cellStyle name="Titre 3 3" xfId="110" xr:uid="{00000000-0005-0000-0000-000070000000}"/>
    <cellStyle name="Titre 4 2" xfId="111" xr:uid="{00000000-0005-0000-0000-000071000000}"/>
    <cellStyle name="Titre 4 3" xfId="112" xr:uid="{00000000-0005-0000-0000-000072000000}"/>
    <cellStyle name="Total 2" xfId="113" xr:uid="{00000000-0005-0000-0000-000073000000}"/>
    <cellStyle name="Total 3" xfId="114" xr:uid="{00000000-0005-0000-0000-000074000000}"/>
    <cellStyle name="Vérification 2" xfId="115" xr:uid="{00000000-0005-0000-0000-00007500000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76200</xdr:rowOff>
    </xdr:from>
    <xdr:to>
      <xdr:col>0</xdr:col>
      <xdr:colOff>2060864</xdr:colOff>
      <xdr:row>3</xdr:row>
      <xdr:rowOff>1732</xdr:rowOff>
    </xdr:to>
    <xdr:grpSp>
      <xdr:nvGrpSpPr>
        <xdr:cNvPr id="2" name="Groupe 5">
          <a:extLst>
            <a:ext uri="{FF2B5EF4-FFF2-40B4-BE49-F238E27FC236}">
              <a16:creationId xmlns:a16="http://schemas.microsoft.com/office/drawing/2014/main" id="{CF3FD1ED-324C-4857-828F-40E3253EF6ED}"/>
            </a:ext>
          </a:extLst>
        </xdr:cNvPr>
        <xdr:cNvGrpSpPr>
          <a:grpSpLocks/>
        </xdr:cNvGrpSpPr>
      </xdr:nvGrpSpPr>
      <xdr:grpSpPr bwMode="auto">
        <a:xfrm>
          <a:off x="57150" y="76200"/>
          <a:ext cx="1841789" cy="1027711"/>
          <a:chOff x="94" y="101"/>
          <a:chExt cx="2198" cy="2657"/>
        </a:xfrm>
      </xdr:grpSpPr>
      <xdr:pic>
        <xdr:nvPicPr>
          <xdr:cNvPr id="3" name="Image 6">
            <a:extLst>
              <a:ext uri="{FF2B5EF4-FFF2-40B4-BE49-F238E27FC236}">
                <a16:creationId xmlns:a16="http://schemas.microsoft.com/office/drawing/2014/main" id="{CBBAC104-2386-C966-04EC-3625BA9FEF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 y="101"/>
            <a:ext cx="2198" cy="1308"/>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4" name="Image 7">
            <a:extLst>
              <a:ext uri="{FF2B5EF4-FFF2-40B4-BE49-F238E27FC236}">
                <a16:creationId xmlns:a16="http://schemas.microsoft.com/office/drawing/2014/main" id="{8C1C7733-1005-88B4-5BB2-0B39B8D461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 y="1418"/>
            <a:ext cx="2198" cy="134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76200</xdr:rowOff>
    </xdr:from>
    <xdr:to>
      <xdr:col>0</xdr:col>
      <xdr:colOff>2060864</xdr:colOff>
      <xdr:row>3</xdr:row>
      <xdr:rowOff>1732</xdr:rowOff>
    </xdr:to>
    <xdr:grpSp>
      <xdr:nvGrpSpPr>
        <xdr:cNvPr id="2" name="Groupe 5">
          <a:extLst>
            <a:ext uri="{FF2B5EF4-FFF2-40B4-BE49-F238E27FC236}">
              <a16:creationId xmlns:a16="http://schemas.microsoft.com/office/drawing/2014/main" id="{A1D7574C-7BC9-4456-9E3E-751364E9444E}"/>
            </a:ext>
          </a:extLst>
        </xdr:cNvPr>
        <xdr:cNvGrpSpPr>
          <a:grpSpLocks/>
        </xdr:cNvGrpSpPr>
      </xdr:nvGrpSpPr>
      <xdr:grpSpPr bwMode="auto">
        <a:xfrm>
          <a:off x="57150" y="76200"/>
          <a:ext cx="2003714" cy="2211532"/>
          <a:chOff x="94" y="101"/>
          <a:chExt cx="2198" cy="2657"/>
        </a:xfrm>
      </xdr:grpSpPr>
      <xdr:pic>
        <xdr:nvPicPr>
          <xdr:cNvPr id="3" name="Image 6">
            <a:extLst>
              <a:ext uri="{FF2B5EF4-FFF2-40B4-BE49-F238E27FC236}">
                <a16:creationId xmlns:a16="http://schemas.microsoft.com/office/drawing/2014/main" id="{B319DF9E-A828-E12B-9C94-A9242572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 y="101"/>
            <a:ext cx="2198" cy="1308"/>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4" name="Image 7">
            <a:extLst>
              <a:ext uri="{FF2B5EF4-FFF2-40B4-BE49-F238E27FC236}">
                <a16:creationId xmlns:a16="http://schemas.microsoft.com/office/drawing/2014/main" id="{BAA90265-A97C-F1FE-D715-C73967DFDD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 y="1418"/>
            <a:ext cx="2198" cy="134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wsDr>
</file>

<file path=xl/persons/person.xml><?xml version="1.0" encoding="utf-8"?>
<personList xmlns="http://schemas.microsoft.com/office/spreadsheetml/2018/threadedcomments" xmlns:x="http://schemas.openxmlformats.org/spreadsheetml/2006/main">
  <person displayName="JOSSOT Olivier" id="{1D7A1D1C-4FC7-4CF3-B860-DCA027884883}" userId="S::olivier.jossot@vnf.fr::04435f50-261a-4734-a7d0-80d17d246736" providerId="AD"/>
  <person displayName="MANGEANT Claire" id="{FDDEA945-FCB7-47E5-AC83-3D7FA107C822}" userId="S::claire.mangeant@vnf.fr::97c27b7b-816c-4e99-8438-351168688d8c"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9" dT="2025-04-07T14:32:53.77" personId="{FDDEA945-FCB7-47E5-AC83-3D7FA107C822}" id="{BC9EAABC-4F9C-4AF8-BC9D-C0D54969CA3F}">
    <text>Travaux programmés en 2025 sur le redimensionnement de l'évacuateur de crue</text>
  </threadedComment>
  <threadedComment ref="J36" dT="2025-04-07T13:42:10.41" personId="{1D7A1D1C-4FC7-4CF3-B860-DCA027884883}" id="{78A61D71-521D-4D2E-9F07-3CEE5BFF61B9}">
    <text>Travaux programmés sous 5 ans ?</text>
  </threadedComment>
  <threadedComment ref="J45" dT="2025-04-07T13:39:44.41" personId="{1D7A1D1C-4FC7-4CF3-B860-DCA027884883}" id="{CB93DB0E-12B7-4C27-87F2-CA0CC3A923B1}">
    <text>Travaux programmés en 2026 - Impact sur capacité max ?</text>
  </threadedComment>
  <threadedComment ref="J49" dT="2025-04-07T13:45:00.38" personId="{1D7A1D1C-4FC7-4CF3-B860-DCA027884883}" id="{C11BD18C-3E8E-489A-A6B2-4CFD89975E95}">
    <text xml:space="preserve">A vérifier Arrêté récemment reçu - a vérifier quand cela sera opérationnel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4A313-0099-44B8-A8CA-852C58D31924}">
  <sheetPr>
    <pageSetUpPr fitToPage="1"/>
  </sheetPr>
  <dimension ref="A1:X67"/>
  <sheetViews>
    <sheetView showGridLines="0" tabSelected="1" zoomScale="70" zoomScaleNormal="70" zoomScaleSheetLayoutView="10" workbookViewId="0">
      <pane ySplit="4" topLeftCell="A5" activePane="bottomLeft" state="frozen"/>
      <selection activeCell="B1" sqref="B1"/>
      <selection pane="bottomLeft" activeCell="G10" sqref="G10:H10"/>
    </sheetView>
  </sheetViews>
  <sheetFormatPr baseColWidth="10" defaultColWidth="11.42578125" defaultRowHeight="15" x14ac:dyDescent="0.2"/>
  <cols>
    <col min="1" max="1" width="28.42578125" style="2" customWidth="1"/>
    <col min="2" max="2" width="49.42578125" style="8" customWidth="1"/>
    <col min="3" max="3" width="41.42578125" style="8" customWidth="1"/>
    <col min="4" max="4" width="6.5703125" style="8" customWidth="1"/>
    <col min="5" max="5" width="13.5703125" style="8" customWidth="1"/>
    <col min="6" max="6" width="37" style="8" customWidth="1"/>
    <col min="7" max="10" width="34.28515625" style="8" customWidth="1"/>
    <col min="11" max="12" width="28.42578125" style="8" customWidth="1"/>
    <col min="13" max="13" width="31.28515625" style="8" customWidth="1"/>
    <col min="14" max="14" width="28.42578125" style="8" customWidth="1"/>
    <col min="15" max="16" width="20.7109375" style="8" customWidth="1"/>
    <col min="17" max="17" width="67.28515625" style="1" customWidth="1"/>
    <col min="18" max="19" width="19.5703125" style="1" customWidth="1"/>
    <col min="20" max="21" width="17.7109375" style="1" customWidth="1"/>
    <col min="22" max="23" width="19.5703125" style="1" customWidth="1"/>
    <col min="24" max="24" width="17.7109375" style="1" customWidth="1"/>
    <col min="25" max="16384" width="11.42578125" style="1"/>
  </cols>
  <sheetData>
    <row r="1" spans="1:24" ht="60" customHeight="1" x14ac:dyDescent="0.2">
      <c r="A1" s="88" t="s">
        <v>0</v>
      </c>
      <c r="B1" s="88"/>
      <c r="C1" s="88"/>
      <c r="D1" s="88"/>
      <c r="E1" s="88"/>
      <c r="F1" s="88"/>
      <c r="G1" s="88"/>
      <c r="H1" s="88"/>
      <c r="I1" s="88"/>
      <c r="J1" s="88"/>
      <c r="K1" s="88"/>
      <c r="L1" s="88"/>
      <c r="M1" s="88"/>
      <c r="N1" s="88"/>
      <c r="O1" s="88"/>
      <c r="P1" s="88"/>
      <c r="Q1" s="88"/>
      <c r="R1" s="88"/>
      <c r="S1" s="88"/>
      <c r="T1" s="88"/>
      <c r="U1" s="88"/>
      <c r="V1" s="88"/>
      <c r="W1" s="88"/>
      <c r="X1" s="88"/>
    </row>
    <row r="2" spans="1:24" ht="26.25" customHeight="1" x14ac:dyDescent="0.2">
      <c r="A2" s="88"/>
      <c r="B2" s="88"/>
      <c r="C2" s="88"/>
      <c r="D2" s="88"/>
      <c r="E2" s="88"/>
      <c r="F2" s="88"/>
      <c r="G2" s="88"/>
      <c r="H2" s="88"/>
      <c r="I2" s="88"/>
      <c r="J2" s="88"/>
      <c r="K2" s="88"/>
      <c r="L2" s="88"/>
      <c r="M2" s="88"/>
      <c r="N2" s="88"/>
      <c r="O2" s="88"/>
      <c r="P2" s="88"/>
      <c r="Q2" s="88"/>
      <c r="R2" s="88"/>
      <c r="S2" s="88"/>
      <c r="T2" s="88"/>
      <c r="U2" s="88"/>
      <c r="V2" s="88"/>
      <c r="W2" s="88"/>
      <c r="X2" s="88"/>
    </row>
    <row r="3" spans="1:24" ht="22.5" hidden="1" customHeight="1" x14ac:dyDescent="0.2">
      <c r="A3" s="89"/>
      <c r="B3" s="89"/>
      <c r="C3" s="89"/>
      <c r="D3" s="89"/>
      <c r="E3" s="89"/>
      <c r="F3" s="89"/>
      <c r="G3" s="89"/>
      <c r="H3" s="89"/>
      <c r="I3" s="89"/>
      <c r="J3" s="89"/>
      <c r="K3" s="89"/>
      <c r="L3" s="89"/>
      <c r="M3" s="89"/>
      <c r="N3" s="89"/>
      <c r="O3" s="89"/>
      <c r="P3" s="89"/>
      <c r="Q3" s="89"/>
      <c r="R3" s="89"/>
      <c r="S3" s="89"/>
      <c r="T3" s="89"/>
      <c r="U3" s="89"/>
      <c r="V3" s="89"/>
      <c r="W3" s="89"/>
      <c r="X3" s="89"/>
    </row>
    <row r="4" spans="1:24" ht="168.75" x14ac:dyDescent="0.2">
      <c r="A4" s="4" t="s">
        <v>1</v>
      </c>
      <c r="B4" s="4" t="s">
        <v>2</v>
      </c>
      <c r="C4" s="92" t="s">
        <v>3</v>
      </c>
      <c r="D4" s="93"/>
      <c r="E4" s="13" t="s">
        <v>4</v>
      </c>
      <c r="F4" s="13" t="s">
        <v>5</v>
      </c>
      <c r="G4" s="58" t="s">
        <v>6</v>
      </c>
      <c r="H4" s="83" t="s">
        <v>176</v>
      </c>
      <c r="I4" s="83" t="s">
        <v>175</v>
      </c>
      <c r="J4" s="57" t="s">
        <v>7</v>
      </c>
      <c r="K4" s="16" t="s">
        <v>8</v>
      </c>
      <c r="L4" s="83" t="s">
        <v>174</v>
      </c>
      <c r="M4" s="32" t="s">
        <v>9</v>
      </c>
      <c r="N4" s="32" t="s">
        <v>10</v>
      </c>
      <c r="O4" s="79" t="s">
        <v>166</v>
      </c>
      <c r="P4" s="79" t="s">
        <v>167</v>
      </c>
      <c r="Q4" s="32" t="s">
        <v>11</v>
      </c>
      <c r="R4" s="31" t="s">
        <v>12</v>
      </c>
      <c r="S4" s="31" t="s">
        <v>13</v>
      </c>
      <c r="T4" s="31" t="s">
        <v>14</v>
      </c>
      <c r="U4" s="31" t="s">
        <v>15</v>
      </c>
      <c r="V4" s="59" t="s">
        <v>169</v>
      </c>
      <c r="W4" s="59" t="s">
        <v>156</v>
      </c>
      <c r="X4" s="31" t="s">
        <v>153</v>
      </c>
    </row>
    <row r="5" spans="1:24" ht="28.5" x14ac:dyDescent="0.2">
      <c r="A5" s="94" t="s">
        <v>17</v>
      </c>
      <c r="B5" s="95" t="s">
        <v>18</v>
      </c>
      <c r="C5" s="13" t="s">
        <v>19</v>
      </c>
      <c r="D5" s="13">
        <v>1</v>
      </c>
      <c r="E5" s="13"/>
      <c r="F5" s="13" t="s">
        <v>20</v>
      </c>
      <c r="G5" s="14">
        <v>11.6</v>
      </c>
      <c r="H5" s="84">
        <f>I5+K5</f>
        <v>11.960903</v>
      </c>
      <c r="I5" s="84">
        <v>9.9009029999999996</v>
      </c>
      <c r="J5" s="12">
        <v>8.23</v>
      </c>
      <c r="K5" s="14">
        <v>2.06</v>
      </c>
      <c r="L5" s="110">
        <v>6.1658970000000002</v>
      </c>
      <c r="M5" s="111">
        <f>J5-K5</f>
        <v>6.17</v>
      </c>
      <c r="N5" s="5" t="s">
        <v>21</v>
      </c>
      <c r="O5" s="80">
        <v>22864</v>
      </c>
      <c r="P5" s="80">
        <v>22863</v>
      </c>
      <c r="Q5" s="38" t="s">
        <v>173</v>
      </c>
      <c r="R5" s="5" t="s">
        <v>21</v>
      </c>
      <c r="S5" s="5" t="s">
        <v>21</v>
      </c>
      <c r="T5" s="5" t="s">
        <v>21</v>
      </c>
      <c r="U5" s="5" t="s">
        <v>22</v>
      </c>
      <c r="V5" s="66">
        <v>1976</v>
      </c>
      <c r="W5" s="66"/>
      <c r="X5" s="52" t="s">
        <v>21</v>
      </c>
    </row>
    <row r="6" spans="1:24" ht="85.5" x14ac:dyDescent="0.2">
      <c r="A6" s="94"/>
      <c r="B6" s="95"/>
      <c r="C6" s="13" t="s">
        <v>23</v>
      </c>
      <c r="D6" s="13">
        <v>2</v>
      </c>
      <c r="E6" s="13"/>
      <c r="F6" s="13" t="s">
        <v>20</v>
      </c>
      <c r="G6" s="14">
        <v>16.100000000000001</v>
      </c>
      <c r="H6" s="84">
        <f>I6+K6</f>
        <v>15.36</v>
      </c>
      <c r="I6" s="84">
        <v>14.65</v>
      </c>
      <c r="J6" s="12">
        <v>14.61</v>
      </c>
      <c r="K6" s="14">
        <v>0.71</v>
      </c>
      <c r="L6" s="84">
        <v>14.65</v>
      </c>
      <c r="M6" s="5">
        <f>J6-K6</f>
        <v>13.899999999999999</v>
      </c>
      <c r="N6" s="5" t="s">
        <v>21</v>
      </c>
      <c r="O6" s="80">
        <v>11861</v>
      </c>
      <c r="P6" s="80">
        <v>37411</v>
      </c>
      <c r="Q6" s="38" t="s">
        <v>178</v>
      </c>
      <c r="R6" s="5" t="s">
        <v>21</v>
      </c>
      <c r="S6" s="5" t="s">
        <v>24</v>
      </c>
      <c r="T6" s="5" t="s">
        <v>21</v>
      </c>
      <c r="U6" s="5" t="s">
        <v>25</v>
      </c>
      <c r="V6" s="66" t="s">
        <v>26</v>
      </c>
      <c r="W6" s="66"/>
      <c r="X6" s="52" t="s">
        <v>21</v>
      </c>
    </row>
    <row r="7" spans="1:24" ht="42.75" x14ac:dyDescent="0.2">
      <c r="A7" s="94"/>
      <c r="B7" s="95"/>
      <c r="C7" s="13" t="s">
        <v>27</v>
      </c>
      <c r="D7" s="13">
        <v>3</v>
      </c>
      <c r="E7" s="13"/>
      <c r="F7" s="13" t="s">
        <v>20</v>
      </c>
      <c r="G7" s="14">
        <v>8.17</v>
      </c>
      <c r="H7" s="84">
        <f>I7+K7</f>
        <v>8.0364360000000001</v>
      </c>
      <c r="I7" s="84">
        <v>7.7864360000000001</v>
      </c>
      <c r="J7" s="12">
        <v>5.64</v>
      </c>
      <c r="K7" s="5">
        <v>0.25</v>
      </c>
      <c r="L7" s="110">
        <v>5.3869999999999996</v>
      </c>
      <c r="M7" s="111">
        <v>5.3869999999999996</v>
      </c>
      <c r="N7" s="5" t="s">
        <v>21</v>
      </c>
      <c r="O7" s="80">
        <v>22721</v>
      </c>
      <c r="P7" s="80">
        <v>22702</v>
      </c>
      <c r="Q7" s="38" t="s">
        <v>172</v>
      </c>
      <c r="R7" s="5" t="s">
        <v>21</v>
      </c>
      <c r="S7" s="5" t="s">
        <v>24</v>
      </c>
      <c r="T7" s="5" t="s">
        <v>21</v>
      </c>
      <c r="U7" s="5" t="s">
        <v>25</v>
      </c>
      <c r="V7" s="66" t="s">
        <v>26</v>
      </c>
      <c r="W7" s="66"/>
      <c r="X7" s="52" t="s">
        <v>21</v>
      </c>
    </row>
    <row r="8" spans="1:24" ht="71.25" x14ac:dyDescent="0.2">
      <c r="A8" s="94"/>
      <c r="B8" s="95"/>
      <c r="C8" s="13" t="s">
        <v>28</v>
      </c>
      <c r="D8" s="13">
        <v>4</v>
      </c>
      <c r="E8" s="13"/>
      <c r="F8" s="13" t="s">
        <v>29</v>
      </c>
      <c r="G8" s="14">
        <v>7.03</v>
      </c>
      <c r="H8" s="84">
        <f>I8+K8</f>
        <v>5.93</v>
      </c>
      <c r="I8" s="84">
        <v>5.77</v>
      </c>
      <c r="J8" s="12">
        <v>5.77</v>
      </c>
      <c r="K8" s="5">
        <v>0.16</v>
      </c>
      <c r="L8" s="84">
        <v>5.77</v>
      </c>
      <c r="M8" s="5">
        <f>J8-K8</f>
        <v>5.6099999999999994</v>
      </c>
      <c r="N8" s="5" t="s">
        <v>21</v>
      </c>
      <c r="O8" s="80">
        <v>23481</v>
      </c>
      <c r="P8" s="80">
        <v>23441</v>
      </c>
      <c r="Q8" s="38" t="s">
        <v>177</v>
      </c>
      <c r="R8" s="5" t="s">
        <v>21</v>
      </c>
      <c r="S8" s="5" t="s">
        <v>21</v>
      </c>
      <c r="T8" s="5" t="s">
        <v>21</v>
      </c>
      <c r="U8" s="5" t="s">
        <v>22</v>
      </c>
      <c r="V8" s="66" t="s">
        <v>26</v>
      </c>
      <c r="W8" s="66"/>
      <c r="X8" s="52" t="s">
        <v>21</v>
      </c>
    </row>
    <row r="9" spans="1:24" ht="37.5" x14ac:dyDescent="0.2">
      <c r="A9" s="94"/>
      <c r="B9" s="95"/>
      <c r="C9" s="27" t="s">
        <v>30</v>
      </c>
      <c r="D9" s="27"/>
      <c r="E9" s="29"/>
      <c r="F9" s="29"/>
      <c r="G9" s="30">
        <f>SUM(G5:G8)</f>
        <v>42.900000000000006</v>
      </c>
      <c r="H9" s="30"/>
      <c r="I9" s="30"/>
      <c r="J9" s="30">
        <f t="shared" ref="J9:M9" si="0">SUM(J5:J8)</f>
        <v>34.25</v>
      </c>
      <c r="K9" s="30">
        <f t="shared" si="0"/>
        <v>3.18</v>
      </c>
      <c r="L9" s="30"/>
      <c r="M9" s="30">
        <f t="shared" si="0"/>
        <v>31.067</v>
      </c>
      <c r="N9" s="44" t="s">
        <v>24</v>
      </c>
      <c r="O9" s="44"/>
      <c r="P9" s="44"/>
      <c r="Q9" s="42"/>
      <c r="R9" s="43"/>
      <c r="S9" s="43"/>
      <c r="T9" s="43"/>
      <c r="U9" s="43"/>
      <c r="V9" s="54"/>
      <c r="W9" s="54"/>
      <c r="X9" s="52"/>
    </row>
    <row r="10" spans="1:24" ht="71.25" x14ac:dyDescent="0.2">
      <c r="A10" s="94"/>
      <c r="B10" s="5" t="s">
        <v>31</v>
      </c>
      <c r="C10" s="5" t="s">
        <v>32</v>
      </c>
      <c r="D10" s="13">
        <v>5</v>
      </c>
      <c r="E10" s="5"/>
      <c r="F10" s="12" t="s">
        <v>33</v>
      </c>
      <c r="G10" s="111">
        <v>7.1</v>
      </c>
      <c r="H10" s="112">
        <f>I10+K10</f>
        <v>7.0920000000000005</v>
      </c>
      <c r="I10" s="85">
        <v>6.8940000000000001</v>
      </c>
      <c r="J10" s="9">
        <v>4.05</v>
      </c>
      <c r="K10" s="9">
        <v>0.19800000000000001</v>
      </c>
      <c r="L10" s="112">
        <v>3.8519999999999999</v>
      </c>
      <c r="M10" s="111">
        <v>3.8519999999999999</v>
      </c>
      <c r="N10" s="9" t="s">
        <v>21</v>
      </c>
      <c r="O10" s="80">
        <v>26564</v>
      </c>
      <c r="P10" s="80">
        <v>26565</v>
      </c>
      <c r="Q10" s="38" t="s">
        <v>171</v>
      </c>
      <c r="R10" s="5" t="s">
        <v>21</v>
      </c>
      <c r="S10" s="5" t="s">
        <v>21</v>
      </c>
      <c r="T10" s="5" t="s">
        <v>21</v>
      </c>
      <c r="U10" s="5" t="s">
        <v>22</v>
      </c>
      <c r="V10" s="53" t="s">
        <v>34</v>
      </c>
      <c r="W10" s="53"/>
      <c r="X10" s="52" t="s">
        <v>21</v>
      </c>
    </row>
    <row r="11" spans="1:24" ht="60" customHeight="1" x14ac:dyDescent="0.2">
      <c r="A11" s="94"/>
      <c r="B11" s="5" t="s">
        <v>35</v>
      </c>
      <c r="C11" s="5" t="s">
        <v>36</v>
      </c>
      <c r="D11" s="13">
        <v>6</v>
      </c>
      <c r="E11" s="5" t="s">
        <v>37</v>
      </c>
      <c r="F11" s="12" t="s">
        <v>33</v>
      </c>
      <c r="G11" s="5">
        <v>5</v>
      </c>
      <c r="H11" s="85">
        <f>I11+K11</f>
        <v>4.2895599999999998</v>
      </c>
      <c r="I11" s="85">
        <v>3.9633340000000001</v>
      </c>
      <c r="J11" s="9">
        <v>2.91</v>
      </c>
      <c r="K11" s="9">
        <f>J11-M11</f>
        <v>0.32622600000000013</v>
      </c>
      <c r="L11" s="112">
        <v>2.5897739999999998</v>
      </c>
      <c r="M11" s="111">
        <v>2.583774</v>
      </c>
      <c r="N11" s="9" t="s">
        <v>21</v>
      </c>
      <c r="O11" s="80">
        <v>26762</v>
      </c>
      <c r="P11" s="80">
        <v>35002</v>
      </c>
      <c r="Q11" s="6"/>
      <c r="R11" s="5" t="s">
        <v>21</v>
      </c>
      <c r="S11" s="5" t="s">
        <v>21</v>
      </c>
      <c r="T11" s="5" t="s">
        <v>21</v>
      </c>
      <c r="U11" s="5" t="s">
        <v>22</v>
      </c>
      <c r="V11" s="53" t="s">
        <v>38</v>
      </c>
      <c r="W11" s="53"/>
      <c r="X11" s="52" t="s">
        <v>21</v>
      </c>
    </row>
    <row r="12" spans="1:24" ht="60" customHeight="1" x14ac:dyDescent="0.2">
      <c r="A12" s="94"/>
      <c r="B12" s="95" t="s">
        <v>39</v>
      </c>
      <c r="C12" s="32" t="s">
        <v>40</v>
      </c>
      <c r="D12" s="32">
        <v>7</v>
      </c>
      <c r="E12" s="32"/>
      <c r="F12" s="16" t="s">
        <v>33</v>
      </c>
      <c r="G12" s="12">
        <v>1.6</v>
      </c>
      <c r="H12" s="85">
        <f>I12+K12</f>
        <v>1.3364050000000001</v>
      </c>
      <c r="I12" s="86">
        <v>1.296405</v>
      </c>
      <c r="J12" s="11">
        <v>1.34</v>
      </c>
      <c r="K12" s="9">
        <v>0.04</v>
      </c>
      <c r="L12" s="86">
        <v>0.76210999999999995</v>
      </c>
      <c r="M12" s="5">
        <f>J12-K12</f>
        <v>1.3</v>
      </c>
      <c r="N12" s="9" t="s">
        <v>21</v>
      </c>
      <c r="O12" s="80">
        <v>26666</v>
      </c>
      <c r="P12" s="80">
        <v>37117</v>
      </c>
      <c r="Q12" s="6"/>
      <c r="R12" s="5" t="s">
        <v>21</v>
      </c>
      <c r="S12" s="5" t="s">
        <v>21</v>
      </c>
      <c r="T12" s="5" t="s">
        <v>21</v>
      </c>
      <c r="U12" s="5" t="s">
        <v>22</v>
      </c>
      <c r="V12" s="53" t="s">
        <v>41</v>
      </c>
      <c r="W12" s="53"/>
      <c r="X12" s="52" t="s">
        <v>21</v>
      </c>
    </row>
    <row r="13" spans="1:24" ht="75" x14ac:dyDescent="0.2">
      <c r="A13" s="94"/>
      <c r="B13" s="95"/>
      <c r="C13" s="17" t="s">
        <v>42</v>
      </c>
      <c r="D13" s="17">
        <v>8</v>
      </c>
      <c r="E13" s="37"/>
      <c r="F13" s="82"/>
      <c r="G13" s="82"/>
      <c r="H13" s="82"/>
      <c r="I13" s="82"/>
      <c r="J13" s="19">
        <v>0.36</v>
      </c>
      <c r="K13" s="37"/>
      <c r="L13" s="37"/>
      <c r="M13" s="19">
        <v>0</v>
      </c>
      <c r="N13" s="19" t="s">
        <v>24</v>
      </c>
      <c r="O13" s="80"/>
      <c r="P13" s="80"/>
      <c r="Q13" s="38" t="s">
        <v>43</v>
      </c>
      <c r="R13" s="63"/>
      <c r="S13" s="63"/>
      <c r="T13" s="20" t="s">
        <v>21</v>
      </c>
      <c r="U13" s="20" t="s">
        <v>44</v>
      </c>
      <c r="V13" s="53"/>
      <c r="W13" s="53"/>
      <c r="X13" s="52" t="s">
        <v>21</v>
      </c>
    </row>
    <row r="14" spans="1:24" ht="60" customHeight="1" x14ac:dyDescent="0.2">
      <c r="A14" s="97" t="s">
        <v>45</v>
      </c>
      <c r="B14" s="98" t="s">
        <v>39</v>
      </c>
      <c r="C14" s="32" t="s">
        <v>46</v>
      </c>
      <c r="D14" s="32">
        <v>9</v>
      </c>
      <c r="E14" s="32"/>
      <c r="F14" s="32" t="s">
        <v>33</v>
      </c>
      <c r="G14" s="12">
        <v>19</v>
      </c>
      <c r="H14" s="12"/>
      <c r="I14" s="12"/>
      <c r="J14" s="11">
        <v>19</v>
      </c>
      <c r="K14" s="11">
        <v>2.99</v>
      </c>
      <c r="L14" s="11"/>
      <c r="M14" s="5">
        <f>J14-K14</f>
        <v>16.009999999999998</v>
      </c>
      <c r="N14" s="9" t="s">
        <v>21</v>
      </c>
      <c r="O14" s="80">
        <v>12641</v>
      </c>
      <c r="P14" s="80">
        <v>13281</v>
      </c>
      <c r="Q14" s="9"/>
      <c r="R14" s="5" t="s">
        <v>21</v>
      </c>
      <c r="S14" s="5" t="s">
        <v>24</v>
      </c>
      <c r="T14" s="5" t="s">
        <v>21</v>
      </c>
      <c r="U14" s="5" t="s">
        <v>25</v>
      </c>
      <c r="V14" s="53" t="s">
        <v>47</v>
      </c>
      <c r="W14" s="53"/>
      <c r="X14" s="52" t="s">
        <v>21</v>
      </c>
    </row>
    <row r="15" spans="1:24" ht="60" customHeight="1" x14ac:dyDescent="0.2">
      <c r="A15" s="97"/>
      <c r="B15" s="99"/>
      <c r="C15" s="32" t="s">
        <v>48</v>
      </c>
      <c r="D15" s="32">
        <v>10</v>
      </c>
      <c r="E15" s="32"/>
      <c r="F15" s="32" t="s">
        <v>33</v>
      </c>
      <c r="G15" s="61">
        <v>16</v>
      </c>
      <c r="H15" s="61"/>
      <c r="I15" s="61"/>
      <c r="J15" s="72">
        <v>16</v>
      </c>
      <c r="K15" s="11">
        <v>4</v>
      </c>
      <c r="L15" s="11"/>
      <c r="M15" s="5">
        <v>12</v>
      </c>
      <c r="N15" s="9" t="s">
        <v>21</v>
      </c>
      <c r="O15" s="80">
        <v>12121</v>
      </c>
      <c r="P15" s="80">
        <v>15381</v>
      </c>
      <c r="Q15" s="6"/>
      <c r="R15" s="5" t="s">
        <v>21</v>
      </c>
      <c r="S15" s="5" t="s">
        <v>21</v>
      </c>
      <c r="T15" s="5" t="s">
        <v>21</v>
      </c>
      <c r="U15" s="5" t="s">
        <v>22</v>
      </c>
      <c r="V15" s="53" t="s">
        <v>47</v>
      </c>
      <c r="W15" s="53"/>
      <c r="X15" s="52" t="s">
        <v>21</v>
      </c>
    </row>
    <row r="16" spans="1:24" s="78" customFormat="1" ht="60" customHeight="1" x14ac:dyDescent="0.25">
      <c r="A16" s="97"/>
      <c r="B16" s="100"/>
      <c r="C16" s="73" t="s">
        <v>165</v>
      </c>
      <c r="D16" s="73"/>
      <c r="E16" s="73"/>
      <c r="F16" s="73"/>
      <c r="G16" s="21">
        <f>G14+G15</f>
        <v>35</v>
      </c>
      <c r="H16" s="21"/>
      <c r="I16" s="21"/>
      <c r="J16" s="21">
        <f t="shared" ref="J16:M16" si="1">J14+J15</f>
        <v>35</v>
      </c>
      <c r="K16" s="21">
        <f t="shared" si="1"/>
        <v>6.99</v>
      </c>
      <c r="L16" s="21"/>
      <c r="M16" s="21">
        <f t="shared" si="1"/>
        <v>28.009999999999998</v>
      </c>
      <c r="N16" s="75"/>
      <c r="O16" s="75"/>
      <c r="P16" s="75"/>
      <c r="Q16" s="76"/>
      <c r="R16" s="74"/>
      <c r="S16" s="74"/>
      <c r="T16" s="74"/>
      <c r="U16" s="74"/>
      <c r="V16" s="77"/>
      <c r="W16" s="77"/>
      <c r="X16" s="74"/>
    </row>
    <row r="17" spans="1:24" ht="56.25" customHeight="1" x14ac:dyDescent="0.2">
      <c r="A17" s="97"/>
      <c r="B17" s="32" t="s">
        <v>49</v>
      </c>
      <c r="C17" s="32" t="s">
        <v>50</v>
      </c>
      <c r="D17" s="32">
        <v>11</v>
      </c>
      <c r="E17" s="32"/>
      <c r="F17" s="32" t="s">
        <v>33</v>
      </c>
      <c r="G17" s="12">
        <v>6.5</v>
      </c>
      <c r="H17" s="12"/>
      <c r="I17" s="12"/>
      <c r="J17" s="11">
        <v>6.2</v>
      </c>
      <c r="K17" s="11">
        <v>1.18</v>
      </c>
      <c r="L17" s="11"/>
      <c r="M17" s="5">
        <v>5</v>
      </c>
      <c r="N17" s="9" t="s">
        <v>21</v>
      </c>
      <c r="O17" s="80">
        <v>12661</v>
      </c>
      <c r="P17" s="80">
        <v>13283</v>
      </c>
      <c r="Q17" s="6"/>
      <c r="R17" s="5" t="s">
        <v>21</v>
      </c>
      <c r="S17" s="5" t="s">
        <v>21</v>
      </c>
      <c r="T17" s="5" t="s">
        <v>21</v>
      </c>
      <c r="U17" s="5" t="s">
        <v>22</v>
      </c>
      <c r="V17" s="53" t="s">
        <v>47</v>
      </c>
      <c r="W17" s="53"/>
      <c r="X17" s="52" t="s">
        <v>21</v>
      </c>
    </row>
    <row r="18" spans="1:24" ht="60" customHeight="1" x14ac:dyDescent="0.2">
      <c r="A18" s="97"/>
      <c r="B18" s="32" t="s">
        <v>51</v>
      </c>
      <c r="C18" s="32" t="s">
        <v>52</v>
      </c>
      <c r="D18" s="32">
        <v>12</v>
      </c>
      <c r="E18" s="32"/>
      <c r="F18" s="32" t="s">
        <v>33</v>
      </c>
      <c r="G18" s="12">
        <v>13</v>
      </c>
      <c r="H18" s="12"/>
      <c r="I18" s="12"/>
      <c r="J18" s="11">
        <v>11.98</v>
      </c>
      <c r="K18" s="11">
        <v>0.1</v>
      </c>
      <c r="L18" s="11"/>
      <c r="M18" s="12">
        <v>11.88</v>
      </c>
      <c r="N18" s="9" t="s">
        <v>21</v>
      </c>
      <c r="O18" s="80">
        <v>12701</v>
      </c>
      <c r="P18" s="80">
        <v>13282</v>
      </c>
      <c r="Q18" s="6"/>
      <c r="R18" s="5" t="s">
        <v>21</v>
      </c>
      <c r="S18" s="5" t="s">
        <v>21</v>
      </c>
      <c r="T18" s="5" t="s">
        <v>21</v>
      </c>
      <c r="U18" s="5" t="s">
        <v>25</v>
      </c>
      <c r="V18" s="53" t="s">
        <v>53</v>
      </c>
      <c r="W18" s="53"/>
      <c r="X18" s="52" t="s">
        <v>21</v>
      </c>
    </row>
    <row r="19" spans="1:24" ht="24.75" customHeight="1" x14ac:dyDescent="0.2">
      <c r="A19" s="97" t="s">
        <v>54</v>
      </c>
      <c r="B19" s="96" t="s">
        <v>55</v>
      </c>
      <c r="C19" s="16" t="s">
        <v>56</v>
      </c>
      <c r="D19" s="16">
        <v>13</v>
      </c>
      <c r="E19" s="16"/>
      <c r="F19" s="16" t="s">
        <v>57</v>
      </c>
      <c r="G19" s="12">
        <v>0.96899999999999997</v>
      </c>
      <c r="H19" s="12"/>
      <c r="I19" s="12"/>
      <c r="J19" s="69">
        <v>0.76822299999999999</v>
      </c>
      <c r="K19" s="11">
        <v>0.124954</v>
      </c>
      <c r="L19" s="11"/>
      <c r="M19" s="12">
        <f>J19-K19</f>
        <v>0.64326899999999998</v>
      </c>
      <c r="N19" s="11" t="s">
        <v>21</v>
      </c>
      <c r="O19" s="80">
        <v>26081</v>
      </c>
      <c r="P19" s="80">
        <v>26101</v>
      </c>
      <c r="Q19" s="7"/>
      <c r="R19" s="5" t="s">
        <v>21</v>
      </c>
      <c r="S19" s="5" t="s">
        <v>21</v>
      </c>
      <c r="T19" s="5" t="s">
        <v>21</v>
      </c>
      <c r="U19" s="5" t="s">
        <v>25</v>
      </c>
      <c r="V19" s="53" t="s">
        <v>58</v>
      </c>
      <c r="W19" s="53"/>
      <c r="X19" s="52" t="s">
        <v>21</v>
      </c>
    </row>
    <row r="20" spans="1:24" ht="24.75" customHeight="1" x14ac:dyDescent="0.2">
      <c r="A20" s="97"/>
      <c r="B20" s="96"/>
      <c r="C20" s="16" t="s">
        <v>59</v>
      </c>
      <c r="D20" s="16">
        <v>14</v>
      </c>
      <c r="E20" s="16"/>
      <c r="F20" s="16" t="s">
        <v>57</v>
      </c>
      <c r="G20" s="12">
        <v>1.986</v>
      </c>
      <c r="H20" s="12"/>
      <c r="I20" s="12"/>
      <c r="J20" s="11">
        <v>1.8460000000000001</v>
      </c>
      <c r="K20" s="11">
        <v>0.74999000000000005</v>
      </c>
      <c r="L20" s="11"/>
      <c r="M20" s="12">
        <f>J20-K20</f>
        <v>1.0960100000000002</v>
      </c>
      <c r="N20" s="11" t="s">
        <v>21</v>
      </c>
      <c r="O20" s="80">
        <v>25461</v>
      </c>
      <c r="P20" s="80">
        <v>25561</v>
      </c>
      <c r="Q20" s="7"/>
      <c r="R20" s="5" t="s">
        <v>21</v>
      </c>
      <c r="S20" s="5" t="s">
        <v>21</v>
      </c>
      <c r="T20" s="5" t="s">
        <v>21</v>
      </c>
      <c r="U20" s="5" t="s">
        <v>25</v>
      </c>
      <c r="V20" s="53" t="s">
        <v>58</v>
      </c>
      <c r="W20" s="53"/>
      <c r="X20" s="52" t="s">
        <v>21</v>
      </c>
    </row>
    <row r="21" spans="1:24" ht="24.75" customHeight="1" x14ac:dyDescent="0.2">
      <c r="A21" s="97"/>
      <c r="B21" s="96"/>
      <c r="C21" s="16" t="s">
        <v>60</v>
      </c>
      <c r="D21" s="16">
        <v>15</v>
      </c>
      <c r="E21" s="16"/>
      <c r="F21" s="16" t="s">
        <v>57</v>
      </c>
      <c r="G21" s="12">
        <v>8.0719999999999992</v>
      </c>
      <c r="H21" s="12"/>
      <c r="I21" s="12"/>
      <c r="J21" s="11">
        <v>8.0719999999999992</v>
      </c>
      <c r="K21" s="11">
        <v>3.2530000000000001</v>
      </c>
      <c r="L21" s="11"/>
      <c r="M21" s="12">
        <f>J21-K21</f>
        <v>4.8189999999999991</v>
      </c>
      <c r="N21" s="11" t="s">
        <v>21</v>
      </c>
      <c r="O21" s="80">
        <v>26161</v>
      </c>
      <c r="P21" s="80">
        <v>26163</v>
      </c>
      <c r="Q21" s="7"/>
      <c r="R21" s="5" t="s">
        <v>21</v>
      </c>
      <c r="S21" s="5" t="s">
        <v>21</v>
      </c>
      <c r="T21" s="5" t="s">
        <v>21</v>
      </c>
      <c r="U21" s="5" t="s">
        <v>25</v>
      </c>
      <c r="V21" s="53" t="s">
        <v>58</v>
      </c>
      <c r="W21" s="53"/>
      <c r="X21" s="52" t="s">
        <v>21</v>
      </c>
    </row>
    <row r="22" spans="1:24" ht="24.75" customHeight="1" x14ac:dyDescent="0.2">
      <c r="A22" s="97"/>
      <c r="B22" s="96"/>
      <c r="C22" s="16" t="s">
        <v>61</v>
      </c>
      <c r="D22" s="16">
        <v>16</v>
      </c>
      <c r="E22" s="16"/>
      <c r="F22" s="16" t="s">
        <v>57</v>
      </c>
      <c r="G22" s="12">
        <v>2.0510000000000002</v>
      </c>
      <c r="H22" s="12"/>
      <c r="I22" s="12"/>
      <c r="J22" s="11">
        <v>2.0510000000000002</v>
      </c>
      <c r="K22" s="11">
        <v>0.25</v>
      </c>
      <c r="L22" s="11"/>
      <c r="M22" s="12">
        <f>J22-K22</f>
        <v>1.8010000000000002</v>
      </c>
      <c r="N22" s="11" t="s">
        <v>21</v>
      </c>
      <c r="O22" s="80">
        <v>25844</v>
      </c>
      <c r="P22" s="80">
        <v>25846</v>
      </c>
      <c r="Q22" s="7"/>
      <c r="R22" s="5" t="s">
        <v>21</v>
      </c>
      <c r="S22" s="5" t="s">
        <v>21</v>
      </c>
      <c r="T22" s="5" t="s">
        <v>21</v>
      </c>
      <c r="U22" s="5" t="s">
        <v>25</v>
      </c>
      <c r="V22" s="53" t="s">
        <v>58</v>
      </c>
      <c r="W22" s="53"/>
      <c r="X22" s="52" t="s">
        <v>21</v>
      </c>
    </row>
    <row r="23" spans="1:24" ht="24.75" customHeight="1" x14ac:dyDescent="0.2">
      <c r="A23" s="97"/>
      <c r="B23" s="96"/>
      <c r="C23" s="23" t="s">
        <v>62</v>
      </c>
      <c r="D23" s="23">
        <v>17</v>
      </c>
      <c r="E23" s="23"/>
      <c r="F23" s="23"/>
      <c r="G23" s="18">
        <v>0.44400000000000001</v>
      </c>
      <c r="H23" s="18"/>
      <c r="I23" s="18"/>
      <c r="J23" s="19">
        <v>0.44400000000000001</v>
      </c>
      <c r="K23" s="19">
        <v>4.9700000000000001E-2</v>
      </c>
      <c r="L23" s="19"/>
      <c r="M23" s="18">
        <f>J23-K23</f>
        <v>0.39429999999999998</v>
      </c>
      <c r="N23" s="19" t="s">
        <v>24</v>
      </c>
      <c r="O23" s="19"/>
      <c r="P23" s="19"/>
      <c r="Q23" s="40" t="s">
        <v>63</v>
      </c>
      <c r="R23" s="62" t="s">
        <v>24</v>
      </c>
      <c r="S23" s="62" t="s">
        <v>24</v>
      </c>
      <c r="T23" s="20" t="s">
        <v>21</v>
      </c>
      <c r="U23" s="20" t="s">
        <v>25</v>
      </c>
      <c r="V23" s="53" t="s">
        <v>64</v>
      </c>
      <c r="W23" s="53"/>
      <c r="X23" s="52" t="s">
        <v>21</v>
      </c>
    </row>
    <row r="24" spans="1:24" ht="18.75" x14ac:dyDescent="0.2">
      <c r="A24" s="97"/>
      <c r="B24" s="96"/>
      <c r="C24" s="16" t="s">
        <v>65</v>
      </c>
      <c r="D24" s="16">
        <v>18</v>
      </c>
      <c r="E24" s="16"/>
      <c r="F24" s="16" t="s">
        <v>29</v>
      </c>
      <c r="G24" s="12">
        <v>0.40074399999999999</v>
      </c>
      <c r="H24" s="12"/>
      <c r="I24" s="12"/>
      <c r="J24" s="11">
        <v>0.40074399999999999</v>
      </c>
      <c r="K24" s="11">
        <v>0.05</v>
      </c>
      <c r="L24" s="11"/>
      <c r="M24" s="12">
        <v>0.35</v>
      </c>
      <c r="N24" s="11" t="s">
        <v>21</v>
      </c>
      <c r="O24" s="80">
        <v>25881</v>
      </c>
      <c r="P24" s="80">
        <v>25941</v>
      </c>
      <c r="Q24" s="7"/>
      <c r="R24" s="5" t="s">
        <v>21</v>
      </c>
      <c r="S24" s="5" t="s">
        <v>21</v>
      </c>
      <c r="T24" s="5" t="s">
        <v>21</v>
      </c>
      <c r="U24" s="5" t="s">
        <v>25</v>
      </c>
      <c r="V24" s="53" t="s">
        <v>58</v>
      </c>
      <c r="W24" s="53"/>
      <c r="X24" s="52" t="s">
        <v>21</v>
      </c>
    </row>
    <row r="25" spans="1:24" ht="57" x14ac:dyDescent="0.2">
      <c r="A25" s="97"/>
      <c r="B25" s="96"/>
      <c r="C25" s="23" t="s">
        <v>66</v>
      </c>
      <c r="D25" s="23">
        <v>19</v>
      </c>
      <c r="E25" s="23"/>
      <c r="F25" s="23" t="s">
        <v>29</v>
      </c>
      <c r="G25" s="18">
        <v>0.12</v>
      </c>
      <c r="H25" s="18"/>
      <c r="I25" s="18"/>
      <c r="J25" s="19">
        <v>8.4000000000000005E-2</v>
      </c>
      <c r="K25" s="19">
        <v>2.4E-2</v>
      </c>
      <c r="L25" s="19"/>
      <c r="M25" s="18">
        <f>J25-K25</f>
        <v>6.0000000000000005E-2</v>
      </c>
      <c r="N25" s="19" t="s">
        <v>24</v>
      </c>
      <c r="O25" s="19"/>
      <c r="P25" s="19"/>
      <c r="Q25" s="39" t="s">
        <v>67</v>
      </c>
      <c r="R25" s="62" t="s">
        <v>21</v>
      </c>
      <c r="S25" s="62" t="s">
        <v>21</v>
      </c>
      <c r="T25" s="20" t="s">
        <v>21</v>
      </c>
      <c r="U25" s="20" t="s">
        <v>25</v>
      </c>
      <c r="V25" s="53" t="s">
        <v>64</v>
      </c>
      <c r="W25" s="53"/>
      <c r="X25" s="52" t="s">
        <v>21</v>
      </c>
    </row>
    <row r="26" spans="1:24" ht="28.5" x14ac:dyDescent="0.2">
      <c r="A26" s="97"/>
      <c r="B26" s="96"/>
      <c r="C26" s="23" t="s">
        <v>68</v>
      </c>
      <c r="D26" s="23">
        <v>20</v>
      </c>
      <c r="E26" s="23"/>
      <c r="F26" s="23"/>
      <c r="G26" s="18">
        <v>0.06</v>
      </c>
      <c r="H26" s="18"/>
      <c r="I26" s="18"/>
      <c r="J26" s="19">
        <v>0.06</v>
      </c>
      <c r="K26" s="19"/>
      <c r="L26" s="19"/>
      <c r="M26" s="19">
        <v>0</v>
      </c>
      <c r="N26" s="19" t="s">
        <v>24</v>
      </c>
      <c r="O26" s="19"/>
      <c r="P26" s="19"/>
      <c r="Q26" s="39" t="s">
        <v>69</v>
      </c>
      <c r="R26" s="62" t="s">
        <v>21</v>
      </c>
      <c r="S26" s="62" t="s">
        <v>21</v>
      </c>
      <c r="T26" s="20" t="s">
        <v>21</v>
      </c>
      <c r="U26" s="20" t="s">
        <v>25</v>
      </c>
      <c r="V26" s="53"/>
      <c r="W26" s="53"/>
      <c r="X26" s="52" t="s">
        <v>21</v>
      </c>
    </row>
    <row r="27" spans="1:24" ht="18.75" x14ac:dyDescent="0.2">
      <c r="A27" s="97"/>
      <c r="B27" s="96"/>
      <c r="C27" s="16" t="s">
        <v>70</v>
      </c>
      <c r="D27" s="16">
        <v>21</v>
      </c>
      <c r="E27" s="16"/>
      <c r="F27" s="16" t="s">
        <v>29</v>
      </c>
      <c r="G27" s="12">
        <v>4.3440000000000003</v>
      </c>
      <c r="H27" s="12"/>
      <c r="I27" s="12"/>
      <c r="J27" s="11">
        <v>4.3440000000000003</v>
      </c>
      <c r="K27" s="11">
        <v>1.4970000000000001</v>
      </c>
      <c r="L27" s="11"/>
      <c r="M27" s="12">
        <f>J27-K27</f>
        <v>2.8470000000000004</v>
      </c>
      <c r="N27" s="11" t="s">
        <v>21</v>
      </c>
      <c r="O27" s="80">
        <v>26001</v>
      </c>
      <c r="P27" s="80">
        <v>26022</v>
      </c>
      <c r="Q27" s="7"/>
      <c r="R27" s="5" t="s">
        <v>21</v>
      </c>
      <c r="S27" s="5" t="s">
        <v>21</v>
      </c>
      <c r="T27" s="5" t="s">
        <v>21</v>
      </c>
      <c r="U27" s="5" t="s">
        <v>25</v>
      </c>
      <c r="V27" s="53" t="s">
        <v>58</v>
      </c>
      <c r="W27" s="53"/>
      <c r="X27" s="52" t="s">
        <v>21</v>
      </c>
    </row>
    <row r="28" spans="1:24" ht="55.5" customHeight="1" x14ac:dyDescent="0.2">
      <c r="A28" s="97"/>
      <c r="B28" s="96"/>
      <c r="C28" s="27" t="s">
        <v>71</v>
      </c>
      <c r="D28" s="27"/>
      <c r="E28" s="27"/>
      <c r="F28" s="27"/>
      <c r="G28" s="28">
        <f>G19+G20+G21+G22+G24+G27</f>
        <v>17.822744</v>
      </c>
      <c r="H28" s="28"/>
      <c r="I28" s="28"/>
      <c r="J28" s="28">
        <f>J19+J20+J21+J22+J24+J27</f>
        <v>17.481966999999997</v>
      </c>
      <c r="K28" s="28">
        <f>K19+K20+K21+K22+K24+K27</f>
        <v>5.924944</v>
      </c>
      <c r="L28" s="28"/>
      <c r="M28" s="28">
        <f>M19+M20+M21+M22+M24+M27</f>
        <v>11.556279</v>
      </c>
      <c r="N28" s="44" t="s">
        <v>24</v>
      </c>
      <c r="O28" s="44"/>
      <c r="P28" s="44"/>
      <c r="Q28" s="42"/>
      <c r="R28" s="43"/>
      <c r="S28" s="43"/>
      <c r="T28" s="43"/>
      <c r="U28" s="43"/>
      <c r="V28" s="54"/>
      <c r="W28" s="54"/>
      <c r="X28" s="52"/>
    </row>
    <row r="29" spans="1:24" ht="24" customHeight="1" x14ac:dyDescent="0.2">
      <c r="A29" s="97"/>
      <c r="B29" s="96" t="s">
        <v>72</v>
      </c>
      <c r="C29" s="16" t="s">
        <v>73</v>
      </c>
      <c r="D29" s="16">
        <v>22</v>
      </c>
      <c r="E29" s="16" t="s">
        <v>74</v>
      </c>
      <c r="F29" s="16" t="s">
        <v>20</v>
      </c>
      <c r="G29" s="12">
        <v>0.94499999999999995</v>
      </c>
      <c r="H29" s="12"/>
      <c r="I29" s="12"/>
      <c r="J29" s="11">
        <v>0.94499999999999995</v>
      </c>
      <c r="K29" s="11">
        <v>0.18</v>
      </c>
      <c r="L29" s="11"/>
      <c r="M29" s="12">
        <f t="shared" ref="M29:M35" si="2">J29-K29</f>
        <v>0.7649999999999999</v>
      </c>
      <c r="N29" s="11" t="s">
        <v>21</v>
      </c>
      <c r="O29" s="80">
        <v>4762</v>
      </c>
      <c r="P29" s="80">
        <v>4784</v>
      </c>
      <c r="Q29" s="7"/>
      <c r="R29" s="5" t="s">
        <v>24</v>
      </c>
      <c r="S29" s="5" t="s">
        <v>24</v>
      </c>
      <c r="T29" s="5" t="s">
        <v>24</v>
      </c>
      <c r="U29" s="10"/>
      <c r="V29" s="53" t="s">
        <v>75</v>
      </c>
      <c r="W29" s="53"/>
      <c r="X29" s="52" t="s">
        <v>21</v>
      </c>
    </row>
    <row r="30" spans="1:24" ht="42.75" x14ac:dyDescent="0.2">
      <c r="A30" s="97"/>
      <c r="B30" s="96"/>
      <c r="C30" s="23" t="s">
        <v>76</v>
      </c>
      <c r="D30" s="23">
        <v>23</v>
      </c>
      <c r="E30" s="23" t="s">
        <v>74</v>
      </c>
      <c r="F30" s="23" t="s">
        <v>20</v>
      </c>
      <c r="G30" s="18">
        <v>0.23</v>
      </c>
      <c r="H30" s="18"/>
      <c r="I30" s="18"/>
      <c r="J30" s="19">
        <v>0.23</v>
      </c>
      <c r="K30" s="19">
        <v>5.1999999999999998E-2</v>
      </c>
      <c r="L30" s="19"/>
      <c r="M30" s="18">
        <f t="shared" si="2"/>
        <v>0.17800000000000002</v>
      </c>
      <c r="N30" s="19" t="s">
        <v>24</v>
      </c>
      <c r="O30" s="19"/>
      <c r="P30" s="19"/>
      <c r="Q30" s="39" t="s">
        <v>77</v>
      </c>
      <c r="R30" s="60" t="s">
        <v>24</v>
      </c>
      <c r="S30" s="60" t="s">
        <v>24</v>
      </c>
      <c r="T30" s="60" t="s">
        <v>24</v>
      </c>
      <c r="U30" s="37"/>
      <c r="V30" s="53"/>
      <c r="W30" s="53"/>
      <c r="X30" s="56" t="s">
        <v>24</v>
      </c>
    </row>
    <row r="31" spans="1:24" ht="24" customHeight="1" x14ac:dyDescent="0.2">
      <c r="A31" s="97"/>
      <c r="B31" s="96"/>
      <c r="C31" s="16" t="s">
        <v>78</v>
      </c>
      <c r="D31" s="16">
        <v>24</v>
      </c>
      <c r="E31" s="16" t="s">
        <v>74</v>
      </c>
      <c r="F31" s="16" t="s">
        <v>20</v>
      </c>
      <c r="G31" s="12">
        <v>8.1639999999999997</v>
      </c>
      <c r="H31" s="12"/>
      <c r="I31" s="12"/>
      <c r="J31" s="68">
        <v>7.2350000000000003</v>
      </c>
      <c r="K31" s="11">
        <v>0.39500000000000002</v>
      </c>
      <c r="L31" s="11"/>
      <c r="M31" s="12">
        <f t="shared" si="2"/>
        <v>6.84</v>
      </c>
      <c r="N31" s="11" t="s">
        <v>21</v>
      </c>
      <c r="O31" s="80">
        <v>4761</v>
      </c>
      <c r="P31" s="80">
        <v>4782</v>
      </c>
      <c r="Q31" s="10"/>
      <c r="R31" s="61" t="s">
        <v>21</v>
      </c>
      <c r="S31" s="61" t="s">
        <v>24</v>
      </c>
      <c r="T31" s="61" t="s">
        <v>24</v>
      </c>
      <c r="U31" s="10"/>
      <c r="V31" s="53" t="s">
        <v>79</v>
      </c>
      <c r="W31" s="53"/>
      <c r="X31" s="52" t="s">
        <v>21</v>
      </c>
    </row>
    <row r="32" spans="1:24" ht="42.75" x14ac:dyDescent="0.2">
      <c r="A32" s="97"/>
      <c r="B32" s="96"/>
      <c r="C32" s="23" t="s">
        <v>80</v>
      </c>
      <c r="D32" s="23">
        <v>25</v>
      </c>
      <c r="E32" s="23" t="s">
        <v>81</v>
      </c>
      <c r="F32" s="23" t="s">
        <v>57</v>
      </c>
      <c r="G32" s="18">
        <v>0.26</v>
      </c>
      <c r="H32" s="18"/>
      <c r="I32" s="18"/>
      <c r="J32" s="18">
        <v>0.26</v>
      </c>
      <c r="K32" s="19">
        <v>6.8400000000000002E-2</v>
      </c>
      <c r="L32" s="19"/>
      <c r="M32" s="18">
        <f t="shared" si="2"/>
        <v>0.19159999999999999</v>
      </c>
      <c r="N32" s="19" t="s">
        <v>24</v>
      </c>
      <c r="O32" s="19"/>
      <c r="P32" s="19"/>
      <c r="Q32" s="39" t="s">
        <v>82</v>
      </c>
      <c r="R32" s="60" t="s">
        <v>24</v>
      </c>
      <c r="S32" s="60" t="s">
        <v>24</v>
      </c>
      <c r="T32" s="60" t="s">
        <v>24</v>
      </c>
      <c r="U32" s="37"/>
      <c r="V32" s="53"/>
      <c r="W32" s="53"/>
      <c r="X32" s="52" t="s">
        <v>21</v>
      </c>
    </row>
    <row r="33" spans="1:24" ht="42.75" x14ac:dyDescent="0.2">
      <c r="A33" s="97"/>
      <c r="B33" s="96"/>
      <c r="C33" s="23" t="s">
        <v>83</v>
      </c>
      <c r="D33" s="23">
        <v>26</v>
      </c>
      <c r="E33" s="23" t="s">
        <v>81</v>
      </c>
      <c r="F33" s="23" t="s">
        <v>57</v>
      </c>
      <c r="G33" s="18">
        <v>4.1000000000000002E-2</v>
      </c>
      <c r="H33" s="18"/>
      <c r="I33" s="18"/>
      <c r="J33" s="18">
        <v>4.1000000000000002E-2</v>
      </c>
      <c r="K33" s="19">
        <v>2.6550000000000001E-2</v>
      </c>
      <c r="L33" s="19"/>
      <c r="M33" s="18">
        <f t="shared" si="2"/>
        <v>1.4450000000000001E-2</v>
      </c>
      <c r="N33" s="19" t="s">
        <v>24</v>
      </c>
      <c r="O33" s="19"/>
      <c r="P33" s="19"/>
      <c r="Q33" s="39" t="s">
        <v>82</v>
      </c>
      <c r="R33" s="60" t="s">
        <v>24</v>
      </c>
      <c r="S33" s="60" t="s">
        <v>24</v>
      </c>
      <c r="T33" s="60" t="s">
        <v>24</v>
      </c>
      <c r="U33" s="37"/>
      <c r="V33" s="53"/>
      <c r="W33" s="53"/>
      <c r="X33" s="52" t="s">
        <v>21</v>
      </c>
    </row>
    <row r="34" spans="1:24" ht="42.75" x14ac:dyDescent="0.2">
      <c r="A34" s="97"/>
      <c r="B34" s="96"/>
      <c r="C34" s="23" t="s">
        <v>84</v>
      </c>
      <c r="D34" s="23">
        <v>27</v>
      </c>
      <c r="E34" s="23" t="s">
        <v>81</v>
      </c>
      <c r="F34" s="23" t="s">
        <v>57</v>
      </c>
      <c r="G34" s="18">
        <v>0.111</v>
      </c>
      <c r="H34" s="18"/>
      <c r="I34" s="18"/>
      <c r="J34" s="18">
        <v>0.111</v>
      </c>
      <c r="K34" s="19">
        <v>9.0900000000000009E-3</v>
      </c>
      <c r="L34" s="19"/>
      <c r="M34" s="18">
        <f t="shared" si="2"/>
        <v>0.10191</v>
      </c>
      <c r="N34" s="19" t="s">
        <v>24</v>
      </c>
      <c r="O34" s="19"/>
      <c r="P34" s="19"/>
      <c r="Q34" s="39" t="s">
        <v>82</v>
      </c>
      <c r="R34" s="60" t="s">
        <v>24</v>
      </c>
      <c r="S34" s="60" t="s">
        <v>24</v>
      </c>
      <c r="T34" s="60" t="s">
        <v>24</v>
      </c>
      <c r="U34" s="37"/>
      <c r="V34" s="53"/>
      <c r="W34" s="53"/>
      <c r="X34" s="52" t="s">
        <v>21</v>
      </c>
    </row>
    <row r="35" spans="1:24" ht="24" customHeight="1" x14ac:dyDescent="0.2">
      <c r="A35" s="97"/>
      <c r="B35" s="96"/>
      <c r="C35" s="16" t="s">
        <v>85</v>
      </c>
      <c r="D35" s="16">
        <v>28</v>
      </c>
      <c r="E35" s="16" t="s">
        <v>81</v>
      </c>
      <c r="F35" s="16" t="s">
        <v>57</v>
      </c>
      <c r="G35" s="11">
        <v>0.60003099999999998</v>
      </c>
      <c r="H35" s="11"/>
      <c r="I35" s="11"/>
      <c r="J35" s="11">
        <v>0.60003099999999998</v>
      </c>
      <c r="K35" s="11">
        <v>0.30453400000000003</v>
      </c>
      <c r="L35" s="11"/>
      <c r="M35" s="12">
        <f t="shared" si="2"/>
        <v>0.29549699999999995</v>
      </c>
      <c r="N35" s="11" t="s">
        <v>21</v>
      </c>
      <c r="O35" s="80">
        <v>4763</v>
      </c>
      <c r="P35" s="80">
        <v>4788</v>
      </c>
      <c r="Q35" s="7"/>
      <c r="R35" s="5" t="s">
        <v>21</v>
      </c>
      <c r="S35" s="5" t="s">
        <v>24</v>
      </c>
      <c r="T35" s="5" t="s">
        <v>24</v>
      </c>
      <c r="U35" s="10"/>
      <c r="V35" s="53" t="s">
        <v>86</v>
      </c>
      <c r="W35" s="53"/>
      <c r="X35" s="52" t="s">
        <v>21</v>
      </c>
    </row>
    <row r="36" spans="1:24" ht="24" customHeight="1" x14ac:dyDescent="0.2">
      <c r="A36" s="97"/>
      <c r="B36" s="96"/>
      <c r="C36" s="16" t="s">
        <v>87</v>
      </c>
      <c r="D36" s="16">
        <v>29</v>
      </c>
      <c r="E36" s="16" t="s">
        <v>81</v>
      </c>
      <c r="F36" s="16" t="s">
        <v>57</v>
      </c>
      <c r="G36" s="12">
        <v>5.0469999999999997</v>
      </c>
      <c r="H36" s="12"/>
      <c r="I36" s="12"/>
      <c r="J36" s="68">
        <v>0</v>
      </c>
      <c r="K36" s="11">
        <v>0.13100000000000001</v>
      </c>
      <c r="L36" s="11"/>
      <c r="M36" s="12">
        <v>0</v>
      </c>
      <c r="N36" s="11" t="s">
        <v>21</v>
      </c>
      <c r="O36" s="11"/>
      <c r="P36" s="11"/>
      <c r="Q36" s="7"/>
      <c r="R36" s="5" t="s">
        <v>21</v>
      </c>
      <c r="S36" s="5" t="s">
        <v>24</v>
      </c>
      <c r="T36" s="5" t="s">
        <v>24</v>
      </c>
      <c r="U36" s="10"/>
      <c r="V36" s="53"/>
      <c r="W36" s="53"/>
      <c r="X36" s="52" t="s">
        <v>21</v>
      </c>
    </row>
    <row r="37" spans="1:24" ht="24" customHeight="1" x14ac:dyDescent="0.2">
      <c r="A37" s="97"/>
      <c r="B37" s="96"/>
      <c r="C37" s="16" t="s">
        <v>88</v>
      </c>
      <c r="D37" s="16">
        <v>30</v>
      </c>
      <c r="E37" s="16" t="s">
        <v>81</v>
      </c>
      <c r="F37" s="16" t="s">
        <v>57</v>
      </c>
      <c r="G37" s="12">
        <v>0.30819000000000002</v>
      </c>
      <c r="H37" s="12"/>
      <c r="I37" s="12"/>
      <c r="J37" s="11">
        <v>0.30809999999999998</v>
      </c>
      <c r="K37" s="11">
        <v>0.113469</v>
      </c>
      <c r="L37" s="11"/>
      <c r="M37" s="12">
        <f>J37-K37</f>
        <v>0.194631</v>
      </c>
      <c r="N37" s="11" t="s">
        <v>21</v>
      </c>
      <c r="O37" s="80">
        <v>4810</v>
      </c>
      <c r="P37" s="80">
        <v>4812</v>
      </c>
      <c r="Q37" s="7"/>
      <c r="R37" s="5" t="s">
        <v>21</v>
      </c>
      <c r="S37" s="5" t="s">
        <v>24</v>
      </c>
      <c r="T37" s="5" t="s">
        <v>24</v>
      </c>
      <c r="U37" s="10"/>
      <c r="V37" s="53" t="s">
        <v>89</v>
      </c>
      <c r="W37" s="53"/>
      <c r="X37" s="52" t="s">
        <v>21</v>
      </c>
    </row>
    <row r="38" spans="1:24" ht="24" customHeight="1" x14ac:dyDescent="0.2">
      <c r="A38" s="97"/>
      <c r="B38" s="96"/>
      <c r="C38" s="16" t="s">
        <v>90</v>
      </c>
      <c r="D38" s="16">
        <v>31</v>
      </c>
      <c r="E38" s="16" t="s">
        <v>81</v>
      </c>
      <c r="F38" s="16" t="s">
        <v>57</v>
      </c>
      <c r="G38" s="12">
        <v>2.7959999999999998</v>
      </c>
      <c r="H38" s="12"/>
      <c r="I38" s="12"/>
      <c r="J38" s="11">
        <v>2.7959999999999998</v>
      </c>
      <c r="K38" s="11">
        <v>0.16489999999999999</v>
      </c>
      <c r="L38" s="11"/>
      <c r="M38" s="12">
        <f>J38-K38</f>
        <v>2.6311</v>
      </c>
      <c r="N38" s="11" t="s">
        <v>21</v>
      </c>
      <c r="O38" s="80">
        <v>4744</v>
      </c>
      <c r="P38" s="80">
        <v>4786</v>
      </c>
      <c r="Q38" s="7"/>
      <c r="R38" s="5" t="s">
        <v>21</v>
      </c>
      <c r="S38" s="5" t="s">
        <v>24</v>
      </c>
      <c r="T38" s="5" t="s">
        <v>24</v>
      </c>
      <c r="U38" s="10"/>
      <c r="V38" s="53" t="s">
        <v>89</v>
      </c>
      <c r="W38" s="53"/>
      <c r="X38" s="52" t="s">
        <v>21</v>
      </c>
    </row>
    <row r="39" spans="1:24" ht="24" customHeight="1" x14ac:dyDescent="0.2">
      <c r="A39" s="97"/>
      <c r="B39" s="96"/>
      <c r="C39" s="16" t="s">
        <v>91</v>
      </c>
      <c r="D39" s="16">
        <v>32</v>
      </c>
      <c r="E39" s="16" t="s">
        <v>81</v>
      </c>
      <c r="F39" s="16" t="s">
        <v>57</v>
      </c>
      <c r="G39" s="12">
        <v>0.28799999999999998</v>
      </c>
      <c r="H39" s="12"/>
      <c r="I39" s="12"/>
      <c r="J39" s="11">
        <v>0.28799999999999998</v>
      </c>
      <c r="K39" s="11">
        <v>0.113758</v>
      </c>
      <c r="L39" s="11"/>
      <c r="M39" s="12">
        <f>J39-K39</f>
        <v>0.17424199999999998</v>
      </c>
      <c r="N39" s="11" t="s">
        <v>21</v>
      </c>
      <c r="O39" s="80">
        <v>4804</v>
      </c>
      <c r="P39" s="80">
        <v>4806</v>
      </c>
      <c r="Q39" s="7"/>
      <c r="R39" s="5" t="s">
        <v>21</v>
      </c>
      <c r="S39" s="5" t="s">
        <v>24</v>
      </c>
      <c r="T39" s="5" t="s">
        <v>24</v>
      </c>
      <c r="U39" s="10"/>
      <c r="V39" s="53" t="s">
        <v>89</v>
      </c>
      <c r="W39" s="53"/>
      <c r="X39" s="52" t="s">
        <v>21</v>
      </c>
    </row>
    <row r="40" spans="1:24" ht="50.25" customHeight="1" x14ac:dyDescent="0.2">
      <c r="A40" s="97"/>
      <c r="B40" s="96"/>
      <c r="C40" s="22" t="s">
        <v>92</v>
      </c>
      <c r="D40" s="22"/>
      <c r="E40" s="22"/>
      <c r="F40" s="22"/>
      <c r="G40" s="21">
        <f>G29+G31+G35+G36+G37+G38+G39</f>
        <v>18.148220999999999</v>
      </c>
      <c r="H40" s="21"/>
      <c r="I40" s="21"/>
      <c r="J40" s="21">
        <f>J29+J31+J35+J36+J37+J38+J39</f>
        <v>12.172130999999998</v>
      </c>
      <c r="K40" s="21">
        <f>K29+K31+K35+K36+K37+K38+K39</f>
        <v>1.4026610000000002</v>
      </c>
      <c r="L40" s="21"/>
      <c r="M40" s="21">
        <f>M29+M31+M35+M36+M37+M38+M39</f>
        <v>10.900469999999999</v>
      </c>
      <c r="N40" s="44" t="s">
        <v>24</v>
      </c>
      <c r="O40" s="44"/>
      <c r="P40" s="44"/>
      <c r="Q40" s="42"/>
      <c r="R40" s="43"/>
      <c r="S40" s="43"/>
      <c r="T40" s="43"/>
      <c r="U40" s="43"/>
      <c r="V40" s="54"/>
      <c r="W40" s="54"/>
      <c r="X40" s="52"/>
    </row>
    <row r="41" spans="1:24" ht="50.25" customHeight="1" x14ac:dyDescent="0.2">
      <c r="A41" s="97"/>
      <c r="B41" s="96" t="s">
        <v>93</v>
      </c>
      <c r="C41" s="16" t="s">
        <v>94</v>
      </c>
      <c r="D41" s="16">
        <v>33</v>
      </c>
      <c r="E41" s="16" t="s">
        <v>95</v>
      </c>
      <c r="F41" s="16" t="s">
        <v>20</v>
      </c>
      <c r="G41" s="12">
        <v>6.069947</v>
      </c>
      <c r="H41" s="12"/>
      <c r="I41" s="12"/>
      <c r="J41" s="12">
        <v>6.0297359999999998</v>
      </c>
      <c r="K41" s="11">
        <v>1.5450219999999999</v>
      </c>
      <c r="L41" s="11"/>
      <c r="M41" s="12">
        <f>J41-K41</f>
        <v>4.4847140000000003</v>
      </c>
      <c r="N41" s="11" t="s">
        <v>21</v>
      </c>
      <c r="O41" s="80">
        <v>9147</v>
      </c>
      <c r="P41" s="80">
        <v>9145</v>
      </c>
      <c r="Q41" s="7"/>
      <c r="R41" s="5" t="s">
        <v>21</v>
      </c>
      <c r="S41" s="5" t="s">
        <v>21</v>
      </c>
      <c r="T41" s="5" t="s">
        <v>21</v>
      </c>
      <c r="U41" s="5" t="s">
        <v>25</v>
      </c>
      <c r="V41" s="53" t="s">
        <v>168</v>
      </c>
      <c r="W41" s="54"/>
      <c r="X41" s="52" t="s">
        <v>21</v>
      </c>
    </row>
    <row r="42" spans="1:24" ht="24" customHeight="1" x14ac:dyDescent="0.2">
      <c r="A42" s="97"/>
      <c r="B42" s="96"/>
      <c r="C42" s="16" t="s">
        <v>96</v>
      </c>
      <c r="D42" s="16">
        <v>34</v>
      </c>
      <c r="E42" s="16" t="s">
        <v>95</v>
      </c>
      <c r="F42" s="16" t="s">
        <v>20</v>
      </c>
      <c r="G42" s="12">
        <v>7.700914</v>
      </c>
      <c r="H42" s="12"/>
      <c r="I42" s="12"/>
      <c r="J42" s="12">
        <v>7.700914</v>
      </c>
      <c r="K42" s="11">
        <v>0.84886700000000004</v>
      </c>
      <c r="L42" s="11"/>
      <c r="M42" s="12">
        <f>J42-K42</f>
        <v>6.8520469999999998</v>
      </c>
      <c r="N42" s="11" t="s">
        <v>21</v>
      </c>
      <c r="O42" s="80">
        <v>8014</v>
      </c>
      <c r="P42" s="80">
        <v>8012</v>
      </c>
      <c r="Q42" s="7"/>
      <c r="R42" s="5" t="s">
        <v>21</v>
      </c>
      <c r="S42" s="5" t="s">
        <v>21</v>
      </c>
      <c r="T42" s="5" t="s">
        <v>21</v>
      </c>
      <c r="U42" s="5" t="s">
        <v>25</v>
      </c>
      <c r="V42" s="53" t="s">
        <v>168</v>
      </c>
      <c r="W42" s="54"/>
      <c r="X42" s="52" t="s">
        <v>21</v>
      </c>
    </row>
    <row r="43" spans="1:24" ht="24" customHeight="1" x14ac:dyDescent="0.2">
      <c r="A43" s="97"/>
      <c r="B43" s="96"/>
      <c r="C43" s="16" t="s">
        <v>97</v>
      </c>
      <c r="D43" s="16">
        <v>35</v>
      </c>
      <c r="E43" s="16" t="s">
        <v>95</v>
      </c>
      <c r="F43" s="16" t="s">
        <v>20</v>
      </c>
      <c r="G43" s="70">
        <v>0.82801100000000005</v>
      </c>
      <c r="H43" s="70"/>
      <c r="I43" s="70"/>
      <c r="J43" s="70">
        <v>0.92811100000000002</v>
      </c>
      <c r="K43" s="11">
        <v>0.45120399999999999</v>
      </c>
      <c r="L43" s="11"/>
      <c r="M43" s="12">
        <v>0.48</v>
      </c>
      <c r="N43" s="11" t="s">
        <v>21</v>
      </c>
      <c r="O43" s="80">
        <v>8008</v>
      </c>
      <c r="P43" s="80">
        <v>8006</v>
      </c>
      <c r="Q43" s="7"/>
      <c r="R43" s="5" t="s">
        <v>21</v>
      </c>
      <c r="S43" s="5" t="s">
        <v>21</v>
      </c>
      <c r="T43" s="5" t="s">
        <v>21</v>
      </c>
      <c r="U43" s="5" t="s">
        <v>25</v>
      </c>
      <c r="V43" s="53" t="s">
        <v>168</v>
      </c>
      <c r="W43" s="54"/>
      <c r="X43" s="52" t="s">
        <v>21</v>
      </c>
    </row>
    <row r="44" spans="1:24" ht="24" customHeight="1" x14ac:dyDescent="0.2">
      <c r="A44" s="97"/>
      <c r="B44" s="96"/>
      <c r="C44" s="16" t="s">
        <v>98</v>
      </c>
      <c r="D44" s="16">
        <v>36</v>
      </c>
      <c r="E44" s="16" t="s">
        <v>95</v>
      </c>
      <c r="F44" s="16" t="s">
        <v>20</v>
      </c>
      <c r="G44" s="12">
        <v>3.5963099999999999</v>
      </c>
      <c r="H44" s="12"/>
      <c r="I44" s="12"/>
      <c r="J44" s="12">
        <v>2.9498730000000002</v>
      </c>
      <c r="K44" s="11">
        <v>0.33681899999999998</v>
      </c>
      <c r="L44" s="11"/>
      <c r="M44" s="12">
        <f>J44-K44</f>
        <v>2.613054</v>
      </c>
      <c r="N44" s="11" t="s">
        <v>21</v>
      </c>
      <c r="O44" s="80">
        <v>10808</v>
      </c>
      <c r="P44" s="80">
        <v>10806</v>
      </c>
      <c r="Q44" s="7"/>
      <c r="R44" s="5" t="s">
        <v>21</v>
      </c>
      <c r="S44" s="5" t="s">
        <v>21</v>
      </c>
      <c r="T44" s="5" t="s">
        <v>21</v>
      </c>
      <c r="U44" s="5" t="s">
        <v>25</v>
      </c>
      <c r="V44" s="53" t="s">
        <v>168</v>
      </c>
      <c r="W44" s="54"/>
      <c r="X44" s="52" t="s">
        <v>21</v>
      </c>
    </row>
    <row r="45" spans="1:24" ht="18.75" x14ac:dyDescent="0.2">
      <c r="A45" s="97"/>
      <c r="B45" s="96"/>
      <c r="C45" s="16" t="s">
        <v>99</v>
      </c>
      <c r="D45" s="16">
        <v>37</v>
      </c>
      <c r="E45" s="16" t="s">
        <v>100</v>
      </c>
      <c r="F45" s="16" t="s">
        <v>29</v>
      </c>
      <c r="G45" s="12">
        <v>8.1639999999999997</v>
      </c>
      <c r="H45" s="12"/>
      <c r="I45" s="12"/>
      <c r="J45" s="67">
        <v>6.993093</v>
      </c>
      <c r="K45" s="11">
        <v>0.47489100000000001</v>
      </c>
      <c r="L45" s="11"/>
      <c r="M45" s="12">
        <v>6.52</v>
      </c>
      <c r="N45" s="11" t="s">
        <v>21</v>
      </c>
      <c r="O45" s="80">
        <v>8122</v>
      </c>
      <c r="P45" s="80">
        <v>7948</v>
      </c>
      <c r="Q45" s="7"/>
      <c r="R45" s="5" t="s">
        <v>21</v>
      </c>
      <c r="S45" s="5" t="s">
        <v>21</v>
      </c>
      <c r="T45" s="5" t="s">
        <v>21</v>
      </c>
      <c r="U45" s="5" t="s">
        <v>25</v>
      </c>
      <c r="V45" s="53" t="s">
        <v>168</v>
      </c>
      <c r="W45" s="54"/>
      <c r="X45" s="52" t="s">
        <v>21</v>
      </c>
    </row>
    <row r="46" spans="1:24" ht="18.75" x14ac:dyDescent="0.2">
      <c r="A46" s="97"/>
      <c r="B46" s="96"/>
      <c r="C46" s="16" t="s">
        <v>101</v>
      </c>
      <c r="D46" s="16">
        <v>38</v>
      </c>
      <c r="E46" s="16" t="s">
        <v>100</v>
      </c>
      <c r="F46" s="16" t="s">
        <v>29</v>
      </c>
      <c r="G46" s="12">
        <v>0.52200000000000002</v>
      </c>
      <c r="H46" s="12"/>
      <c r="I46" s="12"/>
      <c r="J46" s="12">
        <v>0.39979900000000002</v>
      </c>
      <c r="K46" s="11">
        <v>0.12761700000000001</v>
      </c>
      <c r="L46" s="11"/>
      <c r="M46" s="12">
        <f>J46-K46</f>
        <v>0.27218200000000004</v>
      </c>
      <c r="N46" s="11" t="s">
        <v>21</v>
      </c>
      <c r="O46" s="80">
        <v>8108</v>
      </c>
      <c r="P46" s="80">
        <v>8106</v>
      </c>
      <c r="Q46" s="7"/>
      <c r="R46" s="5" t="s">
        <v>21</v>
      </c>
      <c r="S46" s="5" t="s">
        <v>21</v>
      </c>
      <c r="T46" s="5" t="s">
        <v>21</v>
      </c>
      <c r="U46" s="5" t="s">
        <v>25</v>
      </c>
      <c r="V46" s="53" t="s">
        <v>168</v>
      </c>
      <c r="W46" s="54"/>
      <c r="X46" s="52" t="s">
        <v>21</v>
      </c>
    </row>
    <row r="47" spans="1:24" ht="18.75" x14ac:dyDescent="0.2">
      <c r="A47" s="97"/>
      <c r="B47" s="96"/>
      <c r="C47" s="16" t="s">
        <v>102</v>
      </c>
      <c r="D47" s="16">
        <v>39</v>
      </c>
      <c r="E47" s="16" t="s">
        <v>100</v>
      </c>
      <c r="F47" s="16" t="s">
        <v>29</v>
      </c>
      <c r="G47" s="12">
        <v>2.226</v>
      </c>
      <c r="H47" s="12"/>
      <c r="I47" s="12"/>
      <c r="J47" s="12">
        <v>1.7355100000000001</v>
      </c>
      <c r="K47" s="11">
        <v>0.26653199999999999</v>
      </c>
      <c r="L47" s="11"/>
      <c r="M47" s="12">
        <v>1.47</v>
      </c>
      <c r="N47" s="11" t="s">
        <v>21</v>
      </c>
      <c r="O47" s="80">
        <v>31616</v>
      </c>
      <c r="P47" s="80">
        <v>31614</v>
      </c>
      <c r="Q47" s="7"/>
      <c r="R47" s="5" t="s">
        <v>21</v>
      </c>
      <c r="S47" s="5" t="s">
        <v>21</v>
      </c>
      <c r="T47" s="5" t="s">
        <v>21</v>
      </c>
      <c r="U47" s="5" t="s">
        <v>25</v>
      </c>
      <c r="V47" s="53">
        <v>2008</v>
      </c>
      <c r="W47" s="54"/>
      <c r="X47" s="52" t="s">
        <v>21</v>
      </c>
    </row>
    <row r="48" spans="1:24" ht="60" customHeight="1" x14ac:dyDescent="0.2">
      <c r="A48" s="97"/>
      <c r="B48" s="96"/>
      <c r="C48" s="22" t="s">
        <v>103</v>
      </c>
      <c r="D48" s="22"/>
      <c r="E48" s="22"/>
      <c r="F48" s="22"/>
      <c r="G48" s="21">
        <f>SUM(G41:G47)</f>
        <v>29.107181999999995</v>
      </c>
      <c r="H48" s="21"/>
      <c r="I48" s="21"/>
      <c r="J48" s="21">
        <f t="shared" ref="J48:M48" si="3">SUM(J41:J47)</f>
        <v>26.737036000000007</v>
      </c>
      <c r="K48" s="21">
        <f t="shared" si="3"/>
        <v>4.0509519999999997</v>
      </c>
      <c r="L48" s="21"/>
      <c r="M48" s="21">
        <f t="shared" si="3"/>
        <v>22.691997000000001</v>
      </c>
      <c r="N48" s="44" t="s">
        <v>24</v>
      </c>
      <c r="O48" s="44"/>
      <c r="P48" s="44"/>
      <c r="Q48" s="42"/>
      <c r="R48" s="43"/>
      <c r="S48" s="43"/>
      <c r="T48" s="43"/>
      <c r="U48" s="43"/>
      <c r="V48" s="54"/>
      <c r="W48" s="54"/>
      <c r="X48" s="52"/>
    </row>
    <row r="49" spans="1:24" ht="18.75" x14ac:dyDescent="0.2">
      <c r="A49" s="94" t="s">
        <v>104</v>
      </c>
      <c r="B49" s="95" t="s">
        <v>105</v>
      </c>
      <c r="C49" s="32" t="s">
        <v>106</v>
      </c>
      <c r="D49" s="32">
        <v>40</v>
      </c>
      <c r="E49" s="32"/>
      <c r="F49" s="32" t="s">
        <v>107</v>
      </c>
      <c r="G49" s="12">
        <v>6.6</v>
      </c>
      <c r="H49" s="12"/>
      <c r="I49" s="12"/>
      <c r="J49" s="68">
        <v>4.91</v>
      </c>
      <c r="K49" s="11">
        <v>0.4</v>
      </c>
      <c r="L49" s="11"/>
      <c r="M49" s="12">
        <v>4.54</v>
      </c>
      <c r="N49" s="11" t="s">
        <v>21</v>
      </c>
      <c r="O49" s="81">
        <v>21181</v>
      </c>
      <c r="P49" s="11"/>
      <c r="Q49" s="6"/>
      <c r="R49" s="5" t="s">
        <v>24</v>
      </c>
      <c r="S49" s="5" t="s">
        <v>24</v>
      </c>
      <c r="T49" s="5" t="s">
        <v>24</v>
      </c>
      <c r="U49" s="5" t="s">
        <v>24</v>
      </c>
      <c r="V49" s="53" t="s">
        <v>170</v>
      </c>
      <c r="W49" s="54"/>
      <c r="X49" s="52" t="s">
        <v>21</v>
      </c>
    </row>
    <row r="50" spans="1:24" ht="18.75" x14ac:dyDescent="0.2">
      <c r="A50" s="94"/>
      <c r="B50" s="95"/>
      <c r="C50" s="32" t="s">
        <v>108</v>
      </c>
      <c r="D50" s="32">
        <v>41</v>
      </c>
      <c r="E50" s="32"/>
      <c r="F50" s="32" t="s">
        <v>107</v>
      </c>
      <c r="G50" s="12">
        <v>1.68</v>
      </c>
      <c r="H50" s="12"/>
      <c r="I50" s="12"/>
      <c r="J50" s="11">
        <v>1.5</v>
      </c>
      <c r="K50" s="11">
        <v>0.1</v>
      </c>
      <c r="L50" s="11"/>
      <c r="M50" s="12">
        <f>J50-K50</f>
        <v>1.4</v>
      </c>
      <c r="N50" s="11" t="s">
        <v>21</v>
      </c>
      <c r="O50" s="81">
        <v>24983</v>
      </c>
      <c r="P50" s="11"/>
      <c r="Q50" s="6"/>
      <c r="R50" s="5" t="s">
        <v>24</v>
      </c>
      <c r="S50" s="5" t="s">
        <v>24</v>
      </c>
      <c r="T50" s="5" t="s">
        <v>24</v>
      </c>
      <c r="U50" s="5" t="s">
        <v>24</v>
      </c>
      <c r="V50" s="53" t="s">
        <v>170</v>
      </c>
      <c r="W50" s="54"/>
      <c r="X50" s="52" t="s">
        <v>21</v>
      </c>
    </row>
    <row r="51" spans="1:24" ht="64.5" customHeight="1" x14ac:dyDescent="0.2">
      <c r="A51" s="94"/>
      <c r="B51" s="95"/>
      <c r="C51" s="41" t="s">
        <v>109</v>
      </c>
      <c r="D51" s="41"/>
      <c r="E51" s="41"/>
      <c r="F51" s="41"/>
      <c r="G51" s="28">
        <f>SUM(G49:G50)</f>
        <v>8.2799999999999994</v>
      </c>
      <c r="H51" s="28"/>
      <c r="I51" s="28"/>
      <c r="J51" s="28">
        <f t="shared" ref="J51:M51" si="4">SUM(J49:J50)</f>
        <v>6.41</v>
      </c>
      <c r="K51" s="28">
        <f t="shared" si="4"/>
        <v>0.5</v>
      </c>
      <c r="L51" s="28"/>
      <c r="M51" s="28">
        <f t="shared" si="4"/>
        <v>5.9399999999999995</v>
      </c>
      <c r="N51" s="44" t="s">
        <v>24</v>
      </c>
      <c r="O51" s="44"/>
      <c r="P51" s="44"/>
      <c r="Q51" s="42"/>
      <c r="R51" s="43"/>
      <c r="S51" s="43"/>
      <c r="T51" s="43"/>
      <c r="U51" s="43"/>
      <c r="V51" s="54"/>
      <c r="W51" s="54"/>
      <c r="X51" s="10"/>
    </row>
    <row r="52" spans="1:24" ht="42.75" x14ac:dyDescent="0.2">
      <c r="A52" s="45" t="s">
        <v>110</v>
      </c>
      <c r="B52" s="32" t="s">
        <v>111</v>
      </c>
      <c r="C52" s="17" t="s">
        <v>112</v>
      </c>
      <c r="D52" s="17">
        <v>42</v>
      </c>
      <c r="E52" s="17"/>
      <c r="F52" s="17"/>
      <c r="G52" s="18"/>
      <c r="H52" s="18"/>
      <c r="I52" s="18"/>
      <c r="J52" s="18">
        <v>0.2</v>
      </c>
      <c r="K52" s="19"/>
      <c r="L52" s="19"/>
      <c r="M52" s="20">
        <v>0</v>
      </c>
      <c r="N52" s="19" t="s">
        <v>24</v>
      </c>
      <c r="O52" s="19"/>
      <c r="P52" s="19"/>
      <c r="Q52" s="39" t="s">
        <v>113</v>
      </c>
      <c r="R52" s="5" t="s">
        <v>24</v>
      </c>
      <c r="S52" s="5" t="s">
        <v>24</v>
      </c>
      <c r="T52" s="5" t="s">
        <v>24</v>
      </c>
      <c r="U52" s="5"/>
      <c r="V52" s="54"/>
      <c r="W52" s="54"/>
      <c r="X52" s="52" t="s">
        <v>21</v>
      </c>
    </row>
    <row r="53" spans="1:24" ht="36.75" thickBot="1" x14ac:dyDescent="0.25">
      <c r="B53" s="34" t="s">
        <v>114</v>
      </c>
      <c r="C53" s="46" t="s">
        <v>115</v>
      </c>
      <c r="D53" s="46"/>
      <c r="E53" s="35"/>
      <c r="F53" s="35"/>
      <c r="G53" s="36">
        <f>G5+G6+G7+G8+G10+G11+G12+G13+G14+G15+G17+G18+G19+G20+G21+G22+G23+G24+G25+G26+G27+G29+G30+G31+G32+G33+G34+G35+G36+G37+G38+G39+G41+G42+G43+G44+G45+G46+G47+G49+G50+G52</f>
        <v>185.72414699999996</v>
      </c>
      <c r="H53" s="36"/>
      <c r="I53" s="36"/>
      <c r="J53" s="36">
        <f>J5+J6+J7+J8+J10+J11+J12+J13+J14+J15+J17+J18+J19+J20+J21+J22+J23+J24+J25+J26+J27+J29+J30+J31+J32+J33+J34+J35+J36+J37+J38+J39+J41+J42+J43+J44+J45+J46+J47+J49+J50+J52</f>
        <v>160.32113400000003</v>
      </c>
      <c r="K53" s="36">
        <f>K5+K6+K7+K8+K10+K11+K12+K13+K14+K15+K17+K18+K19+K20+K21+K22+K23+K24+K25+K26+K27+K29+K30+K31+K32+K33+K34+K35+K36+K37+K38+K39+K41+K42+K43+K44+K45+K46+K47+K49+K50+K52</f>
        <v>24.122523000000001</v>
      </c>
      <c r="L53" s="36"/>
      <c r="M53" s="36">
        <f>M5+M6+M7+M8+M10+M11+M12+M13+M14+M15+M17+M18+M19+M20+M21+M22+M23+M24+M25+M26+M27+M29+M30+M31+M32+M33+M34+M35+M36+M37+M38+M39+M41+M42+M43+M44+M45+M46+M47+M49+M50+M52</f>
        <v>135.72178</v>
      </c>
      <c r="N53" s="15"/>
      <c r="O53" s="15"/>
      <c r="P53" s="15"/>
    </row>
    <row r="54" spans="1:24" ht="39" customHeight="1" thickBot="1" x14ac:dyDescent="0.25">
      <c r="C54" s="47" t="s">
        <v>116</v>
      </c>
      <c r="D54" s="50"/>
      <c r="E54" s="90" t="s">
        <v>117</v>
      </c>
      <c r="F54" s="91"/>
      <c r="G54" s="48">
        <f>SUMIF(N5:N52,"Oui",G5:G52)</f>
        <v>184.458147</v>
      </c>
      <c r="H54" s="48"/>
      <c r="I54" s="48"/>
      <c r="J54" s="48">
        <f>SUMIF(N5:N52,"Oui",J5:J52)</f>
        <v>158.53113400000001</v>
      </c>
      <c r="K54" s="48">
        <f>SUMIF(N5:N52,"Oui",K5:K52)</f>
        <v>23.892782999999998</v>
      </c>
      <c r="L54" s="87"/>
      <c r="M54" s="49">
        <f>SUMIF(N5:N52,"Oui",M5:M52)</f>
        <v>134.78152</v>
      </c>
    </row>
    <row r="56" spans="1:24" ht="15" hidden="1" customHeight="1" thickBot="1" x14ac:dyDescent="0.25"/>
    <row r="67" spans="1:16" s="3" customFormat="1" x14ac:dyDescent="0.2">
      <c r="A67" s="2"/>
      <c r="B67" s="8"/>
      <c r="C67" s="8"/>
      <c r="D67" s="8"/>
      <c r="E67" s="8"/>
      <c r="F67" s="8"/>
      <c r="G67" s="8"/>
      <c r="H67" s="8"/>
      <c r="I67" s="8"/>
      <c r="J67" s="8"/>
      <c r="K67" s="8"/>
      <c r="L67" s="8"/>
      <c r="M67" s="8"/>
      <c r="N67" s="8"/>
      <c r="O67" s="8"/>
      <c r="P67" s="8"/>
    </row>
  </sheetData>
  <autoFilter ref="A4:X54" xr:uid="{30E4A313-0099-44B8-A8CA-852C58D31924}">
    <filterColumn colId="2" showButton="0"/>
  </autoFilter>
  <mergeCells count="14">
    <mergeCell ref="A1:X3"/>
    <mergeCell ref="E54:F54"/>
    <mergeCell ref="C4:D4"/>
    <mergeCell ref="A49:A51"/>
    <mergeCell ref="B49:B51"/>
    <mergeCell ref="B41:B48"/>
    <mergeCell ref="A5:A13"/>
    <mergeCell ref="A14:A18"/>
    <mergeCell ref="A19:A48"/>
    <mergeCell ref="B19:B28"/>
    <mergeCell ref="B29:B40"/>
    <mergeCell ref="B5:B9"/>
    <mergeCell ref="B12:B13"/>
    <mergeCell ref="B14:B16"/>
  </mergeCells>
  <printOptions horizontalCentered="1"/>
  <pageMargins left="0.19652777777777777" right="0.19652777777777777" top="0.27569444444444446" bottom="3.9583333333333331E-2" header="0.51180555555555551" footer="0"/>
  <pageSetup paperSize="8" scale="45" firstPageNumber="0" fitToHeight="0" orientation="landscape" r:id="rId1"/>
  <headerFooter alignWithMargins="0">
    <oddFooter>&amp;R&amp;P/&amp;N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146A7-1D91-4377-B763-05B24F6252BB}">
  <sheetPr>
    <pageSetUpPr fitToPage="1"/>
  </sheetPr>
  <dimension ref="A1:R29"/>
  <sheetViews>
    <sheetView showGridLines="0" topLeftCell="D1" zoomScale="70" zoomScaleNormal="70" zoomScaleSheetLayoutView="10" workbookViewId="0">
      <pane ySplit="4" topLeftCell="A5" activePane="bottomLeft" state="frozen"/>
      <selection activeCell="B1" sqref="B1"/>
      <selection pane="bottomLeft" activeCell="L7" sqref="L7"/>
    </sheetView>
  </sheetViews>
  <sheetFormatPr baseColWidth="10" defaultColWidth="11.42578125" defaultRowHeight="15" x14ac:dyDescent="0.2"/>
  <cols>
    <col min="1" max="1" width="32" style="2" customWidth="1"/>
    <col min="2" max="2" width="49.42578125" style="8" customWidth="1"/>
    <col min="3" max="3" width="41.42578125" style="8" customWidth="1"/>
    <col min="4" max="4" width="10.5703125" style="8" customWidth="1"/>
    <col min="5" max="5" width="19.7109375" style="8" customWidth="1"/>
    <col min="6" max="6" width="32.28515625" style="8" customWidth="1"/>
    <col min="7" max="8" width="34.28515625" style="8" customWidth="1"/>
    <col min="9" max="9" width="28.42578125" style="8" customWidth="1"/>
    <col min="10" max="10" width="31.28515625" style="8" customWidth="1"/>
    <col min="11" max="11" width="28.42578125" style="8" customWidth="1"/>
    <col min="12" max="12" width="67.28515625" style="1" customWidth="1"/>
    <col min="13" max="16" width="17.7109375" style="1" customWidth="1"/>
    <col min="17" max="16384" width="11.42578125" style="1"/>
  </cols>
  <sheetData>
    <row r="1" spans="1:18" ht="96.75" customHeight="1" x14ac:dyDescent="0.2">
      <c r="A1" s="88" t="s">
        <v>119</v>
      </c>
      <c r="B1" s="88"/>
      <c r="C1" s="88"/>
      <c r="D1" s="88"/>
      <c r="E1" s="88"/>
      <c r="F1" s="88"/>
      <c r="G1" s="88"/>
      <c r="H1" s="88"/>
      <c r="I1" s="88"/>
      <c r="J1" s="88"/>
      <c r="K1" s="88"/>
      <c r="L1" s="88"/>
      <c r="M1" s="88"/>
      <c r="N1" s="88"/>
      <c r="O1" s="88"/>
      <c r="P1" s="88"/>
      <c r="Q1" s="88"/>
      <c r="R1" s="88"/>
    </row>
    <row r="2" spans="1:18" ht="27" customHeight="1" x14ac:dyDescent="0.2">
      <c r="A2" s="88"/>
      <c r="B2" s="88"/>
      <c r="C2" s="88"/>
      <c r="D2" s="88"/>
      <c r="E2" s="88"/>
      <c r="F2" s="88"/>
      <c r="G2" s="88"/>
      <c r="H2" s="88"/>
      <c r="I2" s="88"/>
      <c r="J2" s="88"/>
      <c r="K2" s="88"/>
      <c r="L2" s="88"/>
      <c r="M2" s="88"/>
      <c r="N2" s="88"/>
      <c r="O2" s="88"/>
      <c r="P2" s="88"/>
      <c r="Q2" s="88"/>
      <c r="R2" s="88"/>
    </row>
    <row r="3" spans="1:18" ht="57" customHeight="1" x14ac:dyDescent="0.2">
      <c r="A3" s="89"/>
      <c r="B3" s="89"/>
      <c r="C3" s="89"/>
      <c r="D3" s="89"/>
      <c r="E3" s="89"/>
      <c r="F3" s="89"/>
      <c r="G3" s="89"/>
      <c r="H3" s="89"/>
      <c r="I3" s="89"/>
      <c r="J3" s="89"/>
      <c r="K3" s="89"/>
      <c r="L3" s="89"/>
      <c r="M3" s="89"/>
      <c r="N3" s="89"/>
      <c r="O3" s="89"/>
      <c r="P3" s="89"/>
      <c r="Q3" s="89"/>
      <c r="R3" s="89"/>
    </row>
    <row r="4" spans="1:18" ht="101.25" customHeight="1" x14ac:dyDescent="0.2">
      <c r="A4" s="4" t="s">
        <v>1</v>
      </c>
      <c r="B4" s="4" t="s">
        <v>2</v>
      </c>
      <c r="C4" s="92" t="s">
        <v>120</v>
      </c>
      <c r="D4" s="93"/>
      <c r="E4" s="13" t="s">
        <v>4</v>
      </c>
      <c r="F4" s="13" t="s">
        <v>5</v>
      </c>
      <c r="G4" s="16" t="s">
        <v>121</v>
      </c>
      <c r="H4" s="16" t="s">
        <v>122</v>
      </c>
      <c r="I4" s="16" t="s">
        <v>8</v>
      </c>
      <c r="J4" s="32" t="s">
        <v>9</v>
      </c>
      <c r="K4" s="32" t="s">
        <v>10</v>
      </c>
      <c r="L4" s="32" t="s">
        <v>11</v>
      </c>
      <c r="M4" s="64" t="s">
        <v>12</v>
      </c>
      <c r="N4" s="64" t="s">
        <v>13</v>
      </c>
      <c r="O4" s="31" t="s">
        <v>14</v>
      </c>
      <c r="P4" s="31" t="s">
        <v>15</v>
      </c>
      <c r="Q4" s="55" t="s">
        <v>16</v>
      </c>
      <c r="R4" s="55" t="s">
        <v>153</v>
      </c>
    </row>
    <row r="5" spans="1:18" ht="24.75" customHeight="1" x14ac:dyDescent="0.2">
      <c r="A5" s="107" t="s">
        <v>54</v>
      </c>
      <c r="B5" s="105" t="s">
        <v>55</v>
      </c>
      <c r="C5" s="23" t="s">
        <v>123</v>
      </c>
      <c r="D5" s="23">
        <v>43</v>
      </c>
      <c r="E5" s="23"/>
      <c r="F5" s="23"/>
      <c r="G5" s="18">
        <v>8.5000000000000006E-2</v>
      </c>
      <c r="H5" s="19">
        <v>8.5000000000000006E-2</v>
      </c>
      <c r="I5" s="19" t="s">
        <v>124</v>
      </c>
      <c r="J5" s="19" t="s">
        <v>124</v>
      </c>
      <c r="K5" s="19" t="s">
        <v>24</v>
      </c>
      <c r="L5" s="39" t="s">
        <v>125</v>
      </c>
      <c r="M5" s="65" t="s">
        <v>21</v>
      </c>
      <c r="N5" s="65" t="s">
        <v>24</v>
      </c>
      <c r="O5" s="20" t="s">
        <v>21</v>
      </c>
      <c r="P5" s="20" t="s">
        <v>25</v>
      </c>
      <c r="Q5" s="10"/>
      <c r="R5" s="20" t="s">
        <v>21</v>
      </c>
    </row>
    <row r="6" spans="1:18" ht="24.75" customHeight="1" x14ac:dyDescent="0.2">
      <c r="A6" s="108"/>
      <c r="B6" s="106"/>
      <c r="C6" s="23" t="s">
        <v>126</v>
      </c>
      <c r="D6" s="23">
        <v>44</v>
      </c>
      <c r="E6" s="23"/>
      <c r="F6" s="23"/>
      <c r="G6" s="18">
        <v>0.112</v>
      </c>
      <c r="H6" s="19">
        <v>0.112</v>
      </c>
      <c r="I6" s="19" t="s">
        <v>124</v>
      </c>
      <c r="J6" s="19" t="s">
        <v>124</v>
      </c>
      <c r="K6" s="19" t="s">
        <v>24</v>
      </c>
      <c r="L6" s="39" t="s">
        <v>125</v>
      </c>
      <c r="M6" s="65" t="s">
        <v>21</v>
      </c>
      <c r="N6" s="65" t="s">
        <v>24</v>
      </c>
      <c r="O6" s="20" t="s">
        <v>24</v>
      </c>
      <c r="P6" s="20"/>
      <c r="Q6" s="10"/>
      <c r="R6" s="20" t="s">
        <v>21</v>
      </c>
    </row>
    <row r="7" spans="1:18" ht="75" x14ac:dyDescent="0.2">
      <c r="A7" s="108"/>
      <c r="B7" s="96" t="s">
        <v>72</v>
      </c>
      <c r="C7" s="23" t="s">
        <v>127</v>
      </c>
      <c r="D7" s="23">
        <v>45</v>
      </c>
      <c r="E7" s="23" t="s">
        <v>74</v>
      </c>
      <c r="F7" s="23" t="s">
        <v>20</v>
      </c>
      <c r="G7" s="18">
        <v>0.21199999999999999</v>
      </c>
      <c r="H7" s="19">
        <v>0.23100000000000001</v>
      </c>
      <c r="I7" s="19">
        <v>0.17</v>
      </c>
      <c r="J7" s="18">
        <f t="shared" ref="J7:J13" si="0">H7-I7</f>
        <v>6.0999999999999999E-2</v>
      </c>
      <c r="K7" s="19" t="s">
        <v>24</v>
      </c>
      <c r="L7" s="39" t="s">
        <v>128</v>
      </c>
      <c r="M7" s="60" t="s">
        <v>24</v>
      </c>
      <c r="N7" s="60" t="s">
        <v>24</v>
      </c>
      <c r="O7" s="20" t="s">
        <v>24</v>
      </c>
      <c r="P7" s="37"/>
      <c r="Q7" s="10"/>
      <c r="R7" s="20" t="s">
        <v>154</v>
      </c>
    </row>
    <row r="8" spans="1:18" ht="56.25" x14ac:dyDescent="0.2">
      <c r="A8" s="108"/>
      <c r="B8" s="96"/>
      <c r="C8" s="24" t="s">
        <v>129</v>
      </c>
      <c r="D8" s="24">
        <v>46</v>
      </c>
      <c r="E8" s="24" t="s">
        <v>81</v>
      </c>
      <c r="F8" s="24" t="s">
        <v>57</v>
      </c>
      <c r="G8" s="25">
        <v>0.19600000000000001</v>
      </c>
      <c r="H8" s="26">
        <v>0.215</v>
      </c>
      <c r="I8" s="26">
        <v>0.1807</v>
      </c>
      <c r="J8" s="25">
        <f>H8-I8</f>
        <v>3.4299999999999997E-2</v>
      </c>
      <c r="K8" s="19" t="s">
        <v>24</v>
      </c>
      <c r="L8" s="39" t="s">
        <v>130</v>
      </c>
      <c r="M8" s="60" t="s">
        <v>155</v>
      </c>
      <c r="N8" s="60" t="s">
        <v>21</v>
      </c>
      <c r="O8" s="20" t="s">
        <v>24</v>
      </c>
      <c r="P8" s="37"/>
      <c r="Q8" s="10"/>
      <c r="R8" s="20" t="s">
        <v>21</v>
      </c>
    </row>
    <row r="9" spans="1:18" ht="56.25" x14ac:dyDescent="0.2">
      <c r="A9" s="108"/>
      <c r="B9" s="96"/>
      <c r="C9" s="24" t="s">
        <v>131</v>
      </c>
      <c r="D9" s="24">
        <v>47</v>
      </c>
      <c r="E9" s="24" t="s">
        <v>81</v>
      </c>
      <c r="F9" s="24" t="s">
        <v>57</v>
      </c>
      <c r="G9" s="25">
        <v>0.30399999999999999</v>
      </c>
      <c r="H9" s="25">
        <v>0.33668599999999999</v>
      </c>
      <c r="I9" s="26">
        <v>0.27170299999999997</v>
      </c>
      <c r="J9" s="25">
        <f>H9-I9</f>
        <v>6.4983000000000013E-2</v>
      </c>
      <c r="K9" s="19" t="s">
        <v>24</v>
      </c>
      <c r="L9" s="39" t="s">
        <v>132</v>
      </c>
      <c r="M9" s="60" t="s">
        <v>155</v>
      </c>
      <c r="N9" s="60" t="s">
        <v>21</v>
      </c>
      <c r="O9" s="20" t="s">
        <v>24</v>
      </c>
      <c r="P9" s="37"/>
      <c r="Q9" s="10"/>
      <c r="R9" s="20" t="s">
        <v>21</v>
      </c>
    </row>
    <row r="10" spans="1:18" ht="28.5" x14ac:dyDescent="0.2">
      <c r="A10" s="108"/>
      <c r="B10" s="96"/>
      <c r="C10" s="24" t="s">
        <v>133</v>
      </c>
      <c r="D10" s="24">
        <v>48</v>
      </c>
      <c r="E10" s="24" t="s">
        <v>81</v>
      </c>
      <c r="F10" s="24" t="s">
        <v>57</v>
      </c>
      <c r="G10" s="25">
        <v>0</v>
      </c>
      <c r="H10" s="26">
        <v>0</v>
      </c>
      <c r="I10" s="26">
        <v>0</v>
      </c>
      <c r="J10" s="25">
        <f>H10-I10</f>
        <v>0</v>
      </c>
      <c r="K10" s="19" t="s">
        <v>24</v>
      </c>
      <c r="L10" s="39" t="s">
        <v>134</v>
      </c>
      <c r="M10" s="60" t="s">
        <v>24</v>
      </c>
      <c r="N10" s="60" t="s">
        <v>24</v>
      </c>
      <c r="O10" s="20" t="s">
        <v>24</v>
      </c>
      <c r="P10" s="37"/>
      <c r="Q10" s="10"/>
      <c r="R10" s="20" t="s">
        <v>21</v>
      </c>
    </row>
    <row r="11" spans="1:18" ht="24" customHeight="1" x14ac:dyDescent="0.2">
      <c r="A11" s="109"/>
      <c r="B11" s="96"/>
      <c r="C11" s="23" t="s">
        <v>135</v>
      </c>
      <c r="D11" s="23">
        <v>49</v>
      </c>
      <c r="E11" s="23"/>
      <c r="F11" s="24" t="s">
        <v>57</v>
      </c>
      <c r="G11" s="18" t="s">
        <v>136</v>
      </c>
      <c r="H11" s="19" t="s">
        <v>136</v>
      </c>
      <c r="I11" s="19"/>
      <c r="J11" s="18"/>
      <c r="K11" s="19" t="s">
        <v>24</v>
      </c>
      <c r="L11" s="40" t="s">
        <v>137</v>
      </c>
      <c r="M11" s="65" t="s">
        <v>24</v>
      </c>
      <c r="N11" s="65" t="s">
        <v>24</v>
      </c>
      <c r="O11" s="20" t="s">
        <v>24</v>
      </c>
      <c r="P11" s="20"/>
      <c r="Q11" s="10"/>
      <c r="R11" s="20" t="s">
        <v>21</v>
      </c>
    </row>
    <row r="12" spans="1:18" ht="40.5" customHeight="1" x14ac:dyDescent="0.2">
      <c r="A12" s="101" t="s">
        <v>104</v>
      </c>
      <c r="B12" s="98" t="s">
        <v>105</v>
      </c>
      <c r="C12" s="17" t="s">
        <v>138</v>
      </c>
      <c r="D12" s="17"/>
      <c r="E12" s="17"/>
      <c r="F12" s="17"/>
      <c r="G12" s="18">
        <v>2.5</v>
      </c>
      <c r="H12" s="18">
        <v>2.5</v>
      </c>
      <c r="I12" s="19">
        <v>0</v>
      </c>
      <c r="J12" s="20">
        <f t="shared" si="0"/>
        <v>2.5</v>
      </c>
      <c r="K12" s="19" t="s">
        <v>21</v>
      </c>
      <c r="L12" s="6"/>
      <c r="M12" s="10"/>
      <c r="N12" s="10"/>
      <c r="O12" s="10"/>
      <c r="P12" s="10"/>
      <c r="Q12" s="10"/>
      <c r="R12" s="10"/>
    </row>
    <row r="13" spans="1:18" ht="45.75" customHeight="1" x14ac:dyDescent="0.2">
      <c r="A13" s="102"/>
      <c r="B13" s="99"/>
      <c r="C13" s="17" t="s">
        <v>139</v>
      </c>
      <c r="D13" s="17"/>
      <c r="E13" s="17"/>
      <c r="F13" s="17"/>
      <c r="G13" s="18">
        <v>4</v>
      </c>
      <c r="H13" s="18">
        <v>4</v>
      </c>
      <c r="I13" s="19">
        <v>0</v>
      </c>
      <c r="J13" s="20">
        <f t="shared" si="0"/>
        <v>4</v>
      </c>
      <c r="K13" s="19" t="s">
        <v>21</v>
      </c>
      <c r="L13" s="6"/>
      <c r="M13" s="10"/>
      <c r="N13" s="10"/>
      <c r="O13" s="10"/>
      <c r="P13" s="10"/>
      <c r="Q13" s="10"/>
      <c r="R13" s="10"/>
    </row>
    <row r="14" spans="1:18" ht="37.5" x14ac:dyDescent="0.2">
      <c r="A14" s="103"/>
      <c r="B14" s="104"/>
      <c r="C14" s="17" t="s">
        <v>140</v>
      </c>
      <c r="D14" s="17"/>
      <c r="E14" s="17"/>
      <c r="F14" s="17"/>
      <c r="G14" s="18">
        <v>0.39</v>
      </c>
      <c r="H14" s="18">
        <v>0.39</v>
      </c>
      <c r="I14" s="19">
        <v>0</v>
      </c>
      <c r="J14" s="20">
        <v>0.39</v>
      </c>
      <c r="K14" s="19" t="s">
        <v>21</v>
      </c>
      <c r="L14" s="6"/>
      <c r="M14" s="10"/>
      <c r="N14" s="10"/>
      <c r="O14" s="10"/>
      <c r="P14" s="10"/>
      <c r="Q14" s="10"/>
      <c r="R14" s="10"/>
    </row>
    <row r="15" spans="1:18" ht="37.5" x14ac:dyDescent="0.2">
      <c r="A15" s="31" t="s">
        <v>110</v>
      </c>
      <c r="B15" s="32" t="s">
        <v>141</v>
      </c>
      <c r="C15" s="17" t="s">
        <v>142</v>
      </c>
      <c r="D15" s="17">
        <v>50</v>
      </c>
      <c r="E15" s="17"/>
      <c r="F15" s="17"/>
      <c r="G15" s="18"/>
      <c r="H15" s="18">
        <v>0.85</v>
      </c>
      <c r="I15" s="19"/>
      <c r="J15" s="20"/>
      <c r="K15" s="19" t="s">
        <v>24</v>
      </c>
      <c r="L15" s="39" t="s">
        <v>143</v>
      </c>
      <c r="M15" s="5" t="s">
        <v>21</v>
      </c>
      <c r="N15" s="5" t="s">
        <v>24</v>
      </c>
      <c r="O15" s="5" t="s">
        <v>21</v>
      </c>
      <c r="P15" s="5" t="s">
        <v>25</v>
      </c>
      <c r="Q15" s="10"/>
      <c r="R15" s="10"/>
    </row>
    <row r="16" spans="1:18" x14ac:dyDescent="0.2">
      <c r="H16" s="33"/>
    </row>
    <row r="18" spans="1:11" ht="15" hidden="1" customHeight="1" x14ac:dyDescent="0.2"/>
    <row r="29" spans="1:11" s="3" customFormat="1" x14ac:dyDescent="0.2">
      <c r="A29" s="2"/>
      <c r="B29" s="8"/>
      <c r="C29" s="8"/>
      <c r="D29" s="8"/>
      <c r="E29" s="8"/>
      <c r="F29" s="8"/>
      <c r="G29" s="8"/>
      <c r="H29" s="8" t="s">
        <v>118</v>
      </c>
      <c r="I29" s="8"/>
      <c r="J29" s="8"/>
      <c r="K29" s="8"/>
    </row>
  </sheetData>
  <autoFilter ref="A4:P16" xr:uid="{30E4A313-0099-44B8-A8CA-852C58D31924}"/>
  <mergeCells count="7">
    <mergeCell ref="A12:A14"/>
    <mergeCell ref="B12:B14"/>
    <mergeCell ref="A1:R3"/>
    <mergeCell ref="C4:D4"/>
    <mergeCell ref="B5:B6"/>
    <mergeCell ref="B7:B11"/>
    <mergeCell ref="A5:A11"/>
  </mergeCells>
  <printOptions horizontalCentered="1"/>
  <pageMargins left="0.19652777777777777" right="0.19652777777777777" top="0.27569444444444446" bottom="3.9583333333333331E-2" header="0.51180555555555551" footer="0"/>
  <pageSetup paperSize="8" scale="45" firstPageNumber="0" fitToHeight="0" orientation="landscape" r:id="rId1"/>
  <headerFooter alignWithMargins="0">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4DC8-906E-4023-9F75-7BB9083D3D31}">
  <dimension ref="A1:B6"/>
  <sheetViews>
    <sheetView workbookViewId="0">
      <selection activeCell="B5" sqref="B5"/>
    </sheetView>
  </sheetViews>
  <sheetFormatPr baseColWidth="10" defaultColWidth="11.42578125" defaultRowHeight="12.75" x14ac:dyDescent="0.2"/>
  <cols>
    <col min="1" max="1" width="28.7109375" customWidth="1"/>
    <col min="2" max="2" width="133.42578125" customWidth="1"/>
  </cols>
  <sheetData>
    <row r="1" spans="1:2" x14ac:dyDescent="0.2">
      <c r="A1" t="s">
        <v>144</v>
      </c>
    </row>
    <row r="3" spans="1:2" ht="38.25" x14ac:dyDescent="0.2">
      <c r="A3" t="s">
        <v>145</v>
      </c>
      <c r="B3" s="51" t="s">
        <v>146</v>
      </c>
    </row>
    <row r="4" spans="1:2" ht="25.5" x14ac:dyDescent="0.2">
      <c r="A4" t="s">
        <v>147</v>
      </c>
      <c r="B4" s="51" t="s">
        <v>148</v>
      </c>
    </row>
    <row r="5" spans="1:2" ht="38.25" x14ac:dyDescent="0.2">
      <c r="A5" t="s">
        <v>149</v>
      </c>
      <c r="B5" s="51" t="s">
        <v>150</v>
      </c>
    </row>
    <row r="6" spans="1:2" x14ac:dyDescent="0.2">
      <c r="A6" t="s">
        <v>151</v>
      </c>
      <c r="B6" s="51" t="s">
        <v>152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E3954-3217-4D18-AC4B-9D46041CD62A}">
  <dimension ref="A1:A8"/>
  <sheetViews>
    <sheetView workbookViewId="0">
      <selection activeCell="A4" sqref="A4"/>
    </sheetView>
  </sheetViews>
  <sheetFormatPr baseColWidth="10" defaultRowHeight="12.75" x14ac:dyDescent="0.2"/>
  <sheetData>
    <row r="1" spans="1:1" ht="15.75" x14ac:dyDescent="0.2">
      <c r="A1" s="71" t="s">
        <v>157</v>
      </c>
    </row>
    <row r="2" spans="1:1" ht="15.75" x14ac:dyDescent="0.2">
      <c r="A2" s="71" t="s">
        <v>158</v>
      </c>
    </row>
    <row r="3" spans="1:1" ht="15.75" x14ac:dyDescent="0.2">
      <c r="A3" s="71" t="s">
        <v>159</v>
      </c>
    </row>
    <row r="4" spans="1:1" ht="15.75" x14ac:dyDescent="0.2">
      <c r="A4" s="71" t="s">
        <v>160</v>
      </c>
    </row>
    <row r="5" spans="1:1" ht="15.75" x14ac:dyDescent="0.2">
      <c r="A5" s="71" t="s">
        <v>161</v>
      </c>
    </row>
    <row r="6" spans="1:1" ht="15.75" x14ac:dyDescent="0.2">
      <c r="A6" s="71" t="s">
        <v>162</v>
      </c>
    </row>
    <row r="7" spans="1:1" ht="15.75" x14ac:dyDescent="0.2">
      <c r="A7" s="71" t="s">
        <v>163</v>
      </c>
    </row>
    <row r="8" spans="1:1" ht="15.75" x14ac:dyDescent="0.2">
      <c r="A8" s="71" t="s">
        <v>164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T xmlns="e3fee0ec-17e9-4e06-85a3-c0b0476a89f4" xsi:nil="true"/>
    <Document xmlns="e3fee0ec-17e9-4e06-85a3-c0b0476a89f4" xsi:nil="true"/>
    <Ann_x00e9_e xmlns="e3fee0ec-17e9-4e06-85a3-c0b0476a89f4" xsi:nil="true"/>
    <Phase xmlns="e3fee0ec-17e9-4e06-85a3-c0b0476a89f4" xsi:nil="true"/>
    <titre xmlns="e3fee0ec-17e9-4e06-85a3-c0b0476a89f4" xsi:nil="true"/>
    <SharedWithUsers xmlns="c25291bc-1823-42e2-abda-b6a5b92c5477">
      <UserInfo>
        <DisplayName/>
        <AccountId xsi:nil="true"/>
        <AccountType/>
      </UserInfo>
    </SharedWithUsers>
    <lcf76f155ced4ddcb4097134ff3c332f xmlns="e3fee0ec-17e9-4e06-85a3-c0b0476a89f4">
      <Terms xmlns="http://schemas.microsoft.com/office/infopath/2007/PartnerControls"/>
    </lcf76f155ced4ddcb4097134ff3c332f>
    <TaxCatchAll xmlns="c25291bc-1823-42e2-abda-b6a5b92c5477" xsi:nil="true"/>
    <truc xmlns="e3fee0ec-17e9-4e06-85a3-c0b0476a89f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711BF15F478414AA46D9A5AA15EFBA5" ma:contentTypeVersion="21" ma:contentTypeDescription="Crée un document." ma:contentTypeScope="" ma:versionID="2d522045f43ad90914b6d7226211ec18">
  <xsd:schema xmlns:xsd="http://www.w3.org/2001/XMLSchema" xmlns:xs="http://www.w3.org/2001/XMLSchema" xmlns:p="http://schemas.microsoft.com/office/2006/metadata/properties" xmlns:ns2="e3fee0ec-17e9-4e06-85a3-c0b0476a89f4" xmlns:ns3="c25291bc-1823-42e2-abda-b6a5b92c5477" targetNamespace="http://schemas.microsoft.com/office/2006/metadata/properties" ma:root="true" ma:fieldsID="3e36446edde509589821bb1245c82adb" ns2:_="" ns3:_="">
    <xsd:import namespace="e3fee0ec-17e9-4e06-85a3-c0b0476a89f4"/>
    <xsd:import namespace="c25291bc-1823-42e2-abda-b6a5b92c5477"/>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titre" minOccurs="0"/>
                <xsd:element ref="ns2:truc" minOccurs="0"/>
                <xsd:element ref="ns2:DT" minOccurs="0"/>
                <xsd:element ref="ns3:SharedWithUsers" minOccurs="0"/>
                <xsd:element ref="ns3:SharedWithDetails" minOccurs="0"/>
                <xsd:element ref="ns2:Phase" minOccurs="0"/>
                <xsd:element ref="ns2:Document" minOccurs="0"/>
                <xsd:element ref="ns2:Ann_x00e9_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fee0ec-17e9-4e06-85a3-c0b0476a89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30d51d67-e8d4-4559-bae7-b89d9d2306d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titre" ma:index="19" nillable="true" ma:displayName="titre" ma:description="tester" ma:format="Dropdown" ma:internalName="titre">
      <xsd:simpleType>
        <xsd:restriction base="dms:Text">
          <xsd:maxLength value="255"/>
        </xsd:restriction>
      </xsd:simpleType>
    </xsd:element>
    <xsd:element name="truc" ma:index="20" nillable="true" ma:displayName="truc" ma:format="Thumbnail" ma:internalName="truc">
      <xsd:simpleType>
        <xsd:restriction base="dms:Unknown"/>
      </xsd:simpleType>
    </xsd:element>
    <xsd:element name="DT" ma:index="21" nillable="true" ma:displayName="DT" ma:format="Dropdown" ma:internalName="DT">
      <xsd:simpleType>
        <xsd:restriction base="dms:Choice">
          <xsd:enumeration value="Siège"/>
          <xsd:enumeration value="BS"/>
          <xsd:enumeration value="CB"/>
          <xsd:enumeration value="NE"/>
          <xsd:enumeration value="NPdC"/>
          <xsd:enumeration value="S"/>
          <xsd:enumeration value="SO"/>
          <xsd:enumeration value="RS"/>
          <xsd:enumeration value="DIEE"/>
        </xsd:restriction>
      </xsd:simpleType>
    </xsd:element>
    <xsd:element name="Phase" ma:index="24" nillable="true" ma:displayName="Phase" ma:format="Dropdown" ma:internalName="Phase">
      <xsd:simpleType>
        <xsd:restriction base="dms:Choice">
          <xsd:enumeration value="DPC"/>
          <xsd:enumeration value="Programme"/>
          <xsd:enumeration value="EP/DIA"/>
          <xsd:enumeration value="AVP"/>
          <xsd:enumeration value="PRO"/>
        </xsd:restriction>
      </xsd:simpleType>
    </xsd:element>
    <xsd:element name="Document" ma:index="25" nillable="true" ma:displayName="Objet" ma:format="Dropdown" ma:internalName="Document">
      <xsd:simpleType>
        <xsd:restriction base="dms:Text">
          <xsd:maxLength value="255"/>
        </xsd:restriction>
      </xsd:simpleType>
    </xsd:element>
    <xsd:element name="Ann_x00e9_e" ma:index="26" nillable="true" ma:displayName="Année" ma:format="Dropdown" ma:internalName="Ann_x00e9_e">
      <xsd:simpleType>
        <xsd:restriction base="dms:Text">
          <xsd:maxLength value="255"/>
        </xsd:restriction>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291bc-1823-42e2-abda-b6a5b92c54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cf9961e-adf6-4570-a9e5-954c32ded939}" ma:internalName="TaxCatchAll" ma:showField="CatchAllData" ma:web="c25291bc-1823-42e2-abda-b6a5b92c5477">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64BEBF-C21C-4D95-879A-BBE298DC1FED}">
  <ds:schemaRefs>
    <ds:schemaRef ds:uri="http://schemas.microsoft.com/sharepoint/v3/contenttype/forms"/>
  </ds:schemaRefs>
</ds:datastoreItem>
</file>

<file path=customXml/itemProps2.xml><?xml version="1.0" encoding="utf-8"?>
<ds:datastoreItem xmlns:ds="http://schemas.openxmlformats.org/officeDocument/2006/customXml" ds:itemID="{410C1ADD-F13D-440C-A1EA-58B2C225F054}">
  <ds:schemaRefs>
    <ds:schemaRef ds:uri="e3fee0ec-17e9-4e06-85a3-c0b0476a89f4"/>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c25291bc-1823-42e2-abda-b6a5b92c5477"/>
    <ds:schemaRef ds:uri="http://purl.org/dc/terms/"/>
  </ds:schemaRefs>
</ds:datastoreItem>
</file>

<file path=customXml/itemProps3.xml><?xml version="1.0" encoding="utf-8"?>
<ds:datastoreItem xmlns:ds="http://schemas.openxmlformats.org/officeDocument/2006/customXml" ds:itemID="{53D90C2C-72D8-442D-AC80-C2D6F5C966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fee0ec-17e9-4e06-85a3-c0b0476a89f4"/>
    <ds:schemaRef ds:uri="c25291bc-1823-42e2-abda-b6a5b92c54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Réservoirs</vt:lpstr>
      <vt:lpstr>Autres</vt:lpstr>
      <vt:lpstr>Notice</vt:lpstr>
      <vt:lpstr>Feuil1</vt:lpstr>
      <vt:lpstr>Autres!Zone_d_impression</vt:lpstr>
      <vt:lpstr>Réservoirs!Zone_d_impression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BELBATI Salah, VNF/DG/DIEE/DME</dc:creator>
  <cp:keywords/>
  <dc:description/>
  <cp:lastModifiedBy>MANGEANT Claire</cp:lastModifiedBy>
  <cp:revision/>
  <dcterms:created xsi:type="dcterms:W3CDTF">2017-10-03T12:27:49Z</dcterms:created>
  <dcterms:modified xsi:type="dcterms:W3CDTF">2025-05-28T10:11:20Z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0x010100A711BF15F478414AA46D9A5AA15EFBA5</vt:lpwstr>
  </property>
  <property fmtid="{D5CDD505-2E9C-101B-9397-08002B2CF9AE}" pid="3" name="MediaServiceImageTags">
    <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