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c\Desktop\"/>
    </mc:Choice>
  </mc:AlternateContent>
  <xr:revisionPtr revIDLastSave="0" documentId="13_ncr:1_{A0A17589-A398-4E0C-808D-FECB7152094D}" xr6:coauthVersionLast="47" xr6:coauthVersionMax="47" xr10:uidLastSave="{00000000-0000-0000-0000-000000000000}"/>
  <bookViews>
    <workbookView xWindow="-120" yWindow="-120" windowWidth="20730" windowHeight="11040" activeTab="3" xr2:uid="{846B72FD-36C8-4B82-ACA3-EA7FD79B1434}"/>
  </bookViews>
  <sheets>
    <sheet name="Clientes" sheetId="3" r:id="rId1"/>
    <sheet name="Vendas" sheetId="1" r:id="rId2"/>
    <sheet name="Análise" sheetId="2" r:id="rId3"/>
    <sheet name="DashBoard" sheetId="4" r:id="rId4"/>
  </sheets>
  <definedNames>
    <definedName name="TBVendasCPF">TBVendas[CPF]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2" l="1"/>
  <c r="D9" i="2" s="1"/>
  <c r="C4" i="2"/>
  <c r="C5" i="2"/>
  <c r="H9" i="2" s="1"/>
  <c r="P8" i="4" s="1"/>
  <c r="C6" i="4"/>
  <c r="K21" i="2"/>
  <c r="L9" i="2" a="1"/>
  <c r="L9" i="2" s="1"/>
  <c r="L8" i="2" a="1"/>
  <c r="L8" i="2" s="1"/>
  <c r="K9" i="2" a="1"/>
  <c r="K9" i="2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C9" i="2" l="1"/>
  <c r="E9" i="2" s="1"/>
  <c r="K8" i="2"/>
  <c r="L11" i="2" s="1"/>
  <c r="H20" i="2"/>
  <c r="H21" i="2"/>
  <c r="H8" i="2"/>
  <c r="H19" i="2"/>
  <c r="B10" i="2"/>
  <c r="L10" i="2"/>
  <c r="H18" i="2"/>
  <c r="H17" i="2"/>
  <c r="H12" i="2"/>
  <c r="H13" i="2"/>
  <c r="L19" i="2" s="1"/>
  <c r="M19" i="2" s="1"/>
  <c r="L18" i="2" l="1"/>
  <c r="M18" i="2" s="1"/>
  <c r="P6" i="4"/>
  <c r="L16" i="2"/>
  <c r="M16" i="2" s="1"/>
  <c r="N8" i="4"/>
  <c r="L15" i="2"/>
  <c r="M15" i="2" s="1"/>
  <c r="P5" i="4"/>
  <c r="H7" i="2"/>
  <c r="H14" i="2"/>
  <c r="O11" i="4" s="1"/>
  <c r="C10" i="2"/>
  <c r="B11" i="2"/>
  <c r="D10" i="2"/>
  <c r="F35" i="2"/>
  <c r="G35" i="2" s="1"/>
  <c r="H35" i="2" s="1"/>
  <c r="L20" i="2" s="1"/>
  <c r="M20" i="2" s="1"/>
  <c r="E10" i="2" l="1"/>
  <c r="L17" i="2"/>
  <c r="M17" i="2" s="1"/>
  <c r="M21" i="2" s="1"/>
  <c r="L22" i="2" s="1"/>
  <c r="B8" i="4" s="1"/>
  <c r="O8" i="4"/>
  <c r="C11" i="2"/>
  <c r="B12" i="2"/>
  <c r="D11" i="2"/>
  <c r="E11" i="2" s="1"/>
  <c r="B13" i="2" l="1"/>
  <c r="C12" i="2"/>
  <c r="D12" i="2"/>
  <c r="E12" i="2" l="1"/>
  <c r="B14" i="2"/>
  <c r="D13" i="2"/>
  <c r="C13" i="2"/>
  <c r="E13" i="2" l="1"/>
  <c r="B15" i="2"/>
  <c r="D14" i="2"/>
  <c r="C14" i="2"/>
  <c r="E14" i="2" l="1"/>
  <c r="C15" i="2"/>
  <c r="D15" i="2"/>
  <c r="B16" i="2"/>
  <c r="E15" i="2" l="1"/>
  <c r="B17" i="2"/>
  <c r="C16" i="2"/>
  <c r="D16" i="2"/>
  <c r="E16" i="2" s="1"/>
  <c r="B18" i="2" l="1"/>
  <c r="C17" i="2"/>
  <c r="D17" i="2"/>
  <c r="E17" i="2" l="1"/>
  <c r="C18" i="2"/>
  <c r="B19" i="2"/>
  <c r="D18" i="2"/>
  <c r="E18" i="2" l="1"/>
  <c r="C19" i="2"/>
  <c r="B20" i="2"/>
  <c r="D19" i="2"/>
  <c r="E19" i="2" l="1"/>
  <c r="D20" i="2"/>
  <c r="C20" i="2"/>
  <c r="E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tc={DA4E9F5C-890D-4A7C-A8A6-3DE58E900A22}</author>
    <author>tc={2366F915-8B27-41DC-AA0F-F59851A2C61E}</author>
  </authors>
  <commentList>
    <comment ref="L8" authorId="0" shapeId="0" xr:uid="{DA4E9F5C-890D-4A7C-A8A6-3DE58E900A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Optei por utilizar uma fórmula maior, mesmo sabendo que é possível  obter o resultado apenas com =MENOR(SE(TBVendas[CPF]=$C$5;TBVendas[Valor da Venda]);1)</t>
      </text>
    </comment>
    <comment ref="L9" authorId="1" shapeId="0" xr:uid="{2366F915-8B27-41DC-AA0F-F59851A2C61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Optei por utilizar uma fórmula maior, mesmo sabendo que é possível  obter o resultado apenas com =MAIOR(SE(TBVendas[CPF]=$C$5;TBVendas[Valor da Venda]);1)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<sst xmlns="http://schemas.openxmlformats.org/spreadsheetml/2006/main" count="1530" uniqueCount="308">
  <si>
    <t>TABELAS DE VENDAS</t>
  </si>
  <si>
    <t>Data da Venda</t>
  </si>
  <si>
    <t>CPF</t>
  </si>
  <si>
    <t>Valor da Venda</t>
  </si>
  <si>
    <t>Data do Vencimento</t>
  </si>
  <si>
    <t>Data do Pagamento</t>
  </si>
  <si>
    <t>Meio Pagto</t>
  </si>
  <si>
    <t>Dinheiro</t>
  </si>
  <si>
    <t>Cartão</t>
  </si>
  <si>
    <t>Boleto</t>
  </si>
  <si>
    <t>Dias de atraso</t>
  </si>
  <si>
    <t>Mês da venda</t>
  </si>
  <si>
    <t>Ano da venda</t>
  </si>
  <si>
    <t>À vista</t>
  </si>
  <si>
    <t>Tabela clientes</t>
  </si>
  <si>
    <t>NOME</t>
  </si>
  <si>
    <t>EMAIL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</si>
  <si>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</si>
  <si>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</si>
  <si>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</si>
  <si>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</si>
  <si>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</si>
  <si>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</si>
  <si>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</si>
  <si>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</si>
  <si>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</si>
  <si>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</si>
  <si>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</si>
  <si>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</si>
  <si>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</si>
  <si>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</si>
  <si>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</si>
  <si>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</si>
  <si>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</si>
  <si>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</si>
  <si>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</si>
  <si>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</si>
  <si>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</si>
  <si>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</si>
  <si>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</si>
  <si>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</si>
  <si>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</si>
  <si>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</si>
  <si>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</si>
  <si>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</si>
  <si>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</si>
  <si>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</si>
  <si>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</si>
  <si>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</si>
  <si>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</si>
  <si>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</si>
  <si>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</si>
  <si>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</si>
  <si>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</si>
  <si>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</si>
  <si>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</si>
  <si>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</si>
  <si>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</si>
  <si>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</si>
  <si>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</si>
  <si>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</si>
  <si>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</si>
  <si>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</si>
  <si>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</si>
  <si>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</si>
  <si>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</si>
  <si>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</si>
  <si>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</si>
  <si>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</si>
  <si>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</si>
  <si>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</si>
  <si>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</si>
  <si>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</si>
  <si>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</si>
  <si>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</si>
  <si>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</si>
  <si>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</si>
  <si>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</si>
  <si>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</si>
  <si>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</si>
  <si>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</si>
  <si>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</si>
  <si>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</si>
  <si>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</si>
  <si>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</si>
  <si>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</si>
  <si>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</si>
  <si>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</si>
  <si>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</si>
  <si>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</si>
  <si>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</si>
  <si>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</si>
  <si>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</si>
  <si>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</si>
  <si>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</si>
  <si>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</si>
  <si>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</si>
  <si>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</si>
  <si>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</si>
  <si>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</si>
  <si>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</si>
  <si>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</si>
  <si>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</si>
  <si>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</si>
  <si>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</si>
  <si>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</si>
  <si>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</si>
  <si>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</si>
  <si>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</si>
  <si>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</si>
  <si>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</si>
  <si>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</si>
  <si>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</si>
  <si>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</si>
  <si>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</si>
  <si>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</si>
  <si>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</si>
  <si>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</si>
  <si>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</si>
  <si>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</si>
  <si>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</si>
  <si>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</si>
  <si>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</si>
  <si>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</si>
  <si>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</si>
  <si>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</si>
  <si>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</si>
  <si>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</si>
  <si>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</si>
  <si>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</si>
  <si>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</si>
  <si>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</si>
  <si>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</si>
  <si>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</si>
  <si>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</si>
  <si>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</si>
  <si>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</si>
  <si>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</si>
  <si>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</si>
  <si>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</si>
  <si>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</si>
  <si>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</si>
  <si>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</si>
  <si>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</si>
  <si>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</si>
  <si>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</si>
  <si>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</si>
  <si>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</si>
  <si>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</si>
  <si>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</si>
  <si>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</si>
  <si>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</si>
  <si>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</si>
  <si>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</si>
  <si>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</si>
  <si>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</si>
  <si>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</si>
  <si>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</si>
  <si>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</si>
  <si>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</si>
  <si>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</si>
  <si>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</si>
  <si>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</si>
  <si>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</si>
  <si>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</si>
  <si>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</si>
  <si>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</si>
  <si>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</si>
  <si>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</si>
  <si>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</si>
  <si>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</si>
  <si>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</si>
  <si>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</si>
  <si>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</si>
  <si>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</si>
  <si>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</si>
  <si>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</si>
  <si>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</si>
  <si>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</si>
  <si>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</si>
  <si>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</si>
  <si>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</si>
  <si>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</si>
  <si>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</si>
  <si>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</si>
  <si>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</si>
  <si>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</si>
  <si>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</si>
  <si>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</si>
  <si>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</si>
  <si>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</si>
  <si>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</si>
  <si>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</si>
  <si>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</si>
  <si>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</si>
  <si>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</si>
  <si>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</si>
  <si>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</si>
  <si>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</si>
  <si>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</si>
  <si>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</si>
  <si>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</si>
  <si>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</si>
  <si>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</si>
  <si>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</si>
  <si>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</si>
  <si>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</si>
  <si>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</si>
  <si>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</si>
  <si>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</si>
  <si>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</si>
  <si>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</si>
  <si>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</si>
  <si>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</si>
  <si>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</si>
  <si>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</si>
  <si>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</si>
  <si>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</si>
  <si>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</si>
  <si>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</si>
  <si>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</si>
  <si>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</si>
  <si>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</si>
  <si>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</si>
  <si>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</si>
  <si>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</si>
  <si>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</si>
  <si>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</si>
  <si>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</si>
  <si>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</si>
  <si>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</si>
  <si>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</si>
  <si>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</si>
  <si>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</si>
  <si>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</si>
  <si>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</si>
  <si>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</si>
  <si>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</si>
  <si>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</si>
  <si>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</si>
  <si>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</si>
  <si>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</si>
  <si>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</si>
  <si>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Data</t>
  </si>
  <si>
    <t>Evolução das compras nos últimos 12 meses</t>
  </si>
  <si>
    <t>Mês/Ano</t>
  </si>
  <si>
    <t>Mês</t>
  </si>
  <si>
    <t>Ano</t>
  </si>
  <si>
    <t>Compra</t>
  </si>
  <si>
    <t>Data:</t>
  </si>
  <si>
    <t>CPF:</t>
  </si>
  <si>
    <t>Compra média</t>
  </si>
  <si>
    <t>Valor das compras</t>
  </si>
  <si>
    <t>Número de compras</t>
  </si>
  <si>
    <t>Compras pagas em atraso</t>
  </si>
  <si>
    <t>Atraso em dias</t>
  </si>
  <si>
    <t>Atraso médio por compra</t>
  </si>
  <si>
    <t>Perfil das compras</t>
  </si>
  <si>
    <t>Valor</t>
  </si>
  <si>
    <t>Primeira</t>
  </si>
  <si>
    <t>Última</t>
  </si>
  <si>
    <t>Quantidade de meses  que é cliente</t>
  </si>
  <si>
    <t>*tempo entre a data atual e a última compra</t>
  </si>
  <si>
    <t>Recência em meses*</t>
  </si>
  <si>
    <t>Nota</t>
  </si>
  <si>
    <t>Peso</t>
  </si>
  <si>
    <t>Escore do cliente</t>
  </si>
  <si>
    <t>Ponderado</t>
  </si>
  <si>
    <t>Tempo</t>
  </si>
  <si>
    <t>Recência</t>
  </si>
  <si>
    <t>Atraso</t>
  </si>
  <si>
    <t>Prazo de pagamento</t>
  </si>
  <si>
    <t>Escore atualizado</t>
  </si>
  <si>
    <t>Escore de tempo (meses)</t>
  </si>
  <si>
    <t>De</t>
  </si>
  <si>
    <t>Até</t>
  </si>
  <si>
    <t>Pontos</t>
  </si>
  <si>
    <t>Valor das compras (R$)</t>
  </si>
  <si>
    <r>
      <t xml:space="preserve"> </t>
    </r>
    <r>
      <rPr>
        <sz val="9.5"/>
        <color rgb="FF000000"/>
        <rFont val="Times New Roman"/>
        <family val="1"/>
      </rPr>
      <t xml:space="preserve"> </t>
    </r>
  </si>
  <si>
    <t xml:space="preserve">  </t>
  </si>
  <si>
    <t>Compra média (R$)</t>
  </si>
  <si>
    <t>Recência (meses)</t>
  </si>
  <si>
    <t>Atraso (dias/compra)</t>
  </si>
  <si>
    <t>Prazo de pagamento (À vista/Prazo)</t>
  </si>
  <si>
    <t>Maior</t>
  </si>
  <si>
    <t xml:space="preserve">Forma de pagamento </t>
  </si>
  <si>
    <t>Ponto</t>
  </si>
  <si>
    <t>Compra à vista</t>
  </si>
  <si>
    <t>Compra a prazo</t>
  </si>
  <si>
    <t>Bronze</t>
  </si>
  <si>
    <t>Prata</t>
  </si>
  <si>
    <t>Ouro</t>
  </si>
  <si>
    <t>Diamante</t>
  </si>
  <si>
    <t>Perfil do cliente</t>
  </si>
  <si>
    <t xml:space="preserve">Nosso cliente </t>
  </si>
  <si>
    <t>Nome</t>
  </si>
  <si>
    <t>Perfil</t>
  </si>
  <si>
    <t>História com a nossa empresa</t>
  </si>
  <si>
    <t>É cliente a quanto tempo?</t>
  </si>
  <si>
    <t>Não compra a quanto meses?</t>
  </si>
  <si>
    <t>Valor total das compras</t>
  </si>
  <si>
    <t>Valor médio compra</t>
  </si>
  <si>
    <t>Quantas vezes comprou</t>
  </si>
  <si>
    <t>Atraso nos pagamentos</t>
  </si>
  <si>
    <t>Atraso médio (dias/compra)</t>
  </si>
  <si>
    <t>Meio de pagamento</t>
  </si>
  <si>
    <t>Forma de pagamento</t>
  </si>
  <si>
    <t>Análise para determinar o perfil do consumidor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</si>
</sst>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R$&quot;\ #,##0;[Red]\-&quot;R$&quot;\ #,##0"/>
    <numFmt numFmtId="8" formatCode="&quot;R$&quot;\ #,##0.00;[Red]\-&quot;R$&quot;\ #,##0.00"/>
    <numFmt numFmtId="164" formatCode="00,000,000,000"/>
    <numFmt numFmtId="165" formatCode="mm/yyyy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.5"/>
      <color rgb="FF000000"/>
      <name val="Times New Roman"/>
      <family val="1"/>
    </font>
    <font>
      <sz val="10.5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6" fontId="0" fillId="0" borderId="0" xfId="0" applyNumberFormat="1"/>
    <xf numFmtId="49" fontId="0" fillId="0" borderId="0" xfId="0" applyNumberFormat="1"/>
    <xf numFmtId="14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4" fontId="1" fillId="0" borderId="0" xfId="0" applyNumberFormat="1" applyFont="1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/>
    <xf numFmtId="38" fontId="0" fillId="0" borderId="0" xfId="0" applyNumberFormat="1"/>
    <xf numFmtId="38" fontId="0" fillId="0" borderId="3" xfId="0" applyNumberFormat="1" applyBorder="1"/>
    <xf numFmtId="165" fontId="0" fillId="0" borderId="1" xfId="0" applyNumberFormat="1" applyBorder="1"/>
    <xf numFmtId="0" fontId="0" fillId="0" borderId="1" xfId="0" applyBorder="1"/>
    <xf numFmtId="0" fontId="0" fillId="0" borderId="4" xfId="0" applyBorder="1" applyAlignment="1">
      <alignment horizontal="right"/>
    </xf>
    <xf numFmtId="2" fontId="0" fillId="0" borderId="4" xfId="0" applyNumberFormat="1" applyBorder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8" fontId="0" fillId="0" borderId="0" xfId="0" applyNumberFormat="1"/>
    <xf numFmtId="14" fontId="0" fillId="0" borderId="4" xfId="0" applyNumberFormat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3" xfId="0" applyFont="1" applyBorder="1"/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6" fontId="5" fillId="0" borderId="4" xfId="0" applyNumberFormat="1" applyFont="1" applyBorder="1" applyAlignment="1">
      <alignment horizontal="left" vertical="center" wrapText="1"/>
    </xf>
    <xf numFmtId="6" fontId="5" fillId="0" borderId="0" xfId="0" applyNumberFormat="1" applyFont="1" applyAlignment="1">
      <alignment horizontal="left" vertical="center" wrapText="1"/>
    </xf>
    <xf numFmtId="6" fontId="5" fillId="0" borderId="1" xfId="0" applyNumberFormat="1" applyFont="1" applyBorder="1" applyAlignment="1">
      <alignment horizontal="left" vertical="center" wrapText="1"/>
    </xf>
    <xf numFmtId="6" fontId="4" fillId="0" borderId="4" xfId="0" applyNumberFormat="1" applyFont="1" applyBorder="1" applyAlignment="1">
      <alignment horizontal="left" vertical="center" wrapText="1"/>
    </xf>
    <xf numFmtId="6" fontId="4" fillId="0" borderId="0" xfId="0" applyNumberFormat="1" applyFont="1" applyAlignment="1">
      <alignment horizontal="left" vertical="center" wrapText="1"/>
    </xf>
    <xf numFmtId="6" fontId="4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6" fontId="0" fillId="0" borderId="1" xfId="0" applyNumberFormat="1" applyBorder="1"/>
    <xf numFmtId="6" fontId="0" fillId="0" borderId="3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/>
    <xf numFmtId="0" fontId="6" fillId="0" borderId="4" xfId="0" applyFont="1" applyBorder="1"/>
    <xf numFmtId="0" fontId="6" fillId="0" borderId="1" xfId="0" applyFont="1" applyBorder="1"/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4" fontId="0" fillId="4" borderId="0" xfId="0" applyNumberFormat="1" applyFill="1"/>
    <xf numFmtId="49" fontId="0" fillId="4" borderId="0" xfId="0" applyNumberFormat="1" applyFill="1"/>
    <xf numFmtId="0" fontId="0" fillId="4" borderId="0" xfId="0" applyFill="1"/>
    <xf numFmtId="14" fontId="0" fillId="4" borderId="0" xfId="0" applyNumberFormat="1" applyFill="1"/>
    <xf numFmtId="6" fontId="0" fillId="4" borderId="0" xfId="0" applyNumberFormat="1" applyFill="1"/>
    <xf numFmtId="0" fontId="0" fillId="4" borderId="0" xfId="0" applyFill="1" applyAlignment="1">
      <alignment horizontal="right"/>
    </xf>
    <xf numFmtId="14" fontId="0" fillId="5" borderId="2" xfId="0" applyNumberFormat="1" applyFill="1" applyBorder="1" applyAlignment="1" applyProtection="1">
      <alignment horizontal="left"/>
      <protection locked="0"/>
    </xf>
    <xf numFmtId="0" fontId="6" fillId="0" borderId="4" xfId="0" applyFont="1" applyBorder="1" applyAlignment="1" applyProtection="1">
      <alignment horizontal="left"/>
      <protection locked="0"/>
    </xf>
    <xf numFmtId="14" fontId="1" fillId="0" borderId="1" xfId="0" applyNumberFormat="1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wrapText="1"/>
      <protection locked="0"/>
    </xf>
    <xf numFmtId="6" fontId="1" fillId="0" borderId="1" xfId="0" applyNumberFormat="1" applyFont="1" applyBorder="1" applyAlignment="1" applyProtection="1">
      <alignment wrapText="1"/>
      <protection locked="0"/>
    </xf>
    <xf numFmtId="14" fontId="1" fillId="0" borderId="1" xfId="0" applyNumberFormat="1" applyFont="1" applyBorder="1" applyAlignment="1" applyProtection="1">
      <alignment horizontal="left"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16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14" fontId="0" fillId="3" borderId="0" xfId="0" applyNumberFormat="1" applyFill="1" applyBorder="1"/>
  </cellXfs>
  <cellStyles count="1">
    <cellStyle name="Normal" xfId="0" builtinId="0"/>
  </cellStyles>
  <dxfs count="20">
    <dxf>
      <protection locked="0" hidden="0"/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theme="0" tint="-0.34998626667073579"/>
        </patternFill>
      </fill>
    </dxf>
    <dxf>
      <font>
        <b/>
        <i val="0"/>
        <color theme="1"/>
      </font>
      <fill>
        <patternFill>
          <bgColor rgb="FF845716"/>
        </patternFill>
      </fill>
    </dxf>
    <dxf>
      <font>
        <b/>
        <i val="0"/>
        <color theme="1"/>
      </font>
      <fill>
        <patternFill>
          <bgColor rgb="FF452F3C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0" formatCode="&quot;R$&quot;\ #,##0;[Red]\-&quot;R$&quot;\ #,##0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164" formatCode="00,000,000,000"/>
    </dxf>
  </dxfs>
  <tableStyles count="0" defaultTableStyle="TableStyleMedium2" defaultPivotStyle="PivotStyleLight16"/>
  <colors>
    <mruColors>
      <color rgb="FF452F3C"/>
      <color rgb="FF845716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Análise!$B$9:$B$20</c:f>
              <c:numCache>
                <c:formatCode>mm/yyyy</c:formatCode>
                <c:ptCount val="12"/>
                <c:pt idx="0">
                  <c:v>43666</c:v>
                </c:pt>
                <c:pt idx="1">
                  <c:v>43636</c:v>
                </c:pt>
                <c:pt idx="2">
                  <c:v>43606</c:v>
                </c:pt>
                <c:pt idx="3">
                  <c:v>43576</c:v>
                </c:pt>
                <c:pt idx="4">
                  <c:v>43546</c:v>
                </c:pt>
                <c:pt idx="5">
                  <c:v>43516</c:v>
                </c:pt>
                <c:pt idx="6">
                  <c:v>43486</c:v>
                </c:pt>
                <c:pt idx="7">
                  <c:v>43456</c:v>
                </c:pt>
                <c:pt idx="8">
                  <c:v>43426</c:v>
                </c:pt>
                <c:pt idx="9">
                  <c:v>43396</c:v>
                </c:pt>
                <c:pt idx="10">
                  <c:v>43366</c:v>
                </c:pt>
                <c:pt idx="11">
                  <c:v>43336</c:v>
                </c:pt>
              </c:numCache>
            </c:numRef>
          </c:cat>
          <c:val>
            <c:numRef>
              <c:f>Análise!$E$9:$E$20</c:f>
              <c:numCache>
                <c:formatCode>#,##0_);[Red]\(#,##0\)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6-4617-8B1F-EAC067DE66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9072928"/>
        <c:axId val="99070528"/>
      </c:barChart>
      <c:dateAx>
        <c:axId val="99072928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070528"/>
        <c:crosses val="autoZero"/>
        <c:auto val="1"/>
        <c:lblOffset val="100"/>
        <c:baseTimeUnit val="months"/>
      </c:dateAx>
      <c:valAx>
        <c:axId val="9907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07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94247594050744"/>
          <c:y val="2.9143897996357013E-2"/>
          <c:w val="0.81538762878520787"/>
          <c:h val="0.7514151714642227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numFmt formatCode="&quot;R$&quot;#,##0_);[Red]\(&quot;R$&quot;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Análise!$G$19:$G$21</c:f>
              <c:strCache>
                <c:ptCount val="3"/>
                <c:pt idx="0">
                  <c:v>Dinheiro</c:v>
                </c:pt>
                <c:pt idx="1">
                  <c:v>Cartão</c:v>
                </c:pt>
                <c:pt idx="2">
                  <c:v>Boleto</c:v>
                </c:pt>
              </c:strCache>
            </c:strRef>
          </c:cat>
          <c:val>
            <c:numRef>
              <c:f>Análise!$H$19:$H$21</c:f>
              <c:numCache>
                <c:formatCode>"R$"#,##0_);[Red]\("R$"#,##0\)</c:formatCode>
                <c:ptCount val="3"/>
                <c:pt idx="0">
                  <c:v>1386</c:v>
                </c:pt>
                <c:pt idx="1">
                  <c:v>1011</c:v>
                </c:pt>
                <c:pt idx="2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47-4BD6-8B60-AFF6B235CF9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63720848"/>
        <c:axId val="1263721808"/>
      </c:barChart>
      <c:catAx>
        <c:axId val="1263720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3721808"/>
        <c:crosses val="autoZero"/>
        <c:auto val="1"/>
        <c:lblAlgn val="ctr"/>
        <c:lblOffset val="100"/>
        <c:noMultiLvlLbl val="0"/>
      </c:catAx>
      <c:valAx>
        <c:axId val="126372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#,##0_);[Red]\(&quot;R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3720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Análise!$G$17</c:f>
              <c:strCache>
                <c:ptCount val="1"/>
                <c:pt idx="0">
                  <c:v>Compra à vista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Análise!$H$17</c:f>
              <c:numCache>
                <c:formatCode>"R$"#,##0_);[Red]\("R$"#,##0\)</c:formatCode>
                <c:ptCount val="1"/>
                <c:pt idx="0">
                  <c:v>1551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3D-4F48-B341-142668929F8E}"/>
            </c:ext>
          </c:extLst>
        </c:ser>
        <c:ser>
          <c:idx val="1"/>
          <c:order val="1"/>
          <c:tx>
            <c:strRef>
              <c:f>Análise!$G$18</c:f>
              <c:strCache>
                <c:ptCount val="1"/>
                <c:pt idx="0">
                  <c:v>Compra a prazo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Análise!$H$18</c:f>
              <c:numCache>
                <c:formatCode>"R$"#,##0_);[Red]\("R$"#,##0\)</c:formatCode>
                <c:ptCount val="1"/>
                <c:pt idx="0">
                  <c:v>1386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3D-4F48-B341-142668929F8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0"/>
        <c:overlap val="100"/>
        <c:axId val="1478256048"/>
        <c:axId val="1478242128"/>
      </c:barChart>
      <c:catAx>
        <c:axId val="14782560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78242128"/>
        <c:crosses val="autoZero"/>
        <c:auto val="1"/>
        <c:lblAlgn val="ctr"/>
        <c:lblOffset val="100"/>
        <c:noMultiLvlLbl val="0"/>
      </c:catAx>
      <c:valAx>
        <c:axId val="147824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#,##0_);[Red]\(&quot;R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825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DashBoard!A1"/><Relationship Id="rId1" Type="http://schemas.openxmlformats.org/officeDocument/2006/relationships/hyperlink" Target="#Vendas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DashBoard!A1"/><Relationship Id="rId1" Type="http://schemas.openxmlformats.org/officeDocument/2006/relationships/hyperlink" Target="#Cliente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hyperlink" Target="#Vendas!A1"/><Relationship Id="rId4" Type="http://schemas.openxmlformats.org/officeDocument/2006/relationships/hyperlink" Target="#Cliente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0</xdr:row>
      <xdr:rowOff>0</xdr:rowOff>
    </xdr:from>
    <xdr:to>
      <xdr:col>2</xdr:col>
      <xdr:colOff>1247775</xdr:colOff>
      <xdr:row>1</xdr:row>
      <xdr:rowOff>19050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1AF28C-E0E0-4512-83CB-2D9BFDB4B1A7}"/>
            </a:ext>
          </a:extLst>
        </xdr:cNvPr>
        <xdr:cNvSpPr/>
      </xdr:nvSpPr>
      <xdr:spPr>
        <a:xfrm>
          <a:off x="1809750" y="0"/>
          <a:ext cx="1009650" cy="33337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Vendas</a:t>
          </a:r>
        </a:p>
      </xdr:txBody>
    </xdr:sp>
    <xdr:clientData/>
  </xdr:twoCellAnchor>
  <xdr:twoCellAnchor>
    <xdr:from>
      <xdr:col>2</xdr:col>
      <xdr:colOff>1504950</xdr:colOff>
      <xdr:row>0</xdr:row>
      <xdr:rowOff>9525</xdr:rowOff>
    </xdr:from>
    <xdr:to>
      <xdr:col>3</xdr:col>
      <xdr:colOff>981075</xdr:colOff>
      <xdr:row>1</xdr:row>
      <xdr:rowOff>28575</xdr:rowOff>
    </xdr:to>
    <xdr:sp macro="" textlink="">
      <xdr:nvSpPr>
        <xdr:cNvPr id="3" name="Retâ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BB98B44-4658-42ED-9D33-0A068F9373BD}"/>
            </a:ext>
          </a:extLst>
        </xdr:cNvPr>
        <xdr:cNvSpPr/>
      </xdr:nvSpPr>
      <xdr:spPr>
        <a:xfrm>
          <a:off x="3076575" y="9525"/>
          <a:ext cx="1009650" cy="33337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Dashboard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847725</xdr:colOff>
      <xdr:row>0</xdr:row>
      <xdr:rowOff>0</xdr:rowOff>
    </xdr:from>
    <xdr:to>
      <xdr:col>5</xdr:col>
      <xdr:colOff>438150</xdr:colOff>
      <xdr:row>1</xdr:row>
      <xdr:rowOff>19050</xdr:rowOff>
    </xdr:to>
    <xdr:sp macro="" textlink="">
      <xdr:nvSpPr>
        <xdr:cNvPr id="4" name="Retângulo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8F953B-7C4F-4C23-BA94-CE4DE962A6BE}"/>
            </a:ext>
          </a:extLst>
        </xdr:cNvPr>
        <xdr:cNvSpPr/>
      </xdr:nvSpPr>
      <xdr:spPr>
        <a:xfrm>
          <a:off x="4400550" y="0"/>
          <a:ext cx="1009650" cy="33337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Clientes</a:t>
          </a:r>
        </a:p>
      </xdr:txBody>
    </xdr:sp>
    <xdr:clientData/>
  </xdr:twoCellAnchor>
  <xdr:twoCellAnchor>
    <xdr:from>
      <xdr:col>5</xdr:col>
      <xdr:colOff>695325</xdr:colOff>
      <xdr:row>0</xdr:row>
      <xdr:rowOff>9525</xdr:rowOff>
    </xdr:from>
    <xdr:to>
      <xdr:col>6</xdr:col>
      <xdr:colOff>342900</xdr:colOff>
      <xdr:row>1</xdr:row>
      <xdr:rowOff>28575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F94162-99AB-4F1C-80FA-07676EB46664}"/>
            </a:ext>
          </a:extLst>
        </xdr:cNvPr>
        <xdr:cNvSpPr/>
      </xdr:nvSpPr>
      <xdr:spPr>
        <a:xfrm>
          <a:off x="5667375" y="9525"/>
          <a:ext cx="1009650" cy="33337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Dashboard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257175</xdr:rowOff>
    </xdr:from>
    <xdr:to>
      <xdr:col>3</xdr:col>
      <xdr:colOff>0</xdr:colOff>
      <xdr:row>8</xdr:row>
      <xdr:rowOff>104775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5B55B998-EBE6-11BC-A5FC-7D234D81D512}"/>
            </a:ext>
          </a:extLst>
        </xdr:cNvPr>
        <xdr:cNvSpPr/>
      </xdr:nvSpPr>
      <xdr:spPr>
        <a:xfrm>
          <a:off x="609600" y="1504950"/>
          <a:ext cx="1666875" cy="619125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0</xdr:colOff>
      <xdr:row>3</xdr:row>
      <xdr:rowOff>190500</xdr:rowOff>
    </xdr:from>
    <xdr:to>
      <xdr:col>11</xdr:col>
      <xdr:colOff>923925</xdr:colOff>
      <xdr:row>7</xdr:row>
      <xdr:rowOff>190500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B5FD9E5-7318-4622-94EF-CFEF8B6550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428626</xdr:colOff>
      <xdr:row>9</xdr:row>
      <xdr:rowOff>171450</xdr:rowOff>
    </xdr:from>
    <xdr:to>
      <xdr:col>8</xdr:col>
      <xdr:colOff>257175</xdr:colOff>
      <xdr:row>18</xdr:row>
      <xdr:rowOff>85726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47D9527-43BA-4C2E-A17A-1250C65A2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10</xdr:row>
      <xdr:rowOff>0</xdr:rowOff>
    </xdr:from>
    <xdr:to>
      <xdr:col>12</xdr:col>
      <xdr:colOff>28575</xdr:colOff>
      <xdr:row>17</xdr:row>
      <xdr:rowOff>114300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6460465-C8EF-45D4-99DF-53B4D0BC35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66675</xdr:colOff>
      <xdr:row>0</xdr:row>
      <xdr:rowOff>0</xdr:rowOff>
    </xdr:from>
    <xdr:to>
      <xdr:col>9</xdr:col>
      <xdr:colOff>247650</xdr:colOff>
      <xdr:row>1</xdr:row>
      <xdr:rowOff>19050</xdr:rowOff>
    </xdr:to>
    <xdr:sp macro="" textlink="">
      <xdr:nvSpPr>
        <xdr:cNvPr id="5" name="Retângul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45BCCE6-65D3-973C-C0DD-565D922E5EF1}"/>
            </a:ext>
          </a:extLst>
        </xdr:cNvPr>
        <xdr:cNvSpPr/>
      </xdr:nvSpPr>
      <xdr:spPr>
        <a:xfrm>
          <a:off x="4781550" y="0"/>
          <a:ext cx="1009650" cy="30480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Clientes</a:t>
          </a:r>
        </a:p>
      </xdr:txBody>
    </xdr:sp>
    <xdr:clientData/>
  </xdr:twoCellAnchor>
  <xdr:twoCellAnchor>
    <xdr:from>
      <xdr:col>9</xdr:col>
      <xdr:colOff>504825</xdr:colOff>
      <xdr:row>0</xdr:row>
      <xdr:rowOff>9525</xdr:rowOff>
    </xdr:from>
    <xdr:to>
      <xdr:col>11</xdr:col>
      <xdr:colOff>180975</xdr:colOff>
      <xdr:row>1</xdr:row>
      <xdr:rowOff>28575</xdr:rowOff>
    </xdr:to>
    <xdr:sp macro="" textlink="">
      <xdr:nvSpPr>
        <xdr:cNvPr id="6" name="Retângul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45470A6-19D1-49FC-A941-E9492B50485E}"/>
            </a:ext>
          </a:extLst>
        </xdr:cNvPr>
        <xdr:cNvSpPr/>
      </xdr:nvSpPr>
      <xdr:spPr>
        <a:xfrm>
          <a:off x="6048375" y="9525"/>
          <a:ext cx="1009650" cy="30480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Vendas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AN COUTO" id="{11665778-DB95-4CF4-90D8-E6EA462F0959}" userId="S::alan.couto@edu.pucrs.br::027e1f24-6db5-4d69-9214-4e1b0c699ea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DC89FD-54EF-442F-8FD7-3E7920E1148E}" name="TBClientes" displayName="TBClientes" ref="B3:E212" totalsRowShown="0" headerRowDxfId="0">
  <autoFilter ref="B3:E212" xr:uid="{5EDC89FD-54EF-442F-8FD7-3E7920E1148E}"/>
  <tableColumns count="4">
    <tableColumn id="1" xr3:uid="{C2CFD582-81E6-476A-BAB5-59D891DCE953}" name="CPF" dataDxfId="19"/>
    <tableColumn id="2" xr3:uid="{ABC5E13B-5FD7-438B-BE1B-B6EC634CBB1D}" name="NOME" dataDxfId="18"/>
    <tableColumn id="3" xr3:uid="{978A4419-CFBA-4E4C-82E0-D2A31211222F}" name="EMAIL" dataDxfId="17"/>
    <tableColumn id="4" xr3:uid="{E75F5D28-1D0E-481D-A258-E1949E88DF1F}" name="TELEFON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9963D-8803-49D7-A075-C59127DCB191}" name="TBVendas" displayName="TBVendas" ref="B3:K1006" totalsRowShown="0" headerRowDxfId="16" headerRowBorderDxfId="15" tableBorderDxfId="14">
  <autoFilter ref="B3:K1006" xr:uid="{5D69963D-8803-49D7-A075-C59127DCB191}"/>
  <tableColumns count="10">
    <tableColumn id="1" xr3:uid="{BBC476A3-EAFC-4A4D-A803-62836387FBE1}" name="Data da Venda" dataDxfId="13"/>
    <tableColumn id="2" xr3:uid="{CD7BB77C-57EF-4EF3-B28E-38BB832D12AA}" name="CPF"/>
    <tableColumn id="3" xr3:uid="{F4F2CA45-C87E-4BCE-873F-EB9506917ACB}" name="Valor da Venda" dataDxfId="12"/>
    <tableColumn id="4" xr3:uid="{DF76AA79-4CC4-4F20-B5D8-3828A2FA18BB}" name="Data do Vencimento" dataDxfId="11"/>
    <tableColumn id="5" xr3:uid="{96341E1C-8A99-45F9-9C3A-D3ED2BE2E9F3}" name="Data do Pagamento" dataDxfId="10"/>
    <tableColumn id="6" xr3:uid="{5835A767-BC87-4617-ACC5-BFF1A08BC84C}" name="Meio Pagto" dataDxfId="9"/>
    <tableColumn id="7" xr3:uid="{0CC04C07-E7A4-4F01-BDE5-4012D2530550}" name="Dias de atraso" dataDxfId="8">
      <calculatedColumnFormula>IF(TBVendas[[#This Row],[Data do Pagamento]]-TBVendas[[#This Row],[Data do Vencimento]]&gt;=0,TBVendas[[#This Row],[Data do Pagamento]]-TBVendas[[#This Row],[Data do Vencimento]],TODAY()-TBVendas[[#This Row],[Data do Vencimento]])</calculatedColumnFormula>
    </tableColumn>
    <tableColumn id="8" xr3:uid="{4C26A954-4407-4E51-B49D-BF01957C1624}" name="Mês da venda" dataDxfId="7">
      <calculatedColumnFormula>MONTH(TBVendas[[#This Row],[Data da Venda]])</calculatedColumnFormula>
    </tableColumn>
    <tableColumn id="9" xr3:uid="{B82ADBA2-DE4C-4F5D-905D-AF2238F331BE}" name="Ano da venda" dataDxfId="6">
      <calculatedColumnFormula>YEAR(TBVendas[[#This Row],[Data da Venda]])</calculatedColumnFormula>
    </tableColumn>
    <tableColumn id="10" xr3:uid="{EFE35E9C-3427-4E8B-A0DF-23C5BDC0801A}" name="À vista" dataDxfId="5">
      <calculatedColumnFormula>IF(TBVendas[[#This Row],[Data da Venda]]=TBVendas[[#This Row],[Data do Pagamento]], "Sim","Não")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8" dT="2024-04-19T18:49:36.58" personId="{11665778-DB95-4CF4-90D8-E6EA462F0959}" id="{DA4E9F5C-890D-4A7C-A8A6-3DE58E900A22}">
    <text>Optei por utilizar uma fórmula maior, mesmo sabendo que é possível  obter o resultado apenas com =MENOR(SE(TBVendas[CPF]=$C$5;TBVendas[Valor da Venda]);1)</text>
  </threadedComment>
  <threadedComment ref="L9" dT="2024-04-19T18:49:51.82" personId="{11665778-DB95-4CF4-90D8-E6EA462F0959}" id="{2366F915-8B27-41DC-AA0F-F59851A2C61E}">
    <text xml:space="preserve">Optei por utilizar uma fórmula maior, mesmo sabendo que é possível  obter o resultado apenas com =MAIOR(SE(TBVendas[CPF]=$C$5;TBVendas[Valor da Venda]);1)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9F7C-5550-42DF-8522-DEE99A37F804}">
  <dimension ref="B1:E212"/>
  <sheetViews>
    <sheetView showGridLines="0" showRowColHeaders="0" workbookViewId="0">
      <selection activeCell="B3" sqref="B3"/>
    </sheetView>
  </sheetViews>
  <sheetFormatPr defaultColWidth="0" defaultRowHeight="15" x14ac:dyDescent="0.25"/>
  <cols>
    <col min="1" max="1" width="9.140625" customWidth="1"/>
    <col min="2" max="2" width="14.42578125" style="9" bestFit="1" customWidth="1"/>
    <col min="3" max="3" width="23" style="4" bestFit="1" customWidth="1"/>
    <col min="4" max="4" width="24.85546875" style="4" bestFit="1" customWidth="1"/>
    <col min="5" max="5" width="12.5703125" bestFit="1" customWidth="1"/>
    <col min="6" max="16384" width="9.140625" hidden="1"/>
  </cols>
  <sheetData>
    <row r="1" spans="2:5" s="74" customFormat="1" ht="24.95" customHeight="1" x14ac:dyDescent="0.25">
      <c r="B1" s="72"/>
      <c r="C1" s="73"/>
      <c r="D1" s="73"/>
    </row>
    <row r="2" spans="2:5" x14ac:dyDescent="0.25">
      <c r="B2" s="8" t="s">
        <v>14</v>
      </c>
    </row>
    <row r="3" spans="2:5" ht="30" customHeight="1" x14ac:dyDescent="0.25">
      <c r="B3" s="85" t="s">
        <v>2</v>
      </c>
      <c r="C3" s="86" t="s">
        <v>15</v>
      </c>
      <c r="D3" s="86" t="s">
        <v>16</v>
      </c>
      <c r="E3" s="87" t="s">
        <v>17</v>
      </c>
    </row>
    <row r="4" spans="2:5" x14ac:dyDescent="0.25">
      <c r="B4" s="9">
        <v>86657720215</v>
      </c>
      <c r="C4" s="73" t="s">
        <v>18</v>
      </c>
      <c r="D4" s="4" t="s">
        <v>19</v>
      </c>
    </row>
    <row r="5" spans="2:5" x14ac:dyDescent="0.25">
      <c r="B5" s="9">
        <v>86657720255</v>
      </c>
      <c r="C5" s="4" t="s">
        <v>20</v>
      </c>
      <c r="D5" s="4" t="s">
        <v>21</v>
      </c>
    </row>
    <row r="6" spans="2:5" x14ac:dyDescent="0.25">
      <c r="B6" s="9">
        <v>86657720194</v>
      </c>
      <c r="C6" s="4" t="s">
        <v>22</v>
      </c>
      <c r="D6" s="4" t="s">
        <v>23</v>
      </c>
    </row>
    <row r="7" spans="2:5" x14ac:dyDescent="0.25">
      <c r="B7" s="9">
        <v>86657720203</v>
      </c>
      <c r="C7" s="4" t="s">
        <v>24</v>
      </c>
      <c r="D7" s="4" t="s">
        <v>25</v>
      </c>
    </row>
    <row r="8" spans="2:5" x14ac:dyDescent="0.25">
      <c r="B8" s="9">
        <v>86657720232</v>
      </c>
      <c r="C8" s="4" t="s">
        <v>26</v>
      </c>
      <c r="D8" s="4" t="s">
        <v>27</v>
      </c>
    </row>
    <row r="9" spans="2:5" x14ac:dyDescent="0.25">
      <c r="B9" s="9">
        <v>86657720080</v>
      </c>
      <c r="C9" s="4" t="s">
        <v>28</v>
      </c>
      <c r="D9" s="4" t="s">
        <v>29</v>
      </c>
    </row>
    <row r="10" spans="2:5" x14ac:dyDescent="0.25">
      <c r="B10" s="9">
        <v>86657720246</v>
      </c>
      <c r="C10" s="4" t="s">
        <v>30</v>
      </c>
      <c r="D10" s="4" t="s">
        <v>31</v>
      </c>
    </row>
    <row r="11" spans="2:5" x14ac:dyDescent="0.25">
      <c r="B11" s="9">
        <v>86657720260</v>
      </c>
      <c r="C11" s="4" t="s">
        <v>32</v>
      </c>
      <c r="D11" s="4" t="s">
        <v>33</v>
      </c>
    </row>
    <row r="12" spans="2:5" x14ac:dyDescent="0.25">
      <c r="B12" s="9">
        <v>86657720097</v>
      </c>
      <c r="C12" s="4" t="s">
        <v>34</v>
      </c>
      <c r="D12" s="4" t="s">
        <v>35</v>
      </c>
    </row>
    <row r="13" spans="2:5" x14ac:dyDescent="0.25">
      <c r="B13" s="9">
        <v>86657720072</v>
      </c>
      <c r="C13" s="4" t="s">
        <v>36</v>
      </c>
      <c r="D13" s="4" t="s">
        <v>37</v>
      </c>
    </row>
    <row r="14" spans="2:5" x14ac:dyDescent="0.25">
      <c r="B14" s="9">
        <v>86657720219</v>
      </c>
      <c r="C14" s="4" t="s">
        <v>38</v>
      </c>
      <c r="D14" s="4" t="s">
        <v>39</v>
      </c>
    </row>
    <row r="15" spans="2:5" x14ac:dyDescent="0.25">
      <c r="B15" s="9">
        <v>86657720204</v>
      </c>
      <c r="C15" s="4" t="s">
        <v>40</v>
      </c>
      <c r="D15" s="4" t="s">
        <v>41</v>
      </c>
    </row>
    <row r="16" spans="2:5" x14ac:dyDescent="0.25">
      <c r="B16" s="9">
        <v>86657720245</v>
      </c>
      <c r="C16" s="4" t="s">
        <v>42</v>
      </c>
      <c r="D16" s="4" t="s">
        <v>43</v>
      </c>
    </row>
    <row r="17" spans="2:4" x14ac:dyDescent="0.25">
      <c r="B17" s="9">
        <v>86657720111</v>
      </c>
      <c r="C17" s="4" t="s">
        <v>44</v>
      </c>
      <c r="D17" s="4" t="s">
        <v>45</v>
      </c>
    </row>
    <row r="18" spans="2:4" x14ac:dyDescent="0.25">
      <c r="B18" s="9">
        <v>86657720131</v>
      </c>
      <c r="C18" s="4" t="s">
        <v>46</v>
      </c>
      <c r="D18" s="4" t="s">
        <v>47</v>
      </c>
    </row>
    <row r="19" spans="2:4" x14ac:dyDescent="0.25">
      <c r="B19" s="9">
        <v>86657720249</v>
      </c>
      <c r="C19" s="4" t="s">
        <v>48</v>
      </c>
      <c r="D19" s="4" t="s">
        <v>49</v>
      </c>
    </row>
    <row r="20" spans="2:4" x14ac:dyDescent="0.25">
      <c r="B20" s="9">
        <v>86657720178</v>
      </c>
      <c r="C20" s="4" t="s">
        <v>50</v>
      </c>
      <c r="D20" s="4" t="s">
        <v>49</v>
      </c>
    </row>
    <row r="21" spans="2:4" x14ac:dyDescent="0.25">
      <c r="B21" s="9">
        <v>86657720252</v>
      </c>
      <c r="C21" s="4" t="s">
        <v>51</v>
      </c>
      <c r="D21" s="4" t="s">
        <v>49</v>
      </c>
    </row>
    <row r="22" spans="2:4" x14ac:dyDescent="0.25">
      <c r="B22" s="9">
        <v>86657720071</v>
      </c>
      <c r="C22" s="4" t="s">
        <v>52</v>
      </c>
      <c r="D22" s="4" t="s">
        <v>49</v>
      </c>
    </row>
    <row r="23" spans="2:4" x14ac:dyDescent="0.25">
      <c r="B23" s="9">
        <v>86657720206</v>
      </c>
      <c r="C23" s="4" t="s">
        <v>53</v>
      </c>
      <c r="D23" s="4" t="s">
        <v>49</v>
      </c>
    </row>
    <row r="24" spans="2:4" x14ac:dyDescent="0.25">
      <c r="B24" s="9">
        <v>86657720059</v>
      </c>
      <c r="C24" s="4" t="s">
        <v>54</v>
      </c>
      <c r="D24" s="4" t="s">
        <v>49</v>
      </c>
    </row>
    <row r="25" spans="2:4" x14ac:dyDescent="0.25">
      <c r="B25" s="9">
        <v>86657720141</v>
      </c>
      <c r="C25" s="4" t="s">
        <v>55</v>
      </c>
      <c r="D25" s="4" t="s">
        <v>49</v>
      </c>
    </row>
    <row r="26" spans="2:4" x14ac:dyDescent="0.25">
      <c r="B26" s="9">
        <v>86657720081</v>
      </c>
      <c r="C26" s="4" t="s">
        <v>56</v>
      </c>
      <c r="D26" s="4" t="s">
        <v>49</v>
      </c>
    </row>
    <row r="27" spans="2:4" x14ac:dyDescent="0.25">
      <c r="B27" s="9">
        <v>86657720160</v>
      </c>
      <c r="C27" s="4" t="s">
        <v>57</v>
      </c>
      <c r="D27" s="4" t="s">
        <v>49</v>
      </c>
    </row>
    <row r="28" spans="2:4" x14ac:dyDescent="0.25">
      <c r="B28" s="9">
        <v>86657720193</v>
      </c>
      <c r="C28" s="4" t="s">
        <v>58</v>
      </c>
      <c r="D28" s="4" t="s">
        <v>49</v>
      </c>
    </row>
    <row r="29" spans="2:4" x14ac:dyDescent="0.25">
      <c r="B29" s="9">
        <v>86657720116</v>
      </c>
      <c r="C29" s="4" t="s">
        <v>59</v>
      </c>
      <c r="D29" s="4" t="s">
        <v>49</v>
      </c>
    </row>
    <row r="30" spans="2:4" x14ac:dyDescent="0.25">
      <c r="B30" s="9">
        <v>86657720230</v>
      </c>
      <c r="C30" s="4" t="s">
        <v>60</v>
      </c>
      <c r="D30" s="4" t="s">
        <v>49</v>
      </c>
    </row>
    <row r="31" spans="2:4" x14ac:dyDescent="0.25">
      <c r="B31" s="9">
        <v>86657720135</v>
      </c>
      <c r="C31" s="4" t="s">
        <v>61</v>
      </c>
      <c r="D31" s="4" t="s">
        <v>49</v>
      </c>
    </row>
    <row r="32" spans="2:4" x14ac:dyDescent="0.25">
      <c r="B32" s="9">
        <v>86657720192</v>
      </c>
      <c r="C32" s="4" t="s">
        <v>62</v>
      </c>
      <c r="D32" s="4" t="s">
        <v>49</v>
      </c>
    </row>
    <row r="33" spans="2:4" x14ac:dyDescent="0.25">
      <c r="B33" s="9">
        <v>86657720168</v>
      </c>
      <c r="C33" s="4" t="s">
        <v>63</v>
      </c>
      <c r="D33" s="4" t="s">
        <v>49</v>
      </c>
    </row>
    <row r="34" spans="2:4" x14ac:dyDescent="0.25">
      <c r="B34" s="9">
        <v>86657720095</v>
      </c>
      <c r="C34" s="4" t="s">
        <v>64</v>
      </c>
      <c r="D34" s="4" t="s">
        <v>49</v>
      </c>
    </row>
    <row r="35" spans="2:4" x14ac:dyDescent="0.25">
      <c r="B35" s="9">
        <v>86657720104</v>
      </c>
      <c r="C35" s="4" t="s">
        <v>65</v>
      </c>
      <c r="D35" s="4" t="s">
        <v>49</v>
      </c>
    </row>
    <row r="36" spans="2:4" x14ac:dyDescent="0.25">
      <c r="B36" s="9">
        <v>86657720200</v>
      </c>
      <c r="C36" s="4" t="s">
        <v>66</v>
      </c>
      <c r="D36" s="4" t="s">
        <v>49</v>
      </c>
    </row>
    <row r="37" spans="2:4" x14ac:dyDescent="0.25">
      <c r="B37" s="9">
        <v>86657720112</v>
      </c>
      <c r="C37" s="4" t="s">
        <v>67</v>
      </c>
      <c r="D37" s="4" t="s">
        <v>49</v>
      </c>
    </row>
    <row r="38" spans="2:4" x14ac:dyDescent="0.25">
      <c r="B38" s="9">
        <v>86657720092</v>
      </c>
      <c r="C38" s="4" t="s">
        <v>68</v>
      </c>
      <c r="D38" s="4" t="s">
        <v>49</v>
      </c>
    </row>
    <row r="39" spans="2:4" x14ac:dyDescent="0.25">
      <c r="B39" s="9">
        <v>86657720257</v>
      </c>
      <c r="C39" s="4" t="s">
        <v>69</v>
      </c>
      <c r="D39" s="4" t="s">
        <v>49</v>
      </c>
    </row>
    <row r="40" spans="2:4" x14ac:dyDescent="0.25">
      <c r="B40" s="9">
        <v>86657720090</v>
      </c>
      <c r="C40" s="4" t="s">
        <v>70</v>
      </c>
      <c r="D40" s="4" t="s">
        <v>49</v>
      </c>
    </row>
    <row r="41" spans="2:4" x14ac:dyDescent="0.25">
      <c r="B41" s="9">
        <v>86657720239</v>
      </c>
      <c r="C41" s="4" t="s">
        <v>71</v>
      </c>
      <c r="D41" s="4" t="s">
        <v>49</v>
      </c>
    </row>
    <row r="42" spans="2:4" x14ac:dyDescent="0.25">
      <c r="B42" s="9">
        <v>86657720212</v>
      </c>
      <c r="C42" s="4" t="s">
        <v>72</v>
      </c>
      <c r="D42" s="4" t="s">
        <v>49</v>
      </c>
    </row>
    <row r="43" spans="2:4" x14ac:dyDescent="0.25">
      <c r="B43" s="9">
        <v>86657720051</v>
      </c>
      <c r="C43" s="4" t="s">
        <v>73</v>
      </c>
      <c r="D43" s="4" t="s">
        <v>49</v>
      </c>
    </row>
    <row r="44" spans="2:4" x14ac:dyDescent="0.25">
      <c r="B44" s="9">
        <v>86657720125</v>
      </c>
      <c r="C44" s="4" t="s">
        <v>74</v>
      </c>
      <c r="D44" s="4" t="s">
        <v>49</v>
      </c>
    </row>
    <row r="45" spans="2:4" x14ac:dyDescent="0.25">
      <c r="B45" s="9">
        <v>86657720122</v>
      </c>
      <c r="C45" s="4" t="s">
        <v>75</v>
      </c>
      <c r="D45" s="4" t="s">
        <v>49</v>
      </c>
    </row>
    <row r="46" spans="2:4" x14ac:dyDescent="0.25">
      <c r="B46" s="9">
        <v>86657720209</v>
      </c>
      <c r="C46" s="4" t="s">
        <v>76</v>
      </c>
      <c r="D46" s="4" t="s">
        <v>49</v>
      </c>
    </row>
    <row r="47" spans="2:4" x14ac:dyDescent="0.25">
      <c r="B47" s="9">
        <v>86657720169</v>
      </c>
      <c r="C47" s="4" t="s">
        <v>77</v>
      </c>
      <c r="D47" s="4" t="s">
        <v>49</v>
      </c>
    </row>
    <row r="48" spans="2:4" x14ac:dyDescent="0.25">
      <c r="B48" s="9">
        <v>86657720054</v>
      </c>
      <c r="C48" s="4" t="s">
        <v>78</v>
      </c>
      <c r="D48" s="4" t="s">
        <v>49</v>
      </c>
    </row>
    <row r="49" spans="2:4" x14ac:dyDescent="0.25">
      <c r="B49" s="9">
        <v>86657720236</v>
      </c>
      <c r="C49" s="4" t="s">
        <v>79</v>
      </c>
      <c r="D49" s="4" t="s">
        <v>49</v>
      </c>
    </row>
    <row r="50" spans="2:4" x14ac:dyDescent="0.25">
      <c r="B50" s="9">
        <v>86657720106</v>
      </c>
      <c r="C50" s="4" t="s">
        <v>80</v>
      </c>
      <c r="D50" s="4" t="s">
        <v>49</v>
      </c>
    </row>
    <row r="51" spans="2:4" x14ac:dyDescent="0.25">
      <c r="B51" s="9">
        <v>86657720183</v>
      </c>
      <c r="C51" s="4" t="s">
        <v>81</v>
      </c>
      <c r="D51" s="4" t="s">
        <v>49</v>
      </c>
    </row>
    <row r="52" spans="2:4" x14ac:dyDescent="0.25">
      <c r="B52" s="9">
        <v>86657720222</v>
      </c>
      <c r="C52" s="4" t="s">
        <v>82</v>
      </c>
      <c r="D52" s="4" t="s">
        <v>49</v>
      </c>
    </row>
    <row r="53" spans="2:4" x14ac:dyDescent="0.25">
      <c r="B53" s="9">
        <v>86657720148</v>
      </c>
      <c r="C53" s="4" t="s">
        <v>83</v>
      </c>
      <c r="D53" s="4" t="s">
        <v>49</v>
      </c>
    </row>
    <row r="54" spans="2:4" x14ac:dyDescent="0.25">
      <c r="B54" s="9">
        <v>86657720184</v>
      </c>
      <c r="C54" s="4" t="s">
        <v>84</v>
      </c>
      <c r="D54" s="4" t="s">
        <v>49</v>
      </c>
    </row>
    <row r="55" spans="2:4" x14ac:dyDescent="0.25">
      <c r="B55" s="9">
        <v>86657720114</v>
      </c>
      <c r="C55" s="4" t="s">
        <v>85</v>
      </c>
      <c r="D55" s="4" t="s">
        <v>49</v>
      </c>
    </row>
    <row r="56" spans="2:4" x14ac:dyDescent="0.25">
      <c r="B56" s="9">
        <v>86657720244</v>
      </c>
      <c r="C56" s="4" t="s">
        <v>86</v>
      </c>
      <c r="D56" s="4" t="s">
        <v>49</v>
      </c>
    </row>
    <row r="57" spans="2:4" x14ac:dyDescent="0.25">
      <c r="B57" s="9">
        <v>86657720256</v>
      </c>
      <c r="C57" s="4" t="s">
        <v>87</v>
      </c>
      <c r="D57" s="4" t="s">
        <v>49</v>
      </c>
    </row>
    <row r="58" spans="2:4" x14ac:dyDescent="0.25">
      <c r="B58" s="9">
        <v>86657720078</v>
      </c>
      <c r="C58" s="4" t="s">
        <v>88</v>
      </c>
      <c r="D58" s="4" t="s">
        <v>49</v>
      </c>
    </row>
    <row r="59" spans="2:4" x14ac:dyDescent="0.25">
      <c r="B59" s="9">
        <v>86657720070</v>
      </c>
      <c r="C59" s="4" t="s">
        <v>89</v>
      </c>
      <c r="D59" s="4" t="s">
        <v>49</v>
      </c>
    </row>
    <row r="60" spans="2:4" x14ac:dyDescent="0.25">
      <c r="B60" s="9">
        <v>86657720165</v>
      </c>
      <c r="C60" s="4" t="s">
        <v>90</v>
      </c>
      <c r="D60" s="4" t="s">
        <v>49</v>
      </c>
    </row>
    <row r="61" spans="2:4" x14ac:dyDescent="0.25">
      <c r="B61" s="9">
        <v>86657720076</v>
      </c>
      <c r="C61" s="4" t="s">
        <v>91</v>
      </c>
      <c r="D61" s="4" t="s">
        <v>49</v>
      </c>
    </row>
    <row r="62" spans="2:4" x14ac:dyDescent="0.25">
      <c r="B62" s="9">
        <v>86657720087</v>
      </c>
      <c r="C62" s="4" t="s">
        <v>92</v>
      </c>
      <c r="D62" s="4" t="s">
        <v>49</v>
      </c>
    </row>
    <row r="63" spans="2:4" x14ac:dyDescent="0.25">
      <c r="B63" s="9">
        <v>86657720149</v>
      </c>
      <c r="C63" s="4" t="s">
        <v>93</v>
      </c>
      <c r="D63" s="4" t="s">
        <v>49</v>
      </c>
    </row>
    <row r="64" spans="2:4" x14ac:dyDescent="0.25">
      <c r="B64" s="9">
        <v>86657720103</v>
      </c>
      <c r="C64" s="4" t="s">
        <v>94</v>
      </c>
      <c r="D64" s="4" t="s">
        <v>49</v>
      </c>
    </row>
    <row r="65" spans="2:4" x14ac:dyDescent="0.25">
      <c r="B65" s="9">
        <v>86657720130</v>
      </c>
      <c r="C65" s="4" t="s">
        <v>95</v>
      </c>
      <c r="D65" s="4" t="s">
        <v>49</v>
      </c>
    </row>
    <row r="66" spans="2:4" x14ac:dyDescent="0.25">
      <c r="B66" s="9">
        <v>86657720162</v>
      </c>
      <c r="C66" s="4" t="s">
        <v>96</v>
      </c>
      <c r="D66" s="4" t="s">
        <v>49</v>
      </c>
    </row>
    <row r="67" spans="2:4" x14ac:dyDescent="0.25">
      <c r="B67" s="9">
        <v>86657720175</v>
      </c>
      <c r="C67" s="4" t="s">
        <v>97</v>
      </c>
      <c r="D67" s="4" t="s">
        <v>49</v>
      </c>
    </row>
    <row r="68" spans="2:4" x14ac:dyDescent="0.25">
      <c r="B68" s="9">
        <v>86657720154</v>
      </c>
      <c r="C68" s="4" t="s">
        <v>98</v>
      </c>
      <c r="D68" s="4" t="s">
        <v>49</v>
      </c>
    </row>
    <row r="69" spans="2:4" x14ac:dyDescent="0.25">
      <c r="B69" s="9">
        <v>86657720107</v>
      </c>
      <c r="C69" s="4" t="s">
        <v>99</v>
      </c>
      <c r="D69" s="4" t="s">
        <v>49</v>
      </c>
    </row>
    <row r="70" spans="2:4" x14ac:dyDescent="0.25">
      <c r="B70" s="9">
        <v>86657720129</v>
      </c>
      <c r="C70" s="4" t="s">
        <v>100</v>
      </c>
      <c r="D70" s="4" t="s">
        <v>49</v>
      </c>
    </row>
    <row r="71" spans="2:4" x14ac:dyDescent="0.25">
      <c r="B71" s="9">
        <v>86657720061</v>
      </c>
      <c r="C71" s="4" t="s">
        <v>101</v>
      </c>
      <c r="D71" s="4" t="s">
        <v>49</v>
      </c>
    </row>
    <row r="72" spans="2:4" x14ac:dyDescent="0.25">
      <c r="B72" s="9">
        <v>86657720086</v>
      </c>
      <c r="C72" s="4" t="s">
        <v>102</v>
      </c>
      <c r="D72" s="4" t="s">
        <v>49</v>
      </c>
    </row>
    <row r="73" spans="2:4" x14ac:dyDescent="0.25">
      <c r="B73" s="9">
        <v>86657720068</v>
      </c>
      <c r="C73" s="4" t="s">
        <v>103</v>
      </c>
      <c r="D73" s="4" t="s">
        <v>49</v>
      </c>
    </row>
    <row r="74" spans="2:4" x14ac:dyDescent="0.25">
      <c r="B74" s="9">
        <v>86657720250</v>
      </c>
      <c r="C74" s="4" t="s">
        <v>104</v>
      </c>
      <c r="D74" s="4" t="s">
        <v>49</v>
      </c>
    </row>
    <row r="75" spans="2:4" x14ac:dyDescent="0.25">
      <c r="B75" s="9">
        <v>86657720156</v>
      </c>
      <c r="C75" s="4" t="s">
        <v>105</v>
      </c>
      <c r="D75" s="4" t="s">
        <v>49</v>
      </c>
    </row>
    <row r="76" spans="2:4" x14ac:dyDescent="0.25">
      <c r="B76" s="9">
        <v>86657720157</v>
      </c>
      <c r="C76" s="4" t="s">
        <v>106</v>
      </c>
      <c r="D76" s="4" t="s">
        <v>49</v>
      </c>
    </row>
    <row r="77" spans="2:4" x14ac:dyDescent="0.25">
      <c r="B77" s="9">
        <v>86657720153</v>
      </c>
      <c r="C77" s="4" t="s">
        <v>107</v>
      </c>
      <c r="D77" s="4" t="s">
        <v>49</v>
      </c>
    </row>
    <row r="78" spans="2:4" x14ac:dyDescent="0.25">
      <c r="B78" s="9">
        <v>86657720225</v>
      </c>
      <c r="C78" s="4" t="s">
        <v>108</v>
      </c>
      <c r="D78" s="4" t="s">
        <v>49</v>
      </c>
    </row>
    <row r="79" spans="2:4" x14ac:dyDescent="0.25">
      <c r="B79" s="9">
        <v>86657720127</v>
      </c>
      <c r="C79" s="4" t="s">
        <v>109</v>
      </c>
      <c r="D79" s="4" t="s">
        <v>49</v>
      </c>
    </row>
    <row r="80" spans="2:4" x14ac:dyDescent="0.25">
      <c r="B80" s="9">
        <v>86657720190</v>
      </c>
      <c r="C80" s="4" t="s">
        <v>110</v>
      </c>
      <c r="D80" s="4" t="s">
        <v>49</v>
      </c>
    </row>
    <row r="81" spans="2:4" x14ac:dyDescent="0.25">
      <c r="B81" s="9">
        <v>86657720058</v>
      </c>
      <c r="C81" s="4" t="s">
        <v>111</v>
      </c>
      <c r="D81" s="4" t="s">
        <v>49</v>
      </c>
    </row>
    <row r="82" spans="2:4" x14ac:dyDescent="0.25">
      <c r="B82" s="9">
        <v>86657720173</v>
      </c>
      <c r="C82" s="4" t="s">
        <v>112</v>
      </c>
      <c r="D82" s="4" t="s">
        <v>49</v>
      </c>
    </row>
    <row r="83" spans="2:4" x14ac:dyDescent="0.25">
      <c r="B83" s="9">
        <v>86657720146</v>
      </c>
      <c r="C83" s="4" t="s">
        <v>113</v>
      </c>
      <c r="D83" s="4" t="s">
        <v>49</v>
      </c>
    </row>
    <row r="84" spans="2:4" x14ac:dyDescent="0.25">
      <c r="B84" s="9">
        <v>86657720132</v>
      </c>
      <c r="C84" s="4" t="s">
        <v>114</v>
      </c>
      <c r="D84" s="4" t="s">
        <v>49</v>
      </c>
    </row>
    <row r="85" spans="2:4" x14ac:dyDescent="0.25">
      <c r="B85" s="9">
        <v>86657720091</v>
      </c>
      <c r="C85" s="4" t="s">
        <v>115</v>
      </c>
      <c r="D85" s="4" t="s">
        <v>49</v>
      </c>
    </row>
    <row r="86" spans="2:4" x14ac:dyDescent="0.25">
      <c r="B86" s="9">
        <v>86657720144</v>
      </c>
      <c r="C86" s="4" t="s">
        <v>116</v>
      </c>
      <c r="D86" s="4" t="s">
        <v>49</v>
      </c>
    </row>
    <row r="87" spans="2:4" x14ac:dyDescent="0.25">
      <c r="B87" s="9">
        <v>86657720128</v>
      </c>
      <c r="C87" s="4" t="s">
        <v>117</v>
      </c>
      <c r="D87" s="4" t="s">
        <v>49</v>
      </c>
    </row>
    <row r="88" spans="2:4" x14ac:dyDescent="0.25">
      <c r="B88" s="9">
        <v>86657720063</v>
      </c>
      <c r="C88" s="4" t="s">
        <v>118</v>
      </c>
      <c r="D88" s="4" t="s">
        <v>49</v>
      </c>
    </row>
    <row r="89" spans="2:4" x14ac:dyDescent="0.25">
      <c r="B89" s="9">
        <v>86657720167</v>
      </c>
      <c r="C89" s="4" t="s">
        <v>119</v>
      </c>
      <c r="D89" s="4" t="s">
        <v>49</v>
      </c>
    </row>
    <row r="90" spans="2:4" x14ac:dyDescent="0.25">
      <c r="B90" s="9">
        <v>86657720124</v>
      </c>
      <c r="C90" s="4" t="s">
        <v>120</v>
      </c>
      <c r="D90" s="4" t="s">
        <v>49</v>
      </c>
    </row>
    <row r="91" spans="2:4" x14ac:dyDescent="0.25">
      <c r="B91" s="9">
        <v>86657720101</v>
      </c>
      <c r="C91" s="4" t="s">
        <v>121</v>
      </c>
      <c r="D91" s="4" t="s">
        <v>49</v>
      </c>
    </row>
    <row r="92" spans="2:4" x14ac:dyDescent="0.25">
      <c r="B92" s="9">
        <v>86657720205</v>
      </c>
      <c r="C92" s="4" t="s">
        <v>122</v>
      </c>
      <c r="D92" s="4" t="s">
        <v>49</v>
      </c>
    </row>
    <row r="93" spans="2:4" x14ac:dyDescent="0.25">
      <c r="B93" s="9">
        <v>86657720126</v>
      </c>
      <c r="C93" s="4" t="s">
        <v>123</v>
      </c>
      <c r="D93" s="4" t="s">
        <v>49</v>
      </c>
    </row>
    <row r="94" spans="2:4" x14ac:dyDescent="0.25">
      <c r="B94" s="9">
        <v>86657720120</v>
      </c>
      <c r="C94" s="4" t="s">
        <v>124</v>
      </c>
      <c r="D94" s="4" t="s">
        <v>49</v>
      </c>
    </row>
    <row r="95" spans="2:4" x14ac:dyDescent="0.25">
      <c r="B95" s="9">
        <v>86657720164</v>
      </c>
      <c r="C95" s="4" t="s">
        <v>125</v>
      </c>
      <c r="D95" s="4" t="s">
        <v>49</v>
      </c>
    </row>
    <row r="96" spans="2:4" x14ac:dyDescent="0.25">
      <c r="B96" s="9">
        <v>86657720052</v>
      </c>
      <c r="C96" s="4" t="s">
        <v>126</v>
      </c>
      <c r="D96" s="4" t="s">
        <v>49</v>
      </c>
    </row>
    <row r="97" spans="2:4" x14ac:dyDescent="0.25">
      <c r="B97" s="9">
        <v>86657720237</v>
      </c>
      <c r="C97" s="4" t="s">
        <v>127</v>
      </c>
      <c r="D97" s="4" t="s">
        <v>49</v>
      </c>
    </row>
    <row r="98" spans="2:4" x14ac:dyDescent="0.25">
      <c r="B98" s="9">
        <v>86657720108</v>
      </c>
      <c r="C98" s="4" t="s">
        <v>128</v>
      </c>
      <c r="D98" s="4" t="s">
        <v>49</v>
      </c>
    </row>
    <row r="99" spans="2:4" x14ac:dyDescent="0.25">
      <c r="B99" s="9">
        <v>86657720241</v>
      </c>
      <c r="C99" s="4" t="s">
        <v>129</v>
      </c>
      <c r="D99" s="4" t="s">
        <v>49</v>
      </c>
    </row>
    <row r="100" spans="2:4" x14ac:dyDescent="0.25">
      <c r="B100" s="9">
        <v>86657720065</v>
      </c>
      <c r="C100" s="4" t="s">
        <v>130</v>
      </c>
      <c r="D100" s="4" t="s">
        <v>49</v>
      </c>
    </row>
    <row r="101" spans="2:4" x14ac:dyDescent="0.25">
      <c r="B101" s="9">
        <v>86657720055</v>
      </c>
      <c r="C101" s="4" t="s">
        <v>131</v>
      </c>
      <c r="D101" s="4" t="s">
        <v>49</v>
      </c>
    </row>
    <row r="102" spans="2:4" x14ac:dyDescent="0.25">
      <c r="B102" s="9">
        <v>86657720187</v>
      </c>
      <c r="C102" s="4" t="s">
        <v>132</v>
      </c>
      <c r="D102" s="4" t="s">
        <v>49</v>
      </c>
    </row>
    <row r="103" spans="2:4" x14ac:dyDescent="0.25">
      <c r="B103" s="9">
        <v>86657720100</v>
      </c>
      <c r="C103" s="4" t="s">
        <v>133</v>
      </c>
      <c r="D103" s="4" t="s">
        <v>49</v>
      </c>
    </row>
    <row r="104" spans="2:4" x14ac:dyDescent="0.25">
      <c r="B104" s="9">
        <v>86657720177</v>
      </c>
      <c r="C104" s="4" t="s">
        <v>134</v>
      </c>
      <c r="D104" s="4" t="s">
        <v>49</v>
      </c>
    </row>
    <row r="105" spans="2:4" x14ac:dyDescent="0.25">
      <c r="B105" s="9">
        <v>86657720073</v>
      </c>
      <c r="C105" s="4" t="s">
        <v>135</v>
      </c>
      <c r="D105" s="4" t="s">
        <v>49</v>
      </c>
    </row>
    <row r="106" spans="2:4" x14ac:dyDescent="0.25">
      <c r="B106" s="9">
        <v>86657720195</v>
      </c>
      <c r="C106" s="4" t="s">
        <v>136</v>
      </c>
      <c r="D106" s="4" t="s">
        <v>49</v>
      </c>
    </row>
    <row r="107" spans="2:4" x14ac:dyDescent="0.25">
      <c r="B107" s="9">
        <v>86657720066</v>
      </c>
      <c r="C107" s="4" t="s">
        <v>137</v>
      </c>
      <c r="D107" s="4" t="s">
        <v>49</v>
      </c>
    </row>
    <row r="108" spans="2:4" x14ac:dyDescent="0.25">
      <c r="B108" s="9">
        <v>86657720083</v>
      </c>
      <c r="C108" s="4" t="s">
        <v>138</v>
      </c>
      <c r="D108" s="4" t="s">
        <v>49</v>
      </c>
    </row>
    <row r="109" spans="2:4" x14ac:dyDescent="0.25">
      <c r="B109" s="9">
        <v>86657720067</v>
      </c>
      <c r="C109" s="4" t="s">
        <v>139</v>
      </c>
      <c r="D109" s="4" t="s">
        <v>49</v>
      </c>
    </row>
    <row r="110" spans="2:4" x14ac:dyDescent="0.25">
      <c r="B110" s="9">
        <v>86657720075</v>
      </c>
      <c r="C110" s="4" t="s">
        <v>140</v>
      </c>
      <c r="D110" s="4" t="s">
        <v>49</v>
      </c>
    </row>
    <row r="111" spans="2:4" x14ac:dyDescent="0.25">
      <c r="B111" s="9">
        <v>86657720221</v>
      </c>
      <c r="C111" s="4" t="s">
        <v>141</v>
      </c>
      <c r="D111" s="4" t="s">
        <v>49</v>
      </c>
    </row>
    <row r="112" spans="2:4" x14ac:dyDescent="0.25">
      <c r="B112" s="9">
        <v>86657720163</v>
      </c>
      <c r="C112" s="4" t="s">
        <v>142</v>
      </c>
      <c r="D112" s="4" t="s">
        <v>49</v>
      </c>
    </row>
    <row r="113" spans="2:4" x14ac:dyDescent="0.25">
      <c r="B113" s="9">
        <v>86657720228</v>
      </c>
      <c r="C113" s="4" t="s">
        <v>143</v>
      </c>
      <c r="D113" s="4" t="s">
        <v>49</v>
      </c>
    </row>
    <row r="114" spans="2:4" x14ac:dyDescent="0.25">
      <c r="B114" s="9">
        <v>86657720161</v>
      </c>
      <c r="C114" s="4" t="s">
        <v>144</v>
      </c>
      <c r="D114" s="4" t="s">
        <v>49</v>
      </c>
    </row>
    <row r="115" spans="2:4" x14ac:dyDescent="0.25">
      <c r="B115" s="9">
        <v>86657720227</v>
      </c>
      <c r="C115" s="4" t="s">
        <v>145</v>
      </c>
      <c r="D115" s="4" t="s">
        <v>49</v>
      </c>
    </row>
    <row r="116" spans="2:4" x14ac:dyDescent="0.25">
      <c r="B116" s="9">
        <v>86657720259</v>
      </c>
      <c r="C116" s="4" t="s">
        <v>146</v>
      </c>
      <c r="D116" s="4" t="s">
        <v>49</v>
      </c>
    </row>
    <row r="117" spans="2:4" x14ac:dyDescent="0.25">
      <c r="B117" s="9">
        <v>86657720240</v>
      </c>
      <c r="C117" s="4" t="s">
        <v>147</v>
      </c>
      <c r="D117" s="4" t="s">
        <v>49</v>
      </c>
    </row>
    <row r="118" spans="2:4" x14ac:dyDescent="0.25">
      <c r="B118" s="9">
        <v>86657720117</v>
      </c>
      <c r="C118" s="4" t="s">
        <v>148</v>
      </c>
      <c r="D118" s="4" t="s">
        <v>49</v>
      </c>
    </row>
    <row r="119" spans="2:4" x14ac:dyDescent="0.25">
      <c r="B119" s="9">
        <v>86657720099</v>
      </c>
      <c r="C119" s="4" t="s">
        <v>149</v>
      </c>
      <c r="D119" s="4" t="s">
        <v>49</v>
      </c>
    </row>
    <row r="120" spans="2:4" x14ac:dyDescent="0.25">
      <c r="B120" s="9">
        <v>86657720060</v>
      </c>
      <c r="C120" s="4" t="s">
        <v>150</v>
      </c>
      <c r="D120" s="4" t="s">
        <v>49</v>
      </c>
    </row>
    <row r="121" spans="2:4" x14ac:dyDescent="0.25">
      <c r="B121" s="9">
        <v>86657720251</v>
      </c>
      <c r="C121" s="4" t="s">
        <v>151</v>
      </c>
      <c r="D121" s="4" t="s">
        <v>49</v>
      </c>
    </row>
    <row r="122" spans="2:4" x14ac:dyDescent="0.25">
      <c r="B122" s="9">
        <v>86657720134</v>
      </c>
      <c r="C122" s="4" t="s">
        <v>152</v>
      </c>
      <c r="D122" s="4" t="s">
        <v>49</v>
      </c>
    </row>
    <row r="123" spans="2:4" x14ac:dyDescent="0.25">
      <c r="B123" s="9">
        <v>86657720089</v>
      </c>
      <c r="C123" s="4" t="s">
        <v>153</v>
      </c>
      <c r="D123" s="4" t="s">
        <v>49</v>
      </c>
    </row>
    <row r="124" spans="2:4" x14ac:dyDescent="0.25">
      <c r="B124" s="9">
        <v>86657720185</v>
      </c>
      <c r="C124" s="4" t="s">
        <v>154</v>
      </c>
      <c r="D124" s="4" t="s">
        <v>49</v>
      </c>
    </row>
    <row r="125" spans="2:4" x14ac:dyDescent="0.25">
      <c r="B125" s="9">
        <v>86657720133</v>
      </c>
      <c r="C125" s="4" t="s">
        <v>155</v>
      </c>
      <c r="D125" s="4" t="s">
        <v>49</v>
      </c>
    </row>
    <row r="126" spans="2:4" x14ac:dyDescent="0.25">
      <c r="B126" s="9">
        <v>86657720123</v>
      </c>
      <c r="C126" s="4" t="s">
        <v>156</v>
      </c>
      <c r="D126" s="4" t="s">
        <v>49</v>
      </c>
    </row>
    <row r="127" spans="2:4" x14ac:dyDescent="0.25">
      <c r="B127" s="9">
        <v>86657720213</v>
      </c>
      <c r="C127" s="4" t="s">
        <v>157</v>
      </c>
      <c r="D127" s="4" t="s">
        <v>49</v>
      </c>
    </row>
    <row r="128" spans="2:4" x14ac:dyDescent="0.25">
      <c r="B128" s="9">
        <v>86657720171</v>
      </c>
      <c r="C128" s="4" t="s">
        <v>158</v>
      </c>
      <c r="D128" s="4" t="s">
        <v>49</v>
      </c>
    </row>
    <row r="129" spans="2:4" x14ac:dyDescent="0.25">
      <c r="B129" s="9">
        <v>86657720220</v>
      </c>
      <c r="C129" s="4" t="s">
        <v>159</v>
      </c>
      <c r="D129" s="4" t="s">
        <v>49</v>
      </c>
    </row>
    <row r="130" spans="2:4" x14ac:dyDescent="0.25">
      <c r="B130" s="9">
        <v>86657720079</v>
      </c>
      <c r="C130" s="4" t="s">
        <v>160</v>
      </c>
      <c r="D130" s="4" t="s">
        <v>49</v>
      </c>
    </row>
    <row r="131" spans="2:4" x14ac:dyDescent="0.25">
      <c r="B131" s="9">
        <v>86657720233</v>
      </c>
      <c r="C131" s="4" t="s">
        <v>161</v>
      </c>
      <c r="D131" s="4" t="s">
        <v>49</v>
      </c>
    </row>
    <row r="132" spans="2:4" x14ac:dyDescent="0.25">
      <c r="B132" s="9">
        <v>86657720151</v>
      </c>
      <c r="C132" s="4" t="s">
        <v>162</v>
      </c>
      <c r="D132" s="4" t="s">
        <v>49</v>
      </c>
    </row>
    <row r="133" spans="2:4" x14ac:dyDescent="0.25">
      <c r="B133" s="9">
        <v>86657720231</v>
      </c>
      <c r="C133" s="4" t="s">
        <v>163</v>
      </c>
      <c r="D133" s="4" t="s">
        <v>49</v>
      </c>
    </row>
    <row r="134" spans="2:4" x14ac:dyDescent="0.25">
      <c r="B134" s="9">
        <v>86657720064</v>
      </c>
      <c r="C134" s="4" t="s">
        <v>164</v>
      </c>
      <c r="D134" s="4" t="s">
        <v>49</v>
      </c>
    </row>
    <row r="135" spans="2:4" x14ac:dyDescent="0.25">
      <c r="B135" s="9">
        <v>86657720138</v>
      </c>
      <c r="C135" s="4" t="s">
        <v>165</v>
      </c>
      <c r="D135" s="4" t="s">
        <v>49</v>
      </c>
    </row>
    <row r="136" spans="2:4" x14ac:dyDescent="0.25">
      <c r="B136" s="9">
        <v>86657720113</v>
      </c>
      <c r="C136" s="4" t="s">
        <v>166</v>
      </c>
      <c r="D136" s="4" t="s">
        <v>49</v>
      </c>
    </row>
    <row r="137" spans="2:4" x14ac:dyDescent="0.25">
      <c r="B137" s="9">
        <v>86657720238</v>
      </c>
      <c r="C137" s="4" t="s">
        <v>167</v>
      </c>
      <c r="D137" s="4" t="s">
        <v>49</v>
      </c>
    </row>
    <row r="138" spans="2:4" x14ac:dyDescent="0.25">
      <c r="B138" s="9">
        <v>86657720115</v>
      </c>
      <c r="C138" s="4" t="s">
        <v>168</v>
      </c>
      <c r="D138" s="4" t="s">
        <v>49</v>
      </c>
    </row>
    <row r="139" spans="2:4" x14ac:dyDescent="0.25">
      <c r="B139" s="9">
        <v>86657720223</v>
      </c>
      <c r="C139" s="4" t="s">
        <v>169</v>
      </c>
      <c r="D139" s="4" t="s">
        <v>49</v>
      </c>
    </row>
    <row r="140" spans="2:4" x14ac:dyDescent="0.25">
      <c r="B140" s="9">
        <v>86657720158</v>
      </c>
      <c r="C140" s="4" t="s">
        <v>170</v>
      </c>
      <c r="D140" s="4" t="s">
        <v>49</v>
      </c>
    </row>
    <row r="141" spans="2:4" x14ac:dyDescent="0.25">
      <c r="B141" s="9">
        <v>86657720062</v>
      </c>
      <c r="C141" s="4" t="s">
        <v>171</v>
      </c>
      <c r="D141" s="4" t="s">
        <v>49</v>
      </c>
    </row>
    <row r="142" spans="2:4" x14ac:dyDescent="0.25">
      <c r="B142" s="9">
        <v>86657720084</v>
      </c>
      <c r="C142" s="4" t="s">
        <v>172</v>
      </c>
      <c r="D142" s="4" t="s">
        <v>49</v>
      </c>
    </row>
    <row r="143" spans="2:4" x14ac:dyDescent="0.25">
      <c r="B143" s="9">
        <v>86657720210</v>
      </c>
      <c r="C143" s="4" t="s">
        <v>173</v>
      </c>
      <c r="D143" s="4" t="s">
        <v>49</v>
      </c>
    </row>
    <row r="144" spans="2:4" x14ac:dyDescent="0.25">
      <c r="B144" s="9">
        <v>86657720056</v>
      </c>
      <c r="C144" s="4" t="s">
        <v>174</v>
      </c>
      <c r="D144" s="4" t="s">
        <v>49</v>
      </c>
    </row>
    <row r="145" spans="2:4" x14ac:dyDescent="0.25">
      <c r="B145" s="9">
        <v>86657720118</v>
      </c>
      <c r="C145" s="4" t="s">
        <v>175</v>
      </c>
      <c r="D145" s="4" t="s">
        <v>49</v>
      </c>
    </row>
    <row r="146" spans="2:4" x14ac:dyDescent="0.25">
      <c r="B146" s="9">
        <v>86657720207</v>
      </c>
      <c r="C146" s="4" t="s">
        <v>176</v>
      </c>
      <c r="D146" s="4" t="s">
        <v>49</v>
      </c>
    </row>
    <row r="147" spans="2:4" x14ac:dyDescent="0.25">
      <c r="B147" s="9">
        <v>86657720136</v>
      </c>
      <c r="C147" s="4" t="s">
        <v>177</v>
      </c>
      <c r="D147" s="4" t="s">
        <v>49</v>
      </c>
    </row>
    <row r="148" spans="2:4" x14ac:dyDescent="0.25">
      <c r="B148" s="9">
        <v>86657720199</v>
      </c>
      <c r="C148" s="4" t="s">
        <v>178</v>
      </c>
      <c r="D148" s="4" t="s">
        <v>49</v>
      </c>
    </row>
    <row r="149" spans="2:4" x14ac:dyDescent="0.25">
      <c r="B149" s="9">
        <v>86657720119</v>
      </c>
      <c r="C149" s="4" t="s">
        <v>179</v>
      </c>
      <c r="D149" s="4" t="s">
        <v>49</v>
      </c>
    </row>
    <row r="150" spans="2:4" x14ac:dyDescent="0.25">
      <c r="B150" s="9">
        <v>86657720110</v>
      </c>
      <c r="C150" s="4" t="s">
        <v>180</v>
      </c>
      <c r="D150" s="4" t="s">
        <v>49</v>
      </c>
    </row>
    <row r="151" spans="2:4" x14ac:dyDescent="0.25">
      <c r="B151" s="9">
        <v>86657720143</v>
      </c>
      <c r="C151" s="4" t="s">
        <v>181</v>
      </c>
      <c r="D151" s="4" t="s">
        <v>49</v>
      </c>
    </row>
    <row r="152" spans="2:4" x14ac:dyDescent="0.25">
      <c r="B152" s="9">
        <v>86657720258</v>
      </c>
      <c r="C152" s="4" t="s">
        <v>182</v>
      </c>
      <c r="D152" s="4" t="s">
        <v>49</v>
      </c>
    </row>
    <row r="153" spans="2:4" x14ac:dyDescent="0.25">
      <c r="B153" s="9">
        <v>86657720074</v>
      </c>
      <c r="C153" s="4" t="s">
        <v>183</v>
      </c>
      <c r="D153" s="4" t="s">
        <v>49</v>
      </c>
    </row>
    <row r="154" spans="2:4" x14ac:dyDescent="0.25">
      <c r="B154" s="9">
        <v>86657720145</v>
      </c>
      <c r="C154" s="4" t="s">
        <v>184</v>
      </c>
      <c r="D154" s="4" t="s">
        <v>49</v>
      </c>
    </row>
    <row r="155" spans="2:4" x14ac:dyDescent="0.25">
      <c r="B155" s="9">
        <v>86657720197</v>
      </c>
      <c r="C155" s="4" t="s">
        <v>185</v>
      </c>
      <c r="D155" s="4" t="s">
        <v>49</v>
      </c>
    </row>
    <row r="156" spans="2:4" x14ac:dyDescent="0.25">
      <c r="B156" s="9">
        <v>86657720214</v>
      </c>
      <c r="C156" s="4" t="s">
        <v>186</v>
      </c>
      <c r="D156" s="4" t="s">
        <v>49</v>
      </c>
    </row>
    <row r="157" spans="2:4" x14ac:dyDescent="0.25">
      <c r="B157" s="9">
        <v>86657720234</v>
      </c>
      <c r="C157" s="4" t="s">
        <v>187</v>
      </c>
      <c r="D157" s="4" t="s">
        <v>49</v>
      </c>
    </row>
    <row r="158" spans="2:4" x14ac:dyDescent="0.25">
      <c r="B158" s="9">
        <v>86657720218</v>
      </c>
      <c r="C158" s="4" t="s">
        <v>188</v>
      </c>
      <c r="D158" s="4" t="s">
        <v>49</v>
      </c>
    </row>
    <row r="159" spans="2:4" x14ac:dyDescent="0.25">
      <c r="B159" s="9">
        <v>86657720159</v>
      </c>
      <c r="C159" s="4" t="s">
        <v>189</v>
      </c>
      <c r="D159" s="4" t="s">
        <v>49</v>
      </c>
    </row>
    <row r="160" spans="2:4" x14ac:dyDescent="0.25">
      <c r="B160" s="9">
        <v>86657720179</v>
      </c>
      <c r="C160" s="4" t="s">
        <v>190</v>
      </c>
      <c r="D160" s="4" t="s">
        <v>49</v>
      </c>
    </row>
    <row r="161" spans="2:4" x14ac:dyDescent="0.25">
      <c r="B161" s="9">
        <v>86657720242</v>
      </c>
      <c r="C161" s="4" t="s">
        <v>191</v>
      </c>
      <c r="D161" s="4" t="s">
        <v>49</v>
      </c>
    </row>
    <row r="162" spans="2:4" x14ac:dyDescent="0.25">
      <c r="B162" s="9">
        <v>86657720142</v>
      </c>
      <c r="C162" s="4" t="s">
        <v>192</v>
      </c>
      <c r="D162" s="4" t="s">
        <v>49</v>
      </c>
    </row>
    <row r="163" spans="2:4" x14ac:dyDescent="0.25">
      <c r="B163" s="9">
        <v>86657720069</v>
      </c>
      <c r="C163" s="4" t="s">
        <v>193</v>
      </c>
      <c r="D163" s="4" t="s">
        <v>49</v>
      </c>
    </row>
    <row r="164" spans="2:4" x14ac:dyDescent="0.25">
      <c r="B164" s="9">
        <v>86657720254</v>
      </c>
      <c r="C164" s="4" t="s">
        <v>194</v>
      </c>
      <c r="D164" s="4" t="s">
        <v>49</v>
      </c>
    </row>
    <row r="165" spans="2:4" x14ac:dyDescent="0.25">
      <c r="B165" s="9">
        <v>86657720053</v>
      </c>
      <c r="C165" s="4" t="s">
        <v>195</v>
      </c>
      <c r="D165" s="4" t="s">
        <v>49</v>
      </c>
    </row>
    <row r="166" spans="2:4" x14ac:dyDescent="0.25">
      <c r="B166" s="9">
        <v>86657720208</v>
      </c>
      <c r="C166" s="4" t="s">
        <v>196</v>
      </c>
      <c r="D166" s="4" t="s">
        <v>49</v>
      </c>
    </row>
    <row r="167" spans="2:4" x14ac:dyDescent="0.25">
      <c r="B167" s="9">
        <v>86657720085</v>
      </c>
      <c r="C167" s="4" t="s">
        <v>197</v>
      </c>
      <c r="D167" s="4" t="s">
        <v>49</v>
      </c>
    </row>
    <row r="168" spans="2:4" x14ac:dyDescent="0.25">
      <c r="B168" s="9">
        <v>86657720235</v>
      </c>
      <c r="C168" s="4" t="s">
        <v>198</v>
      </c>
      <c r="D168" s="4" t="s">
        <v>49</v>
      </c>
    </row>
    <row r="169" spans="2:4" x14ac:dyDescent="0.25">
      <c r="B169" s="9">
        <v>86657720102</v>
      </c>
      <c r="C169" s="4" t="s">
        <v>199</v>
      </c>
      <c r="D169" s="4" t="s">
        <v>49</v>
      </c>
    </row>
    <row r="170" spans="2:4" x14ac:dyDescent="0.25">
      <c r="B170" s="9">
        <v>86657720170</v>
      </c>
      <c r="C170" s="4" t="s">
        <v>200</v>
      </c>
      <c r="D170" s="4" t="s">
        <v>49</v>
      </c>
    </row>
    <row r="171" spans="2:4" x14ac:dyDescent="0.25">
      <c r="B171" s="9">
        <v>86657720201</v>
      </c>
      <c r="C171" s="4" t="s">
        <v>201</v>
      </c>
      <c r="D171" s="4" t="s">
        <v>49</v>
      </c>
    </row>
    <row r="172" spans="2:4" x14ac:dyDescent="0.25">
      <c r="B172" s="9">
        <v>86657720096</v>
      </c>
      <c r="C172" s="4" t="s">
        <v>202</v>
      </c>
      <c r="D172" s="4" t="s">
        <v>49</v>
      </c>
    </row>
    <row r="173" spans="2:4" x14ac:dyDescent="0.25">
      <c r="B173" s="9">
        <v>86657720174</v>
      </c>
      <c r="C173" s="4" t="s">
        <v>203</v>
      </c>
      <c r="D173" s="4" t="s">
        <v>49</v>
      </c>
    </row>
    <row r="174" spans="2:4" x14ac:dyDescent="0.25">
      <c r="B174" s="9">
        <v>86657720182</v>
      </c>
      <c r="C174" s="4" t="s">
        <v>204</v>
      </c>
      <c r="D174" s="4" t="s">
        <v>49</v>
      </c>
    </row>
    <row r="175" spans="2:4" x14ac:dyDescent="0.25">
      <c r="B175" s="9">
        <v>86657720180</v>
      </c>
      <c r="C175" s="4" t="s">
        <v>205</v>
      </c>
      <c r="D175" s="4" t="s">
        <v>49</v>
      </c>
    </row>
    <row r="176" spans="2:4" x14ac:dyDescent="0.25">
      <c r="B176" s="9">
        <v>86657720121</v>
      </c>
      <c r="C176" s="4" t="s">
        <v>206</v>
      </c>
      <c r="D176" s="4" t="s">
        <v>49</v>
      </c>
    </row>
    <row r="177" spans="2:4" x14ac:dyDescent="0.25">
      <c r="B177" s="9">
        <v>86657720150</v>
      </c>
      <c r="C177" s="4" t="s">
        <v>207</v>
      </c>
      <c r="D177" s="4" t="s">
        <v>49</v>
      </c>
    </row>
    <row r="178" spans="2:4" x14ac:dyDescent="0.25">
      <c r="B178" s="9">
        <v>86657720186</v>
      </c>
      <c r="C178" s="4" t="s">
        <v>208</v>
      </c>
      <c r="D178" s="4" t="s">
        <v>49</v>
      </c>
    </row>
    <row r="179" spans="2:4" x14ac:dyDescent="0.25">
      <c r="B179" s="9">
        <v>86657720088</v>
      </c>
      <c r="C179" s="4" t="s">
        <v>209</v>
      </c>
      <c r="D179" s="4" t="s">
        <v>49</v>
      </c>
    </row>
    <row r="180" spans="2:4" x14ac:dyDescent="0.25">
      <c r="B180" s="9">
        <v>86657720057</v>
      </c>
      <c r="C180" s="4" t="s">
        <v>210</v>
      </c>
      <c r="D180" s="4" t="s">
        <v>49</v>
      </c>
    </row>
    <row r="181" spans="2:4" x14ac:dyDescent="0.25">
      <c r="B181" s="9">
        <v>86657720181</v>
      </c>
      <c r="C181" s="4" t="s">
        <v>211</v>
      </c>
      <c r="D181" s="4" t="s">
        <v>49</v>
      </c>
    </row>
    <row r="182" spans="2:4" x14ac:dyDescent="0.25">
      <c r="B182" s="9">
        <v>86657720147</v>
      </c>
      <c r="C182" s="4" t="s">
        <v>212</v>
      </c>
      <c r="D182" s="4" t="s">
        <v>49</v>
      </c>
    </row>
    <row r="183" spans="2:4" x14ac:dyDescent="0.25">
      <c r="B183" s="9">
        <v>86657720105</v>
      </c>
      <c r="C183" s="4" t="s">
        <v>213</v>
      </c>
      <c r="D183" s="4" t="s">
        <v>49</v>
      </c>
    </row>
    <row r="184" spans="2:4" x14ac:dyDescent="0.25">
      <c r="B184" s="9">
        <v>86657720109</v>
      </c>
      <c r="C184" s="4" t="s">
        <v>214</v>
      </c>
      <c r="D184" s="4" t="s">
        <v>49</v>
      </c>
    </row>
    <row r="185" spans="2:4" x14ac:dyDescent="0.25">
      <c r="B185" s="9">
        <v>86657720176</v>
      </c>
      <c r="C185" s="4" t="s">
        <v>215</v>
      </c>
      <c r="D185" s="4" t="s">
        <v>49</v>
      </c>
    </row>
    <row r="186" spans="2:4" x14ac:dyDescent="0.25">
      <c r="B186" s="9">
        <v>86657720211</v>
      </c>
      <c r="C186" s="4" t="s">
        <v>216</v>
      </c>
      <c r="D186" s="4" t="s">
        <v>49</v>
      </c>
    </row>
    <row r="187" spans="2:4" x14ac:dyDescent="0.25">
      <c r="B187" s="9">
        <v>86657720166</v>
      </c>
      <c r="C187" s="4" t="s">
        <v>217</v>
      </c>
      <c r="D187" s="4" t="s">
        <v>49</v>
      </c>
    </row>
    <row r="188" spans="2:4" x14ac:dyDescent="0.25">
      <c r="B188" s="9">
        <v>86657720216</v>
      </c>
      <c r="C188" s="4" t="s">
        <v>218</v>
      </c>
      <c r="D188" s="4" t="s">
        <v>49</v>
      </c>
    </row>
    <row r="189" spans="2:4" x14ac:dyDescent="0.25">
      <c r="B189" s="9">
        <v>86657720198</v>
      </c>
      <c r="C189" s="4" t="s">
        <v>219</v>
      </c>
      <c r="D189" s="4" t="s">
        <v>49</v>
      </c>
    </row>
    <row r="190" spans="2:4" x14ac:dyDescent="0.25">
      <c r="B190" s="9">
        <v>86657720191</v>
      </c>
      <c r="C190" s="4" t="s">
        <v>220</v>
      </c>
      <c r="D190" s="4" t="s">
        <v>49</v>
      </c>
    </row>
    <row r="191" spans="2:4" x14ac:dyDescent="0.25">
      <c r="B191" s="9">
        <v>86657720248</v>
      </c>
      <c r="C191" s="4" t="s">
        <v>221</v>
      </c>
      <c r="D191" s="4" t="s">
        <v>49</v>
      </c>
    </row>
    <row r="192" spans="2:4" x14ac:dyDescent="0.25">
      <c r="B192" s="9">
        <v>86657720247</v>
      </c>
      <c r="C192" s="4" t="s">
        <v>222</v>
      </c>
      <c r="D192" s="4" t="s">
        <v>49</v>
      </c>
    </row>
    <row r="193" spans="2:4" x14ac:dyDescent="0.25">
      <c r="B193" s="9">
        <v>86657720172</v>
      </c>
      <c r="C193" s="4" t="s">
        <v>223</v>
      </c>
      <c r="D193" s="4" t="s">
        <v>49</v>
      </c>
    </row>
    <row r="194" spans="2:4" x14ac:dyDescent="0.25">
      <c r="B194" s="9">
        <v>86657720139</v>
      </c>
      <c r="C194" s="4" t="s">
        <v>224</v>
      </c>
      <c r="D194" s="4" t="s">
        <v>49</v>
      </c>
    </row>
    <row r="195" spans="2:4" x14ac:dyDescent="0.25">
      <c r="B195" s="9">
        <v>86657720094</v>
      </c>
      <c r="C195" s="4" t="s">
        <v>225</v>
      </c>
      <c r="D195" s="4" t="s">
        <v>49</v>
      </c>
    </row>
    <row r="196" spans="2:4" x14ac:dyDescent="0.25">
      <c r="B196" s="9">
        <v>86657720196</v>
      </c>
      <c r="C196" s="4" t="s">
        <v>226</v>
      </c>
      <c r="D196" s="4" t="s">
        <v>49</v>
      </c>
    </row>
    <row r="197" spans="2:4" x14ac:dyDescent="0.25">
      <c r="B197" s="9">
        <v>86657720229</v>
      </c>
      <c r="C197" s="4" t="s">
        <v>227</v>
      </c>
      <c r="D197" s="4" t="s">
        <v>49</v>
      </c>
    </row>
    <row r="198" spans="2:4" x14ac:dyDescent="0.25">
      <c r="B198" s="9">
        <v>86657720152</v>
      </c>
      <c r="C198" s="4" t="s">
        <v>228</v>
      </c>
      <c r="D198" s="4" t="s">
        <v>49</v>
      </c>
    </row>
    <row r="199" spans="2:4" x14ac:dyDescent="0.25">
      <c r="B199" s="9">
        <v>86657720137</v>
      </c>
      <c r="C199" s="4" t="s">
        <v>229</v>
      </c>
      <c r="D199" s="4" t="s">
        <v>49</v>
      </c>
    </row>
    <row r="200" spans="2:4" x14ac:dyDescent="0.25">
      <c r="B200" s="9">
        <v>86657720050</v>
      </c>
      <c r="C200" s="4" t="s">
        <v>230</v>
      </c>
      <c r="D200" s="4" t="s">
        <v>49</v>
      </c>
    </row>
    <row r="201" spans="2:4" x14ac:dyDescent="0.25">
      <c r="B201" s="9">
        <v>86657720155</v>
      </c>
      <c r="C201" s="4" t="s">
        <v>231</v>
      </c>
      <c r="D201" s="4" t="s">
        <v>49</v>
      </c>
    </row>
    <row r="202" spans="2:4" x14ac:dyDescent="0.25">
      <c r="B202" s="9">
        <v>86657720226</v>
      </c>
      <c r="C202" s="4" t="s">
        <v>232</v>
      </c>
      <c r="D202" s="4" t="s">
        <v>49</v>
      </c>
    </row>
    <row r="203" spans="2:4" x14ac:dyDescent="0.25">
      <c r="B203" s="9">
        <v>86657720093</v>
      </c>
      <c r="C203" s="4" t="s">
        <v>233</v>
      </c>
      <c r="D203" s="4" t="s">
        <v>49</v>
      </c>
    </row>
    <row r="204" spans="2:4" x14ac:dyDescent="0.25">
      <c r="B204" s="9">
        <v>86657720188</v>
      </c>
      <c r="C204" s="4" t="s">
        <v>234</v>
      </c>
      <c r="D204" s="4" t="s">
        <v>49</v>
      </c>
    </row>
    <row r="205" spans="2:4" x14ac:dyDescent="0.25">
      <c r="B205" s="9">
        <v>86657720140</v>
      </c>
      <c r="C205" s="4" t="s">
        <v>235</v>
      </c>
      <c r="D205" s="4" t="s">
        <v>49</v>
      </c>
    </row>
    <row r="206" spans="2:4" x14ac:dyDescent="0.25">
      <c r="B206" s="9">
        <v>86657720189</v>
      </c>
      <c r="C206" s="4" t="s">
        <v>236</v>
      </c>
      <c r="D206" s="4" t="s">
        <v>49</v>
      </c>
    </row>
    <row r="207" spans="2:4" x14ac:dyDescent="0.25">
      <c r="B207" s="9">
        <v>86657720082</v>
      </c>
      <c r="C207" s="4" t="s">
        <v>237</v>
      </c>
      <c r="D207" s="4" t="s">
        <v>49</v>
      </c>
    </row>
    <row r="208" spans="2:4" x14ac:dyDescent="0.25">
      <c r="B208" s="9">
        <v>86657720217</v>
      </c>
      <c r="C208" s="4" t="s">
        <v>238</v>
      </c>
      <c r="D208" s="4" t="s">
        <v>49</v>
      </c>
    </row>
    <row r="209" spans="2:4" x14ac:dyDescent="0.25">
      <c r="B209" s="9">
        <v>86657720077</v>
      </c>
      <c r="C209" s="4" t="s">
        <v>239</v>
      </c>
      <c r="D209" s="4" t="s">
        <v>49</v>
      </c>
    </row>
    <row r="210" spans="2:4" x14ac:dyDescent="0.25">
      <c r="B210" s="9">
        <v>86657720243</v>
      </c>
      <c r="C210" s="4" t="s">
        <v>240</v>
      </c>
      <c r="D210" s="4" t="s">
        <v>49</v>
      </c>
    </row>
    <row r="211" spans="2:4" x14ac:dyDescent="0.25">
      <c r="B211" s="9">
        <v>86657720202</v>
      </c>
      <c r="C211" s="4" t="s">
        <v>241</v>
      </c>
      <c r="D211" s="4" t="s">
        <v>49</v>
      </c>
    </row>
    <row r="212" spans="2:4" x14ac:dyDescent="0.25">
      <c r="B212" s="9">
        <v>86657720253</v>
      </c>
      <c r="C212" s="4" t="s">
        <v>242</v>
      </c>
      <c r="D212" s="4" t="s">
        <v>49</v>
      </c>
    </row>
  </sheetData>
  <sheetProtection sheet="1" objects="1" scenarios="1" selectLockedCells="1" autoFilter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8DBD-5FFE-4836-A050-A0934B9A97A5}">
  <dimension ref="B1:K1006"/>
  <sheetViews>
    <sheetView showGridLines="0" showRowColHeaders="0" workbookViewId="0">
      <selection activeCell="B3" sqref="B3"/>
    </sheetView>
  </sheetViews>
  <sheetFormatPr defaultColWidth="0" defaultRowHeight="15" x14ac:dyDescent="0.25"/>
  <cols>
    <col min="1" max="1" width="9.140625" customWidth="1"/>
    <col min="2" max="2" width="15.85546875" style="1" customWidth="1"/>
    <col min="3" max="3" width="12" bestFit="1" customWidth="1"/>
    <col min="4" max="4" width="16.28515625" style="3" customWidth="1"/>
    <col min="5" max="5" width="21.28515625" style="1" customWidth="1"/>
    <col min="6" max="6" width="20.42578125" style="1" customWidth="1"/>
    <col min="7" max="7" width="13" style="4" customWidth="1"/>
    <col min="8" max="8" width="11.140625" bestFit="1" customWidth="1"/>
    <col min="9" max="11" width="9.140625" customWidth="1"/>
    <col min="12" max="16384" width="9.140625" hidden="1"/>
  </cols>
  <sheetData>
    <row r="1" spans="2:11" s="74" customFormat="1" ht="24.95" customHeight="1" x14ac:dyDescent="0.25">
      <c r="B1" s="75"/>
      <c r="D1" s="76"/>
      <c r="E1" s="75"/>
      <c r="F1" s="75"/>
      <c r="G1" s="73"/>
    </row>
    <row r="2" spans="2:11" x14ac:dyDescent="0.25">
      <c r="B2" s="2" t="s">
        <v>0</v>
      </c>
    </row>
    <row r="3" spans="2:11" ht="30" customHeight="1" x14ac:dyDescent="0.25">
      <c r="B3" s="80" t="s">
        <v>1</v>
      </c>
      <c r="C3" s="81" t="s">
        <v>2</v>
      </c>
      <c r="D3" s="82" t="s">
        <v>3</v>
      </c>
      <c r="E3" s="83" t="s">
        <v>4</v>
      </c>
      <c r="F3" s="80" t="s">
        <v>5</v>
      </c>
      <c r="G3" s="84" t="s">
        <v>6</v>
      </c>
      <c r="H3" s="81" t="s">
        <v>10</v>
      </c>
      <c r="I3" s="81" t="s">
        <v>11</v>
      </c>
      <c r="J3" s="81" t="s">
        <v>12</v>
      </c>
      <c r="K3" s="81" t="s">
        <v>13</v>
      </c>
    </row>
    <row r="4" spans="2:11" x14ac:dyDescent="0.25">
      <c r="B4" s="5">
        <v>43466</v>
      </c>
      <c r="C4">
        <v>86657720215</v>
      </c>
      <c r="D4" s="6">
        <v>351</v>
      </c>
      <c r="E4" s="5">
        <v>43466</v>
      </c>
      <c r="F4" s="5">
        <v>43466</v>
      </c>
      <c r="G4" s="7" t="s">
        <v>7</v>
      </c>
      <c r="H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">
        <f>MONTH(TBVendas[[#This Row],[Data da Venda]])</f>
        <v>1</v>
      </c>
      <c r="J4">
        <f>YEAR(TBVendas[[#This Row],[Data da Venda]])</f>
        <v>2019</v>
      </c>
      <c r="K4" t="str">
        <f>IF(TBVendas[[#This Row],[Data da Venda]]=TBVendas[[#This Row],[Data do Pagamento]], "Sim","Não")</f>
        <v>Sim</v>
      </c>
    </row>
    <row r="5" spans="2:11" x14ac:dyDescent="0.25">
      <c r="B5" s="5">
        <v>43466</v>
      </c>
      <c r="C5">
        <v>86657720255</v>
      </c>
      <c r="D5" s="6">
        <v>1208</v>
      </c>
      <c r="E5" s="5">
        <v>43496</v>
      </c>
      <c r="F5" s="5">
        <v>43496</v>
      </c>
      <c r="G5" s="7" t="s">
        <v>7</v>
      </c>
      <c r="H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">
        <f>MONTH(TBVendas[[#This Row],[Data da Venda]])</f>
        <v>1</v>
      </c>
      <c r="J5">
        <f>YEAR(TBVendas[[#This Row],[Data da Venda]])</f>
        <v>2019</v>
      </c>
      <c r="K5" t="str">
        <f>IF(TBVendas[[#This Row],[Data da Venda]]=TBVendas[[#This Row],[Data do Pagamento]], "Sim","Não")</f>
        <v>Não</v>
      </c>
    </row>
    <row r="6" spans="2:11" x14ac:dyDescent="0.25">
      <c r="B6" s="5">
        <v>43467</v>
      </c>
      <c r="C6">
        <v>86657720194</v>
      </c>
      <c r="D6" s="6">
        <v>1148</v>
      </c>
      <c r="E6" s="5">
        <v>43497</v>
      </c>
      <c r="F6" s="5">
        <v>43497</v>
      </c>
      <c r="G6" s="7" t="s">
        <v>8</v>
      </c>
      <c r="H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">
        <f>MONTH(TBVendas[[#This Row],[Data da Venda]])</f>
        <v>1</v>
      </c>
      <c r="J6">
        <f>YEAR(TBVendas[[#This Row],[Data da Venda]])</f>
        <v>2019</v>
      </c>
      <c r="K6" t="str">
        <f>IF(TBVendas[[#This Row],[Data da Venda]]=TBVendas[[#This Row],[Data do Pagamento]], "Sim","Não")</f>
        <v>Não</v>
      </c>
    </row>
    <row r="7" spans="2:11" x14ac:dyDescent="0.25">
      <c r="B7" s="5">
        <v>43467</v>
      </c>
      <c r="C7">
        <v>86657720203</v>
      </c>
      <c r="D7" s="6">
        <v>472</v>
      </c>
      <c r="E7" s="5">
        <v>43527</v>
      </c>
      <c r="F7" s="5">
        <v>43553</v>
      </c>
      <c r="G7" s="7" t="s">
        <v>9</v>
      </c>
      <c r="H7">
        <f ca="1">IF(TBVendas[[#This Row],[Data do Pagamento]]-TBVendas[[#This Row],[Data do Vencimento]]&gt;=0,TBVendas[[#This Row],[Data do Pagamento]]-TBVendas[[#This Row],[Data do Vencimento]],TODAY()-TBVendas[[#This Row],[Data do Vencimento]])</f>
        <v>26</v>
      </c>
      <c r="I7">
        <f>MONTH(TBVendas[[#This Row],[Data da Venda]])</f>
        <v>1</v>
      </c>
      <c r="J7">
        <f>YEAR(TBVendas[[#This Row],[Data da Venda]])</f>
        <v>2019</v>
      </c>
      <c r="K7" t="str">
        <f>IF(TBVendas[[#This Row],[Data da Venda]]=TBVendas[[#This Row],[Data do Pagamento]], "Sim","Não")</f>
        <v>Não</v>
      </c>
    </row>
    <row r="8" spans="2:11" x14ac:dyDescent="0.25">
      <c r="B8" s="5">
        <v>43467</v>
      </c>
      <c r="C8">
        <v>86657720232</v>
      </c>
      <c r="D8" s="6">
        <v>774</v>
      </c>
      <c r="E8" s="5">
        <v>43557</v>
      </c>
      <c r="F8" s="5">
        <v>43597</v>
      </c>
      <c r="G8" s="7" t="s">
        <v>7</v>
      </c>
      <c r="H8">
        <f ca="1">IF(TBVendas[[#This Row],[Data do Pagamento]]-TBVendas[[#This Row],[Data do Vencimento]]&gt;=0,TBVendas[[#This Row],[Data do Pagamento]]-TBVendas[[#This Row],[Data do Vencimento]],TODAY()-TBVendas[[#This Row],[Data do Vencimento]])</f>
        <v>40</v>
      </c>
      <c r="I8">
        <f>MONTH(TBVendas[[#This Row],[Data da Venda]])</f>
        <v>1</v>
      </c>
      <c r="J8">
        <f>YEAR(TBVendas[[#This Row],[Data da Venda]])</f>
        <v>2019</v>
      </c>
      <c r="K8" t="str">
        <f>IF(TBVendas[[#This Row],[Data da Venda]]=TBVendas[[#This Row],[Data do Pagamento]], "Sim","Não")</f>
        <v>Não</v>
      </c>
    </row>
    <row r="9" spans="2:11" x14ac:dyDescent="0.25">
      <c r="B9" s="5">
        <v>43468</v>
      </c>
      <c r="C9">
        <v>86657720080</v>
      </c>
      <c r="D9" s="6">
        <v>140</v>
      </c>
      <c r="E9" s="5">
        <v>43498</v>
      </c>
      <c r="F9" s="5">
        <v>43505</v>
      </c>
      <c r="G9" s="7" t="s">
        <v>9</v>
      </c>
      <c r="H9">
        <f ca="1">IF(TBVendas[[#This Row],[Data do Pagamento]]-TBVendas[[#This Row],[Data do Vencimento]]&gt;=0,TBVendas[[#This Row],[Data do Pagamento]]-TBVendas[[#This Row],[Data do Vencimento]],TODAY()-TBVendas[[#This Row],[Data do Vencimento]])</f>
        <v>7</v>
      </c>
      <c r="I9">
        <f>MONTH(TBVendas[[#This Row],[Data da Venda]])</f>
        <v>1</v>
      </c>
      <c r="J9">
        <f>YEAR(TBVendas[[#This Row],[Data da Venda]])</f>
        <v>2019</v>
      </c>
      <c r="K9" t="str">
        <f>IF(TBVendas[[#This Row],[Data da Venda]]=TBVendas[[#This Row],[Data do Pagamento]], "Sim","Não")</f>
        <v>Não</v>
      </c>
    </row>
    <row r="10" spans="2:11" x14ac:dyDescent="0.25">
      <c r="B10" s="5">
        <v>43468</v>
      </c>
      <c r="C10">
        <v>86657720246</v>
      </c>
      <c r="D10" s="6">
        <v>740</v>
      </c>
      <c r="E10" s="5">
        <v>43528</v>
      </c>
      <c r="F10" s="5">
        <v>43528</v>
      </c>
      <c r="G10" s="7" t="s">
        <v>7</v>
      </c>
      <c r="H1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0">
        <f>MONTH(TBVendas[[#This Row],[Data da Venda]])</f>
        <v>1</v>
      </c>
      <c r="J10">
        <f>YEAR(TBVendas[[#This Row],[Data da Venda]])</f>
        <v>2019</v>
      </c>
      <c r="K10" t="str">
        <f>IF(TBVendas[[#This Row],[Data da Venda]]=TBVendas[[#This Row],[Data do Pagamento]], "Sim","Não")</f>
        <v>Não</v>
      </c>
    </row>
    <row r="11" spans="2:11" x14ac:dyDescent="0.25">
      <c r="B11" s="5">
        <v>43468</v>
      </c>
      <c r="C11">
        <v>86657720260</v>
      </c>
      <c r="D11" s="6">
        <v>946</v>
      </c>
      <c r="E11" s="5">
        <v>43528</v>
      </c>
      <c r="F11" s="5">
        <v>43528</v>
      </c>
      <c r="G11" s="7" t="s">
        <v>7</v>
      </c>
      <c r="H1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1">
        <f>MONTH(TBVendas[[#This Row],[Data da Venda]])</f>
        <v>1</v>
      </c>
      <c r="J11">
        <f>YEAR(TBVendas[[#This Row],[Data da Venda]])</f>
        <v>2019</v>
      </c>
      <c r="K11" t="str">
        <f>IF(TBVendas[[#This Row],[Data da Venda]]=TBVendas[[#This Row],[Data do Pagamento]], "Sim","Não")</f>
        <v>Não</v>
      </c>
    </row>
    <row r="12" spans="2:11" x14ac:dyDescent="0.25">
      <c r="B12" s="5">
        <v>43469</v>
      </c>
      <c r="C12">
        <v>86657720097</v>
      </c>
      <c r="D12" s="6">
        <v>1031</v>
      </c>
      <c r="E12" s="5">
        <v>43499</v>
      </c>
      <c r="F12" s="5">
        <v>43499</v>
      </c>
      <c r="G12" s="7" t="s">
        <v>8</v>
      </c>
      <c r="H1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2">
        <f>MONTH(TBVendas[[#This Row],[Data da Venda]])</f>
        <v>1</v>
      </c>
      <c r="J12">
        <f>YEAR(TBVendas[[#This Row],[Data da Venda]])</f>
        <v>2019</v>
      </c>
      <c r="K12" t="str">
        <f>IF(TBVendas[[#This Row],[Data da Venda]]=TBVendas[[#This Row],[Data do Pagamento]], "Sim","Não")</f>
        <v>Não</v>
      </c>
    </row>
    <row r="13" spans="2:11" x14ac:dyDescent="0.25">
      <c r="B13" s="5">
        <v>43469</v>
      </c>
      <c r="C13">
        <v>86657720072</v>
      </c>
      <c r="D13" s="6">
        <v>993</v>
      </c>
      <c r="E13" s="5">
        <v>43499</v>
      </c>
      <c r="F13" s="5">
        <v>43499</v>
      </c>
      <c r="G13" s="7" t="s">
        <v>9</v>
      </c>
      <c r="H1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3">
        <f>MONTH(TBVendas[[#This Row],[Data da Venda]])</f>
        <v>1</v>
      </c>
      <c r="J13">
        <f>YEAR(TBVendas[[#This Row],[Data da Venda]])</f>
        <v>2019</v>
      </c>
      <c r="K13" t="str">
        <f>IF(TBVendas[[#This Row],[Data da Venda]]=TBVendas[[#This Row],[Data do Pagamento]], "Sim","Não")</f>
        <v>Não</v>
      </c>
    </row>
    <row r="14" spans="2:11" x14ac:dyDescent="0.25">
      <c r="B14" s="5">
        <v>43469</v>
      </c>
      <c r="C14">
        <v>86657720219</v>
      </c>
      <c r="D14" s="6">
        <v>794</v>
      </c>
      <c r="E14" s="5">
        <v>43499</v>
      </c>
      <c r="F14" s="5">
        <v>43499</v>
      </c>
      <c r="G14" s="7" t="s">
        <v>8</v>
      </c>
      <c r="H1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4">
        <f>MONTH(TBVendas[[#This Row],[Data da Venda]])</f>
        <v>1</v>
      </c>
      <c r="J14">
        <f>YEAR(TBVendas[[#This Row],[Data da Venda]])</f>
        <v>2019</v>
      </c>
      <c r="K14" t="str">
        <f>IF(TBVendas[[#This Row],[Data da Venda]]=TBVendas[[#This Row],[Data do Pagamento]], "Sim","Não")</f>
        <v>Não</v>
      </c>
    </row>
    <row r="15" spans="2:11" x14ac:dyDescent="0.25">
      <c r="B15" s="5">
        <v>43470</v>
      </c>
      <c r="C15">
        <v>86657720204</v>
      </c>
      <c r="D15" s="6">
        <v>518</v>
      </c>
      <c r="E15" s="5">
        <v>43500</v>
      </c>
      <c r="F15" s="5">
        <v>43500</v>
      </c>
      <c r="G15" s="7" t="s">
        <v>8</v>
      </c>
      <c r="H1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5">
        <f>MONTH(TBVendas[[#This Row],[Data da Venda]])</f>
        <v>1</v>
      </c>
      <c r="J15">
        <f>YEAR(TBVendas[[#This Row],[Data da Venda]])</f>
        <v>2019</v>
      </c>
      <c r="K15" t="str">
        <f>IF(TBVendas[[#This Row],[Data da Venda]]=TBVendas[[#This Row],[Data do Pagamento]], "Sim","Não")</f>
        <v>Não</v>
      </c>
    </row>
    <row r="16" spans="2:11" x14ac:dyDescent="0.25">
      <c r="B16" s="5">
        <v>43470</v>
      </c>
      <c r="C16">
        <v>86657720245</v>
      </c>
      <c r="D16" s="6">
        <v>700</v>
      </c>
      <c r="E16" s="5">
        <v>43530</v>
      </c>
      <c r="F16" s="5">
        <v>43530</v>
      </c>
      <c r="G16" s="7" t="s">
        <v>8</v>
      </c>
      <c r="H1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6">
        <f>MONTH(TBVendas[[#This Row],[Data da Venda]])</f>
        <v>1</v>
      </c>
      <c r="J16">
        <f>YEAR(TBVendas[[#This Row],[Data da Venda]])</f>
        <v>2019</v>
      </c>
      <c r="K16" t="str">
        <f>IF(TBVendas[[#This Row],[Data da Venda]]=TBVendas[[#This Row],[Data do Pagamento]], "Sim","Não")</f>
        <v>Não</v>
      </c>
    </row>
    <row r="17" spans="2:11" x14ac:dyDescent="0.25">
      <c r="B17" s="5">
        <v>43470</v>
      </c>
      <c r="C17">
        <v>86657720111</v>
      </c>
      <c r="D17" s="6">
        <v>1422</v>
      </c>
      <c r="E17" s="5">
        <v>43560</v>
      </c>
      <c r="F17" s="5">
        <v>43576</v>
      </c>
      <c r="G17" s="7" t="s">
        <v>9</v>
      </c>
      <c r="H17">
        <f ca="1">IF(TBVendas[[#This Row],[Data do Pagamento]]-TBVendas[[#This Row],[Data do Vencimento]]&gt;=0,TBVendas[[#This Row],[Data do Pagamento]]-TBVendas[[#This Row],[Data do Vencimento]],TODAY()-TBVendas[[#This Row],[Data do Vencimento]])</f>
        <v>16</v>
      </c>
      <c r="I17">
        <f>MONTH(TBVendas[[#This Row],[Data da Venda]])</f>
        <v>1</v>
      </c>
      <c r="J17">
        <f>YEAR(TBVendas[[#This Row],[Data da Venda]])</f>
        <v>2019</v>
      </c>
      <c r="K17" t="str">
        <f>IF(TBVendas[[#This Row],[Data da Venda]]=TBVendas[[#This Row],[Data do Pagamento]], "Sim","Não")</f>
        <v>Não</v>
      </c>
    </row>
    <row r="18" spans="2:11" x14ac:dyDescent="0.25">
      <c r="B18" s="5">
        <v>43470</v>
      </c>
      <c r="C18">
        <v>86657720131</v>
      </c>
      <c r="D18" s="6">
        <v>1121</v>
      </c>
      <c r="E18" s="5">
        <v>43560</v>
      </c>
      <c r="F18" s="5">
        <v>43560</v>
      </c>
      <c r="G18" s="7" t="s">
        <v>8</v>
      </c>
      <c r="H1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8">
        <f>MONTH(TBVendas[[#This Row],[Data da Venda]])</f>
        <v>1</v>
      </c>
      <c r="J18">
        <f>YEAR(TBVendas[[#This Row],[Data da Venda]])</f>
        <v>2019</v>
      </c>
      <c r="K18" t="str">
        <f>IF(TBVendas[[#This Row],[Data da Venda]]=TBVendas[[#This Row],[Data do Pagamento]], "Sim","Não")</f>
        <v>Não</v>
      </c>
    </row>
    <row r="19" spans="2:11" x14ac:dyDescent="0.25">
      <c r="B19" s="5">
        <v>43471</v>
      </c>
      <c r="C19">
        <v>86657720249</v>
      </c>
      <c r="D19" s="6">
        <v>1105</v>
      </c>
      <c r="E19" s="5">
        <v>43501</v>
      </c>
      <c r="F19" s="5">
        <v>43520</v>
      </c>
      <c r="G19" s="7" t="s">
        <v>8</v>
      </c>
      <c r="H19">
        <f ca="1">IF(TBVendas[[#This Row],[Data do Pagamento]]-TBVendas[[#This Row],[Data do Vencimento]]&gt;=0,TBVendas[[#This Row],[Data do Pagamento]]-TBVendas[[#This Row],[Data do Vencimento]],TODAY()-TBVendas[[#This Row],[Data do Vencimento]])</f>
        <v>19</v>
      </c>
      <c r="I19">
        <f>MONTH(TBVendas[[#This Row],[Data da Venda]])</f>
        <v>1</v>
      </c>
      <c r="J19">
        <f>YEAR(TBVendas[[#This Row],[Data da Venda]])</f>
        <v>2019</v>
      </c>
      <c r="K19" t="str">
        <f>IF(TBVendas[[#This Row],[Data da Venda]]=TBVendas[[#This Row],[Data do Pagamento]], "Sim","Não")</f>
        <v>Não</v>
      </c>
    </row>
    <row r="20" spans="2:11" x14ac:dyDescent="0.25">
      <c r="B20" s="5">
        <v>43471</v>
      </c>
      <c r="C20">
        <v>86657720178</v>
      </c>
      <c r="D20" s="6">
        <v>143</v>
      </c>
      <c r="E20" s="5">
        <v>43531</v>
      </c>
      <c r="F20" s="5">
        <v>43531</v>
      </c>
      <c r="G20" s="7" t="s">
        <v>9</v>
      </c>
      <c r="H2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0">
        <f>MONTH(TBVendas[[#This Row],[Data da Venda]])</f>
        <v>1</v>
      </c>
      <c r="J20">
        <f>YEAR(TBVendas[[#This Row],[Data da Venda]])</f>
        <v>2019</v>
      </c>
      <c r="K20" t="str">
        <f>IF(TBVendas[[#This Row],[Data da Venda]]=TBVendas[[#This Row],[Data do Pagamento]], "Sim","Não")</f>
        <v>Não</v>
      </c>
    </row>
    <row r="21" spans="2:11" x14ac:dyDescent="0.25">
      <c r="B21" s="5">
        <v>43471</v>
      </c>
      <c r="C21">
        <v>86657720252</v>
      </c>
      <c r="D21" s="6">
        <v>679</v>
      </c>
      <c r="E21" s="5">
        <v>43531</v>
      </c>
      <c r="F21" s="5">
        <v>43531</v>
      </c>
      <c r="G21" s="7" t="s">
        <v>8</v>
      </c>
      <c r="H2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1">
        <f>MONTH(TBVendas[[#This Row],[Data da Venda]])</f>
        <v>1</v>
      </c>
      <c r="J21">
        <f>YEAR(TBVendas[[#This Row],[Data da Venda]])</f>
        <v>2019</v>
      </c>
      <c r="K21" t="str">
        <f>IF(TBVendas[[#This Row],[Data da Venda]]=TBVendas[[#This Row],[Data do Pagamento]], "Sim","Não")</f>
        <v>Não</v>
      </c>
    </row>
    <row r="22" spans="2:11" x14ac:dyDescent="0.25">
      <c r="B22" s="5">
        <v>43471</v>
      </c>
      <c r="C22">
        <v>86657720071</v>
      </c>
      <c r="D22" s="6">
        <v>862</v>
      </c>
      <c r="E22" s="5">
        <v>43561</v>
      </c>
      <c r="F22" s="5">
        <v>43561</v>
      </c>
      <c r="G22" s="7" t="s">
        <v>7</v>
      </c>
      <c r="H2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2">
        <f>MONTH(TBVendas[[#This Row],[Data da Venda]])</f>
        <v>1</v>
      </c>
      <c r="J22">
        <f>YEAR(TBVendas[[#This Row],[Data da Venda]])</f>
        <v>2019</v>
      </c>
      <c r="K22" t="str">
        <f>IF(TBVendas[[#This Row],[Data da Venda]]=TBVendas[[#This Row],[Data do Pagamento]], "Sim","Não")</f>
        <v>Não</v>
      </c>
    </row>
    <row r="23" spans="2:11" x14ac:dyDescent="0.25">
      <c r="B23" s="5">
        <v>43472</v>
      </c>
      <c r="C23">
        <v>86657720206</v>
      </c>
      <c r="D23" s="6">
        <v>1029</v>
      </c>
      <c r="E23" s="5">
        <v>43532</v>
      </c>
      <c r="F23" s="5">
        <v>43532</v>
      </c>
      <c r="G23" s="7" t="s">
        <v>8</v>
      </c>
      <c r="H2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3">
        <f>MONTH(TBVendas[[#This Row],[Data da Venda]])</f>
        <v>1</v>
      </c>
      <c r="J23">
        <f>YEAR(TBVendas[[#This Row],[Data da Venda]])</f>
        <v>2019</v>
      </c>
      <c r="K23" t="str">
        <f>IF(TBVendas[[#This Row],[Data da Venda]]=TBVendas[[#This Row],[Data do Pagamento]], "Sim","Não")</f>
        <v>Não</v>
      </c>
    </row>
    <row r="24" spans="2:11" x14ac:dyDescent="0.25">
      <c r="B24" s="5">
        <v>43472</v>
      </c>
      <c r="C24">
        <v>86657720245</v>
      </c>
      <c r="D24" s="6">
        <v>648</v>
      </c>
      <c r="E24" s="5">
        <v>43532</v>
      </c>
      <c r="F24" s="5">
        <v>43532</v>
      </c>
      <c r="G24" s="7" t="s">
        <v>8</v>
      </c>
      <c r="H2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4">
        <f>MONTH(TBVendas[[#This Row],[Data da Venda]])</f>
        <v>1</v>
      </c>
      <c r="J24">
        <f>YEAR(TBVendas[[#This Row],[Data da Venda]])</f>
        <v>2019</v>
      </c>
      <c r="K24" t="str">
        <f>IF(TBVendas[[#This Row],[Data da Venda]]=TBVendas[[#This Row],[Data do Pagamento]], "Sim","Não")</f>
        <v>Não</v>
      </c>
    </row>
    <row r="25" spans="2:11" x14ac:dyDescent="0.25">
      <c r="B25" s="5">
        <v>43472</v>
      </c>
      <c r="C25">
        <v>86657720059</v>
      </c>
      <c r="D25" s="6">
        <v>1133</v>
      </c>
      <c r="E25" s="5">
        <v>43562</v>
      </c>
      <c r="F25" s="5">
        <v>43562</v>
      </c>
      <c r="G25" s="7" t="s">
        <v>8</v>
      </c>
      <c r="H2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5">
        <f>MONTH(TBVendas[[#This Row],[Data da Venda]])</f>
        <v>1</v>
      </c>
      <c r="J25">
        <f>YEAR(TBVendas[[#This Row],[Data da Venda]])</f>
        <v>2019</v>
      </c>
      <c r="K25" t="str">
        <f>IF(TBVendas[[#This Row],[Data da Venda]]=TBVendas[[#This Row],[Data do Pagamento]], "Sim","Não")</f>
        <v>Não</v>
      </c>
    </row>
    <row r="26" spans="2:11" x14ac:dyDescent="0.25">
      <c r="B26" s="5">
        <v>43473</v>
      </c>
      <c r="C26">
        <v>86657720141</v>
      </c>
      <c r="D26" s="6">
        <v>717</v>
      </c>
      <c r="E26" s="5">
        <v>43533</v>
      </c>
      <c r="F26" s="5">
        <v>43533</v>
      </c>
      <c r="G26" s="7" t="s">
        <v>9</v>
      </c>
      <c r="H2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6">
        <f>MONTH(TBVendas[[#This Row],[Data da Venda]])</f>
        <v>1</v>
      </c>
      <c r="J26">
        <f>YEAR(TBVendas[[#This Row],[Data da Venda]])</f>
        <v>2019</v>
      </c>
      <c r="K26" t="str">
        <f>IF(TBVendas[[#This Row],[Data da Venda]]=TBVendas[[#This Row],[Data do Pagamento]], "Sim","Não")</f>
        <v>Não</v>
      </c>
    </row>
    <row r="27" spans="2:11" x14ac:dyDescent="0.25">
      <c r="B27" s="5">
        <v>43473</v>
      </c>
      <c r="C27">
        <v>86657720081</v>
      </c>
      <c r="D27" s="6">
        <v>878</v>
      </c>
      <c r="E27" s="5">
        <v>43563</v>
      </c>
      <c r="F27" s="5">
        <v>43563</v>
      </c>
      <c r="G27" s="7" t="s">
        <v>8</v>
      </c>
      <c r="H2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7">
        <f>MONTH(TBVendas[[#This Row],[Data da Venda]])</f>
        <v>1</v>
      </c>
      <c r="J27">
        <f>YEAR(TBVendas[[#This Row],[Data da Venda]])</f>
        <v>2019</v>
      </c>
      <c r="K27" t="str">
        <f>IF(TBVendas[[#This Row],[Data da Venda]]=TBVendas[[#This Row],[Data do Pagamento]], "Sim","Não")</f>
        <v>Não</v>
      </c>
    </row>
    <row r="28" spans="2:11" x14ac:dyDescent="0.25">
      <c r="B28" s="5">
        <v>43474</v>
      </c>
      <c r="C28">
        <v>86657720160</v>
      </c>
      <c r="D28" s="6">
        <v>1434</v>
      </c>
      <c r="E28" s="5">
        <v>43474</v>
      </c>
      <c r="F28" s="5">
        <v>43474</v>
      </c>
      <c r="G28" s="7" t="s">
        <v>9</v>
      </c>
      <c r="H2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8">
        <f>MONTH(TBVendas[[#This Row],[Data da Venda]])</f>
        <v>1</v>
      </c>
      <c r="J28">
        <f>YEAR(TBVendas[[#This Row],[Data da Venda]])</f>
        <v>2019</v>
      </c>
      <c r="K28" t="str">
        <f>IF(TBVendas[[#This Row],[Data da Venda]]=TBVendas[[#This Row],[Data do Pagamento]], "Sim","Não")</f>
        <v>Sim</v>
      </c>
    </row>
    <row r="29" spans="2:11" x14ac:dyDescent="0.25">
      <c r="B29" s="5">
        <v>43474</v>
      </c>
      <c r="C29">
        <v>86657720193</v>
      </c>
      <c r="D29" s="6">
        <v>841</v>
      </c>
      <c r="E29" s="5">
        <v>43534</v>
      </c>
      <c r="F29" s="5">
        <v>43534</v>
      </c>
      <c r="G29" s="7" t="s">
        <v>8</v>
      </c>
      <c r="H2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9">
        <f>MONTH(TBVendas[[#This Row],[Data da Venda]])</f>
        <v>1</v>
      </c>
      <c r="J29">
        <f>YEAR(TBVendas[[#This Row],[Data da Venda]])</f>
        <v>2019</v>
      </c>
      <c r="K29" t="str">
        <f>IF(TBVendas[[#This Row],[Data da Venda]]=TBVendas[[#This Row],[Data do Pagamento]], "Sim","Não")</f>
        <v>Não</v>
      </c>
    </row>
    <row r="30" spans="2:11" x14ac:dyDescent="0.25">
      <c r="B30" s="5">
        <v>43475</v>
      </c>
      <c r="C30">
        <v>86657720116</v>
      </c>
      <c r="D30" s="6">
        <v>1362</v>
      </c>
      <c r="E30" s="5">
        <v>43475</v>
      </c>
      <c r="F30" s="5">
        <v>43475</v>
      </c>
      <c r="G30" s="7" t="s">
        <v>9</v>
      </c>
      <c r="H3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0">
        <f>MONTH(TBVendas[[#This Row],[Data da Venda]])</f>
        <v>1</v>
      </c>
      <c r="J30">
        <f>YEAR(TBVendas[[#This Row],[Data da Venda]])</f>
        <v>2019</v>
      </c>
      <c r="K30" t="str">
        <f>IF(TBVendas[[#This Row],[Data da Venda]]=TBVendas[[#This Row],[Data do Pagamento]], "Sim","Não")</f>
        <v>Sim</v>
      </c>
    </row>
    <row r="31" spans="2:11" x14ac:dyDescent="0.25">
      <c r="B31" s="5">
        <v>43475</v>
      </c>
      <c r="C31">
        <v>86657720232</v>
      </c>
      <c r="D31" s="6">
        <v>1119</v>
      </c>
      <c r="E31" s="5">
        <v>43505</v>
      </c>
      <c r="F31" s="5">
        <v>43522</v>
      </c>
      <c r="G31" s="7" t="s">
        <v>7</v>
      </c>
      <c r="H31">
        <f ca="1">IF(TBVendas[[#This Row],[Data do Pagamento]]-TBVendas[[#This Row],[Data do Vencimento]]&gt;=0,TBVendas[[#This Row],[Data do Pagamento]]-TBVendas[[#This Row],[Data do Vencimento]],TODAY()-TBVendas[[#This Row],[Data do Vencimento]])</f>
        <v>17</v>
      </c>
      <c r="I31">
        <f>MONTH(TBVendas[[#This Row],[Data da Venda]])</f>
        <v>1</v>
      </c>
      <c r="J31">
        <f>YEAR(TBVendas[[#This Row],[Data da Venda]])</f>
        <v>2019</v>
      </c>
      <c r="K31" t="str">
        <f>IF(TBVendas[[#This Row],[Data da Venda]]=TBVendas[[#This Row],[Data do Pagamento]], "Sim","Não")</f>
        <v>Não</v>
      </c>
    </row>
    <row r="32" spans="2:11" x14ac:dyDescent="0.25">
      <c r="B32" s="5">
        <v>43475</v>
      </c>
      <c r="C32">
        <v>86657720206</v>
      </c>
      <c r="D32" s="6">
        <v>424</v>
      </c>
      <c r="E32" s="5">
        <v>43505</v>
      </c>
      <c r="F32" s="5">
        <v>43505</v>
      </c>
      <c r="G32" s="7" t="s">
        <v>9</v>
      </c>
      <c r="H3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2">
        <f>MONTH(TBVendas[[#This Row],[Data da Venda]])</f>
        <v>1</v>
      </c>
      <c r="J32">
        <f>YEAR(TBVendas[[#This Row],[Data da Venda]])</f>
        <v>2019</v>
      </c>
      <c r="K32" t="str">
        <f>IF(TBVendas[[#This Row],[Data da Venda]]=TBVendas[[#This Row],[Data do Pagamento]], "Sim","Não")</f>
        <v>Não</v>
      </c>
    </row>
    <row r="33" spans="2:11" x14ac:dyDescent="0.25">
      <c r="B33" s="5">
        <v>43476</v>
      </c>
      <c r="C33">
        <v>86657720230</v>
      </c>
      <c r="D33" s="6">
        <v>1413</v>
      </c>
      <c r="E33" s="5">
        <v>43476</v>
      </c>
      <c r="F33" s="5">
        <v>43509</v>
      </c>
      <c r="G33" s="7" t="s">
        <v>7</v>
      </c>
      <c r="H33">
        <f ca="1">IF(TBVendas[[#This Row],[Data do Pagamento]]-TBVendas[[#This Row],[Data do Vencimento]]&gt;=0,TBVendas[[#This Row],[Data do Pagamento]]-TBVendas[[#This Row],[Data do Vencimento]],TODAY()-TBVendas[[#This Row],[Data do Vencimento]])</f>
        <v>33</v>
      </c>
      <c r="I33">
        <f>MONTH(TBVendas[[#This Row],[Data da Venda]])</f>
        <v>1</v>
      </c>
      <c r="J33">
        <f>YEAR(TBVendas[[#This Row],[Data da Venda]])</f>
        <v>2019</v>
      </c>
      <c r="K33" t="str">
        <f>IF(TBVendas[[#This Row],[Data da Venda]]=TBVendas[[#This Row],[Data do Pagamento]], "Sim","Não")</f>
        <v>Não</v>
      </c>
    </row>
    <row r="34" spans="2:11" x14ac:dyDescent="0.25">
      <c r="B34" s="5">
        <v>43476</v>
      </c>
      <c r="C34">
        <v>86657720135</v>
      </c>
      <c r="D34" s="6">
        <v>642</v>
      </c>
      <c r="E34" s="5">
        <v>43506</v>
      </c>
      <c r="F34" s="5">
        <v>43506</v>
      </c>
      <c r="G34" s="7" t="s">
        <v>7</v>
      </c>
      <c r="H3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4">
        <f>MONTH(TBVendas[[#This Row],[Data da Venda]])</f>
        <v>1</v>
      </c>
      <c r="J34">
        <f>YEAR(TBVendas[[#This Row],[Data da Venda]])</f>
        <v>2019</v>
      </c>
      <c r="K34" t="str">
        <f>IF(TBVendas[[#This Row],[Data da Venda]]=TBVendas[[#This Row],[Data do Pagamento]], "Sim","Não")</f>
        <v>Não</v>
      </c>
    </row>
    <row r="35" spans="2:11" x14ac:dyDescent="0.25">
      <c r="B35" s="5">
        <v>43476</v>
      </c>
      <c r="C35">
        <v>86657720071</v>
      </c>
      <c r="D35" s="6">
        <v>500</v>
      </c>
      <c r="E35" s="5">
        <v>43506</v>
      </c>
      <c r="F35" s="5">
        <v>43506</v>
      </c>
      <c r="G35" s="7" t="s">
        <v>8</v>
      </c>
      <c r="H3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5">
        <f>MONTH(TBVendas[[#This Row],[Data da Venda]])</f>
        <v>1</v>
      </c>
      <c r="J35">
        <f>YEAR(TBVendas[[#This Row],[Data da Venda]])</f>
        <v>2019</v>
      </c>
      <c r="K35" t="str">
        <f>IF(TBVendas[[#This Row],[Data da Venda]]=TBVendas[[#This Row],[Data do Pagamento]], "Sim","Não")</f>
        <v>Não</v>
      </c>
    </row>
    <row r="36" spans="2:11" x14ac:dyDescent="0.25">
      <c r="B36" s="5">
        <v>43477</v>
      </c>
      <c r="C36">
        <v>86657720192</v>
      </c>
      <c r="D36" s="6">
        <v>904</v>
      </c>
      <c r="E36" s="5">
        <v>43477</v>
      </c>
      <c r="F36" s="5">
        <v>43508</v>
      </c>
      <c r="G36" s="7" t="s">
        <v>7</v>
      </c>
      <c r="H36">
        <f ca="1">IF(TBVendas[[#This Row],[Data do Pagamento]]-TBVendas[[#This Row],[Data do Vencimento]]&gt;=0,TBVendas[[#This Row],[Data do Pagamento]]-TBVendas[[#This Row],[Data do Vencimento]],TODAY()-TBVendas[[#This Row],[Data do Vencimento]])</f>
        <v>31</v>
      </c>
      <c r="I36">
        <f>MONTH(TBVendas[[#This Row],[Data da Venda]])</f>
        <v>1</v>
      </c>
      <c r="J36">
        <f>YEAR(TBVendas[[#This Row],[Data da Venda]])</f>
        <v>2019</v>
      </c>
      <c r="K36" t="str">
        <f>IF(TBVendas[[#This Row],[Data da Venda]]=TBVendas[[#This Row],[Data do Pagamento]], "Sim","Não")</f>
        <v>Não</v>
      </c>
    </row>
    <row r="37" spans="2:11" x14ac:dyDescent="0.25">
      <c r="B37" s="5">
        <v>43478</v>
      </c>
      <c r="C37">
        <v>86657720168</v>
      </c>
      <c r="D37" s="6">
        <v>572</v>
      </c>
      <c r="E37" s="5">
        <v>43538</v>
      </c>
      <c r="F37" s="5">
        <v>43538</v>
      </c>
      <c r="G37" s="7" t="s">
        <v>8</v>
      </c>
      <c r="H3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7">
        <f>MONTH(TBVendas[[#This Row],[Data da Venda]])</f>
        <v>1</v>
      </c>
      <c r="J37">
        <f>YEAR(TBVendas[[#This Row],[Data da Venda]])</f>
        <v>2019</v>
      </c>
      <c r="K37" t="str">
        <f>IF(TBVendas[[#This Row],[Data da Venda]]=TBVendas[[#This Row],[Data do Pagamento]], "Sim","Não")</f>
        <v>Não</v>
      </c>
    </row>
    <row r="38" spans="2:11" x14ac:dyDescent="0.25">
      <c r="B38" s="5">
        <v>43478</v>
      </c>
      <c r="C38">
        <v>86657720095</v>
      </c>
      <c r="D38" s="6">
        <v>436</v>
      </c>
      <c r="E38" s="5">
        <v>43538</v>
      </c>
      <c r="F38" s="5">
        <v>43538</v>
      </c>
      <c r="G38" s="7" t="s">
        <v>7</v>
      </c>
      <c r="H3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8">
        <f>MONTH(TBVendas[[#This Row],[Data da Venda]])</f>
        <v>1</v>
      </c>
      <c r="J38">
        <f>YEAR(TBVendas[[#This Row],[Data da Venda]])</f>
        <v>2019</v>
      </c>
      <c r="K38" t="str">
        <f>IF(TBVendas[[#This Row],[Data da Venda]]=TBVendas[[#This Row],[Data do Pagamento]], "Sim","Não")</f>
        <v>Não</v>
      </c>
    </row>
    <row r="39" spans="2:11" x14ac:dyDescent="0.25">
      <c r="B39" s="5">
        <v>43478</v>
      </c>
      <c r="C39">
        <v>86657720104</v>
      </c>
      <c r="D39" s="6">
        <v>1187</v>
      </c>
      <c r="E39" s="5">
        <v>43538</v>
      </c>
      <c r="F39" s="5">
        <v>43538</v>
      </c>
      <c r="G39" s="7" t="s">
        <v>9</v>
      </c>
      <c r="H3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9">
        <f>MONTH(TBVendas[[#This Row],[Data da Venda]])</f>
        <v>1</v>
      </c>
      <c r="J39">
        <f>YEAR(TBVendas[[#This Row],[Data da Venda]])</f>
        <v>2019</v>
      </c>
      <c r="K39" t="str">
        <f>IF(TBVendas[[#This Row],[Data da Venda]]=TBVendas[[#This Row],[Data do Pagamento]], "Sim","Não")</f>
        <v>Não</v>
      </c>
    </row>
    <row r="40" spans="2:11" x14ac:dyDescent="0.25">
      <c r="B40" s="5">
        <v>43479</v>
      </c>
      <c r="C40">
        <v>86657720192</v>
      </c>
      <c r="D40" s="6">
        <v>246</v>
      </c>
      <c r="E40" s="5">
        <v>43539</v>
      </c>
      <c r="F40" s="5">
        <v>43539</v>
      </c>
      <c r="G40" s="7" t="s">
        <v>7</v>
      </c>
      <c r="H4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0">
        <f>MONTH(TBVendas[[#This Row],[Data da Venda]])</f>
        <v>1</v>
      </c>
      <c r="J40">
        <f>YEAR(TBVendas[[#This Row],[Data da Venda]])</f>
        <v>2019</v>
      </c>
      <c r="K40" t="str">
        <f>IF(TBVendas[[#This Row],[Data da Venda]]=TBVendas[[#This Row],[Data do Pagamento]], "Sim","Não")</f>
        <v>Não</v>
      </c>
    </row>
    <row r="41" spans="2:11" x14ac:dyDescent="0.25">
      <c r="B41" s="5">
        <v>43480</v>
      </c>
      <c r="C41">
        <v>86657720200</v>
      </c>
      <c r="D41" s="6">
        <v>1474</v>
      </c>
      <c r="E41" s="5">
        <v>43510</v>
      </c>
      <c r="F41" s="5">
        <v>43510</v>
      </c>
      <c r="G41" s="7" t="s">
        <v>9</v>
      </c>
      <c r="H4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1">
        <f>MONTH(TBVendas[[#This Row],[Data da Venda]])</f>
        <v>1</v>
      </c>
      <c r="J41">
        <f>YEAR(TBVendas[[#This Row],[Data da Venda]])</f>
        <v>2019</v>
      </c>
      <c r="K41" t="str">
        <f>IF(TBVendas[[#This Row],[Data da Venda]]=TBVendas[[#This Row],[Data do Pagamento]], "Sim","Não")</f>
        <v>Não</v>
      </c>
    </row>
    <row r="42" spans="2:11" x14ac:dyDescent="0.25">
      <c r="B42" s="5">
        <v>43480</v>
      </c>
      <c r="C42">
        <v>86657720112</v>
      </c>
      <c r="D42" s="6">
        <v>1012</v>
      </c>
      <c r="E42" s="5">
        <v>43510</v>
      </c>
      <c r="F42" s="5">
        <v>43510</v>
      </c>
      <c r="G42" s="7" t="s">
        <v>8</v>
      </c>
      <c r="H4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2">
        <f>MONTH(TBVendas[[#This Row],[Data da Venda]])</f>
        <v>1</v>
      </c>
      <c r="J42">
        <f>YEAR(TBVendas[[#This Row],[Data da Venda]])</f>
        <v>2019</v>
      </c>
      <c r="K42" t="str">
        <f>IF(TBVendas[[#This Row],[Data da Venda]]=TBVendas[[#This Row],[Data do Pagamento]], "Sim","Não")</f>
        <v>Não</v>
      </c>
    </row>
    <row r="43" spans="2:11" x14ac:dyDescent="0.25">
      <c r="B43" s="5">
        <v>43481</v>
      </c>
      <c r="C43">
        <v>86657720204</v>
      </c>
      <c r="D43" s="6">
        <v>1032</v>
      </c>
      <c r="E43" s="5">
        <v>43511</v>
      </c>
      <c r="F43" s="5">
        <v>43531</v>
      </c>
      <c r="G43" s="7" t="s">
        <v>8</v>
      </c>
      <c r="H43">
        <f ca="1">IF(TBVendas[[#This Row],[Data do Pagamento]]-TBVendas[[#This Row],[Data do Vencimento]]&gt;=0,TBVendas[[#This Row],[Data do Pagamento]]-TBVendas[[#This Row],[Data do Vencimento]],TODAY()-TBVendas[[#This Row],[Data do Vencimento]])</f>
        <v>20</v>
      </c>
      <c r="I43">
        <f>MONTH(TBVendas[[#This Row],[Data da Venda]])</f>
        <v>1</v>
      </c>
      <c r="J43">
        <f>YEAR(TBVendas[[#This Row],[Data da Venda]])</f>
        <v>2019</v>
      </c>
      <c r="K43" t="str">
        <f>IF(TBVendas[[#This Row],[Data da Venda]]=TBVendas[[#This Row],[Data do Pagamento]], "Sim","Não")</f>
        <v>Não</v>
      </c>
    </row>
    <row r="44" spans="2:11" x14ac:dyDescent="0.25">
      <c r="B44" s="5">
        <v>43482</v>
      </c>
      <c r="C44">
        <v>86657720160</v>
      </c>
      <c r="D44" s="6">
        <v>1041</v>
      </c>
      <c r="E44" s="5">
        <v>43542</v>
      </c>
      <c r="F44" s="5">
        <v>43542</v>
      </c>
      <c r="G44" s="7" t="s">
        <v>9</v>
      </c>
      <c r="H4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4">
        <f>MONTH(TBVendas[[#This Row],[Data da Venda]])</f>
        <v>1</v>
      </c>
      <c r="J44">
        <f>YEAR(TBVendas[[#This Row],[Data da Venda]])</f>
        <v>2019</v>
      </c>
      <c r="K44" t="str">
        <f>IF(TBVendas[[#This Row],[Data da Venda]]=TBVendas[[#This Row],[Data do Pagamento]], "Sim","Não")</f>
        <v>Não</v>
      </c>
    </row>
    <row r="45" spans="2:11" x14ac:dyDescent="0.25">
      <c r="B45" s="5">
        <v>43483</v>
      </c>
      <c r="C45">
        <v>86657720092</v>
      </c>
      <c r="D45" s="6">
        <v>172</v>
      </c>
      <c r="E45" s="5">
        <v>43513</v>
      </c>
      <c r="F45" s="5">
        <v>43513</v>
      </c>
      <c r="G45" s="7" t="s">
        <v>9</v>
      </c>
      <c r="H4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5">
        <f>MONTH(TBVendas[[#This Row],[Data da Venda]])</f>
        <v>1</v>
      </c>
      <c r="J45">
        <f>YEAR(TBVendas[[#This Row],[Data da Venda]])</f>
        <v>2019</v>
      </c>
      <c r="K45" t="str">
        <f>IF(TBVendas[[#This Row],[Data da Venda]]=TBVendas[[#This Row],[Data do Pagamento]], "Sim","Não")</f>
        <v>Não</v>
      </c>
    </row>
    <row r="46" spans="2:11" x14ac:dyDescent="0.25">
      <c r="B46" s="5">
        <v>43484</v>
      </c>
      <c r="C46">
        <v>86657720131</v>
      </c>
      <c r="D46" s="6">
        <v>744</v>
      </c>
      <c r="E46" s="5">
        <v>43514</v>
      </c>
      <c r="F46" s="5">
        <v>43514</v>
      </c>
      <c r="G46" s="7" t="s">
        <v>9</v>
      </c>
      <c r="H4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6">
        <f>MONTH(TBVendas[[#This Row],[Data da Venda]])</f>
        <v>1</v>
      </c>
      <c r="J46">
        <f>YEAR(TBVendas[[#This Row],[Data da Venda]])</f>
        <v>2019</v>
      </c>
      <c r="K46" t="str">
        <f>IF(TBVendas[[#This Row],[Data da Venda]]=TBVendas[[#This Row],[Data do Pagamento]], "Sim","Não")</f>
        <v>Não</v>
      </c>
    </row>
    <row r="47" spans="2:11" x14ac:dyDescent="0.25">
      <c r="B47" s="5">
        <v>43484</v>
      </c>
      <c r="C47">
        <v>86657720257</v>
      </c>
      <c r="D47" s="6">
        <v>764</v>
      </c>
      <c r="E47" s="5">
        <v>43544</v>
      </c>
      <c r="F47" s="5">
        <v>43544</v>
      </c>
      <c r="G47" s="7" t="s">
        <v>8</v>
      </c>
      <c r="H4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7">
        <f>MONTH(TBVendas[[#This Row],[Data da Venda]])</f>
        <v>1</v>
      </c>
      <c r="J47">
        <f>YEAR(TBVendas[[#This Row],[Data da Venda]])</f>
        <v>2019</v>
      </c>
      <c r="K47" t="str">
        <f>IF(TBVendas[[#This Row],[Data da Venda]]=TBVendas[[#This Row],[Data do Pagamento]], "Sim","Não")</f>
        <v>Não</v>
      </c>
    </row>
    <row r="48" spans="2:11" x14ac:dyDescent="0.25">
      <c r="B48" s="5">
        <v>43484</v>
      </c>
      <c r="C48">
        <v>86657720090</v>
      </c>
      <c r="D48" s="6">
        <v>354</v>
      </c>
      <c r="E48" s="5">
        <v>43544</v>
      </c>
      <c r="F48" s="5">
        <v>43544</v>
      </c>
      <c r="G48" s="7" t="s">
        <v>8</v>
      </c>
      <c r="H4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8">
        <f>MONTH(TBVendas[[#This Row],[Data da Venda]])</f>
        <v>1</v>
      </c>
      <c r="J48">
        <f>YEAR(TBVendas[[#This Row],[Data da Venda]])</f>
        <v>2019</v>
      </c>
      <c r="K48" t="str">
        <f>IF(TBVendas[[#This Row],[Data da Venda]]=TBVendas[[#This Row],[Data do Pagamento]], "Sim","Não")</f>
        <v>Não</v>
      </c>
    </row>
    <row r="49" spans="2:11" x14ac:dyDescent="0.25">
      <c r="B49" s="5">
        <v>43485</v>
      </c>
      <c r="C49">
        <v>86657720239</v>
      </c>
      <c r="D49" s="6">
        <v>1268</v>
      </c>
      <c r="E49" s="5">
        <v>43485</v>
      </c>
      <c r="F49" s="5">
        <v>43485</v>
      </c>
      <c r="G49" s="7" t="s">
        <v>8</v>
      </c>
      <c r="H4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9">
        <f>MONTH(TBVendas[[#This Row],[Data da Venda]])</f>
        <v>1</v>
      </c>
      <c r="J49">
        <f>YEAR(TBVendas[[#This Row],[Data da Venda]])</f>
        <v>2019</v>
      </c>
      <c r="K49" t="str">
        <f>IF(TBVendas[[#This Row],[Data da Venda]]=TBVendas[[#This Row],[Data do Pagamento]], "Sim","Não")</f>
        <v>Sim</v>
      </c>
    </row>
    <row r="50" spans="2:11" x14ac:dyDescent="0.25">
      <c r="B50" s="5">
        <v>43486</v>
      </c>
      <c r="C50">
        <v>86657720212</v>
      </c>
      <c r="D50" s="6">
        <v>548</v>
      </c>
      <c r="E50" s="5">
        <v>43576</v>
      </c>
      <c r="F50" s="5">
        <v>43576</v>
      </c>
      <c r="G50" s="7" t="s">
        <v>9</v>
      </c>
      <c r="H5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0">
        <f>MONTH(TBVendas[[#This Row],[Data da Venda]])</f>
        <v>1</v>
      </c>
      <c r="J50">
        <f>YEAR(TBVendas[[#This Row],[Data da Venda]])</f>
        <v>2019</v>
      </c>
      <c r="K50" t="str">
        <f>IF(TBVendas[[#This Row],[Data da Venda]]=TBVendas[[#This Row],[Data do Pagamento]], "Sim","Não")</f>
        <v>Não</v>
      </c>
    </row>
    <row r="51" spans="2:11" x14ac:dyDescent="0.25">
      <c r="B51" s="5">
        <v>43487</v>
      </c>
      <c r="C51">
        <v>86657720051</v>
      </c>
      <c r="D51" s="6">
        <v>375</v>
      </c>
      <c r="E51" s="5">
        <v>43487</v>
      </c>
      <c r="F51" s="5">
        <v>43487</v>
      </c>
      <c r="G51" s="7" t="s">
        <v>7</v>
      </c>
      <c r="H5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1">
        <f>MONTH(TBVendas[[#This Row],[Data da Venda]])</f>
        <v>1</v>
      </c>
      <c r="J51">
        <f>YEAR(TBVendas[[#This Row],[Data da Venda]])</f>
        <v>2019</v>
      </c>
      <c r="K51" t="str">
        <f>IF(TBVendas[[#This Row],[Data da Venda]]=TBVendas[[#This Row],[Data do Pagamento]], "Sim","Não")</f>
        <v>Sim</v>
      </c>
    </row>
    <row r="52" spans="2:11" x14ac:dyDescent="0.25">
      <c r="B52" s="5">
        <v>43487</v>
      </c>
      <c r="C52">
        <v>86657720125</v>
      </c>
      <c r="D52" s="6">
        <v>60</v>
      </c>
      <c r="E52" s="5">
        <v>43547</v>
      </c>
      <c r="F52" s="5">
        <v>43547</v>
      </c>
      <c r="G52" s="7" t="s">
        <v>7</v>
      </c>
      <c r="H5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2">
        <f>MONTH(TBVendas[[#This Row],[Data da Venda]])</f>
        <v>1</v>
      </c>
      <c r="J52">
        <f>YEAR(TBVendas[[#This Row],[Data da Venda]])</f>
        <v>2019</v>
      </c>
      <c r="K52" t="str">
        <f>IF(TBVendas[[#This Row],[Data da Venda]]=TBVendas[[#This Row],[Data do Pagamento]], "Sim","Não")</f>
        <v>Não</v>
      </c>
    </row>
    <row r="53" spans="2:11" x14ac:dyDescent="0.25">
      <c r="B53" s="5">
        <v>43488</v>
      </c>
      <c r="C53">
        <v>86657720122</v>
      </c>
      <c r="D53" s="6">
        <v>114</v>
      </c>
      <c r="E53" s="5">
        <v>43488</v>
      </c>
      <c r="F53" s="5">
        <v>43522</v>
      </c>
      <c r="G53" s="7" t="s">
        <v>7</v>
      </c>
      <c r="H53">
        <f ca="1">IF(TBVendas[[#This Row],[Data do Pagamento]]-TBVendas[[#This Row],[Data do Vencimento]]&gt;=0,TBVendas[[#This Row],[Data do Pagamento]]-TBVendas[[#This Row],[Data do Vencimento]],TODAY()-TBVendas[[#This Row],[Data do Vencimento]])</f>
        <v>34</v>
      </c>
      <c r="I53">
        <f>MONTH(TBVendas[[#This Row],[Data da Venda]])</f>
        <v>1</v>
      </c>
      <c r="J53">
        <f>YEAR(TBVendas[[#This Row],[Data da Venda]])</f>
        <v>2019</v>
      </c>
      <c r="K53" t="str">
        <f>IF(TBVendas[[#This Row],[Data da Venda]]=TBVendas[[#This Row],[Data do Pagamento]], "Sim","Não")</f>
        <v>Não</v>
      </c>
    </row>
    <row r="54" spans="2:11" x14ac:dyDescent="0.25">
      <c r="B54" s="5">
        <v>43488</v>
      </c>
      <c r="C54">
        <v>86657720209</v>
      </c>
      <c r="D54" s="6">
        <v>232</v>
      </c>
      <c r="E54" s="5">
        <v>43488</v>
      </c>
      <c r="F54" s="5">
        <v>43488</v>
      </c>
      <c r="G54" s="7" t="s">
        <v>8</v>
      </c>
      <c r="H5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4">
        <f>MONTH(TBVendas[[#This Row],[Data da Venda]])</f>
        <v>1</v>
      </c>
      <c r="J54">
        <f>YEAR(TBVendas[[#This Row],[Data da Venda]])</f>
        <v>2019</v>
      </c>
      <c r="K54" t="str">
        <f>IF(TBVendas[[#This Row],[Data da Venda]]=TBVendas[[#This Row],[Data do Pagamento]], "Sim","Não")</f>
        <v>Sim</v>
      </c>
    </row>
    <row r="55" spans="2:11" x14ac:dyDescent="0.25">
      <c r="B55" s="5">
        <v>43488</v>
      </c>
      <c r="C55">
        <v>86657720169</v>
      </c>
      <c r="D55" s="6">
        <v>317</v>
      </c>
      <c r="E55" s="5">
        <v>43518</v>
      </c>
      <c r="F55" s="5">
        <v>43518</v>
      </c>
      <c r="G55" s="7" t="s">
        <v>8</v>
      </c>
      <c r="H5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5">
        <f>MONTH(TBVendas[[#This Row],[Data da Venda]])</f>
        <v>1</v>
      </c>
      <c r="J55">
        <f>YEAR(TBVendas[[#This Row],[Data da Venda]])</f>
        <v>2019</v>
      </c>
      <c r="K55" t="str">
        <f>IF(TBVendas[[#This Row],[Data da Venda]]=TBVendas[[#This Row],[Data do Pagamento]], "Sim","Não")</f>
        <v>Não</v>
      </c>
    </row>
    <row r="56" spans="2:11" x14ac:dyDescent="0.25">
      <c r="B56" s="5">
        <v>43488</v>
      </c>
      <c r="C56">
        <v>86657720054</v>
      </c>
      <c r="D56" s="6">
        <v>349</v>
      </c>
      <c r="E56" s="5">
        <v>43578</v>
      </c>
      <c r="F56" s="5">
        <v>43578</v>
      </c>
      <c r="G56" s="7" t="s">
        <v>9</v>
      </c>
      <c r="H5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6">
        <f>MONTH(TBVendas[[#This Row],[Data da Venda]])</f>
        <v>1</v>
      </c>
      <c r="J56">
        <f>YEAR(TBVendas[[#This Row],[Data da Venda]])</f>
        <v>2019</v>
      </c>
      <c r="K56" t="str">
        <f>IF(TBVendas[[#This Row],[Data da Venda]]=TBVendas[[#This Row],[Data do Pagamento]], "Sim","Não")</f>
        <v>Não</v>
      </c>
    </row>
    <row r="57" spans="2:11" x14ac:dyDescent="0.25">
      <c r="B57" s="5">
        <v>43490</v>
      </c>
      <c r="C57">
        <v>86657720236</v>
      </c>
      <c r="D57" s="6">
        <v>1068</v>
      </c>
      <c r="E57" s="5">
        <v>43520</v>
      </c>
      <c r="F57" s="5">
        <v>43555</v>
      </c>
      <c r="G57" s="7" t="s">
        <v>9</v>
      </c>
      <c r="H57">
        <f ca="1">IF(TBVendas[[#This Row],[Data do Pagamento]]-TBVendas[[#This Row],[Data do Vencimento]]&gt;=0,TBVendas[[#This Row],[Data do Pagamento]]-TBVendas[[#This Row],[Data do Vencimento]],TODAY()-TBVendas[[#This Row],[Data do Vencimento]])</f>
        <v>35</v>
      </c>
      <c r="I57">
        <f>MONTH(TBVendas[[#This Row],[Data da Venda]])</f>
        <v>1</v>
      </c>
      <c r="J57">
        <f>YEAR(TBVendas[[#This Row],[Data da Venda]])</f>
        <v>2019</v>
      </c>
      <c r="K57" t="str">
        <f>IF(TBVendas[[#This Row],[Data da Venda]]=TBVendas[[#This Row],[Data do Pagamento]], "Sim","Não")</f>
        <v>Não</v>
      </c>
    </row>
    <row r="58" spans="2:11" x14ac:dyDescent="0.25">
      <c r="B58" s="5">
        <v>43491</v>
      </c>
      <c r="C58">
        <v>86657720106</v>
      </c>
      <c r="D58" s="6">
        <v>403</v>
      </c>
      <c r="E58" s="5">
        <v>43521</v>
      </c>
      <c r="F58" s="5">
        <v>43552</v>
      </c>
      <c r="G58" s="7" t="s">
        <v>8</v>
      </c>
      <c r="H58">
        <f ca="1">IF(TBVendas[[#This Row],[Data do Pagamento]]-TBVendas[[#This Row],[Data do Vencimento]]&gt;=0,TBVendas[[#This Row],[Data do Pagamento]]-TBVendas[[#This Row],[Data do Vencimento]],TODAY()-TBVendas[[#This Row],[Data do Vencimento]])</f>
        <v>31</v>
      </c>
      <c r="I58">
        <f>MONTH(TBVendas[[#This Row],[Data da Venda]])</f>
        <v>1</v>
      </c>
      <c r="J58">
        <f>YEAR(TBVendas[[#This Row],[Data da Venda]])</f>
        <v>2019</v>
      </c>
      <c r="K58" t="str">
        <f>IF(TBVendas[[#This Row],[Data da Venda]]=TBVendas[[#This Row],[Data do Pagamento]], "Sim","Não")</f>
        <v>Não</v>
      </c>
    </row>
    <row r="59" spans="2:11" x14ac:dyDescent="0.25">
      <c r="B59" s="5">
        <v>43491</v>
      </c>
      <c r="C59">
        <v>86657720183</v>
      </c>
      <c r="D59" s="6">
        <v>859</v>
      </c>
      <c r="E59" s="5">
        <v>43521</v>
      </c>
      <c r="F59" s="5">
        <v>43521</v>
      </c>
      <c r="G59" s="7" t="s">
        <v>7</v>
      </c>
      <c r="H5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9">
        <f>MONTH(TBVendas[[#This Row],[Data da Venda]])</f>
        <v>1</v>
      </c>
      <c r="J59">
        <f>YEAR(TBVendas[[#This Row],[Data da Venda]])</f>
        <v>2019</v>
      </c>
      <c r="K59" t="str">
        <f>IF(TBVendas[[#This Row],[Data da Venda]]=TBVendas[[#This Row],[Data do Pagamento]], "Sim","Não")</f>
        <v>Não</v>
      </c>
    </row>
    <row r="60" spans="2:11" x14ac:dyDescent="0.25">
      <c r="B60" s="5">
        <v>43492</v>
      </c>
      <c r="C60">
        <v>86657720222</v>
      </c>
      <c r="D60" s="6">
        <v>636</v>
      </c>
      <c r="E60" s="5">
        <v>43522</v>
      </c>
      <c r="F60" s="5">
        <v>43522</v>
      </c>
      <c r="G60" s="7" t="s">
        <v>7</v>
      </c>
      <c r="H6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0">
        <f>MONTH(TBVendas[[#This Row],[Data da Venda]])</f>
        <v>1</v>
      </c>
      <c r="J60">
        <f>YEAR(TBVendas[[#This Row],[Data da Venda]])</f>
        <v>2019</v>
      </c>
      <c r="K60" t="str">
        <f>IF(TBVendas[[#This Row],[Data da Venda]]=TBVendas[[#This Row],[Data do Pagamento]], "Sim","Não")</f>
        <v>Não</v>
      </c>
    </row>
    <row r="61" spans="2:11" x14ac:dyDescent="0.25">
      <c r="B61" s="5">
        <v>43492</v>
      </c>
      <c r="C61">
        <v>86657720148</v>
      </c>
      <c r="D61" s="6">
        <v>768</v>
      </c>
      <c r="E61" s="5">
        <v>43552</v>
      </c>
      <c r="F61" s="5">
        <v>43569</v>
      </c>
      <c r="G61" s="7" t="s">
        <v>7</v>
      </c>
      <c r="H61">
        <f ca="1">IF(TBVendas[[#This Row],[Data do Pagamento]]-TBVendas[[#This Row],[Data do Vencimento]]&gt;=0,TBVendas[[#This Row],[Data do Pagamento]]-TBVendas[[#This Row],[Data do Vencimento]],TODAY()-TBVendas[[#This Row],[Data do Vencimento]])</f>
        <v>17</v>
      </c>
      <c r="I61">
        <f>MONTH(TBVendas[[#This Row],[Data da Venda]])</f>
        <v>1</v>
      </c>
      <c r="J61">
        <f>YEAR(TBVendas[[#This Row],[Data da Venda]])</f>
        <v>2019</v>
      </c>
      <c r="K61" t="str">
        <f>IF(TBVendas[[#This Row],[Data da Venda]]=TBVendas[[#This Row],[Data do Pagamento]], "Sim","Não")</f>
        <v>Não</v>
      </c>
    </row>
    <row r="62" spans="2:11" x14ac:dyDescent="0.25">
      <c r="B62" s="5">
        <v>43494</v>
      </c>
      <c r="C62">
        <v>86657720184</v>
      </c>
      <c r="D62" s="6">
        <v>222</v>
      </c>
      <c r="E62" s="5">
        <v>43554</v>
      </c>
      <c r="F62" s="5">
        <v>43579</v>
      </c>
      <c r="G62" s="7" t="s">
        <v>7</v>
      </c>
      <c r="H62">
        <f ca="1">IF(TBVendas[[#This Row],[Data do Pagamento]]-TBVendas[[#This Row],[Data do Vencimento]]&gt;=0,TBVendas[[#This Row],[Data do Pagamento]]-TBVendas[[#This Row],[Data do Vencimento]],TODAY()-TBVendas[[#This Row],[Data do Vencimento]])</f>
        <v>25</v>
      </c>
      <c r="I62">
        <f>MONTH(TBVendas[[#This Row],[Data da Venda]])</f>
        <v>1</v>
      </c>
      <c r="J62">
        <f>YEAR(TBVendas[[#This Row],[Data da Venda]])</f>
        <v>2019</v>
      </c>
      <c r="K62" t="str">
        <f>IF(TBVendas[[#This Row],[Data da Venda]]=TBVendas[[#This Row],[Data do Pagamento]], "Sim","Não")</f>
        <v>Não</v>
      </c>
    </row>
    <row r="63" spans="2:11" x14ac:dyDescent="0.25">
      <c r="B63" s="5">
        <v>43494</v>
      </c>
      <c r="C63">
        <v>86657720106</v>
      </c>
      <c r="D63" s="6">
        <v>979</v>
      </c>
      <c r="E63" s="5">
        <v>43554</v>
      </c>
      <c r="F63" s="5">
        <v>43592</v>
      </c>
      <c r="G63" s="7" t="s">
        <v>7</v>
      </c>
      <c r="H63">
        <f ca="1">IF(TBVendas[[#This Row],[Data do Pagamento]]-TBVendas[[#This Row],[Data do Vencimento]]&gt;=0,TBVendas[[#This Row],[Data do Pagamento]]-TBVendas[[#This Row],[Data do Vencimento]],TODAY()-TBVendas[[#This Row],[Data do Vencimento]])</f>
        <v>38</v>
      </c>
      <c r="I63">
        <f>MONTH(TBVendas[[#This Row],[Data da Venda]])</f>
        <v>1</v>
      </c>
      <c r="J63">
        <f>YEAR(TBVendas[[#This Row],[Data da Venda]])</f>
        <v>2019</v>
      </c>
      <c r="K63" t="str">
        <f>IF(TBVendas[[#This Row],[Data da Venda]]=TBVendas[[#This Row],[Data do Pagamento]], "Sim","Não")</f>
        <v>Não</v>
      </c>
    </row>
    <row r="64" spans="2:11" x14ac:dyDescent="0.25">
      <c r="B64" s="5">
        <v>43495</v>
      </c>
      <c r="C64">
        <v>86657720114</v>
      </c>
      <c r="D64" s="6">
        <v>971</v>
      </c>
      <c r="E64" s="5">
        <v>43495</v>
      </c>
      <c r="F64" s="5">
        <v>43530</v>
      </c>
      <c r="G64" s="7" t="s">
        <v>8</v>
      </c>
      <c r="H64">
        <f ca="1">IF(TBVendas[[#This Row],[Data do Pagamento]]-TBVendas[[#This Row],[Data do Vencimento]]&gt;=0,TBVendas[[#This Row],[Data do Pagamento]]-TBVendas[[#This Row],[Data do Vencimento]],TODAY()-TBVendas[[#This Row],[Data do Vencimento]])</f>
        <v>35</v>
      </c>
      <c r="I64">
        <f>MONTH(TBVendas[[#This Row],[Data da Venda]])</f>
        <v>1</v>
      </c>
      <c r="J64">
        <f>YEAR(TBVendas[[#This Row],[Data da Venda]])</f>
        <v>2019</v>
      </c>
      <c r="K64" t="str">
        <f>IF(TBVendas[[#This Row],[Data da Venda]]=TBVendas[[#This Row],[Data do Pagamento]], "Sim","Não")</f>
        <v>Não</v>
      </c>
    </row>
    <row r="65" spans="2:11" x14ac:dyDescent="0.25">
      <c r="B65" s="5">
        <v>43495</v>
      </c>
      <c r="C65">
        <v>86657720245</v>
      </c>
      <c r="D65" s="6">
        <v>816</v>
      </c>
      <c r="E65" s="5">
        <v>43495</v>
      </c>
      <c r="F65" s="5">
        <v>43495</v>
      </c>
      <c r="G65" s="7" t="s">
        <v>8</v>
      </c>
      <c r="H6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5">
        <f>MONTH(TBVendas[[#This Row],[Data da Venda]])</f>
        <v>1</v>
      </c>
      <c r="J65">
        <f>YEAR(TBVendas[[#This Row],[Data da Venda]])</f>
        <v>2019</v>
      </c>
      <c r="K65" t="str">
        <f>IF(TBVendas[[#This Row],[Data da Venda]]=TBVendas[[#This Row],[Data do Pagamento]], "Sim","Não")</f>
        <v>Sim</v>
      </c>
    </row>
    <row r="66" spans="2:11" x14ac:dyDescent="0.25">
      <c r="B66" s="5">
        <v>43495</v>
      </c>
      <c r="C66">
        <v>86657720244</v>
      </c>
      <c r="D66" s="6">
        <v>144</v>
      </c>
      <c r="E66" s="5">
        <v>43525</v>
      </c>
      <c r="F66" s="5">
        <v>43525</v>
      </c>
      <c r="G66" s="7" t="s">
        <v>8</v>
      </c>
      <c r="H6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6">
        <f>MONTH(TBVendas[[#This Row],[Data da Venda]])</f>
        <v>1</v>
      </c>
      <c r="J66">
        <f>YEAR(TBVendas[[#This Row],[Data da Venda]])</f>
        <v>2019</v>
      </c>
      <c r="K66" t="str">
        <f>IF(TBVendas[[#This Row],[Data da Venda]]=TBVendas[[#This Row],[Data do Pagamento]], "Sim","Não")</f>
        <v>Não</v>
      </c>
    </row>
    <row r="67" spans="2:11" x14ac:dyDescent="0.25">
      <c r="B67" s="5">
        <v>43496</v>
      </c>
      <c r="C67">
        <v>86657720194</v>
      </c>
      <c r="D67" s="6">
        <v>1292</v>
      </c>
      <c r="E67" s="5">
        <v>43526</v>
      </c>
      <c r="F67" s="5">
        <v>43526</v>
      </c>
      <c r="G67" s="7" t="s">
        <v>9</v>
      </c>
      <c r="H6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7">
        <f>MONTH(TBVendas[[#This Row],[Data da Venda]])</f>
        <v>1</v>
      </c>
      <c r="J67">
        <f>YEAR(TBVendas[[#This Row],[Data da Venda]])</f>
        <v>2019</v>
      </c>
      <c r="K67" t="str">
        <f>IF(TBVendas[[#This Row],[Data da Venda]]=TBVendas[[#This Row],[Data do Pagamento]], "Sim","Não")</f>
        <v>Não</v>
      </c>
    </row>
    <row r="68" spans="2:11" x14ac:dyDescent="0.25">
      <c r="B68" s="5">
        <v>43496</v>
      </c>
      <c r="C68">
        <v>86657720112</v>
      </c>
      <c r="D68" s="6">
        <v>677</v>
      </c>
      <c r="E68" s="5">
        <v>43556</v>
      </c>
      <c r="F68" s="5">
        <v>43556</v>
      </c>
      <c r="G68" s="7" t="s">
        <v>8</v>
      </c>
      <c r="H6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8">
        <f>MONTH(TBVendas[[#This Row],[Data da Venda]])</f>
        <v>1</v>
      </c>
      <c r="J68">
        <f>YEAR(TBVendas[[#This Row],[Data da Venda]])</f>
        <v>2019</v>
      </c>
      <c r="K68" t="str">
        <f>IF(TBVendas[[#This Row],[Data da Venda]]=TBVendas[[#This Row],[Data do Pagamento]], "Sim","Não")</f>
        <v>Não</v>
      </c>
    </row>
    <row r="69" spans="2:11" x14ac:dyDescent="0.25">
      <c r="B69" s="5">
        <v>43497</v>
      </c>
      <c r="C69">
        <v>86657720256</v>
      </c>
      <c r="D69" s="6">
        <v>990</v>
      </c>
      <c r="E69" s="5">
        <v>43527</v>
      </c>
      <c r="F69" s="5">
        <v>43527</v>
      </c>
      <c r="G69" s="7" t="s">
        <v>8</v>
      </c>
      <c r="H6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9">
        <f>MONTH(TBVendas[[#This Row],[Data da Venda]])</f>
        <v>2</v>
      </c>
      <c r="J69">
        <f>YEAR(TBVendas[[#This Row],[Data da Venda]])</f>
        <v>2019</v>
      </c>
      <c r="K69" t="str">
        <f>IF(TBVendas[[#This Row],[Data da Venda]]=TBVendas[[#This Row],[Data do Pagamento]], "Sim","Não")</f>
        <v>Não</v>
      </c>
    </row>
    <row r="70" spans="2:11" x14ac:dyDescent="0.25">
      <c r="B70" s="5">
        <v>43497</v>
      </c>
      <c r="C70">
        <v>86657720222</v>
      </c>
      <c r="D70" s="6">
        <v>1081</v>
      </c>
      <c r="E70" s="5">
        <v>43557</v>
      </c>
      <c r="F70" s="5">
        <v>43581</v>
      </c>
      <c r="G70" s="7" t="s">
        <v>8</v>
      </c>
      <c r="H70">
        <f ca="1">IF(TBVendas[[#This Row],[Data do Pagamento]]-TBVendas[[#This Row],[Data do Vencimento]]&gt;=0,TBVendas[[#This Row],[Data do Pagamento]]-TBVendas[[#This Row],[Data do Vencimento]],TODAY()-TBVendas[[#This Row],[Data do Vencimento]])</f>
        <v>24</v>
      </c>
      <c r="I70">
        <f>MONTH(TBVendas[[#This Row],[Data da Venda]])</f>
        <v>2</v>
      </c>
      <c r="J70">
        <f>YEAR(TBVendas[[#This Row],[Data da Venda]])</f>
        <v>2019</v>
      </c>
      <c r="K70" t="str">
        <f>IF(TBVendas[[#This Row],[Data da Venda]]=TBVendas[[#This Row],[Data do Pagamento]], "Sim","Não")</f>
        <v>Não</v>
      </c>
    </row>
    <row r="71" spans="2:11" x14ac:dyDescent="0.25">
      <c r="B71" s="5">
        <v>43498</v>
      </c>
      <c r="C71">
        <v>86657720078</v>
      </c>
      <c r="D71" s="6">
        <v>1303</v>
      </c>
      <c r="E71" s="5">
        <v>43498</v>
      </c>
      <c r="F71" s="5">
        <v>43498</v>
      </c>
      <c r="G71" s="7" t="s">
        <v>9</v>
      </c>
      <c r="H7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1">
        <f>MONTH(TBVendas[[#This Row],[Data da Venda]])</f>
        <v>2</v>
      </c>
      <c r="J71">
        <f>YEAR(TBVendas[[#This Row],[Data da Venda]])</f>
        <v>2019</v>
      </c>
      <c r="K71" t="str">
        <f>IF(TBVendas[[#This Row],[Data da Venda]]=TBVendas[[#This Row],[Data do Pagamento]], "Sim","Não")</f>
        <v>Sim</v>
      </c>
    </row>
    <row r="72" spans="2:11" x14ac:dyDescent="0.25">
      <c r="B72" s="5">
        <v>43498</v>
      </c>
      <c r="C72">
        <v>86657720070</v>
      </c>
      <c r="D72" s="6">
        <v>1092</v>
      </c>
      <c r="E72" s="5">
        <v>43528</v>
      </c>
      <c r="F72" s="5">
        <v>43528</v>
      </c>
      <c r="G72" s="7" t="s">
        <v>8</v>
      </c>
      <c r="H7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2">
        <f>MONTH(TBVendas[[#This Row],[Data da Venda]])</f>
        <v>2</v>
      </c>
      <c r="J72">
        <f>YEAR(TBVendas[[#This Row],[Data da Venda]])</f>
        <v>2019</v>
      </c>
      <c r="K72" t="str">
        <f>IF(TBVendas[[#This Row],[Data da Venda]]=TBVendas[[#This Row],[Data do Pagamento]], "Sim","Não")</f>
        <v>Não</v>
      </c>
    </row>
    <row r="73" spans="2:11" x14ac:dyDescent="0.25">
      <c r="B73" s="5">
        <v>43499</v>
      </c>
      <c r="C73">
        <v>86657720165</v>
      </c>
      <c r="D73" s="6">
        <v>1017</v>
      </c>
      <c r="E73" s="5">
        <v>43529</v>
      </c>
      <c r="F73" s="5">
        <v>43529</v>
      </c>
      <c r="G73" s="7" t="s">
        <v>8</v>
      </c>
      <c r="H7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3">
        <f>MONTH(TBVendas[[#This Row],[Data da Venda]])</f>
        <v>2</v>
      </c>
      <c r="J73">
        <f>YEAR(TBVendas[[#This Row],[Data da Venda]])</f>
        <v>2019</v>
      </c>
      <c r="K73" t="str">
        <f>IF(TBVendas[[#This Row],[Data da Venda]]=TBVendas[[#This Row],[Data do Pagamento]], "Sim","Não")</f>
        <v>Não</v>
      </c>
    </row>
    <row r="74" spans="2:11" x14ac:dyDescent="0.25">
      <c r="B74" s="5">
        <v>43499</v>
      </c>
      <c r="C74">
        <v>86657720252</v>
      </c>
      <c r="D74" s="6">
        <v>869</v>
      </c>
      <c r="E74" s="5">
        <v>43559</v>
      </c>
      <c r="F74" s="5">
        <v>43575</v>
      </c>
      <c r="G74" s="7" t="s">
        <v>7</v>
      </c>
      <c r="H74">
        <f ca="1">IF(TBVendas[[#This Row],[Data do Pagamento]]-TBVendas[[#This Row],[Data do Vencimento]]&gt;=0,TBVendas[[#This Row],[Data do Pagamento]]-TBVendas[[#This Row],[Data do Vencimento]],TODAY()-TBVendas[[#This Row],[Data do Vencimento]])</f>
        <v>16</v>
      </c>
      <c r="I74">
        <f>MONTH(TBVendas[[#This Row],[Data da Venda]])</f>
        <v>2</v>
      </c>
      <c r="J74">
        <f>YEAR(TBVendas[[#This Row],[Data da Venda]])</f>
        <v>2019</v>
      </c>
      <c r="K74" t="str">
        <f>IF(TBVendas[[#This Row],[Data da Venda]]=TBVendas[[#This Row],[Data do Pagamento]], "Sim","Não")</f>
        <v>Não</v>
      </c>
    </row>
    <row r="75" spans="2:11" x14ac:dyDescent="0.25">
      <c r="B75" s="5">
        <v>43500</v>
      </c>
      <c r="C75">
        <v>86657720076</v>
      </c>
      <c r="D75" s="6">
        <v>1331</v>
      </c>
      <c r="E75" s="5">
        <v>43500</v>
      </c>
      <c r="F75" s="5">
        <v>43500</v>
      </c>
      <c r="G75" s="7" t="s">
        <v>8</v>
      </c>
      <c r="H7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5">
        <f>MONTH(TBVendas[[#This Row],[Data da Venda]])</f>
        <v>2</v>
      </c>
      <c r="J75">
        <f>YEAR(TBVendas[[#This Row],[Data da Venda]])</f>
        <v>2019</v>
      </c>
      <c r="K75" t="str">
        <f>IF(TBVendas[[#This Row],[Data da Venda]]=TBVendas[[#This Row],[Data do Pagamento]], "Sim","Não")</f>
        <v>Sim</v>
      </c>
    </row>
    <row r="76" spans="2:11" x14ac:dyDescent="0.25">
      <c r="B76" s="5">
        <v>43501</v>
      </c>
      <c r="C76">
        <v>86657720087</v>
      </c>
      <c r="D76" s="6">
        <v>1486</v>
      </c>
      <c r="E76" s="5">
        <v>43501</v>
      </c>
      <c r="F76" s="5">
        <v>43501</v>
      </c>
      <c r="G76" s="7" t="s">
        <v>8</v>
      </c>
      <c r="H7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6">
        <f>MONTH(TBVendas[[#This Row],[Data da Venda]])</f>
        <v>2</v>
      </c>
      <c r="J76">
        <f>YEAR(TBVendas[[#This Row],[Data da Venda]])</f>
        <v>2019</v>
      </c>
      <c r="K76" t="str">
        <f>IF(TBVendas[[#This Row],[Data da Venda]]=TBVendas[[#This Row],[Data do Pagamento]], "Sim","Não")</f>
        <v>Sim</v>
      </c>
    </row>
    <row r="77" spans="2:11" x14ac:dyDescent="0.25">
      <c r="B77" s="5">
        <v>43501</v>
      </c>
      <c r="C77">
        <v>86657720149</v>
      </c>
      <c r="D77" s="6">
        <v>612</v>
      </c>
      <c r="E77" s="5">
        <v>43501</v>
      </c>
      <c r="F77" s="5">
        <v>43501</v>
      </c>
      <c r="G77" s="7" t="s">
        <v>8</v>
      </c>
      <c r="H7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7">
        <f>MONTH(TBVendas[[#This Row],[Data da Venda]])</f>
        <v>2</v>
      </c>
      <c r="J77">
        <f>YEAR(TBVendas[[#This Row],[Data da Venda]])</f>
        <v>2019</v>
      </c>
      <c r="K77" t="str">
        <f>IF(TBVendas[[#This Row],[Data da Venda]]=TBVendas[[#This Row],[Data do Pagamento]], "Sim","Não")</f>
        <v>Sim</v>
      </c>
    </row>
    <row r="78" spans="2:11" x14ac:dyDescent="0.25">
      <c r="B78" s="5">
        <v>43501</v>
      </c>
      <c r="C78">
        <v>86657720103</v>
      </c>
      <c r="D78" s="6">
        <v>1081</v>
      </c>
      <c r="E78" s="5">
        <v>43531</v>
      </c>
      <c r="F78" s="5">
        <v>43531</v>
      </c>
      <c r="G78" s="7" t="s">
        <v>9</v>
      </c>
      <c r="H7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8">
        <f>MONTH(TBVendas[[#This Row],[Data da Venda]])</f>
        <v>2</v>
      </c>
      <c r="J78">
        <f>YEAR(TBVendas[[#This Row],[Data da Venda]])</f>
        <v>2019</v>
      </c>
      <c r="K78" t="str">
        <f>IF(TBVendas[[#This Row],[Data da Venda]]=TBVendas[[#This Row],[Data do Pagamento]], "Sim","Não")</f>
        <v>Não</v>
      </c>
    </row>
    <row r="79" spans="2:11" x14ac:dyDescent="0.25">
      <c r="B79" s="5">
        <v>43501</v>
      </c>
      <c r="C79">
        <v>86657720130</v>
      </c>
      <c r="D79" s="6">
        <v>1295</v>
      </c>
      <c r="E79" s="5">
        <v>43531</v>
      </c>
      <c r="F79" s="5">
        <v>43531</v>
      </c>
      <c r="G79" s="7" t="s">
        <v>9</v>
      </c>
      <c r="H7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9">
        <f>MONTH(TBVendas[[#This Row],[Data da Venda]])</f>
        <v>2</v>
      </c>
      <c r="J79">
        <f>YEAR(TBVendas[[#This Row],[Data da Venda]])</f>
        <v>2019</v>
      </c>
      <c r="K79" t="str">
        <f>IF(TBVendas[[#This Row],[Data da Venda]]=TBVendas[[#This Row],[Data do Pagamento]], "Sim","Não")</f>
        <v>Não</v>
      </c>
    </row>
    <row r="80" spans="2:11" x14ac:dyDescent="0.25">
      <c r="B80" s="5">
        <v>43502</v>
      </c>
      <c r="C80">
        <v>86657720162</v>
      </c>
      <c r="D80" s="6">
        <v>812</v>
      </c>
      <c r="E80" s="5">
        <v>43502</v>
      </c>
      <c r="F80" s="5">
        <v>43502</v>
      </c>
      <c r="G80" s="7" t="s">
        <v>7</v>
      </c>
      <c r="H8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0">
        <f>MONTH(TBVendas[[#This Row],[Data da Venda]])</f>
        <v>2</v>
      </c>
      <c r="J80">
        <f>YEAR(TBVendas[[#This Row],[Data da Venda]])</f>
        <v>2019</v>
      </c>
      <c r="K80" t="str">
        <f>IF(TBVendas[[#This Row],[Data da Venda]]=TBVendas[[#This Row],[Data do Pagamento]], "Sim","Não")</f>
        <v>Sim</v>
      </c>
    </row>
    <row r="81" spans="2:11" x14ac:dyDescent="0.25">
      <c r="B81" s="5">
        <v>43502</v>
      </c>
      <c r="C81">
        <v>86657720175</v>
      </c>
      <c r="D81" s="6">
        <v>657</v>
      </c>
      <c r="E81" s="5">
        <v>43502</v>
      </c>
      <c r="F81" s="5">
        <v>43502</v>
      </c>
      <c r="G81" s="7" t="s">
        <v>8</v>
      </c>
      <c r="H8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1">
        <f>MONTH(TBVendas[[#This Row],[Data da Venda]])</f>
        <v>2</v>
      </c>
      <c r="J81">
        <f>YEAR(TBVendas[[#This Row],[Data da Venda]])</f>
        <v>2019</v>
      </c>
      <c r="K81" t="str">
        <f>IF(TBVendas[[#This Row],[Data da Venda]]=TBVendas[[#This Row],[Data do Pagamento]], "Sim","Não")</f>
        <v>Sim</v>
      </c>
    </row>
    <row r="82" spans="2:11" x14ac:dyDescent="0.25">
      <c r="B82" s="5">
        <v>43502</v>
      </c>
      <c r="C82">
        <v>86657720087</v>
      </c>
      <c r="D82" s="6">
        <v>719</v>
      </c>
      <c r="E82" s="5">
        <v>43502</v>
      </c>
      <c r="F82" s="5">
        <v>43533</v>
      </c>
      <c r="G82" s="7" t="s">
        <v>8</v>
      </c>
      <c r="H82">
        <f ca="1">IF(TBVendas[[#This Row],[Data do Pagamento]]-TBVendas[[#This Row],[Data do Vencimento]]&gt;=0,TBVendas[[#This Row],[Data do Pagamento]]-TBVendas[[#This Row],[Data do Vencimento]],TODAY()-TBVendas[[#This Row],[Data do Vencimento]])</f>
        <v>31</v>
      </c>
      <c r="I82">
        <f>MONTH(TBVendas[[#This Row],[Data da Venda]])</f>
        <v>2</v>
      </c>
      <c r="J82">
        <f>YEAR(TBVendas[[#This Row],[Data da Venda]])</f>
        <v>2019</v>
      </c>
      <c r="K82" t="str">
        <f>IF(TBVendas[[#This Row],[Data da Venda]]=TBVendas[[#This Row],[Data do Pagamento]], "Sim","Não")</f>
        <v>Não</v>
      </c>
    </row>
    <row r="83" spans="2:11" x14ac:dyDescent="0.25">
      <c r="B83" s="5">
        <v>43502</v>
      </c>
      <c r="C83">
        <v>86657720154</v>
      </c>
      <c r="D83" s="6">
        <v>1465</v>
      </c>
      <c r="E83" s="5">
        <v>43532</v>
      </c>
      <c r="F83" s="5">
        <v>43532</v>
      </c>
      <c r="G83" s="7" t="s">
        <v>9</v>
      </c>
      <c r="H8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3">
        <f>MONTH(TBVendas[[#This Row],[Data da Venda]])</f>
        <v>2</v>
      </c>
      <c r="J83">
        <f>YEAR(TBVendas[[#This Row],[Data da Venda]])</f>
        <v>2019</v>
      </c>
      <c r="K83" t="str">
        <f>IF(TBVendas[[#This Row],[Data da Venda]]=TBVendas[[#This Row],[Data do Pagamento]], "Sim","Não")</f>
        <v>Não</v>
      </c>
    </row>
    <row r="84" spans="2:11" x14ac:dyDescent="0.25">
      <c r="B84" s="5">
        <v>43502</v>
      </c>
      <c r="C84">
        <v>86657720107</v>
      </c>
      <c r="D84" s="6">
        <v>676</v>
      </c>
      <c r="E84" s="5">
        <v>43562</v>
      </c>
      <c r="F84" s="5">
        <v>43562</v>
      </c>
      <c r="G84" s="7" t="s">
        <v>9</v>
      </c>
      <c r="H8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4">
        <f>MONTH(TBVendas[[#This Row],[Data da Venda]])</f>
        <v>2</v>
      </c>
      <c r="J84">
        <f>YEAR(TBVendas[[#This Row],[Data da Venda]])</f>
        <v>2019</v>
      </c>
      <c r="K84" t="str">
        <f>IF(TBVendas[[#This Row],[Data da Venda]]=TBVendas[[#This Row],[Data do Pagamento]], "Sim","Não")</f>
        <v>Não</v>
      </c>
    </row>
    <row r="85" spans="2:11" x14ac:dyDescent="0.25">
      <c r="B85" s="5">
        <v>43502</v>
      </c>
      <c r="C85">
        <v>86657720236</v>
      </c>
      <c r="D85" s="6">
        <v>301</v>
      </c>
      <c r="E85" s="5">
        <v>43562</v>
      </c>
      <c r="F85" s="5">
        <v>43562</v>
      </c>
      <c r="G85" s="7" t="s">
        <v>8</v>
      </c>
      <c r="H8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5">
        <f>MONTH(TBVendas[[#This Row],[Data da Venda]])</f>
        <v>2</v>
      </c>
      <c r="J85">
        <f>YEAR(TBVendas[[#This Row],[Data da Venda]])</f>
        <v>2019</v>
      </c>
      <c r="K85" t="str">
        <f>IF(TBVendas[[#This Row],[Data da Venda]]=TBVendas[[#This Row],[Data do Pagamento]], "Sim","Não")</f>
        <v>Não</v>
      </c>
    </row>
    <row r="86" spans="2:11" x14ac:dyDescent="0.25">
      <c r="B86" s="5">
        <v>43502</v>
      </c>
      <c r="C86">
        <v>86657720129</v>
      </c>
      <c r="D86" s="6">
        <v>1334</v>
      </c>
      <c r="E86" s="5">
        <v>43562</v>
      </c>
      <c r="F86" s="5">
        <v>43562</v>
      </c>
      <c r="G86" s="7" t="s">
        <v>8</v>
      </c>
      <c r="H8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6">
        <f>MONTH(TBVendas[[#This Row],[Data da Venda]])</f>
        <v>2</v>
      </c>
      <c r="J86">
        <f>YEAR(TBVendas[[#This Row],[Data da Venda]])</f>
        <v>2019</v>
      </c>
      <c r="K86" t="str">
        <f>IF(TBVendas[[#This Row],[Data da Venda]]=TBVendas[[#This Row],[Data do Pagamento]], "Sim","Não")</f>
        <v>Não</v>
      </c>
    </row>
    <row r="87" spans="2:11" x14ac:dyDescent="0.25">
      <c r="B87" s="5">
        <v>43503</v>
      </c>
      <c r="C87">
        <v>86657720061</v>
      </c>
      <c r="D87" s="6">
        <v>347</v>
      </c>
      <c r="E87" s="5">
        <v>43563</v>
      </c>
      <c r="F87" s="5">
        <v>43563</v>
      </c>
      <c r="G87" s="7" t="s">
        <v>9</v>
      </c>
      <c r="H8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7">
        <f>MONTH(TBVendas[[#This Row],[Data da Venda]])</f>
        <v>2</v>
      </c>
      <c r="J87">
        <f>YEAR(TBVendas[[#This Row],[Data da Venda]])</f>
        <v>2019</v>
      </c>
      <c r="K87" t="str">
        <f>IF(TBVendas[[#This Row],[Data da Venda]]=TBVendas[[#This Row],[Data do Pagamento]], "Sim","Não")</f>
        <v>Não</v>
      </c>
    </row>
    <row r="88" spans="2:11" x14ac:dyDescent="0.25">
      <c r="B88" s="5">
        <v>43504</v>
      </c>
      <c r="C88">
        <v>86657720086</v>
      </c>
      <c r="D88" s="6">
        <v>846</v>
      </c>
      <c r="E88" s="5">
        <v>43534</v>
      </c>
      <c r="F88" s="5">
        <v>43534</v>
      </c>
      <c r="G88" s="7" t="s">
        <v>9</v>
      </c>
      <c r="H8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8">
        <f>MONTH(TBVendas[[#This Row],[Data da Venda]])</f>
        <v>2</v>
      </c>
      <c r="J88">
        <f>YEAR(TBVendas[[#This Row],[Data da Venda]])</f>
        <v>2019</v>
      </c>
      <c r="K88" t="str">
        <f>IF(TBVendas[[#This Row],[Data da Venda]]=TBVendas[[#This Row],[Data do Pagamento]], "Sim","Não")</f>
        <v>Não</v>
      </c>
    </row>
    <row r="89" spans="2:11" x14ac:dyDescent="0.25">
      <c r="B89" s="5">
        <v>43504</v>
      </c>
      <c r="C89">
        <v>86657720068</v>
      </c>
      <c r="D89" s="6">
        <v>1426</v>
      </c>
      <c r="E89" s="5">
        <v>43564</v>
      </c>
      <c r="F89" s="5">
        <v>43564</v>
      </c>
      <c r="G89" s="7" t="s">
        <v>8</v>
      </c>
      <c r="H8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9">
        <f>MONTH(TBVendas[[#This Row],[Data da Venda]])</f>
        <v>2</v>
      </c>
      <c r="J89">
        <f>YEAR(TBVendas[[#This Row],[Data da Venda]])</f>
        <v>2019</v>
      </c>
      <c r="K89" t="str">
        <f>IF(TBVendas[[#This Row],[Data da Venda]]=TBVendas[[#This Row],[Data do Pagamento]], "Sim","Não")</f>
        <v>Não</v>
      </c>
    </row>
    <row r="90" spans="2:11" x14ac:dyDescent="0.25">
      <c r="B90" s="5">
        <v>43504</v>
      </c>
      <c r="C90">
        <v>86657720249</v>
      </c>
      <c r="D90" s="6">
        <v>1111</v>
      </c>
      <c r="E90" s="5">
        <v>43594</v>
      </c>
      <c r="F90" s="5">
        <v>43594</v>
      </c>
      <c r="G90" s="7" t="s">
        <v>8</v>
      </c>
      <c r="H9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0">
        <f>MONTH(TBVendas[[#This Row],[Data da Venda]])</f>
        <v>2</v>
      </c>
      <c r="J90">
        <f>YEAR(TBVendas[[#This Row],[Data da Venda]])</f>
        <v>2019</v>
      </c>
      <c r="K90" t="str">
        <f>IF(TBVendas[[#This Row],[Data da Venda]]=TBVendas[[#This Row],[Data do Pagamento]], "Sim","Não")</f>
        <v>Não</v>
      </c>
    </row>
    <row r="91" spans="2:11" x14ac:dyDescent="0.25">
      <c r="B91" s="5">
        <v>43505</v>
      </c>
      <c r="C91">
        <v>86657720250</v>
      </c>
      <c r="D91" s="6">
        <v>174</v>
      </c>
      <c r="E91" s="5">
        <v>43505</v>
      </c>
      <c r="F91" s="5">
        <v>43505</v>
      </c>
      <c r="G91" s="7" t="s">
        <v>7</v>
      </c>
      <c r="H9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1">
        <f>MONTH(TBVendas[[#This Row],[Data da Venda]])</f>
        <v>2</v>
      </c>
      <c r="J91">
        <f>YEAR(TBVendas[[#This Row],[Data da Venda]])</f>
        <v>2019</v>
      </c>
      <c r="K91" t="str">
        <f>IF(TBVendas[[#This Row],[Data da Venda]]=TBVendas[[#This Row],[Data do Pagamento]], "Sim","Não")</f>
        <v>Sim</v>
      </c>
    </row>
    <row r="92" spans="2:11" x14ac:dyDescent="0.25">
      <c r="B92" s="5">
        <v>43505</v>
      </c>
      <c r="C92">
        <v>86657720156</v>
      </c>
      <c r="D92" s="6">
        <v>618</v>
      </c>
      <c r="E92" s="5">
        <v>43535</v>
      </c>
      <c r="F92" s="5">
        <v>43535</v>
      </c>
      <c r="G92" s="7" t="s">
        <v>9</v>
      </c>
      <c r="H9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2">
        <f>MONTH(TBVendas[[#This Row],[Data da Venda]])</f>
        <v>2</v>
      </c>
      <c r="J92">
        <f>YEAR(TBVendas[[#This Row],[Data da Venda]])</f>
        <v>2019</v>
      </c>
      <c r="K92" t="str">
        <f>IF(TBVendas[[#This Row],[Data da Venda]]=TBVendas[[#This Row],[Data do Pagamento]], "Sim","Não")</f>
        <v>Não</v>
      </c>
    </row>
    <row r="93" spans="2:11" x14ac:dyDescent="0.25">
      <c r="B93" s="5">
        <v>43505</v>
      </c>
      <c r="C93">
        <v>86657720157</v>
      </c>
      <c r="D93" s="6">
        <v>1165</v>
      </c>
      <c r="E93" s="5">
        <v>43535</v>
      </c>
      <c r="F93" s="5">
        <v>43535</v>
      </c>
      <c r="G93" s="7" t="s">
        <v>8</v>
      </c>
      <c r="H9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3">
        <f>MONTH(TBVendas[[#This Row],[Data da Venda]])</f>
        <v>2</v>
      </c>
      <c r="J93">
        <f>YEAR(TBVendas[[#This Row],[Data da Venda]])</f>
        <v>2019</v>
      </c>
      <c r="K93" t="str">
        <f>IF(TBVendas[[#This Row],[Data da Venda]]=TBVendas[[#This Row],[Data do Pagamento]], "Sim","Não")</f>
        <v>Não</v>
      </c>
    </row>
    <row r="94" spans="2:11" x14ac:dyDescent="0.25">
      <c r="B94" s="5">
        <v>43505</v>
      </c>
      <c r="C94">
        <v>86657720153</v>
      </c>
      <c r="D94" s="6">
        <v>346</v>
      </c>
      <c r="E94" s="5">
        <v>43565</v>
      </c>
      <c r="F94" s="5">
        <v>43587</v>
      </c>
      <c r="G94" s="7" t="s">
        <v>9</v>
      </c>
      <c r="H94">
        <f ca="1">IF(TBVendas[[#This Row],[Data do Pagamento]]-TBVendas[[#This Row],[Data do Vencimento]]&gt;=0,TBVendas[[#This Row],[Data do Pagamento]]-TBVendas[[#This Row],[Data do Vencimento]],TODAY()-TBVendas[[#This Row],[Data do Vencimento]])</f>
        <v>22</v>
      </c>
      <c r="I94">
        <f>MONTH(TBVendas[[#This Row],[Data da Venda]])</f>
        <v>2</v>
      </c>
      <c r="J94">
        <f>YEAR(TBVendas[[#This Row],[Data da Venda]])</f>
        <v>2019</v>
      </c>
      <c r="K94" t="str">
        <f>IF(TBVendas[[#This Row],[Data da Venda]]=TBVendas[[#This Row],[Data do Pagamento]], "Sim","Não")</f>
        <v>Não</v>
      </c>
    </row>
    <row r="95" spans="2:11" x14ac:dyDescent="0.25">
      <c r="B95" s="5">
        <v>43505</v>
      </c>
      <c r="C95">
        <v>86657720225</v>
      </c>
      <c r="D95" s="6">
        <v>1187</v>
      </c>
      <c r="E95" s="5">
        <v>43565</v>
      </c>
      <c r="F95" s="5">
        <v>43565</v>
      </c>
      <c r="G95" s="7" t="s">
        <v>8</v>
      </c>
      <c r="H9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5">
        <f>MONTH(TBVendas[[#This Row],[Data da Venda]])</f>
        <v>2</v>
      </c>
      <c r="J95">
        <f>YEAR(TBVendas[[#This Row],[Data da Venda]])</f>
        <v>2019</v>
      </c>
      <c r="K95" t="str">
        <f>IF(TBVendas[[#This Row],[Data da Venda]]=TBVendas[[#This Row],[Data do Pagamento]], "Sim","Não")</f>
        <v>Não</v>
      </c>
    </row>
    <row r="96" spans="2:11" x14ac:dyDescent="0.25">
      <c r="B96" s="5">
        <v>43506</v>
      </c>
      <c r="C96">
        <v>86657720107</v>
      </c>
      <c r="D96" s="6">
        <v>661</v>
      </c>
      <c r="E96" s="5">
        <v>43566</v>
      </c>
      <c r="F96" s="5">
        <v>43566</v>
      </c>
      <c r="G96" s="7" t="s">
        <v>8</v>
      </c>
      <c r="H9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6">
        <f>MONTH(TBVendas[[#This Row],[Data da Venda]])</f>
        <v>2</v>
      </c>
      <c r="J96">
        <f>YEAR(TBVendas[[#This Row],[Data da Venda]])</f>
        <v>2019</v>
      </c>
      <c r="K96" t="str">
        <f>IF(TBVendas[[#This Row],[Data da Venda]]=TBVendas[[#This Row],[Data do Pagamento]], "Sim","Não")</f>
        <v>Não</v>
      </c>
    </row>
    <row r="97" spans="2:11" x14ac:dyDescent="0.25">
      <c r="B97" s="5">
        <v>43506</v>
      </c>
      <c r="C97">
        <v>86657720127</v>
      </c>
      <c r="D97" s="6">
        <v>998</v>
      </c>
      <c r="E97" s="5">
        <v>43596</v>
      </c>
      <c r="F97" s="5">
        <v>43596</v>
      </c>
      <c r="G97" s="7" t="s">
        <v>8</v>
      </c>
      <c r="H9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7">
        <f>MONTH(TBVendas[[#This Row],[Data da Venda]])</f>
        <v>2</v>
      </c>
      <c r="J97">
        <f>YEAR(TBVendas[[#This Row],[Data da Venda]])</f>
        <v>2019</v>
      </c>
      <c r="K97" t="str">
        <f>IF(TBVendas[[#This Row],[Data da Venda]]=TBVendas[[#This Row],[Data do Pagamento]], "Sim","Não")</f>
        <v>Não</v>
      </c>
    </row>
    <row r="98" spans="2:11" x14ac:dyDescent="0.25">
      <c r="B98" s="5">
        <v>43507</v>
      </c>
      <c r="C98">
        <v>86657720141</v>
      </c>
      <c r="D98" s="6">
        <v>446</v>
      </c>
      <c r="E98" s="5">
        <v>43507</v>
      </c>
      <c r="F98" s="5">
        <v>43507</v>
      </c>
      <c r="G98" s="7" t="s">
        <v>7</v>
      </c>
      <c r="H9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8">
        <f>MONTH(TBVendas[[#This Row],[Data da Venda]])</f>
        <v>2</v>
      </c>
      <c r="J98">
        <f>YEAR(TBVendas[[#This Row],[Data da Venda]])</f>
        <v>2019</v>
      </c>
      <c r="K98" t="str">
        <f>IF(TBVendas[[#This Row],[Data da Venda]]=TBVendas[[#This Row],[Data do Pagamento]], "Sim","Não")</f>
        <v>Sim</v>
      </c>
    </row>
    <row r="99" spans="2:11" x14ac:dyDescent="0.25">
      <c r="B99" s="5">
        <v>43507</v>
      </c>
      <c r="C99">
        <v>86657720087</v>
      </c>
      <c r="D99" s="6">
        <v>1225</v>
      </c>
      <c r="E99" s="5">
        <v>43537</v>
      </c>
      <c r="F99" s="5">
        <v>43537</v>
      </c>
      <c r="G99" s="7" t="s">
        <v>7</v>
      </c>
      <c r="H9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9">
        <f>MONTH(TBVendas[[#This Row],[Data da Venda]])</f>
        <v>2</v>
      </c>
      <c r="J99">
        <f>YEAR(TBVendas[[#This Row],[Data da Venda]])</f>
        <v>2019</v>
      </c>
      <c r="K99" t="str">
        <f>IF(TBVendas[[#This Row],[Data da Venda]]=TBVendas[[#This Row],[Data do Pagamento]], "Sim","Não")</f>
        <v>Não</v>
      </c>
    </row>
    <row r="100" spans="2:11" x14ac:dyDescent="0.25">
      <c r="B100" s="5">
        <v>43507</v>
      </c>
      <c r="C100">
        <v>86657720190</v>
      </c>
      <c r="D100" s="6">
        <v>663</v>
      </c>
      <c r="E100" s="5">
        <v>43537</v>
      </c>
      <c r="F100" s="5">
        <v>43537</v>
      </c>
      <c r="G100" s="7" t="s">
        <v>9</v>
      </c>
      <c r="H10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00">
        <f>MONTH(TBVendas[[#This Row],[Data da Venda]])</f>
        <v>2</v>
      </c>
      <c r="J100">
        <f>YEAR(TBVendas[[#This Row],[Data da Venda]])</f>
        <v>2019</v>
      </c>
      <c r="K100" t="str">
        <f>IF(TBVendas[[#This Row],[Data da Venda]]=TBVendas[[#This Row],[Data do Pagamento]], "Sim","Não")</f>
        <v>Não</v>
      </c>
    </row>
    <row r="101" spans="2:11" x14ac:dyDescent="0.25">
      <c r="B101" s="5">
        <v>43507</v>
      </c>
      <c r="C101">
        <v>86657720097</v>
      </c>
      <c r="D101" s="6">
        <v>1039</v>
      </c>
      <c r="E101" s="5">
        <v>43567</v>
      </c>
      <c r="F101" s="5">
        <v>43599</v>
      </c>
      <c r="G101" s="7" t="s">
        <v>8</v>
      </c>
      <c r="H101">
        <f ca="1">IF(TBVendas[[#This Row],[Data do Pagamento]]-TBVendas[[#This Row],[Data do Vencimento]]&gt;=0,TBVendas[[#This Row],[Data do Pagamento]]-TBVendas[[#This Row],[Data do Vencimento]],TODAY()-TBVendas[[#This Row],[Data do Vencimento]])</f>
        <v>32</v>
      </c>
      <c r="I101">
        <f>MONTH(TBVendas[[#This Row],[Data da Venda]])</f>
        <v>2</v>
      </c>
      <c r="J101">
        <f>YEAR(TBVendas[[#This Row],[Data da Venda]])</f>
        <v>2019</v>
      </c>
      <c r="K101" t="str">
        <f>IF(TBVendas[[#This Row],[Data da Venda]]=TBVendas[[#This Row],[Data do Pagamento]], "Sim","Não")</f>
        <v>Não</v>
      </c>
    </row>
    <row r="102" spans="2:11" x14ac:dyDescent="0.25">
      <c r="B102" s="5">
        <v>43509</v>
      </c>
      <c r="C102">
        <v>86657720058</v>
      </c>
      <c r="D102" s="6">
        <v>286</v>
      </c>
      <c r="E102" s="5">
        <v>43509</v>
      </c>
      <c r="F102" s="5">
        <v>43509</v>
      </c>
      <c r="G102" s="7" t="s">
        <v>7</v>
      </c>
      <c r="H10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02">
        <f>MONTH(TBVendas[[#This Row],[Data da Venda]])</f>
        <v>2</v>
      </c>
      <c r="J102">
        <f>YEAR(TBVendas[[#This Row],[Data da Venda]])</f>
        <v>2019</v>
      </c>
      <c r="K102" t="str">
        <f>IF(TBVendas[[#This Row],[Data da Venda]]=TBVendas[[#This Row],[Data do Pagamento]], "Sim","Não")</f>
        <v>Sim</v>
      </c>
    </row>
    <row r="103" spans="2:11" x14ac:dyDescent="0.25">
      <c r="B103" s="5">
        <v>43509</v>
      </c>
      <c r="C103">
        <v>86657720173</v>
      </c>
      <c r="D103" s="6">
        <v>1169</v>
      </c>
      <c r="E103" s="5">
        <v>43539</v>
      </c>
      <c r="F103" s="5">
        <v>43564</v>
      </c>
      <c r="G103" s="7" t="s">
        <v>8</v>
      </c>
      <c r="H103">
        <f ca="1">IF(TBVendas[[#This Row],[Data do Pagamento]]-TBVendas[[#This Row],[Data do Vencimento]]&gt;=0,TBVendas[[#This Row],[Data do Pagamento]]-TBVendas[[#This Row],[Data do Vencimento]],TODAY()-TBVendas[[#This Row],[Data do Vencimento]])</f>
        <v>25</v>
      </c>
      <c r="I103">
        <f>MONTH(TBVendas[[#This Row],[Data da Venda]])</f>
        <v>2</v>
      </c>
      <c r="J103">
        <f>YEAR(TBVendas[[#This Row],[Data da Venda]])</f>
        <v>2019</v>
      </c>
      <c r="K103" t="str">
        <f>IF(TBVendas[[#This Row],[Data da Venda]]=TBVendas[[#This Row],[Data do Pagamento]], "Sim","Não")</f>
        <v>Não</v>
      </c>
    </row>
    <row r="104" spans="2:11" x14ac:dyDescent="0.25">
      <c r="B104" s="5">
        <v>43509</v>
      </c>
      <c r="C104">
        <v>86657720146</v>
      </c>
      <c r="D104" s="6">
        <v>855</v>
      </c>
      <c r="E104" s="5">
        <v>43539</v>
      </c>
      <c r="F104" s="5">
        <v>43539</v>
      </c>
      <c r="G104" s="7" t="s">
        <v>7</v>
      </c>
      <c r="H10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04">
        <f>MONTH(TBVendas[[#This Row],[Data da Venda]])</f>
        <v>2</v>
      </c>
      <c r="J104">
        <f>YEAR(TBVendas[[#This Row],[Data da Venda]])</f>
        <v>2019</v>
      </c>
      <c r="K104" t="str">
        <f>IF(TBVendas[[#This Row],[Data da Venda]]=TBVendas[[#This Row],[Data do Pagamento]], "Sim","Não")</f>
        <v>Não</v>
      </c>
    </row>
    <row r="105" spans="2:11" x14ac:dyDescent="0.25">
      <c r="B105" s="5">
        <v>43512</v>
      </c>
      <c r="C105">
        <v>86657720132</v>
      </c>
      <c r="D105" s="6">
        <v>1033</v>
      </c>
      <c r="E105" s="5">
        <v>43512</v>
      </c>
      <c r="F105" s="5">
        <v>43512</v>
      </c>
      <c r="G105" s="7" t="s">
        <v>8</v>
      </c>
      <c r="H10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05">
        <f>MONTH(TBVendas[[#This Row],[Data da Venda]])</f>
        <v>2</v>
      </c>
      <c r="J105">
        <f>YEAR(TBVendas[[#This Row],[Data da Venda]])</f>
        <v>2019</v>
      </c>
      <c r="K105" t="str">
        <f>IF(TBVendas[[#This Row],[Data da Venda]]=TBVendas[[#This Row],[Data do Pagamento]], "Sim","Não")</f>
        <v>Sim</v>
      </c>
    </row>
    <row r="106" spans="2:11" x14ac:dyDescent="0.25">
      <c r="B106" s="5">
        <v>43512</v>
      </c>
      <c r="C106">
        <v>86657720091</v>
      </c>
      <c r="D106" s="6">
        <v>1335</v>
      </c>
      <c r="E106" s="5">
        <v>43542</v>
      </c>
      <c r="F106" s="5">
        <v>43542</v>
      </c>
      <c r="G106" s="7" t="s">
        <v>7</v>
      </c>
      <c r="H10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06">
        <f>MONTH(TBVendas[[#This Row],[Data da Venda]])</f>
        <v>2</v>
      </c>
      <c r="J106">
        <f>YEAR(TBVendas[[#This Row],[Data da Venda]])</f>
        <v>2019</v>
      </c>
      <c r="K106" t="str">
        <f>IF(TBVendas[[#This Row],[Data da Venda]]=TBVendas[[#This Row],[Data do Pagamento]], "Sim","Não")</f>
        <v>Não</v>
      </c>
    </row>
    <row r="107" spans="2:11" x14ac:dyDescent="0.25">
      <c r="B107" s="5">
        <v>43512</v>
      </c>
      <c r="C107">
        <v>86657720071</v>
      </c>
      <c r="D107" s="6">
        <v>120</v>
      </c>
      <c r="E107" s="5">
        <v>43572</v>
      </c>
      <c r="F107" s="5">
        <v>43572</v>
      </c>
      <c r="G107" s="7" t="s">
        <v>8</v>
      </c>
      <c r="H10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07">
        <f>MONTH(TBVendas[[#This Row],[Data da Venda]])</f>
        <v>2</v>
      </c>
      <c r="J107">
        <f>YEAR(TBVendas[[#This Row],[Data da Venda]])</f>
        <v>2019</v>
      </c>
      <c r="K107" t="str">
        <f>IF(TBVendas[[#This Row],[Data da Venda]]=TBVendas[[#This Row],[Data do Pagamento]], "Sim","Não")</f>
        <v>Não</v>
      </c>
    </row>
    <row r="108" spans="2:11" x14ac:dyDescent="0.25">
      <c r="B108" s="5">
        <v>43514</v>
      </c>
      <c r="C108">
        <v>86657720144</v>
      </c>
      <c r="D108" s="6">
        <v>884</v>
      </c>
      <c r="E108" s="5">
        <v>43514</v>
      </c>
      <c r="F108" s="5">
        <v>43514</v>
      </c>
      <c r="G108" s="7" t="s">
        <v>9</v>
      </c>
      <c r="H10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08">
        <f>MONTH(TBVendas[[#This Row],[Data da Venda]])</f>
        <v>2</v>
      </c>
      <c r="J108">
        <f>YEAR(TBVendas[[#This Row],[Data da Venda]])</f>
        <v>2019</v>
      </c>
      <c r="K108" t="str">
        <f>IF(TBVendas[[#This Row],[Data da Venda]]=TBVendas[[#This Row],[Data do Pagamento]], "Sim","Não")</f>
        <v>Sim</v>
      </c>
    </row>
    <row r="109" spans="2:11" x14ac:dyDescent="0.25">
      <c r="B109" s="5">
        <v>43514</v>
      </c>
      <c r="C109">
        <v>86657720128</v>
      </c>
      <c r="D109" s="6">
        <v>1006</v>
      </c>
      <c r="E109" s="5">
        <v>43514</v>
      </c>
      <c r="F109" s="5">
        <v>43514</v>
      </c>
      <c r="G109" s="7" t="s">
        <v>8</v>
      </c>
      <c r="H10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09">
        <f>MONTH(TBVendas[[#This Row],[Data da Venda]])</f>
        <v>2</v>
      </c>
      <c r="J109">
        <f>YEAR(TBVendas[[#This Row],[Data da Venda]])</f>
        <v>2019</v>
      </c>
      <c r="K109" t="str">
        <f>IF(TBVendas[[#This Row],[Data da Venda]]=TBVendas[[#This Row],[Data do Pagamento]], "Sim","Não")</f>
        <v>Sim</v>
      </c>
    </row>
    <row r="110" spans="2:11" x14ac:dyDescent="0.25">
      <c r="B110" s="5">
        <v>43514</v>
      </c>
      <c r="C110">
        <v>86657720236</v>
      </c>
      <c r="D110" s="6">
        <v>719</v>
      </c>
      <c r="E110" s="5">
        <v>43544</v>
      </c>
      <c r="F110" s="5">
        <v>43544</v>
      </c>
      <c r="G110" s="7" t="s">
        <v>9</v>
      </c>
      <c r="H11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10">
        <f>MONTH(TBVendas[[#This Row],[Data da Venda]])</f>
        <v>2</v>
      </c>
      <c r="J110">
        <f>YEAR(TBVendas[[#This Row],[Data da Venda]])</f>
        <v>2019</v>
      </c>
      <c r="K110" t="str">
        <f>IF(TBVendas[[#This Row],[Data da Venda]]=TBVendas[[#This Row],[Data do Pagamento]], "Sim","Não")</f>
        <v>Não</v>
      </c>
    </row>
    <row r="111" spans="2:11" x14ac:dyDescent="0.25">
      <c r="B111" s="5">
        <v>43515</v>
      </c>
      <c r="C111">
        <v>86657720063</v>
      </c>
      <c r="D111" s="6">
        <v>776</v>
      </c>
      <c r="E111" s="5">
        <v>43575</v>
      </c>
      <c r="F111" s="5">
        <v>43575</v>
      </c>
      <c r="G111" s="7" t="s">
        <v>9</v>
      </c>
      <c r="H11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11">
        <f>MONTH(TBVendas[[#This Row],[Data da Venda]])</f>
        <v>2</v>
      </c>
      <c r="J111">
        <f>YEAR(TBVendas[[#This Row],[Data da Venda]])</f>
        <v>2019</v>
      </c>
      <c r="K111" t="str">
        <f>IF(TBVendas[[#This Row],[Data da Venda]]=TBVendas[[#This Row],[Data do Pagamento]], "Sim","Não")</f>
        <v>Não</v>
      </c>
    </row>
    <row r="112" spans="2:11" x14ac:dyDescent="0.25">
      <c r="B112" s="5">
        <v>43515</v>
      </c>
      <c r="C112">
        <v>86657720125</v>
      </c>
      <c r="D112" s="6">
        <v>218</v>
      </c>
      <c r="E112" s="5">
        <v>43605</v>
      </c>
      <c r="F112" s="5">
        <v>43633</v>
      </c>
      <c r="G112" s="7" t="s">
        <v>8</v>
      </c>
      <c r="H112">
        <f ca="1">IF(TBVendas[[#This Row],[Data do Pagamento]]-TBVendas[[#This Row],[Data do Vencimento]]&gt;=0,TBVendas[[#This Row],[Data do Pagamento]]-TBVendas[[#This Row],[Data do Vencimento]],TODAY()-TBVendas[[#This Row],[Data do Vencimento]])</f>
        <v>28</v>
      </c>
      <c r="I112">
        <f>MONTH(TBVendas[[#This Row],[Data da Venda]])</f>
        <v>2</v>
      </c>
      <c r="J112">
        <f>YEAR(TBVendas[[#This Row],[Data da Venda]])</f>
        <v>2019</v>
      </c>
      <c r="K112" t="str">
        <f>IF(TBVendas[[#This Row],[Data da Venda]]=TBVendas[[#This Row],[Data do Pagamento]], "Sim","Não")</f>
        <v>Não</v>
      </c>
    </row>
    <row r="113" spans="2:11" x14ac:dyDescent="0.25">
      <c r="B113" s="5">
        <v>43516</v>
      </c>
      <c r="C113">
        <v>86657720167</v>
      </c>
      <c r="D113" s="6">
        <v>404</v>
      </c>
      <c r="E113" s="5">
        <v>43546</v>
      </c>
      <c r="F113" s="5">
        <v>43558</v>
      </c>
      <c r="G113" s="7" t="s">
        <v>9</v>
      </c>
      <c r="H113">
        <f ca="1">IF(TBVendas[[#This Row],[Data do Pagamento]]-TBVendas[[#This Row],[Data do Vencimento]]&gt;=0,TBVendas[[#This Row],[Data do Pagamento]]-TBVendas[[#This Row],[Data do Vencimento]],TODAY()-TBVendas[[#This Row],[Data do Vencimento]])</f>
        <v>12</v>
      </c>
      <c r="I113">
        <f>MONTH(TBVendas[[#This Row],[Data da Venda]])</f>
        <v>2</v>
      </c>
      <c r="J113">
        <f>YEAR(TBVendas[[#This Row],[Data da Venda]])</f>
        <v>2019</v>
      </c>
      <c r="K113" t="str">
        <f>IF(TBVendas[[#This Row],[Data da Venda]]=TBVendas[[#This Row],[Data do Pagamento]], "Sim","Não")</f>
        <v>Não</v>
      </c>
    </row>
    <row r="114" spans="2:11" x14ac:dyDescent="0.25">
      <c r="B114" s="5">
        <v>43516</v>
      </c>
      <c r="C114">
        <v>86657720257</v>
      </c>
      <c r="D114" s="6">
        <v>693</v>
      </c>
      <c r="E114" s="5">
        <v>43576</v>
      </c>
      <c r="F114" s="5">
        <v>43576</v>
      </c>
      <c r="G114" s="7" t="s">
        <v>7</v>
      </c>
      <c r="H11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14">
        <f>MONTH(TBVendas[[#This Row],[Data da Venda]])</f>
        <v>2</v>
      </c>
      <c r="J114">
        <f>YEAR(TBVendas[[#This Row],[Data da Venda]])</f>
        <v>2019</v>
      </c>
      <c r="K114" t="str">
        <f>IF(TBVendas[[#This Row],[Data da Venda]]=TBVendas[[#This Row],[Data do Pagamento]], "Sim","Não")</f>
        <v>Não</v>
      </c>
    </row>
    <row r="115" spans="2:11" x14ac:dyDescent="0.25">
      <c r="B115" s="5">
        <v>43516</v>
      </c>
      <c r="C115">
        <v>86657720236</v>
      </c>
      <c r="D115" s="6">
        <v>1439</v>
      </c>
      <c r="E115" s="5">
        <v>43576</v>
      </c>
      <c r="F115" s="5">
        <v>43576</v>
      </c>
      <c r="G115" s="7" t="s">
        <v>7</v>
      </c>
      <c r="H11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15">
        <f>MONTH(TBVendas[[#This Row],[Data da Venda]])</f>
        <v>2</v>
      </c>
      <c r="J115">
        <f>YEAR(TBVendas[[#This Row],[Data da Venda]])</f>
        <v>2019</v>
      </c>
      <c r="K115" t="str">
        <f>IF(TBVendas[[#This Row],[Data da Venda]]=TBVendas[[#This Row],[Data do Pagamento]], "Sim","Não")</f>
        <v>Não</v>
      </c>
    </row>
    <row r="116" spans="2:11" x14ac:dyDescent="0.25">
      <c r="B116" s="5">
        <v>43517</v>
      </c>
      <c r="C116">
        <v>86657720149</v>
      </c>
      <c r="D116" s="6">
        <v>98</v>
      </c>
      <c r="E116" s="5">
        <v>43517</v>
      </c>
      <c r="F116" s="5">
        <v>43556</v>
      </c>
      <c r="G116" s="7" t="s">
        <v>8</v>
      </c>
      <c r="H116">
        <f ca="1">IF(TBVendas[[#This Row],[Data do Pagamento]]-TBVendas[[#This Row],[Data do Vencimento]]&gt;=0,TBVendas[[#This Row],[Data do Pagamento]]-TBVendas[[#This Row],[Data do Vencimento]],TODAY()-TBVendas[[#This Row],[Data do Vencimento]])</f>
        <v>39</v>
      </c>
      <c r="I116">
        <f>MONTH(TBVendas[[#This Row],[Data da Venda]])</f>
        <v>2</v>
      </c>
      <c r="J116">
        <f>YEAR(TBVendas[[#This Row],[Data da Venda]])</f>
        <v>2019</v>
      </c>
      <c r="K116" t="str">
        <f>IF(TBVendas[[#This Row],[Data da Venda]]=TBVendas[[#This Row],[Data do Pagamento]], "Sim","Não")</f>
        <v>Não</v>
      </c>
    </row>
    <row r="117" spans="2:11" x14ac:dyDescent="0.25">
      <c r="B117" s="5">
        <v>43517</v>
      </c>
      <c r="C117">
        <v>86657720097</v>
      </c>
      <c r="D117" s="6">
        <v>1131</v>
      </c>
      <c r="E117" s="5">
        <v>43547</v>
      </c>
      <c r="F117" s="5">
        <v>43547</v>
      </c>
      <c r="G117" s="7" t="s">
        <v>8</v>
      </c>
      <c r="H11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17">
        <f>MONTH(TBVendas[[#This Row],[Data da Venda]])</f>
        <v>2</v>
      </c>
      <c r="J117">
        <f>YEAR(TBVendas[[#This Row],[Data da Venda]])</f>
        <v>2019</v>
      </c>
      <c r="K117" t="str">
        <f>IF(TBVendas[[#This Row],[Data da Venda]]=TBVendas[[#This Row],[Data do Pagamento]], "Sim","Não")</f>
        <v>Não</v>
      </c>
    </row>
    <row r="118" spans="2:11" x14ac:dyDescent="0.25">
      <c r="B118" s="5">
        <v>43517</v>
      </c>
      <c r="C118">
        <v>86657720124</v>
      </c>
      <c r="D118" s="6">
        <v>67</v>
      </c>
      <c r="E118" s="5">
        <v>43547</v>
      </c>
      <c r="F118" s="5">
        <v>43586</v>
      </c>
      <c r="G118" s="7" t="s">
        <v>7</v>
      </c>
      <c r="H118">
        <f ca="1">IF(TBVendas[[#This Row],[Data do Pagamento]]-TBVendas[[#This Row],[Data do Vencimento]]&gt;=0,TBVendas[[#This Row],[Data do Pagamento]]-TBVendas[[#This Row],[Data do Vencimento]],TODAY()-TBVendas[[#This Row],[Data do Vencimento]])</f>
        <v>39</v>
      </c>
      <c r="I118">
        <f>MONTH(TBVendas[[#This Row],[Data da Venda]])</f>
        <v>2</v>
      </c>
      <c r="J118">
        <f>YEAR(TBVendas[[#This Row],[Data da Venda]])</f>
        <v>2019</v>
      </c>
      <c r="K118" t="str">
        <f>IF(TBVendas[[#This Row],[Data da Venda]]=TBVendas[[#This Row],[Data do Pagamento]], "Sim","Não")</f>
        <v>Não</v>
      </c>
    </row>
    <row r="119" spans="2:11" x14ac:dyDescent="0.25">
      <c r="B119" s="5">
        <v>43517</v>
      </c>
      <c r="C119">
        <v>86657720101</v>
      </c>
      <c r="D119" s="6">
        <v>844</v>
      </c>
      <c r="E119" s="5">
        <v>43577</v>
      </c>
      <c r="F119" s="5">
        <v>43577</v>
      </c>
      <c r="G119" s="7" t="s">
        <v>9</v>
      </c>
      <c r="H11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19">
        <f>MONTH(TBVendas[[#This Row],[Data da Venda]])</f>
        <v>2</v>
      </c>
      <c r="J119">
        <f>YEAR(TBVendas[[#This Row],[Data da Venda]])</f>
        <v>2019</v>
      </c>
      <c r="K119" t="str">
        <f>IF(TBVendas[[#This Row],[Data da Venda]]=TBVendas[[#This Row],[Data do Pagamento]], "Sim","Não")</f>
        <v>Não</v>
      </c>
    </row>
    <row r="120" spans="2:11" x14ac:dyDescent="0.25">
      <c r="B120" s="5">
        <v>43518</v>
      </c>
      <c r="C120">
        <v>86657720205</v>
      </c>
      <c r="D120" s="6">
        <v>396</v>
      </c>
      <c r="E120" s="5">
        <v>43578</v>
      </c>
      <c r="F120" s="5">
        <v>43592</v>
      </c>
      <c r="G120" s="7" t="s">
        <v>7</v>
      </c>
      <c r="H120">
        <f ca="1">IF(TBVendas[[#This Row],[Data do Pagamento]]-TBVendas[[#This Row],[Data do Vencimento]]&gt;=0,TBVendas[[#This Row],[Data do Pagamento]]-TBVendas[[#This Row],[Data do Vencimento]],TODAY()-TBVendas[[#This Row],[Data do Vencimento]])</f>
        <v>14</v>
      </c>
      <c r="I120">
        <f>MONTH(TBVendas[[#This Row],[Data da Venda]])</f>
        <v>2</v>
      </c>
      <c r="J120">
        <f>YEAR(TBVendas[[#This Row],[Data da Venda]])</f>
        <v>2019</v>
      </c>
      <c r="K120" t="str">
        <f>IF(TBVendas[[#This Row],[Data da Venda]]=TBVendas[[#This Row],[Data do Pagamento]], "Sim","Não")</f>
        <v>Não</v>
      </c>
    </row>
    <row r="121" spans="2:11" x14ac:dyDescent="0.25">
      <c r="B121" s="5">
        <v>43519</v>
      </c>
      <c r="C121">
        <v>86657720126</v>
      </c>
      <c r="D121" s="6">
        <v>860</v>
      </c>
      <c r="E121" s="5">
        <v>43519</v>
      </c>
      <c r="F121" s="5">
        <v>43519</v>
      </c>
      <c r="G121" s="7" t="s">
        <v>7</v>
      </c>
      <c r="H12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21">
        <f>MONTH(TBVendas[[#This Row],[Data da Venda]])</f>
        <v>2</v>
      </c>
      <c r="J121">
        <f>YEAR(TBVendas[[#This Row],[Data da Venda]])</f>
        <v>2019</v>
      </c>
      <c r="K121" t="str">
        <f>IF(TBVendas[[#This Row],[Data da Venda]]=TBVendas[[#This Row],[Data do Pagamento]], "Sim","Não")</f>
        <v>Sim</v>
      </c>
    </row>
    <row r="122" spans="2:11" x14ac:dyDescent="0.25">
      <c r="B122" s="5">
        <v>43520</v>
      </c>
      <c r="C122">
        <v>86657720120</v>
      </c>
      <c r="D122" s="6">
        <v>741</v>
      </c>
      <c r="E122" s="5">
        <v>43520</v>
      </c>
      <c r="F122" s="5">
        <v>43520</v>
      </c>
      <c r="G122" s="7" t="s">
        <v>9</v>
      </c>
      <c r="H12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22">
        <f>MONTH(TBVendas[[#This Row],[Data da Venda]])</f>
        <v>2</v>
      </c>
      <c r="J122">
        <f>YEAR(TBVendas[[#This Row],[Data da Venda]])</f>
        <v>2019</v>
      </c>
      <c r="K122" t="str">
        <f>IF(TBVendas[[#This Row],[Data da Venda]]=TBVendas[[#This Row],[Data do Pagamento]], "Sim","Não")</f>
        <v>Sim</v>
      </c>
    </row>
    <row r="123" spans="2:11" x14ac:dyDescent="0.25">
      <c r="B123" s="5">
        <v>43520</v>
      </c>
      <c r="C123">
        <v>86657720132</v>
      </c>
      <c r="D123" s="6">
        <v>601</v>
      </c>
      <c r="E123" s="5">
        <v>43580</v>
      </c>
      <c r="F123" s="5">
        <v>43580</v>
      </c>
      <c r="G123" s="7" t="s">
        <v>8</v>
      </c>
      <c r="H12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23">
        <f>MONTH(TBVendas[[#This Row],[Data da Venda]])</f>
        <v>2</v>
      </c>
      <c r="J123">
        <f>YEAR(TBVendas[[#This Row],[Data da Venda]])</f>
        <v>2019</v>
      </c>
      <c r="K123" t="str">
        <f>IF(TBVendas[[#This Row],[Data da Venda]]=TBVendas[[#This Row],[Data do Pagamento]], "Sim","Não")</f>
        <v>Não</v>
      </c>
    </row>
    <row r="124" spans="2:11" x14ac:dyDescent="0.25">
      <c r="B124" s="5">
        <v>43520</v>
      </c>
      <c r="C124">
        <v>86657720164</v>
      </c>
      <c r="D124" s="6">
        <v>869</v>
      </c>
      <c r="E124" s="5">
        <v>43580</v>
      </c>
      <c r="F124" s="5">
        <v>43580</v>
      </c>
      <c r="G124" s="7" t="s">
        <v>7</v>
      </c>
      <c r="H12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24">
        <f>MONTH(TBVendas[[#This Row],[Data da Venda]])</f>
        <v>2</v>
      </c>
      <c r="J124">
        <f>YEAR(TBVendas[[#This Row],[Data da Venda]])</f>
        <v>2019</v>
      </c>
      <c r="K124" t="str">
        <f>IF(TBVendas[[#This Row],[Data da Venda]]=TBVendas[[#This Row],[Data do Pagamento]], "Sim","Não")</f>
        <v>Não</v>
      </c>
    </row>
    <row r="125" spans="2:11" x14ac:dyDescent="0.25">
      <c r="B125" s="5">
        <v>43520</v>
      </c>
      <c r="C125">
        <v>86657720052</v>
      </c>
      <c r="D125" s="6">
        <v>594</v>
      </c>
      <c r="E125" s="5">
        <v>43610</v>
      </c>
      <c r="F125" s="5">
        <v>43627</v>
      </c>
      <c r="G125" s="7" t="s">
        <v>8</v>
      </c>
      <c r="H125">
        <f ca="1">IF(TBVendas[[#This Row],[Data do Pagamento]]-TBVendas[[#This Row],[Data do Vencimento]]&gt;=0,TBVendas[[#This Row],[Data do Pagamento]]-TBVendas[[#This Row],[Data do Vencimento]],TODAY()-TBVendas[[#This Row],[Data do Vencimento]])</f>
        <v>17</v>
      </c>
      <c r="I125">
        <f>MONTH(TBVendas[[#This Row],[Data da Venda]])</f>
        <v>2</v>
      </c>
      <c r="J125">
        <f>YEAR(TBVendas[[#This Row],[Data da Venda]])</f>
        <v>2019</v>
      </c>
      <c r="K125" t="str">
        <f>IF(TBVendas[[#This Row],[Data da Venda]]=TBVendas[[#This Row],[Data do Pagamento]], "Sim","Não")</f>
        <v>Não</v>
      </c>
    </row>
    <row r="126" spans="2:11" x14ac:dyDescent="0.25">
      <c r="B126" s="5">
        <v>43520</v>
      </c>
      <c r="C126">
        <v>86657720237</v>
      </c>
      <c r="D126" s="6">
        <v>1300</v>
      </c>
      <c r="E126" s="5">
        <v>43610</v>
      </c>
      <c r="F126" s="5">
        <v>43630</v>
      </c>
      <c r="G126" s="7" t="s">
        <v>9</v>
      </c>
      <c r="H126">
        <f ca="1">IF(TBVendas[[#This Row],[Data do Pagamento]]-TBVendas[[#This Row],[Data do Vencimento]]&gt;=0,TBVendas[[#This Row],[Data do Pagamento]]-TBVendas[[#This Row],[Data do Vencimento]],TODAY()-TBVendas[[#This Row],[Data do Vencimento]])</f>
        <v>20</v>
      </c>
      <c r="I126">
        <f>MONTH(TBVendas[[#This Row],[Data da Venda]])</f>
        <v>2</v>
      </c>
      <c r="J126">
        <f>YEAR(TBVendas[[#This Row],[Data da Venda]])</f>
        <v>2019</v>
      </c>
      <c r="K126" t="str">
        <f>IF(TBVendas[[#This Row],[Data da Venda]]=TBVendas[[#This Row],[Data do Pagamento]], "Sim","Não")</f>
        <v>Não</v>
      </c>
    </row>
    <row r="127" spans="2:11" x14ac:dyDescent="0.25">
      <c r="B127" s="5">
        <v>43521</v>
      </c>
      <c r="C127">
        <v>86657720153</v>
      </c>
      <c r="D127" s="6">
        <v>612</v>
      </c>
      <c r="E127" s="5">
        <v>43551</v>
      </c>
      <c r="F127" s="5">
        <v>43551</v>
      </c>
      <c r="G127" s="7" t="s">
        <v>8</v>
      </c>
      <c r="H12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27">
        <f>MONTH(TBVendas[[#This Row],[Data da Venda]])</f>
        <v>2</v>
      </c>
      <c r="J127">
        <f>YEAR(TBVendas[[#This Row],[Data da Venda]])</f>
        <v>2019</v>
      </c>
      <c r="K127" t="str">
        <f>IF(TBVendas[[#This Row],[Data da Venda]]=TBVendas[[#This Row],[Data do Pagamento]], "Sim","Não")</f>
        <v>Não</v>
      </c>
    </row>
    <row r="128" spans="2:11" x14ac:dyDescent="0.25">
      <c r="B128" s="5">
        <v>43522</v>
      </c>
      <c r="C128">
        <v>86657720108</v>
      </c>
      <c r="D128" s="6">
        <v>130</v>
      </c>
      <c r="E128" s="5">
        <v>43522</v>
      </c>
      <c r="F128" s="5">
        <v>43522</v>
      </c>
      <c r="G128" s="7" t="s">
        <v>7</v>
      </c>
      <c r="H12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28">
        <f>MONTH(TBVendas[[#This Row],[Data da Venda]])</f>
        <v>2</v>
      </c>
      <c r="J128">
        <f>YEAR(TBVendas[[#This Row],[Data da Venda]])</f>
        <v>2019</v>
      </c>
      <c r="K128" t="str">
        <f>IF(TBVendas[[#This Row],[Data da Venda]]=TBVendas[[#This Row],[Data do Pagamento]], "Sim","Não")</f>
        <v>Sim</v>
      </c>
    </row>
    <row r="129" spans="2:11" x14ac:dyDescent="0.25">
      <c r="B129" s="5">
        <v>43522</v>
      </c>
      <c r="C129">
        <v>86657720241</v>
      </c>
      <c r="D129" s="6">
        <v>328</v>
      </c>
      <c r="E129" s="5">
        <v>43552</v>
      </c>
      <c r="F129" s="5">
        <v>43557</v>
      </c>
      <c r="G129" s="7" t="s">
        <v>9</v>
      </c>
      <c r="H129">
        <f ca="1">IF(TBVendas[[#This Row],[Data do Pagamento]]-TBVendas[[#This Row],[Data do Vencimento]]&gt;=0,TBVendas[[#This Row],[Data do Pagamento]]-TBVendas[[#This Row],[Data do Vencimento]],TODAY()-TBVendas[[#This Row],[Data do Vencimento]])</f>
        <v>5</v>
      </c>
      <c r="I129">
        <f>MONTH(TBVendas[[#This Row],[Data da Venda]])</f>
        <v>2</v>
      </c>
      <c r="J129">
        <f>YEAR(TBVendas[[#This Row],[Data da Venda]])</f>
        <v>2019</v>
      </c>
      <c r="K129" t="str">
        <f>IF(TBVendas[[#This Row],[Data da Venda]]=TBVendas[[#This Row],[Data do Pagamento]], "Sim","Não")</f>
        <v>Não</v>
      </c>
    </row>
    <row r="130" spans="2:11" x14ac:dyDescent="0.25">
      <c r="B130" s="5">
        <v>43522</v>
      </c>
      <c r="C130">
        <v>86657720065</v>
      </c>
      <c r="D130" s="6">
        <v>1055</v>
      </c>
      <c r="E130" s="5">
        <v>43582</v>
      </c>
      <c r="F130" s="5">
        <v>43607</v>
      </c>
      <c r="G130" s="7" t="s">
        <v>9</v>
      </c>
      <c r="H130">
        <f ca="1">IF(TBVendas[[#This Row],[Data do Pagamento]]-TBVendas[[#This Row],[Data do Vencimento]]&gt;=0,TBVendas[[#This Row],[Data do Pagamento]]-TBVendas[[#This Row],[Data do Vencimento]],TODAY()-TBVendas[[#This Row],[Data do Vencimento]])</f>
        <v>25</v>
      </c>
      <c r="I130">
        <f>MONTH(TBVendas[[#This Row],[Data da Venda]])</f>
        <v>2</v>
      </c>
      <c r="J130">
        <f>YEAR(TBVendas[[#This Row],[Data da Venda]])</f>
        <v>2019</v>
      </c>
      <c r="K130" t="str">
        <f>IF(TBVendas[[#This Row],[Data da Venda]]=TBVendas[[#This Row],[Data do Pagamento]], "Sim","Não")</f>
        <v>Não</v>
      </c>
    </row>
    <row r="131" spans="2:11" x14ac:dyDescent="0.25">
      <c r="B131" s="5">
        <v>43524</v>
      </c>
      <c r="C131">
        <v>86657720052</v>
      </c>
      <c r="D131" s="6">
        <v>720</v>
      </c>
      <c r="E131" s="5">
        <v>43524</v>
      </c>
      <c r="F131" s="5">
        <v>43524</v>
      </c>
      <c r="G131" s="7" t="s">
        <v>8</v>
      </c>
      <c r="H13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31">
        <f>MONTH(TBVendas[[#This Row],[Data da Venda]])</f>
        <v>2</v>
      </c>
      <c r="J131">
        <f>YEAR(TBVendas[[#This Row],[Data da Venda]])</f>
        <v>2019</v>
      </c>
      <c r="K131" t="str">
        <f>IF(TBVendas[[#This Row],[Data da Venda]]=TBVendas[[#This Row],[Data do Pagamento]], "Sim","Não")</f>
        <v>Sim</v>
      </c>
    </row>
    <row r="132" spans="2:11" x14ac:dyDescent="0.25">
      <c r="B132" s="5">
        <v>43524</v>
      </c>
      <c r="C132">
        <v>86657720192</v>
      </c>
      <c r="D132" s="6">
        <v>128</v>
      </c>
      <c r="E132" s="5">
        <v>43554</v>
      </c>
      <c r="F132" s="5">
        <v>43554</v>
      </c>
      <c r="G132" s="7" t="s">
        <v>8</v>
      </c>
      <c r="H13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32">
        <f>MONTH(TBVendas[[#This Row],[Data da Venda]])</f>
        <v>2</v>
      </c>
      <c r="J132">
        <f>YEAR(TBVendas[[#This Row],[Data da Venda]])</f>
        <v>2019</v>
      </c>
      <c r="K132" t="str">
        <f>IF(TBVendas[[#This Row],[Data da Venda]]=TBVendas[[#This Row],[Data do Pagamento]], "Sim","Não")</f>
        <v>Não</v>
      </c>
    </row>
    <row r="133" spans="2:11" x14ac:dyDescent="0.25">
      <c r="B133" s="5">
        <v>43524</v>
      </c>
      <c r="C133">
        <v>86657720055</v>
      </c>
      <c r="D133" s="6">
        <v>664</v>
      </c>
      <c r="E133" s="5">
        <v>43584</v>
      </c>
      <c r="F133" s="5">
        <v>43601</v>
      </c>
      <c r="G133" s="7" t="s">
        <v>8</v>
      </c>
      <c r="H133">
        <f ca="1">IF(TBVendas[[#This Row],[Data do Pagamento]]-TBVendas[[#This Row],[Data do Vencimento]]&gt;=0,TBVendas[[#This Row],[Data do Pagamento]]-TBVendas[[#This Row],[Data do Vencimento]],TODAY()-TBVendas[[#This Row],[Data do Vencimento]])</f>
        <v>17</v>
      </c>
      <c r="I133">
        <f>MONTH(TBVendas[[#This Row],[Data da Venda]])</f>
        <v>2</v>
      </c>
      <c r="J133">
        <f>YEAR(TBVendas[[#This Row],[Data da Venda]])</f>
        <v>2019</v>
      </c>
      <c r="K133" t="str">
        <f>IF(TBVendas[[#This Row],[Data da Venda]]=TBVendas[[#This Row],[Data do Pagamento]], "Sim","Não")</f>
        <v>Não</v>
      </c>
    </row>
    <row r="134" spans="2:11" x14ac:dyDescent="0.25">
      <c r="B134" s="5">
        <v>43524</v>
      </c>
      <c r="C134">
        <v>86657720239</v>
      </c>
      <c r="D134" s="6">
        <v>719</v>
      </c>
      <c r="E134" s="5">
        <v>43584</v>
      </c>
      <c r="F134" s="5">
        <v>43584</v>
      </c>
      <c r="G134" s="7" t="s">
        <v>9</v>
      </c>
      <c r="H13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34">
        <f>MONTH(TBVendas[[#This Row],[Data da Venda]])</f>
        <v>2</v>
      </c>
      <c r="J134">
        <f>YEAR(TBVendas[[#This Row],[Data da Venda]])</f>
        <v>2019</v>
      </c>
      <c r="K134" t="str">
        <f>IF(TBVendas[[#This Row],[Data da Venda]]=TBVendas[[#This Row],[Data do Pagamento]], "Sim","Não")</f>
        <v>Não</v>
      </c>
    </row>
    <row r="135" spans="2:11" x14ac:dyDescent="0.25">
      <c r="B135" s="5">
        <v>43525</v>
      </c>
      <c r="C135">
        <v>86657720187</v>
      </c>
      <c r="D135" s="6">
        <v>350</v>
      </c>
      <c r="E135" s="5">
        <v>43525</v>
      </c>
      <c r="F135" s="5">
        <v>43525</v>
      </c>
      <c r="G135" s="7" t="s">
        <v>7</v>
      </c>
      <c r="H13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35">
        <f>MONTH(TBVendas[[#This Row],[Data da Venda]])</f>
        <v>3</v>
      </c>
      <c r="J135">
        <f>YEAR(TBVendas[[#This Row],[Data da Venda]])</f>
        <v>2019</v>
      </c>
      <c r="K135" t="str">
        <f>IF(TBVendas[[#This Row],[Data da Venda]]=TBVendas[[#This Row],[Data do Pagamento]], "Sim","Não")</f>
        <v>Sim</v>
      </c>
    </row>
    <row r="136" spans="2:11" x14ac:dyDescent="0.25">
      <c r="B136" s="5">
        <v>43525</v>
      </c>
      <c r="C136">
        <v>86657720100</v>
      </c>
      <c r="D136" s="6">
        <v>266</v>
      </c>
      <c r="E136" s="5">
        <v>43525</v>
      </c>
      <c r="F136" s="5">
        <v>43525</v>
      </c>
      <c r="G136" s="7" t="s">
        <v>8</v>
      </c>
      <c r="H13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36">
        <f>MONTH(TBVendas[[#This Row],[Data da Venda]])</f>
        <v>3</v>
      </c>
      <c r="J136">
        <f>YEAR(TBVendas[[#This Row],[Data da Venda]])</f>
        <v>2019</v>
      </c>
      <c r="K136" t="str">
        <f>IF(TBVendas[[#This Row],[Data da Venda]]=TBVendas[[#This Row],[Data do Pagamento]], "Sim","Não")</f>
        <v>Sim</v>
      </c>
    </row>
    <row r="137" spans="2:11" x14ac:dyDescent="0.25">
      <c r="B137" s="5">
        <v>43525</v>
      </c>
      <c r="C137">
        <v>86657720177</v>
      </c>
      <c r="D137" s="6">
        <v>748</v>
      </c>
      <c r="E137" s="5">
        <v>43555</v>
      </c>
      <c r="F137" s="5">
        <v>43555</v>
      </c>
      <c r="G137" s="7" t="s">
        <v>8</v>
      </c>
      <c r="H13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37">
        <f>MONTH(TBVendas[[#This Row],[Data da Venda]])</f>
        <v>3</v>
      </c>
      <c r="J137">
        <f>YEAR(TBVendas[[#This Row],[Data da Venda]])</f>
        <v>2019</v>
      </c>
      <c r="K137" t="str">
        <f>IF(TBVendas[[#This Row],[Data da Venda]]=TBVendas[[#This Row],[Data do Pagamento]], "Sim","Não")</f>
        <v>Não</v>
      </c>
    </row>
    <row r="138" spans="2:11" x14ac:dyDescent="0.25">
      <c r="B138" s="5">
        <v>43525</v>
      </c>
      <c r="C138">
        <v>86657720073</v>
      </c>
      <c r="D138" s="6">
        <v>454</v>
      </c>
      <c r="E138" s="5">
        <v>43585</v>
      </c>
      <c r="F138" s="5">
        <v>43585</v>
      </c>
      <c r="G138" s="7" t="s">
        <v>9</v>
      </c>
      <c r="H13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38">
        <f>MONTH(TBVendas[[#This Row],[Data da Venda]])</f>
        <v>3</v>
      </c>
      <c r="J138">
        <f>YEAR(TBVendas[[#This Row],[Data da Venda]])</f>
        <v>2019</v>
      </c>
      <c r="K138" t="str">
        <f>IF(TBVendas[[#This Row],[Data da Venda]]=TBVendas[[#This Row],[Data do Pagamento]], "Sim","Não")</f>
        <v>Não</v>
      </c>
    </row>
    <row r="139" spans="2:11" x14ac:dyDescent="0.25">
      <c r="B139" s="5">
        <v>43525</v>
      </c>
      <c r="C139">
        <v>86657720195</v>
      </c>
      <c r="D139" s="6">
        <v>1299</v>
      </c>
      <c r="E139" s="5">
        <v>43585</v>
      </c>
      <c r="F139" s="5">
        <v>43616</v>
      </c>
      <c r="G139" s="7" t="s">
        <v>8</v>
      </c>
      <c r="H139">
        <f ca="1">IF(TBVendas[[#This Row],[Data do Pagamento]]-TBVendas[[#This Row],[Data do Vencimento]]&gt;=0,TBVendas[[#This Row],[Data do Pagamento]]-TBVendas[[#This Row],[Data do Vencimento]],TODAY()-TBVendas[[#This Row],[Data do Vencimento]])</f>
        <v>31</v>
      </c>
      <c r="I139">
        <f>MONTH(TBVendas[[#This Row],[Data da Venda]])</f>
        <v>3</v>
      </c>
      <c r="J139">
        <f>YEAR(TBVendas[[#This Row],[Data da Venda]])</f>
        <v>2019</v>
      </c>
      <c r="K139" t="str">
        <f>IF(TBVendas[[#This Row],[Data da Venda]]=TBVendas[[#This Row],[Data do Pagamento]], "Sim","Não")</f>
        <v>Não</v>
      </c>
    </row>
    <row r="140" spans="2:11" x14ac:dyDescent="0.25">
      <c r="B140" s="5">
        <v>43525</v>
      </c>
      <c r="C140">
        <v>86657720071</v>
      </c>
      <c r="D140" s="6">
        <v>1174</v>
      </c>
      <c r="E140" s="5">
        <v>43615</v>
      </c>
      <c r="F140" s="5">
        <v>43637</v>
      </c>
      <c r="G140" s="7" t="s">
        <v>8</v>
      </c>
      <c r="H140">
        <f ca="1">IF(TBVendas[[#This Row],[Data do Pagamento]]-TBVendas[[#This Row],[Data do Vencimento]]&gt;=0,TBVendas[[#This Row],[Data do Pagamento]]-TBVendas[[#This Row],[Data do Vencimento]],TODAY()-TBVendas[[#This Row],[Data do Vencimento]])</f>
        <v>22</v>
      </c>
      <c r="I140">
        <f>MONTH(TBVendas[[#This Row],[Data da Venda]])</f>
        <v>3</v>
      </c>
      <c r="J140">
        <f>YEAR(TBVendas[[#This Row],[Data da Venda]])</f>
        <v>2019</v>
      </c>
      <c r="K140" t="str">
        <f>IF(TBVendas[[#This Row],[Data da Venda]]=TBVendas[[#This Row],[Data do Pagamento]], "Sim","Não")</f>
        <v>Não</v>
      </c>
    </row>
    <row r="141" spans="2:11" x14ac:dyDescent="0.25">
      <c r="B141" s="5">
        <v>43525</v>
      </c>
      <c r="C141">
        <v>86657720070</v>
      </c>
      <c r="D141" s="6">
        <v>614</v>
      </c>
      <c r="E141" s="5">
        <v>43615</v>
      </c>
      <c r="F141" s="5">
        <v>43615</v>
      </c>
      <c r="G141" s="7" t="s">
        <v>7</v>
      </c>
      <c r="H14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41">
        <f>MONTH(TBVendas[[#This Row],[Data da Venda]])</f>
        <v>3</v>
      </c>
      <c r="J141">
        <f>YEAR(TBVendas[[#This Row],[Data da Venda]])</f>
        <v>2019</v>
      </c>
      <c r="K141" t="str">
        <f>IF(TBVendas[[#This Row],[Data da Venda]]=TBVendas[[#This Row],[Data do Pagamento]], "Sim","Não")</f>
        <v>Não</v>
      </c>
    </row>
    <row r="142" spans="2:11" x14ac:dyDescent="0.25">
      <c r="B142" s="5">
        <v>43526</v>
      </c>
      <c r="C142">
        <v>86657720192</v>
      </c>
      <c r="D142" s="6">
        <v>1368</v>
      </c>
      <c r="E142" s="5">
        <v>43556</v>
      </c>
      <c r="F142" s="5">
        <v>43556</v>
      </c>
      <c r="G142" s="7" t="s">
        <v>7</v>
      </c>
      <c r="H14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42">
        <f>MONTH(TBVendas[[#This Row],[Data da Venda]])</f>
        <v>3</v>
      </c>
      <c r="J142">
        <f>YEAR(TBVendas[[#This Row],[Data da Venda]])</f>
        <v>2019</v>
      </c>
      <c r="K142" t="str">
        <f>IF(TBVendas[[#This Row],[Data da Venda]]=TBVendas[[#This Row],[Data do Pagamento]], "Sim","Não")</f>
        <v>Não</v>
      </c>
    </row>
    <row r="143" spans="2:11" x14ac:dyDescent="0.25">
      <c r="B143" s="5">
        <v>43527</v>
      </c>
      <c r="C143">
        <v>86657720066</v>
      </c>
      <c r="D143" s="6">
        <v>1340</v>
      </c>
      <c r="E143" s="5">
        <v>43557</v>
      </c>
      <c r="F143" s="5">
        <v>43557</v>
      </c>
      <c r="G143" s="7" t="s">
        <v>9</v>
      </c>
      <c r="H14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43">
        <f>MONTH(TBVendas[[#This Row],[Data da Venda]])</f>
        <v>3</v>
      </c>
      <c r="J143">
        <f>YEAR(TBVendas[[#This Row],[Data da Venda]])</f>
        <v>2019</v>
      </c>
      <c r="K143" t="str">
        <f>IF(TBVendas[[#This Row],[Data da Venda]]=TBVendas[[#This Row],[Data do Pagamento]], "Sim","Não")</f>
        <v>Não</v>
      </c>
    </row>
    <row r="144" spans="2:11" x14ac:dyDescent="0.25">
      <c r="B144" s="5">
        <v>43527</v>
      </c>
      <c r="C144">
        <v>86657720092</v>
      </c>
      <c r="D144" s="6">
        <v>419</v>
      </c>
      <c r="E144" s="5">
        <v>43557</v>
      </c>
      <c r="F144" s="5">
        <v>43557</v>
      </c>
      <c r="G144" s="7" t="s">
        <v>8</v>
      </c>
      <c r="H14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44">
        <f>MONTH(TBVendas[[#This Row],[Data da Venda]])</f>
        <v>3</v>
      </c>
      <c r="J144">
        <f>YEAR(TBVendas[[#This Row],[Data da Venda]])</f>
        <v>2019</v>
      </c>
      <c r="K144" t="str">
        <f>IF(TBVendas[[#This Row],[Data da Venda]]=TBVendas[[#This Row],[Data do Pagamento]], "Sim","Não")</f>
        <v>Não</v>
      </c>
    </row>
    <row r="145" spans="2:11" x14ac:dyDescent="0.25">
      <c r="B145" s="5">
        <v>43527</v>
      </c>
      <c r="C145">
        <v>86657720083</v>
      </c>
      <c r="D145" s="6">
        <v>1151</v>
      </c>
      <c r="E145" s="5">
        <v>43557</v>
      </c>
      <c r="F145" s="5">
        <v>43574</v>
      </c>
      <c r="G145" s="7" t="s">
        <v>9</v>
      </c>
      <c r="H145">
        <f ca="1">IF(TBVendas[[#This Row],[Data do Pagamento]]-TBVendas[[#This Row],[Data do Vencimento]]&gt;=0,TBVendas[[#This Row],[Data do Pagamento]]-TBVendas[[#This Row],[Data do Vencimento]],TODAY()-TBVendas[[#This Row],[Data do Vencimento]])</f>
        <v>17</v>
      </c>
      <c r="I145">
        <f>MONTH(TBVendas[[#This Row],[Data da Venda]])</f>
        <v>3</v>
      </c>
      <c r="J145">
        <f>YEAR(TBVendas[[#This Row],[Data da Venda]])</f>
        <v>2019</v>
      </c>
      <c r="K145" t="str">
        <f>IF(TBVendas[[#This Row],[Data da Venda]]=TBVendas[[#This Row],[Data do Pagamento]], "Sim","Não")</f>
        <v>Não</v>
      </c>
    </row>
    <row r="146" spans="2:11" x14ac:dyDescent="0.25">
      <c r="B146" s="5">
        <v>43527</v>
      </c>
      <c r="C146">
        <v>86657720067</v>
      </c>
      <c r="D146" s="6">
        <v>802</v>
      </c>
      <c r="E146" s="5">
        <v>43617</v>
      </c>
      <c r="F146" s="5">
        <v>43617</v>
      </c>
      <c r="G146" s="7" t="s">
        <v>8</v>
      </c>
      <c r="H14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46">
        <f>MONTH(TBVendas[[#This Row],[Data da Venda]])</f>
        <v>3</v>
      </c>
      <c r="J146">
        <f>YEAR(TBVendas[[#This Row],[Data da Venda]])</f>
        <v>2019</v>
      </c>
      <c r="K146" t="str">
        <f>IF(TBVendas[[#This Row],[Data da Venda]]=TBVendas[[#This Row],[Data do Pagamento]], "Sim","Não")</f>
        <v>Não</v>
      </c>
    </row>
    <row r="147" spans="2:11" x14ac:dyDescent="0.25">
      <c r="B147" s="5">
        <v>43528</v>
      </c>
      <c r="C147">
        <v>86657720101</v>
      </c>
      <c r="D147" s="6">
        <v>723</v>
      </c>
      <c r="E147" s="5">
        <v>43528</v>
      </c>
      <c r="F147" s="5">
        <v>43528</v>
      </c>
      <c r="G147" s="7" t="s">
        <v>9</v>
      </c>
      <c r="H14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47">
        <f>MONTH(TBVendas[[#This Row],[Data da Venda]])</f>
        <v>3</v>
      </c>
      <c r="J147">
        <f>YEAR(TBVendas[[#This Row],[Data da Venda]])</f>
        <v>2019</v>
      </c>
      <c r="K147" t="str">
        <f>IF(TBVendas[[#This Row],[Data da Venda]]=TBVendas[[#This Row],[Data do Pagamento]], "Sim","Não")</f>
        <v>Sim</v>
      </c>
    </row>
    <row r="148" spans="2:11" x14ac:dyDescent="0.25">
      <c r="B148" s="5">
        <v>43528</v>
      </c>
      <c r="C148">
        <v>86657720080</v>
      </c>
      <c r="D148" s="6">
        <v>140</v>
      </c>
      <c r="E148" s="5">
        <v>43558</v>
      </c>
      <c r="F148" s="5">
        <v>43558</v>
      </c>
      <c r="G148" s="7" t="s">
        <v>9</v>
      </c>
      <c r="H14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48">
        <f>MONTH(TBVendas[[#This Row],[Data da Venda]])</f>
        <v>3</v>
      </c>
      <c r="J148">
        <f>YEAR(TBVendas[[#This Row],[Data da Venda]])</f>
        <v>2019</v>
      </c>
      <c r="K148" t="str">
        <f>IF(TBVendas[[#This Row],[Data da Venda]]=TBVendas[[#This Row],[Data do Pagamento]], "Sim","Não")</f>
        <v>Não</v>
      </c>
    </row>
    <row r="149" spans="2:11" x14ac:dyDescent="0.25">
      <c r="B149" s="5">
        <v>43529</v>
      </c>
      <c r="C149">
        <v>86657720075</v>
      </c>
      <c r="D149" s="6">
        <v>1063</v>
      </c>
      <c r="E149" s="5">
        <v>43559</v>
      </c>
      <c r="F149" s="5">
        <v>43596</v>
      </c>
      <c r="G149" s="7" t="s">
        <v>7</v>
      </c>
      <c r="H149">
        <f ca="1">IF(TBVendas[[#This Row],[Data do Pagamento]]-TBVendas[[#This Row],[Data do Vencimento]]&gt;=0,TBVendas[[#This Row],[Data do Pagamento]]-TBVendas[[#This Row],[Data do Vencimento]],TODAY()-TBVendas[[#This Row],[Data do Vencimento]])</f>
        <v>37</v>
      </c>
      <c r="I149">
        <f>MONTH(TBVendas[[#This Row],[Data da Venda]])</f>
        <v>3</v>
      </c>
      <c r="J149">
        <f>YEAR(TBVendas[[#This Row],[Data da Venda]])</f>
        <v>2019</v>
      </c>
      <c r="K149" t="str">
        <f>IF(TBVendas[[#This Row],[Data da Venda]]=TBVendas[[#This Row],[Data do Pagamento]], "Sim","Não")</f>
        <v>Não</v>
      </c>
    </row>
    <row r="150" spans="2:11" x14ac:dyDescent="0.25">
      <c r="B150" s="5">
        <v>43529</v>
      </c>
      <c r="C150">
        <v>86657720221</v>
      </c>
      <c r="D150" s="6">
        <v>181</v>
      </c>
      <c r="E150" s="5">
        <v>43589</v>
      </c>
      <c r="F150" s="5">
        <v>43621</v>
      </c>
      <c r="G150" s="7" t="s">
        <v>9</v>
      </c>
      <c r="H150">
        <f ca="1">IF(TBVendas[[#This Row],[Data do Pagamento]]-TBVendas[[#This Row],[Data do Vencimento]]&gt;=0,TBVendas[[#This Row],[Data do Pagamento]]-TBVendas[[#This Row],[Data do Vencimento]],TODAY()-TBVendas[[#This Row],[Data do Vencimento]])</f>
        <v>32</v>
      </c>
      <c r="I150">
        <f>MONTH(TBVendas[[#This Row],[Data da Venda]])</f>
        <v>3</v>
      </c>
      <c r="J150">
        <f>YEAR(TBVendas[[#This Row],[Data da Venda]])</f>
        <v>2019</v>
      </c>
      <c r="K150" t="str">
        <f>IF(TBVendas[[#This Row],[Data da Venda]]=TBVendas[[#This Row],[Data do Pagamento]], "Sim","Não")</f>
        <v>Não</v>
      </c>
    </row>
    <row r="151" spans="2:11" x14ac:dyDescent="0.25">
      <c r="B151" s="5">
        <v>43529</v>
      </c>
      <c r="C151">
        <v>86657720100</v>
      </c>
      <c r="D151" s="6">
        <v>321</v>
      </c>
      <c r="E151" s="5">
        <v>43589</v>
      </c>
      <c r="F151" s="5">
        <v>43589</v>
      </c>
      <c r="G151" s="7" t="s">
        <v>8</v>
      </c>
      <c r="H15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51">
        <f>MONTH(TBVendas[[#This Row],[Data da Venda]])</f>
        <v>3</v>
      </c>
      <c r="J151">
        <f>YEAR(TBVendas[[#This Row],[Data da Venda]])</f>
        <v>2019</v>
      </c>
      <c r="K151" t="str">
        <f>IF(TBVendas[[#This Row],[Data da Venda]]=TBVendas[[#This Row],[Data do Pagamento]], "Sim","Não")</f>
        <v>Não</v>
      </c>
    </row>
    <row r="152" spans="2:11" x14ac:dyDescent="0.25">
      <c r="B152" s="5">
        <v>43529</v>
      </c>
      <c r="C152">
        <v>86657720225</v>
      </c>
      <c r="D152" s="6">
        <v>1353</v>
      </c>
      <c r="E152" s="5">
        <v>43619</v>
      </c>
      <c r="F152" s="5">
        <v>43644</v>
      </c>
      <c r="G152" s="7" t="s">
        <v>7</v>
      </c>
      <c r="H152">
        <f ca="1">IF(TBVendas[[#This Row],[Data do Pagamento]]-TBVendas[[#This Row],[Data do Vencimento]]&gt;=0,TBVendas[[#This Row],[Data do Pagamento]]-TBVendas[[#This Row],[Data do Vencimento]],TODAY()-TBVendas[[#This Row],[Data do Vencimento]])</f>
        <v>25</v>
      </c>
      <c r="I152">
        <f>MONTH(TBVendas[[#This Row],[Data da Venda]])</f>
        <v>3</v>
      </c>
      <c r="J152">
        <f>YEAR(TBVendas[[#This Row],[Data da Venda]])</f>
        <v>2019</v>
      </c>
      <c r="K152" t="str">
        <f>IF(TBVendas[[#This Row],[Data da Venda]]=TBVendas[[#This Row],[Data do Pagamento]], "Sim","Não")</f>
        <v>Não</v>
      </c>
    </row>
    <row r="153" spans="2:11" x14ac:dyDescent="0.25">
      <c r="B153" s="5">
        <v>43530</v>
      </c>
      <c r="C153">
        <v>86657720163</v>
      </c>
      <c r="D153" s="6">
        <v>644</v>
      </c>
      <c r="E153" s="5">
        <v>43560</v>
      </c>
      <c r="F153" s="5">
        <v>43560</v>
      </c>
      <c r="G153" s="7" t="s">
        <v>9</v>
      </c>
      <c r="H15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53">
        <f>MONTH(TBVendas[[#This Row],[Data da Venda]])</f>
        <v>3</v>
      </c>
      <c r="J153">
        <f>YEAR(TBVendas[[#This Row],[Data da Venda]])</f>
        <v>2019</v>
      </c>
      <c r="K153" t="str">
        <f>IF(TBVendas[[#This Row],[Data da Venda]]=TBVendas[[#This Row],[Data do Pagamento]], "Sim","Não")</f>
        <v>Não</v>
      </c>
    </row>
    <row r="154" spans="2:11" x14ac:dyDescent="0.25">
      <c r="B154" s="5">
        <v>43530</v>
      </c>
      <c r="C154">
        <v>86657720228</v>
      </c>
      <c r="D154" s="6">
        <v>682</v>
      </c>
      <c r="E154" s="5">
        <v>43620</v>
      </c>
      <c r="F154" s="5">
        <v>43620</v>
      </c>
      <c r="G154" s="7" t="s">
        <v>7</v>
      </c>
      <c r="H15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54">
        <f>MONTH(TBVendas[[#This Row],[Data da Venda]])</f>
        <v>3</v>
      </c>
      <c r="J154">
        <f>YEAR(TBVendas[[#This Row],[Data da Venda]])</f>
        <v>2019</v>
      </c>
      <c r="K154" t="str">
        <f>IF(TBVendas[[#This Row],[Data da Venda]]=TBVendas[[#This Row],[Data do Pagamento]], "Sim","Não")</f>
        <v>Não</v>
      </c>
    </row>
    <row r="155" spans="2:11" x14ac:dyDescent="0.25">
      <c r="B155" s="5">
        <v>43531</v>
      </c>
      <c r="C155">
        <v>86657720193</v>
      </c>
      <c r="D155" s="6">
        <v>1373</v>
      </c>
      <c r="E155" s="5">
        <v>43561</v>
      </c>
      <c r="F155" s="5">
        <v>43561</v>
      </c>
      <c r="G155" s="7" t="s">
        <v>8</v>
      </c>
      <c r="H15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55">
        <f>MONTH(TBVendas[[#This Row],[Data da Venda]])</f>
        <v>3</v>
      </c>
      <c r="J155">
        <f>YEAR(TBVendas[[#This Row],[Data da Venda]])</f>
        <v>2019</v>
      </c>
      <c r="K155" t="str">
        <f>IF(TBVendas[[#This Row],[Data da Venda]]=TBVendas[[#This Row],[Data do Pagamento]], "Sim","Não")</f>
        <v>Não</v>
      </c>
    </row>
    <row r="156" spans="2:11" x14ac:dyDescent="0.25">
      <c r="B156" s="5">
        <v>43531</v>
      </c>
      <c r="C156">
        <v>86657720161</v>
      </c>
      <c r="D156" s="6">
        <v>468</v>
      </c>
      <c r="E156" s="5">
        <v>43561</v>
      </c>
      <c r="F156" s="5">
        <v>43561</v>
      </c>
      <c r="G156" s="7" t="s">
        <v>8</v>
      </c>
      <c r="H15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56">
        <f>MONTH(TBVendas[[#This Row],[Data da Venda]])</f>
        <v>3</v>
      </c>
      <c r="J156">
        <f>YEAR(TBVendas[[#This Row],[Data da Venda]])</f>
        <v>2019</v>
      </c>
      <c r="K156" t="str">
        <f>IF(TBVendas[[#This Row],[Data da Venda]]=TBVendas[[#This Row],[Data do Pagamento]], "Sim","Não")</f>
        <v>Não</v>
      </c>
    </row>
    <row r="157" spans="2:11" x14ac:dyDescent="0.25">
      <c r="B157" s="5">
        <v>43531</v>
      </c>
      <c r="C157">
        <v>86657720227</v>
      </c>
      <c r="D157" s="6">
        <v>129</v>
      </c>
      <c r="E157" s="5">
        <v>43621</v>
      </c>
      <c r="F157" s="5">
        <v>43653</v>
      </c>
      <c r="G157" s="7" t="s">
        <v>8</v>
      </c>
      <c r="H157">
        <f ca="1">IF(TBVendas[[#This Row],[Data do Pagamento]]-TBVendas[[#This Row],[Data do Vencimento]]&gt;=0,TBVendas[[#This Row],[Data do Pagamento]]-TBVendas[[#This Row],[Data do Vencimento]],TODAY()-TBVendas[[#This Row],[Data do Vencimento]])</f>
        <v>32</v>
      </c>
      <c r="I157">
        <f>MONTH(TBVendas[[#This Row],[Data da Venda]])</f>
        <v>3</v>
      </c>
      <c r="J157">
        <f>YEAR(TBVendas[[#This Row],[Data da Venda]])</f>
        <v>2019</v>
      </c>
      <c r="K157" t="str">
        <f>IF(TBVendas[[#This Row],[Data da Venda]]=TBVendas[[#This Row],[Data do Pagamento]], "Sim","Não")</f>
        <v>Não</v>
      </c>
    </row>
    <row r="158" spans="2:11" x14ac:dyDescent="0.25">
      <c r="B158" s="5">
        <v>43532</v>
      </c>
      <c r="C158">
        <v>86657720259</v>
      </c>
      <c r="D158" s="6">
        <v>809</v>
      </c>
      <c r="E158" s="5">
        <v>43592</v>
      </c>
      <c r="F158" s="5">
        <v>43592</v>
      </c>
      <c r="G158" s="7" t="s">
        <v>9</v>
      </c>
      <c r="H15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58">
        <f>MONTH(TBVendas[[#This Row],[Data da Venda]])</f>
        <v>3</v>
      </c>
      <c r="J158">
        <f>YEAR(TBVendas[[#This Row],[Data da Venda]])</f>
        <v>2019</v>
      </c>
      <c r="K158" t="str">
        <f>IF(TBVendas[[#This Row],[Data da Venda]]=TBVendas[[#This Row],[Data do Pagamento]], "Sim","Não")</f>
        <v>Não</v>
      </c>
    </row>
    <row r="159" spans="2:11" x14ac:dyDescent="0.25">
      <c r="B159" s="5">
        <v>43532</v>
      </c>
      <c r="C159">
        <v>86657720240</v>
      </c>
      <c r="D159" s="6">
        <v>1236</v>
      </c>
      <c r="E159" s="5">
        <v>43592</v>
      </c>
      <c r="F159" s="5">
        <v>43592</v>
      </c>
      <c r="G159" s="7" t="s">
        <v>9</v>
      </c>
      <c r="H15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59">
        <f>MONTH(TBVendas[[#This Row],[Data da Venda]])</f>
        <v>3</v>
      </c>
      <c r="J159">
        <f>YEAR(TBVendas[[#This Row],[Data da Venda]])</f>
        <v>2019</v>
      </c>
      <c r="K159" t="str">
        <f>IF(TBVendas[[#This Row],[Data da Venda]]=TBVendas[[#This Row],[Data do Pagamento]], "Sim","Não")</f>
        <v>Não</v>
      </c>
    </row>
    <row r="160" spans="2:11" x14ac:dyDescent="0.25">
      <c r="B160" s="5">
        <v>43532</v>
      </c>
      <c r="C160">
        <v>86657720117</v>
      </c>
      <c r="D160" s="6">
        <v>1032</v>
      </c>
      <c r="E160" s="5">
        <v>43622</v>
      </c>
      <c r="F160" s="5">
        <v>43648</v>
      </c>
      <c r="G160" s="7" t="s">
        <v>8</v>
      </c>
      <c r="H160">
        <f ca="1">IF(TBVendas[[#This Row],[Data do Pagamento]]-TBVendas[[#This Row],[Data do Vencimento]]&gt;=0,TBVendas[[#This Row],[Data do Pagamento]]-TBVendas[[#This Row],[Data do Vencimento]],TODAY()-TBVendas[[#This Row],[Data do Vencimento]])</f>
        <v>26</v>
      </c>
      <c r="I160">
        <f>MONTH(TBVendas[[#This Row],[Data da Venda]])</f>
        <v>3</v>
      </c>
      <c r="J160">
        <f>YEAR(TBVendas[[#This Row],[Data da Venda]])</f>
        <v>2019</v>
      </c>
      <c r="K160" t="str">
        <f>IF(TBVendas[[#This Row],[Data da Venda]]=TBVendas[[#This Row],[Data do Pagamento]], "Sim","Não")</f>
        <v>Não</v>
      </c>
    </row>
    <row r="161" spans="2:11" x14ac:dyDescent="0.25">
      <c r="B161" s="5">
        <v>43533</v>
      </c>
      <c r="C161">
        <v>86657720190</v>
      </c>
      <c r="D161" s="6">
        <v>641</v>
      </c>
      <c r="E161" s="5">
        <v>43593</v>
      </c>
      <c r="F161" s="5">
        <v>43593</v>
      </c>
      <c r="G161" s="7" t="s">
        <v>8</v>
      </c>
      <c r="H16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61">
        <f>MONTH(TBVendas[[#This Row],[Data da Venda]])</f>
        <v>3</v>
      </c>
      <c r="J161">
        <f>YEAR(TBVendas[[#This Row],[Data da Venda]])</f>
        <v>2019</v>
      </c>
      <c r="K161" t="str">
        <f>IF(TBVendas[[#This Row],[Data da Venda]]=TBVendas[[#This Row],[Data do Pagamento]], "Sim","Não")</f>
        <v>Não</v>
      </c>
    </row>
    <row r="162" spans="2:11" x14ac:dyDescent="0.25">
      <c r="B162" s="5">
        <v>43534</v>
      </c>
      <c r="C162">
        <v>86657720071</v>
      </c>
      <c r="D162" s="6">
        <v>1407</v>
      </c>
      <c r="E162" s="5">
        <v>43564</v>
      </c>
      <c r="F162" s="5">
        <v>43564</v>
      </c>
      <c r="G162" s="7" t="s">
        <v>8</v>
      </c>
      <c r="H16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62">
        <f>MONTH(TBVendas[[#This Row],[Data da Venda]])</f>
        <v>3</v>
      </c>
      <c r="J162">
        <f>YEAR(TBVendas[[#This Row],[Data da Venda]])</f>
        <v>2019</v>
      </c>
      <c r="K162" t="str">
        <f>IF(TBVendas[[#This Row],[Data da Venda]]=TBVendas[[#This Row],[Data do Pagamento]], "Sim","Não")</f>
        <v>Não</v>
      </c>
    </row>
    <row r="163" spans="2:11" x14ac:dyDescent="0.25">
      <c r="B163" s="5">
        <v>43534</v>
      </c>
      <c r="C163">
        <v>86657720165</v>
      </c>
      <c r="D163" s="6">
        <v>612</v>
      </c>
      <c r="E163" s="5">
        <v>43594</v>
      </c>
      <c r="F163" s="5">
        <v>43629</v>
      </c>
      <c r="G163" s="7" t="s">
        <v>8</v>
      </c>
      <c r="H163">
        <f ca="1">IF(TBVendas[[#This Row],[Data do Pagamento]]-TBVendas[[#This Row],[Data do Vencimento]]&gt;=0,TBVendas[[#This Row],[Data do Pagamento]]-TBVendas[[#This Row],[Data do Vencimento]],TODAY()-TBVendas[[#This Row],[Data do Vencimento]])</f>
        <v>35</v>
      </c>
      <c r="I163">
        <f>MONTH(TBVendas[[#This Row],[Data da Venda]])</f>
        <v>3</v>
      </c>
      <c r="J163">
        <f>YEAR(TBVendas[[#This Row],[Data da Venda]])</f>
        <v>2019</v>
      </c>
      <c r="K163" t="str">
        <f>IF(TBVendas[[#This Row],[Data da Venda]]=TBVendas[[#This Row],[Data do Pagamento]], "Sim","Não")</f>
        <v>Não</v>
      </c>
    </row>
    <row r="164" spans="2:11" x14ac:dyDescent="0.25">
      <c r="B164" s="5">
        <v>43534</v>
      </c>
      <c r="C164">
        <v>86657720153</v>
      </c>
      <c r="D164" s="6">
        <v>419</v>
      </c>
      <c r="E164" s="5">
        <v>43594</v>
      </c>
      <c r="F164" s="5">
        <v>43594</v>
      </c>
      <c r="G164" s="7" t="s">
        <v>7</v>
      </c>
      <c r="H16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64">
        <f>MONTH(TBVendas[[#This Row],[Data da Venda]])</f>
        <v>3</v>
      </c>
      <c r="J164">
        <f>YEAR(TBVendas[[#This Row],[Data da Venda]])</f>
        <v>2019</v>
      </c>
      <c r="K164" t="str">
        <f>IF(TBVendas[[#This Row],[Data da Venda]]=TBVendas[[#This Row],[Data do Pagamento]], "Sim","Não")</f>
        <v>Não</v>
      </c>
    </row>
    <row r="165" spans="2:11" x14ac:dyDescent="0.25">
      <c r="B165" s="5">
        <v>43535</v>
      </c>
      <c r="C165">
        <v>86657720099</v>
      </c>
      <c r="D165" s="6">
        <v>513</v>
      </c>
      <c r="E165" s="5">
        <v>43565</v>
      </c>
      <c r="F165" s="5">
        <v>43565</v>
      </c>
      <c r="G165" s="7" t="s">
        <v>8</v>
      </c>
      <c r="H16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65">
        <f>MONTH(TBVendas[[#This Row],[Data da Venda]])</f>
        <v>3</v>
      </c>
      <c r="J165">
        <f>YEAR(TBVendas[[#This Row],[Data da Venda]])</f>
        <v>2019</v>
      </c>
      <c r="K165" t="str">
        <f>IF(TBVendas[[#This Row],[Data da Venda]]=TBVendas[[#This Row],[Data do Pagamento]], "Sim","Não")</f>
        <v>Não</v>
      </c>
    </row>
    <row r="166" spans="2:11" x14ac:dyDescent="0.25">
      <c r="B166" s="5">
        <v>43535</v>
      </c>
      <c r="C166">
        <v>86657720060</v>
      </c>
      <c r="D166" s="6">
        <v>1229</v>
      </c>
      <c r="E166" s="5">
        <v>43565</v>
      </c>
      <c r="F166" s="5">
        <v>43565</v>
      </c>
      <c r="G166" s="7" t="s">
        <v>9</v>
      </c>
      <c r="H16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66">
        <f>MONTH(TBVendas[[#This Row],[Data da Venda]])</f>
        <v>3</v>
      </c>
      <c r="J166">
        <f>YEAR(TBVendas[[#This Row],[Data da Venda]])</f>
        <v>2019</v>
      </c>
      <c r="K166" t="str">
        <f>IF(TBVendas[[#This Row],[Data da Venda]]=TBVendas[[#This Row],[Data do Pagamento]], "Sim","Não")</f>
        <v>Não</v>
      </c>
    </row>
    <row r="167" spans="2:11" x14ac:dyDescent="0.25">
      <c r="B167" s="5">
        <v>43535</v>
      </c>
      <c r="C167">
        <v>86657720251</v>
      </c>
      <c r="D167" s="6">
        <v>1462</v>
      </c>
      <c r="E167" s="5">
        <v>43595</v>
      </c>
      <c r="F167" s="5">
        <v>43600</v>
      </c>
      <c r="G167" s="7" t="s">
        <v>8</v>
      </c>
      <c r="H167">
        <f ca="1">IF(TBVendas[[#This Row],[Data do Pagamento]]-TBVendas[[#This Row],[Data do Vencimento]]&gt;=0,TBVendas[[#This Row],[Data do Pagamento]]-TBVendas[[#This Row],[Data do Vencimento]],TODAY()-TBVendas[[#This Row],[Data do Vencimento]])</f>
        <v>5</v>
      </c>
      <c r="I167">
        <f>MONTH(TBVendas[[#This Row],[Data da Venda]])</f>
        <v>3</v>
      </c>
      <c r="J167">
        <f>YEAR(TBVendas[[#This Row],[Data da Venda]])</f>
        <v>2019</v>
      </c>
      <c r="K167" t="str">
        <f>IF(TBVendas[[#This Row],[Data da Venda]]=TBVendas[[#This Row],[Data do Pagamento]], "Sim","Não")</f>
        <v>Não</v>
      </c>
    </row>
    <row r="168" spans="2:11" x14ac:dyDescent="0.25">
      <c r="B168" s="5">
        <v>43535</v>
      </c>
      <c r="C168">
        <v>86657720246</v>
      </c>
      <c r="D168" s="6">
        <v>1500</v>
      </c>
      <c r="E168" s="5">
        <v>43595</v>
      </c>
      <c r="F168" s="5">
        <v>43595</v>
      </c>
      <c r="G168" s="7" t="s">
        <v>8</v>
      </c>
      <c r="H16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68">
        <f>MONTH(TBVendas[[#This Row],[Data da Venda]])</f>
        <v>3</v>
      </c>
      <c r="J168">
        <f>YEAR(TBVendas[[#This Row],[Data da Venda]])</f>
        <v>2019</v>
      </c>
      <c r="K168" t="str">
        <f>IF(TBVendas[[#This Row],[Data da Venda]]=TBVendas[[#This Row],[Data do Pagamento]], "Sim","Não")</f>
        <v>Não</v>
      </c>
    </row>
    <row r="169" spans="2:11" x14ac:dyDescent="0.25">
      <c r="B169" s="5">
        <v>43536</v>
      </c>
      <c r="C169">
        <v>86657720228</v>
      </c>
      <c r="D169" s="6">
        <v>612</v>
      </c>
      <c r="E169" s="5">
        <v>43566</v>
      </c>
      <c r="F169" s="5">
        <v>43566</v>
      </c>
      <c r="G169" s="7" t="s">
        <v>8</v>
      </c>
      <c r="H16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69">
        <f>MONTH(TBVendas[[#This Row],[Data da Venda]])</f>
        <v>3</v>
      </c>
      <c r="J169">
        <f>YEAR(TBVendas[[#This Row],[Data da Venda]])</f>
        <v>2019</v>
      </c>
      <c r="K169" t="str">
        <f>IF(TBVendas[[#This Row],[Data da Venda]]=TBVendas[[#This Row],[Data do Pagamento]], "Sim","Não")</f>
        <v>Não</v>
      </c>
    </row>
    <row r="170" spans="2:11" x14ac:dyDescent="0.25">
      <c r="B170" s="5">
        <v>43537</v>
      </c>
      <c r="C170">
        <v>86657720130</v>
      </c>
      <c r="D170" s="6">
        <v>449</v>
      </c>
      <c r="E170" s="5">
        <v>43567</v>
      </c>
      <c r="F170" s="5">
        <v>43567</v>
      </c>
      <c r="G170" s="7" t="s">
        <v>9</v>
      </c>
      <c r="H17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70">
        <f>MONTH(TBVendas[[#This Row],[Data da Venda]])</f>
        <v>3</v>
      </c>
      <c r="J170">
        <f>YEAR(TBVendas[[#This Row],[Data da Venda]])</f>
        <v>2019</v>
      </c>
      <c r="K170" t="str">
        <f>IF(TBVendas[[#This Row],[Data da Venda]]=TBVendas[[#This Row],[Data do Pagamento]], "Sim","Não")</f>
        <v>Não</v>
      </c>
    </row>
    <row r="171" spans="2:11" x14ac:dyDescent="0.25">
      <c r="B171" s="5">
        <v>43538</v>
      </c>
      <c r="C171">
        <v>86657720135</v>
      </c>
      <c r="D171" s="6">
        <v>560</v>
      </c>
      <c r="E171" s="5">
        <v>43538</v>
      </c>
      <c r="F171" s="5">
        <v>43538</v>
      </c>
      <c r="G171" s="7" t="s">
        <v>7</v>
      </c>
      <c r="H17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71">
        <f>MONTH(TBVendas[[#This Row],[Data da Venda]])</f>
        <v>3</v>
      </c>
      <c r="J171">
        <f>YEAR(TBVendas[[#This Row],[Data da Venda]])</f>
        <v>2019</v>
      </c>
      <c r="K171" t="str">
        <f>IF(TBVendas[[#This Row],[Data da Venda]]=TBVendas[[#This Row],[Data do Pagamento]], "Sim","Não")</f>
        <v>Sim</v>
      </c>
    </row>
    <row r="172" spans="2:11" x14ac:dyDescent="0.25">
      <c r="B172" s="5">
        <v>43538</v>
      </c>
      <c r="C172">
        <v>86657720134</v>
      </c>
      <c r="D172" s="6">
        <v>1355</v>
      </c>
      <c r="E172" s="5">
        <v>43538</v>
      </c>
      <c r="F172" s="5">
        <v>43538</v>
      </c>
      <c r="G172" s="7" t="s">
        <v>8</v>
      </c>
      <c r="H17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72">
        <f>MONTH(TBVendas[[#This Row],[Data da Venda]])</f>
        <v>3</v>
      </c>
      <c r="J172">
        <f>YEAR(TBVendas[[#This Row],[Data da Venda]])</f>
        <v>2019</v>
      </c>
      <c r="K172" t="str">
        <f>IF(TBVendas[[#This Row],[Data da Venda]]=TBVendas[[#This Row],[Data do Pagamento]], "Sim","Não")</f>
        <v>Sim</v>
      </c>
    </row>
    <row r="173" spans="2:11" x14ac:dyDescent="0.25">
      <c r="B173" s="5">
        <v>43538</v>
      </c>
      <c r="C173">
        <v>86657720067</v>
      </c>
      <c r="D173" s="6">
        <v>1377</v>
      </c>
      <c r="E173" s="5">
        <v>43628</v>
      </c>
      <c r="F173" s="5">
        <v>43628</v>
      </c>
      <c r="G173" s="7" t="s">
        <v>7</v>
      </c>
      <c r="H17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73">
        <f>MONTH(TBVendas[[#This Row],[Data da Venda]])</f>
        <v>3</v>
      </c>
      <c r="J173">
        <f>YEAR(TBVendas[[#This Row],[Data da Venda]])</f>
        <v>2019</v>
      </c>
      <c r="K173" t="str">
        <f>IF(TBVendas[[#This Row],[Data da Venda]]=TBVendas[[#This Row],[Data do Pagamento]], "Sim","Não")</f>
        <v>Não</v>
      </c>
    </row>
    <row r="174" spans="2:11" x14ac:dyDescent="0.25">
      <c r="B174" s="5">
        <v>43539</v>
      </c>
      <c r="C174">
        <v>86657720206</v>
      </c>
      <c r="D174" s="6">
        <v>748</v>
      </c>
      <c r="E174" s="5">
        <v>43599</v>
      </c>
      <c r="F174" s="5">
        <v>43599</v>
      </c>
      <c r="G174" s="7" t="s">
        <v>9</v>
      </c>
      <c r="H17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74">
        <f>MONTH(TBVendas[[#This Row],[Data da Venda]])</f>
        <v>3</v>
      </c>
      <c r="J174">
        <f>YEAR(TBVendas[[#This Row],[Data da Venda]])</f>
        <v>2019</v>
      </c>
      <c r="K174" t="str">
        <f>IF(TBVendas[[#This Row],[Data da Venda]]=TBVendas[[#This Row],[Data do Pagamento]], "Sim","Não")</f>
        <v>Não</v>
      </c>
    </row>
    <row r="175" spans="2:11" x14ac:dyDescent="0.25">
      <c r="B175" s="5">
        <v>43540</v>
      </c>
      <c r="C175">
        <v>86657720089</v>
      </c>
      <c r="D175" s="6">
        <v>382</v>
      </c>
      <c r="E175" s="5">
        <v>43540</v>
      </c>
      <c r="F175" s="5">
        <v>43540</v>
      </c>
      <c r="G175" s="7" t="s">
        <v>7</v>
      </c>
      <c r="H17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75">
        <f>MONTH(TBVendas[[#This Row],[Data da Venda]])</f>
        <v>3</v>
      </c>
      <c r="J175">
        <f>YEAR(TBVendas[[#This Row],[Data da Venda]])</f>
        <v>2019</v>
      </c>
      <c r="K175" t="str">
        <f>IF(TBVendas[[#This Row],[Data da Venda]]=TBVendas[[#This Row],[Data do Pagamento]], "Sim","Não")</f>
        <v>Sim</v>
      </c>
    </row>
    <row r="176" spans="2:11" x14ac:dyDescent="0.25">
      <c r="B176" s="5">
        <v>43540</v>
      </c>
      <c r="C176">
        <v>86657720157</v>
      </c>
      <c r="D176" s="6">
        <v>797</v>
      </c>
      <c r="E176" s="5">
        <v>43570</v>
      </c>
      <c r="F176" s="5">
        <v>43595</v>
      </c>
      <c r="G176" s="7" t="s">
        <v>9</v>
      </c>
      <c r="H176">
        <f ca="1">IF(TBVendas[[#This Row],[Data do Pagamento]]-TBVendas[[#This Row],[Data do Vencimento]]&gt;=0,TBVendas[[#This Row],[Data do Pagamento]]-TBVendas[[#This Row],[Data do Vencimento]],TODAY()-TBVendas[[#This Row],[Data do Vencimento]])</f>
        <v>25</v>
      </c>
      <c r="I176">
        <f>MONTH(TBVendas[[#This Row],[Data da Venda]])</f>
        <v>3</v>
      </c>
      <c r="J176">
        <f>YEAR(TBVendas[[#This Row],[Data da Venda]])</f>
        <v>2019</v>
      </c>
      <c r="K176" t="str">
        <f>IF(TBVendas[[#This Row],[Data da Venda]]=TBVendas[[#This Row],[Data do Pagamento]], "Sim","Não")</f>
        <v>Não</v>
      </c>
    </row>
    <row r="177" spans="2:11" x14ac:dyDescent="0.25">
      <c r="B177" s="5">
        <v>43540</v>
      </c>
      <c r="C177">
        <v>86657720239</v>
      </c>
      <c r="D177" s="6">
        <v>1281</v>
      </c>
      <c r="E177" s="5">
        <v>43630</v>
      </c>
      <c r="F177" s="5">
        <v>43630</v>
      </c>
      <c r="G177" s="7" t="s">
        <v>9</v>
      </c>
      <c r="H17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77">
        <f>MONTH(TBVendas[[#This Row],[Data da Venda]])</f>
        <v>3</v>
      </c>
      <c r="J177">
        <f>YEAR(TBVendas[[#This Row],[Data da Venda]])</f>
        <v>2019</v>
      </c>
      <c r="K177" t="str">
        <f>IF(TBVendas[[#This Row],[Data da Venda]]=TBVendas[[#This Row],[Data do Pagamento]], "Sim","Não")</f>
        <v>Não</v>
      </c>
    </row>
    <row r="178" spans="2:11" x14ac:dyDescent="0.25">
      <c r="B178" s="5">
        <v>43541</v>
      </c>
      <c r="C178">
        <v>86657720230</v>
      </c>
      <c r="D178" s="6">
        <v>860</v>
      </c>
      <c r="E178" s="5">
        <v>43571</v>
      </c>
      <c r="F178" s="5">
        <v>43571</v>
      </c>
      <c r="G178" s="7" t="s">
        <v>7</v>
      </c>
      <c r="H17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78">
        <f>MONTH(TBVendas[[#This Row],[Data da Venda]])</f>
        <v>3</v>
      </c>
      <c r="J178">
        <f>YEAR(TBVendas[[#This Row],[Data da Venda]])</f>
        <v>2019</v>
      </c>
      <c r="K178" t="str">
        <f>IF(TBVendas[[#This Row],[Data da Venda]]=TBVendas[[#This Row],[Data do Pagamento]], "Sim","Não")</f>
        <v>Não</v>
      </c>
    </row>
    <row r="179" spans="2:11" x14ac:dyDescent="0.25">
      <c r="B179" s="5">
        <v>43541</v>
      </c>
      <c r="C179">
        <v>86657720060</v>
      </c>
      <c r="D179" s="6">
        <v>397</v>
      </c>
      <c r="E179" s="5">
        <v>43601</v>
      </c>
      <c r="F179" s="5">
        <v>43601</v>
      </c>
      <c r="G179" s="7" t="s">
        <v>8</v>
      </c>
      <c r="H17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79">
        <f>MONTH(TBVendas[[#This Row],[Data da Venda]])</f>
        <v>3</v>
      </c>
      <c r="J179">
        <f>YEAR(TBVendas[[#This Row],[Data da Venda]])</f>
        <v>2019</v>
      </c>
      <c r="K179" t="str">
        <f>IF(TBVendas[[#This Row],[Data da Venda]]=TBVendas[[#This Row],[Data do Pagamento]], "Sim","Não")</f>
        <v>Não</v>
      </c>
    </row>
    <row r="180" spans="2:11" x14ac:dyDescent="0.25">
      <c r="B180" s="5">
        <v>43542</v>
      </c>
      <c r="C180">
        <v>86657720078</v>
      </c>
      <c r="D180" s="6">
        <v>638</v>
      </c>
      <c r="E180" s="5">
        <v>43572</v>
      </c>
      <c r="F180" s="5">
        <v>43572</v>
      </c>
      <c r="G180" s="7" t="s">
        <v>7</v>
      </c>
      <c r="H18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80">
        <f>MONTH(TBVendas[[#This Row],[Data da Venda]])</f>
        <v>3</v>
      </c>
      <c r="J180">
        <f>YEAR(TBVendas[[#This Row],[Data da Venda]])</f>
        <v>2019</v>
      </c>
      <c r="K180" t="str">
        <f>IF(TBVendas[[#This Row],[Data da Venda]]=TBVendas[[#This Row],[Data do Pagamento]], "Sim","Não")</f>
        <v>Não</v>
      </c>
    </row>
    <row r="181" spans="2:11" x14ac:dyDescent="0.25">
      <c r="B181" s="5">
        <v>43542</v>
      </c>
      <c r="C181">
        <v>86657720061</v>
      </c>
      <c r="D181" s="6">
        <v>92</v>
      </c>
      <c r="E181" s="5">
        <v>43572</v>
      </c>
      <c r="F181" s="5">
        <v>43602</v>
      </c>
      <c r="G181" s="7" t="s">
        <v>8</v>
      </c>
      <c r="H181">
        <f ca="1">IF(TBVendas[[#This Row],[Data do Pagamento]]-TBVendas[[#This Row],[Data do Vencimento]]&gt;=0,TBVendas[[#This Row],[Data do Pagamento]]-TBVendas[[#This Row],[Data do Vencimento]],TODAY()-TBVendas[[#This Row],[Data do Vencimento]])</f>
        <v>30</v>
      </c>
      <c r="I181">
        <f>MONTH(TBVendas[[#This Row],[Data da Venda]])</f>
        <v>3</v>
      </c>
      <c r="J181">
        <f>YEAR(TBVendas[[#This Row],[Data da Venda]])</f>
        <v>2019</v>
      </c>
      <c r="K181" t="str">
        <f>IF(TBVendas[[#This Row],[Data da Venda]]=TBVendas[[#This Row],[Data do Pagamento]], "Sim","Não")</f>
        <v>Não</v>
      </c>
    </row>
    <row r="182" spans="2:11" x14ac:dyDescent="0.25">
      <c r="B182" s="5">
        <v>43542</v>
      </c>
      <c r="C182">
        <v>86657720185</v>
      </c>
      <c r="D182" s="6">
        <v>828</v>
      </c>
      <c r="E182" s="5">
        <v>43572</v>
      </c>
      <c r="F182" s="5">
        <v>43572</v>
      </c>
      <c r="G182" s="7" t="s">
        <v>9</v>
      </c>
      <c r="H18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82">
        <f>MONTH(TBVendas[[#This Row],[Data da Venda]])</f>
        <v>3</v>
      </c>
      <c r="J182">
        <f>YEAR(TBVendas[[#This Row],[Data da Venda]])</f>
        <v>2019</v>
      </c>
      <c r="K182" t="str">
        <f>IF(TBVendas[[#This Row],[Data da Venda]]=TBVendas[[#This Row],[Data do Pagamento]], "Sim","Não")</f>
        <v>Não</v>
      </c>
    </row>
    <row r="183" spans="2:11" x14ac:dyDescent="0.25">
      <c r="B183" s="5">
        <v>43542</v>
      </c>
      <c r="C183">
        <v>86657720203</v>
      </c>
      <c r="D183" s="6">
        <v>498</v>
      </c>
      <c r="E183" s="5">
        <v>43602</v>
      </c>
      <c r="F183" s="5">
        <v>43602</v>
      </c>
      <c r="G183" s="7" t="s">
        <v>7</v>
      </c>
      <c r="H18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83">
        <f>MONTH(TBVendas[[#This Row],[Data da Venda]])</f>
        <v>3</v>
      </c>
      <c r="J183">
        <f>YEAR(TBVendas[[#This Row],[Data da Venda]])</f>
        <v>2019</v>
      </c>
      <c r="K183" t="str">
        <f>IF(TBVendas[[#This Row],[Data da Venda]]=TBVendas[[#This Row],[Data do Pagamento]], "Sim","Não")</f>
        <v>Não</v>
      </c>
    </row>
    <row r="184" spans="2:11" x14ac:dyDescent="0.25">
      <c r="B184" s="5">
        <v>43542</v>
      </c>
      <c r="C184">
        <v>86657720146</v>
      </c>
      <c r="D184" s="6">
        <v>1490</v>
      </c>
      <c r="E184" s="5">
        <v>43602</v>
      </c>
      <c r="F184" s="5">
        <v>43602</v>
      </c>
      <c r="G184" s="7" t="s">
        <v>7</v>
      </c>
      <c r="H18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84">
        <f>MONTH(TBVendas[[#This Row],[Data da Venda]])</f>
        <v>3</v>
      </c>
      <c r="J184">
        <f>YEAR(TBVendas[[#This Row],[Data da Venda]])</f>
        <v>2019</v>
      </c>
      <c r="K184" t="str">
        <f>IF(TBVendas[[#This Row],[Data da Venda]]=TBVendas[[#This Row],[Data do Pagamento]], "Sim","Não")</f>
        <v>Não</v>
      </c>
    </row>
    <row r="185" spans="2:11" x14ac:dyDescent="0.25">
      <c r="B185" s="5">
        <v>43543</v>
      </c>
      <c r="C185">
        <v>86657720133</v>
      </c>
      <c r="D185" s="6">
        <v>544</v>
      </c>
      <c r="E185" s="5">
        <v>43573</v>
      </c>
      <c r="F185" s="5">
        <v>43600</v>
      </c>
      <c r="G185" s="7" t="s">
        <v>8</v>
      </c>
      <c r="H185">
        <f ca="1">IF(TBVendas[[#This Row],[Data do Pagamento]]-TBVendas[[#This Row],[Data do Vencimento]]&gt;=0,TBVendas[[#This Row],[Data do Pagamento]]-TBVendas[[#This Row],[Data do Vencimento]],TODAY()-TBVendas[[#This Row],[Data do Vencimento]])</f>
        <v>27</v>
      </c>
      <c r="I185">
        <f>MONTH(TBVendas[[#This Row],[Data da Venda]])</f>
        <v>3</v>
      </c>
      <c r="J185">
        <f>YEAR(TBVendas[[#This Row],[Data da Venda]])</f>
        <v>2019</v>
      </c>
      <c r="K185" t="str">
        <f>IF(TBVendas[[#This Row],[Data da Venda]]=TBVendas[[#This Row],[Data do Pagamento]], "Sim","Não")</f>
        <v>Não</v>
      </c>
    </row>
    <row r="186" spans="2:11" x14ac:dyDescent="0.25">
      <c r="B186" s="5">
        <v>43543</v>
      </c>
      <c r="C186">
        <v>86657720107</v>
      </c>
      <c r="D186" s="6">
        <v>959</v>
      </c>
      <c r="E186" s="5">
        <v>43573</v>
      </c>
      <c r="F186" s="5">
        <v>43573</v>
      </c>
      <c r="G186" s="7" t="s">
        <v>9</v>
      </c>
      <c r="H18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86">
        <f>MONTH(TBVendas[[#This Row],[Data da Venda]])</f>
        <v>3</v>
      </c>
      <c r="J186">
        <f>YEAR(TBVendas[[#This Row],[Data da Venda]])</f>
        <v>2019</v>
      </c>
      <c r="K186" t="str">
        <f>IF(TBVendas[[#This Row],[Data da Venda]]=TBVendas[[#This Row],[Data do Pagamento]], "Sim","Não")</f>
        <v>Não</v>
      </c>
    </row>
    <row r="187" spans="2:11" x14ac:dyDescent="0.25">
      <c r="B187" s="5">
        <v>43546</v>
      </c>
      <c r="C187">
        <v>86657720157</v>
      </c>
      <c r="D187" s="6">
        <v>1208</v>
      </c>
      <c r="E187" s="5">
        <v>43546</v>
      </c>
      <c r="F187" s="5">
        <v>43546</v>
      </c>
      <c r="G187" s="7" t="s">
        <v>9</v>
      </c>
      <c r="H18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87">
        <f>MONTH(TBVendas[[#This Row],[Data da Venda]])</f>
        <v>3</v>
      </c>
      <c r="J187">
        <f>YEAR(TBVendas[[#This Row],[Data da Venda]])</f>
        <v>2019</v>
      </c>
      <c r="K187" t="str">
        <f>IF(TBVendas[[#This Row],[Data da Venda]]=TBVendas[[#This Row],[Data do Pagamento]], "Sim","Não")</f>
        <v>Sim</v>
      </c>
    </row>
    <row r="188" spans="2:11" x14ac:dyDescent="0.25">
      <c r="B188" s="5">
        <v>43547</v>
      </c>
      <c r="C188">
        <v>86657720123</v>
      </c>
      <c r="D188" s="6">
        <v>326</v>
      </c>
      <c r="E188" s="5">
        <v>43607</v>
      </c>
      <c r="F188" s="5">
        <v>43607</v>
      </c>
      <c r="G188" s="7" t="s">
        <v>8</v>
      </c>
      <c r="H18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88">
        <f>MONTH(TBVendas[[#This Row],[Data da Venda]])</f>
        <v>3</v>
      </c>
      <c r="J188">
        <f>YEAR(TBVendas[[#This Row],[Data da Venda]])</f>
        <v>2019</v>
      </c>
      <c r="K188" t="str">
        <f>IF(TBVendas[[#This Row],[Data da Venda]]=TBVendas[[#This Row],[Data do Pagamento]], "Sim","Não")</f>
        <v>Não</v>
      </c>
    </row>
    <row r="189" spans="2:11" x14ac:dyDescent="0.25">
      <c r="B189" s="5">
        <v>43547</v>
      </c>
      <c r="C189">
        <v>86657720213</v>
      </c>
      <c r="D189" s="6">
        <v>846</v>
      </c>
      <c r="E189" s="5">
        <v>43607</v>
      </c>
      <c r="F189" s="5">
        <v>43625</v>
      </c>
      <c r="G189" s="7" t="s">
        <v>9</v>
      </c>
      <c r="H189">
        <f ca="1">IF(TBVendas[[#This Row],[Data do Pagamento]]-TBVendas[[#This Row],[Data do Vencimento]]&gt;=0,TBVendas[[#This Row],[Data do Pagamento]]-TBVendas[[#This Row],[Data do Vencimento]],TODAY()-TBVendas[[#This Row],[Data do Vencimento]])</f>
        <v>18</v>
      </c>
      <c r="I189">
        <f>MONTH(TBVendas[[#This Row],[Data da Venda]])</f>
        <v>3</v>
      </c>
      <c r="J189">
        <f>YEAR(TBVendas[[#This Row],[Data da Venda]])</f>
        <v>2019</v>
      </c>
      <c r="K189" t="str">
        <f>IF(TBVendas[[#This Row],[Data da Venda]]=TBVendas[[#This Row],[Data do Pagamento]], "Sim","Não")</f>
        <v>Não</v>
      </c>
    </row>
    <row r="190" spans="2:11" x14ac:dyDescent="0.25">
      <c r="B190" s="5">
        <v>43547</v>
      </c>
      <c r="C190">
        <v>86657720259</v>
      </c>
      <c r="D190" s="6">
        <v>545</v>
      </c>
      <c r="E190" s="5">
        <v>43637</v>
      </c>
      <c r="F190" s="5">
        <v>43671</v>
      </c>
      <c r="G190" s="7" t="s">
        <v>8</v>
      </c>
      <c r="H190">
        <f ca="1">IF(TBVendas[[#This Row],[Data do Pagamento]]-TBVendas[[#This Row],[Data do Vencimento]]&gt;=0,TBVendas[[#This Row],[Data do Pagamento]]-TBVendas[[#This Row],[Data do Vencimento]],TODAY()-TBVendas[[#This Row],[Data do Vencimento]])</f>
        <v>34</v>
      </c>
      <c r="I190">
        <f>MONTH(TBVendas[[#This Row],[Data da Venda]])</f>
        <v>3</v>
      </c>
      <c r="J190">
        <f>YEAR(TBVendas[[#This Row],[Data da Venda]])</f>
        <v>2019</v>
      </c>
      <c r="K190" t="str">
        <f>IF(TBVendas[[#This Row],[Data da Venda]]=TBVendas[[#This Row],[Data do Pagamento]], "Sim","Não")</f>
        <v>Não</v>
      </c>
    </row>
    <row r="191" spans="2:11" x14ac:dyDescent="0.25">
      <c r="B191" s="5">
        <v>43548</v>
      </c>
      <c r="C191">
        <v>86657720068</v>
      </c>
      <c r="D191" s="6">
        <v>1463</v>
      </c>
      <c r="E191" s="5">
        <v>43548</v>
      </c>
      <c r="F191" s="5">
        <v>43548</v>
      </c>
      <c r="G191" s="7" t="s">
        <v>9</v>
      </c>
      <c r="H19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91">
        <f>MONTH(TBVendas[[#This Row],[Data da Venda]])</f>
        <v>3</v>
      </c>
      <c r="J191">
        <f>YEAR(TBVendas[[#This Row],[Data da Venda]])</f>
        <v>2019</v>
      </c>
      <c r="K191" t="str">
        <f>IF(TBVendas[[#This Row],[Data da Venda]]=TBVendas[[#This Row],[Data do Pagamento]], "Sim","Não")</f>
        <v>Sim</v>
      </c>
    </row>
    <row r="192" spans="2:11" x14ac:dyDescent="0.25">
      <c r="B192" s="5">
        <v>43548</v>
      </c>
      <c r="C192">
        <v>86657720090</v>
      </c>
      <c r="D192" s="6">
        <v>1194</v>
      </c>
      <c r="E192" s="5">
        <v>43578</v>
      </c>
      <c r="F192" s="5">
        <v>43578</v>
      </c>
      <c r="G192" s="7" t="s">
        <v>7</v>
      </c>
      <c r="H19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92">
        <f>MONTH(TBVendas[[#This Row],[Data da Venda]])</f>
        <v>3</v>
      </c>
      <c r="J192">
        <f>YEAR(TBVendas[[#This Row],[Data da Venda]])</f>
        <v>2019</v>
      </c>
      <c r="K192" t="str">
        <f>IF(TBVendas[[#This Row],[Data da Venda]]=TBVendas[[#This Row],[Data do Pagamento]], "Sim","Não")</f>
        <v>Não</v>
      </c>
    </row>
    <row r="193" spans="2:11" x14ac:dyDescent="0.25">
      <c r="B193" s="5">
        <v>43549</v>
      </c>
      <c r="C193">
        <v>86657720171</v>
      </c>
      <c r="D193" s="6">
        <v>264</v>
      </c>
      <c r="E193" s="5">
        <v>43549</v>
      </c>
      <c r="F193" s="5">
        <v>43549</v>
      </c>
      <c r="G193" s="7" t="s">
        <v>7</v>
      </c>
      <c r="H19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93">
        <f>MONTH(TBVendas[[#This Row],[Data da Venda]])</f>
        <v>3</v>
      </c>
      <c r="J193">
        <f>YEAR(TBVendas[[#This Row],[Data da Venda]])</f>
        <v>2019</v>
      </c>
      <c r="K193" t="str">
        <f>IF(TBVendas[[#This Row],[Data da Venda]]=TBVendas[[#This Row],[Data do Pagamento]], "Sim","Não")</f>
        <v>Sim</v>
      </c>
    </row>
    <row r="194" spans="2:11" x14ac:dyDescent="0.25">
      <c r="B194" s="5">
        <v>43549</v>
      </c>
      <c r="C194">
        <v>86657720220</v>
      </c>
      <c r="D194" s="6">
        <v>1454</v>
      </c>
      <c r="E194" s="5">
        <v>43609</v>
      </c>
      <c r="F194" s="5">
        <v>43636</v>
      </c>
      <c r="G194" s="7" t="s">
        <v>8</v>
      </c>
      <c r="H194">
        <f ca="1">IF(TBVendas[[#This Row],[Data do Pagamento]]-TBVendas[[#This Row],[Data do Vencimento]]&gt;=0,TBVendas[[#This Row],[Data do Pagamento]]-TBVendas[[#This Row],[Data do Vencimento]],TODAY()-TBVendas[[#This Row],[Data do Vencimento]])</f>
        <v>27</v>
      </c>
      <c r="I194">
        <f>MONTH(TBVendas[[#This Row],[Data da Venda]])</f>
        <v>3</v>
      </c>
      <c r="J194">
        <f>YEAR(TBVendas[[#This Row],[Data da Venda]])</f>
        <v>2019</v>
      </c>
      <c r="K194" t="str">
        <f>IF(TBVendas[[#This Row],[Data da Venda]]=TBVendas[[#This Row],[Data do Pagamento]], "Sim","Não")</f>
        <v>Não</v>
      </c>
    </row>
    <row r="195" spans="2:11" x14ac:dyDescent="0.25">
      <c r="B195" s="5">
        <v>43549</v>
      </c>
      <c r="C195">
        <v>86657720079</v>
      </c>
      <c r="D195" s="6">
        <v>554</v>
      </c>
      <c r="E195" s="5">
        <v>43609</v>
      </c>
      <c r="F195" s="5">
        <v>43634</v>
      </c>
      <c r="G195" s="7" t="s">
        <v>9</v>
      </c>
      <c r="H195">
        <f ca="1">IF(TBVendas[[#This Row],[Data do Pagamento]]-TBVendas[[#This Row],[Data do Vencimento]]&gt;=0,TBVendas[[#This Row],[Data do Pagamento]]-TBVendas[[#This Row],[Data do Vencimento]],TODAY()-TBVendas[[#This Row],[Data do Vencimento]])</f>
        <v>25</v>
      </c>
      <c r="I195">
        <f>MONTH(TBVendas[[#This Row],[Data da Venda]])</f>
        <v>3</v>
      </c>
      <c r="J195">
        <f>YEAR(TBVendas[[#This Row],[Data da Venda]])</f>
        <v>2019</v>
      </c>
      <c r="K195" t="str">
        <f>IF(TBVendas[[#This Row],[Data da Venda]]=TBVendas[[#This Row],[Data do Pagamento]], "Sim","Não")</f>
        <v>Não</v>
      </c>
    </row>
    <row r="196" spans="2:11" x14ac:dyDescent="0.25">
      <c r="B196" s="5">
        <v>43549</v>
      </c>
      <c r="C196">
        <v>86657720061</v>
      </c>
      <c r="D196" s="6">
        <v>726</v>
      </c>
      <c r="E196" s="5">
        <v>43609</v>
      </c>
      <c r="F196" s="5">
        <v>43628</v>
      </c>
      <c r="G196" s="7" t="s">
        <v>7</v>
      </c>
      <c r="H196">
        <f ca="1">IF(TBVendas[[#This Row],[Data do Pagamento]]-TBVendas[[#This Row],[Data do Vencimento]]&gt;=0,TBVendas[[#This Row],[Data do Pagamento]]-TBVendas[[#This Row],[Data do Vencimento]],TODAY()-TBVendas[[#This Row],[Data do Vencimento]])</f>
        <v>19</v>
      </c>
      <c r="I196">
        <f>MONTH(TBVendas[[#This Row],[Data da Venda]])</f>
        <v>3</v>
      </c>
      <c r="J196">
        <f>YEAR(TBVendas[[#This Row],[Data da Venda]])</f>
        <v>2019</v>
      </c>
      <c r="K196" t="str">
        <f>IF(TBVendas[[#This Row],[Data da Venda]]=TBVendas[[#This Row],[Data do Pagamento]], "Sim","Não")</f>
        <v>Não</v>
      </c>
    </row>
    <row r="197" spans="2:11" x14ac:dyDescent="0.25">
      <c r="B197" s="5">
        <v>43550</v>
      </c>
      <c r="C197">
        <v>86657720233</v>
      </c>
      <c r="D197" s="6">
        <v>299</v>
      </c>
      <c r="E197" s="5">
        <v>43550</v>
      </c>
      <c r="F197" s="5">
        <v>43550</v>
      </c>
      <c r="G197" s="7" t="s">
        <v>8</v>
      </c>
      <c r="H19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97">
        <f>MONTH(TBVendas[[#This Row],[Data da Venda]])</f>
        <v>3</v>
      </c>
      <c r="J197">
        <f>YEAR(TBVendas[[#This Row],[Data da Venda]])</f>
        <v>2019</v>
      </c>
      <c r="K197" t="str">
        <f>IF(TBVendas[[#This Row],[Data da Venda]]=TBVendas[[#This Row],[Data do Pagamento]], "Sim","Não")</f>
        <v>Sim</v>
      </c>
    </row>
    <row r="198" spans="2:11" x14ac:dyDescent="0.25">
      <c r="B198" s="5">
        <v>43550</v>
      </c>
      <c r="C198">
        <v>86657720151</v>
      </c>
      <c r="D198" s="6">
        <v>1328</v>
      </c>
      <c r="E198" s="5">
        <v>43550</v>
      </c>
      <c r="F198" s="5">
        <v>43584</v>
      </c>
      <c r="G198" s="7" t="s">
        <v>9</v>
      </c>
      <c r="H198">
        <f ca="1">IF(TBVendas[[#This Row],[Data do Pagamento]]-TBVendas[[#This Row],[Data do Vencimento]]&gt;=0,TBVendas[[#This Row],[Data do Pagamento]]-TBVendas[[#This Row],[Data do Vencimento]],TODAY()-TBVendas[[#This Row],[Data do Vencimento]])</f>
        <v>34</v>
      </c>
      <c r="I198">
        <f>MONTH(TBVendas[[#This Row],[Data da Venda]])</f>
        <v>3</v>
      </c>
      <c r="J198">
        <f>YEAR(TBVendas[[#This Row],[Data da Venda]])</f>
        <v>2019</v>
      </c>
      <c r="K198" t="str">
        <f>IF(TBVendas[[#This Row],[Data da Venda]]=TBVendas[[#This Row],[Data do Pagamento]], "Sim","Não")</f>
        <v>Não</v>
      </c>
    </row>
    <row r="199" spans="2:11" x14ac:dyDescent="0.25">
      <c r="B199" s="5">
        <v>43550</v>
      </c>
      <c r="C199">
        <v>86657720073</v>
      </c>
      <c r="D199" s="6">
        <v>137</v>
      </c>
      <c r="E199" s="5">
        <v>43610</v>
      </c>
      <c r="F199" s="5">
        <v>43621</v>
      </c>
      <c r="G199" s="7" t="s">
        <v>9</v>
      </c>
      <c r="H199">
        <f ca="1">IF(TBVendas[[#This Row],[Data do Pagamento]]-TBVendas[[#This Row],[Data do Vencimento]]&gt;=0,TBVendas[[#This Row],[Data do Pagamento]]-TBVendas[[#This Row],[Data do Vencimento]],TODAY()-TBVendas[[#This Row],[Data do Vencimento]])</f>
        <v>11</v>
      </c>
      <c r="I199">
        <f>MONTH(TBVendas[[#This Row],[Data da Venda]])</f>
        <v>3</v>
      </c>
      <c r="J199">
        <f>YEAR(TBVendas[[#This Row],[Data da Venda]])</f>
        <v>2019</v>
      </c>
      <c r="K199" t="str">
        <f>IF(TBVendas[[#This Row],[Data da Venda]]=TBVendas[[#This Row],[Data do Pagamento]], "Sim","Não")</f>
        <v>Não</v>
      </c>
    </row>
    <row r="200" spans="2:11" x14ac:dyDescent="0.25">
      <c r="B200" s="5">
        <v>43550</v>
      </c>
      <c r="C200">
        <v>86657720107</v>
      </c>
      <c r="D200" s="6">
        <v>1000</v>
      </c>
      <c r="E200" s="5">
        <v>43610</v>
      </c>
      <c r="F200" s="5">
        <v>43610</v>
      </c>
      <c r="G200" s="7" t="s">
        <v>8</v>
      </c>
      <c r="H20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00">
        <f>MONTH(TBVendas[[#This Row],[Data da Venda]])</f>
        <v>3</v>
      </c>
      <c r="J200">
        <f>YEAR(TBVendas[[#This Row],[Data da Venda]])</f>
        <v>2019</v>
      </c>
      <c r="K200" t="str">
        <f>IF(TBVendas[[#This Row],[Data da Venda]]=TBVendas[[#This Row],[Data do Pagamento]], "Sim","Não")</f>
        <v>Não</v>
      </c>
    </row>
    <row r="201" spans="2:11" x14ac:dyDescent="0.25">
      <c r="B201" s="5">
        <v>43551</v>
      </c>
      <c r="C201">
        <v>86657720232</v>
      </c>
      <c r="D201" s="6">
        <v>816</v>
      </c>
      <c r="E201" s="5">
        <v>43551</v>
      </c>
      <c r="F201" s="5">
        <v>43574</v>
      </c>
      <c r="G201" s="7" t="s">
        <v>8</v>
      </c>
      <c r="H201">
        <f ca="1">IF(TBVendas[[#This Row],[Data do Pagamento]]-TBVendas[[#This Row],[Data do Vencimento]]&gt;=0,TBVendas[[#This Row],[Data do Pagamento]]-TBVendas[[#This Row],[Data do Vencimento]],TODAY()-TBVendas[[#This Row],[Data do Vencimento]])</f>
        <v>23</v>
      </c>
      <c r="I201">
        <f>MONTH(TBVendas[[#This Row],[Data da Venda]])</f>
        <v>3</v>
      </c>
      <c r="J201">
        <f>YEAR(TBVendas[[#This Row],[Data da Venda]])</f>
        <v>2019</v>
      </c>
      <c r="K201" t="str">
        <f>IF(TBVendas[[#This Row],[Data da Venda]]=TBVendas[[#This Row],[Data do Pagamento]], "Sim","Não")</f>
        <v>Não</v>
      </c>
    </row>
    <row r="202" spans="2:11" x14ac:dyDescent="0.25">
      <c r="B202" s="5">
        <v>43551</v>
      </c>
      <c r="C202">
        <v>86657720112</v>
      </c>
      <c r="D202" s="6">
        <v>443</v>
      </c>
      <c r="E202" s="5">
        <v>43581</v>
      </c>
      <c r="F202" s="5">
        <v>43581</v>
      </c>
      <c r="G202" s="7" t="s">
        <v>9</v>
      </c>
      <c r="H20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02">
        <f>MONTH(TBVendas[[#This Row],[Data da Venda]])</f>
        <v>3</v>
      </c>
      <c r="J202">
        <f>YEAR(TBVendas[[#This Row],[Data da Venda]])</f>
        <v>2019</v>
      </c>
      <c r="K202" t="str">
        <f>IF(TBVendas[[#This Row],[Data da Venda]]=TBVendas[[#This Row],[Data do Pagamento]], "Sim","Não")</f>
        <v>Não</v>
      </c>
    </row>
    <row r="203" spans="2:11" x14ac:dyDescent="0.25">
      <c r="B203" s="5">
        <v>43551</v>
      </c>
      <c r="C203">
        <v>86657720070</v>
      </c>
      <c r="D203" s="6">
        <v>672</v>
      </c>
      <c r="E203" s="5">
        <v>43641</v>
      </c>
      <c r="F203" s="5">
        <v>43641</v>
      </c>
      <c r="G203" s="7" t="s">
        <v>8</v>
      </c>
      <c r="H20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03">
        <f>MONTH(TBVendas[[#This Row],[Data da Venda]])</f>
        <v>3</v>
      </c>
      <c r="J203">
        <f>YEAR(TBVendas[[#This Row],[Data da Venda]])</f>
        <v>2019</v>
      </c>
      <c r="K203" t="str">
        <f>IF(TBVendas[[#This Row],[Data da Venda]]=TBVendas[[#This Row],[Data do Pagamento]], "Sim","Não")</f>
        <v>Não</v>
      </c>
    </row>
    <row r="204" spans="2:11" x14ac:dyDescent="0.25">
      <c r="B204" s="5">
        <v>43551</v>
      </c>
      <c r="C204">
        <v>86657720231</v>
      </c>
      <c r="D204" s="6">
        <v>516</v>
      </c>
      <c r="E204" s="5">
        <v>43641</v>
      </c>
      <c r="F204" s="5">
        <v>43649</v>
      </c>
      <c r="G204" s="7" t="s">
        <v>7</v>
      </c>
      <c r="H204">
        <f ca="1">IF(TBVendas[[#This Row],[Data do Pagamento]]-TBVendas[[#This Row],[Data do Vencimento]]&gt;=0,TBVendas[[#This Row],[Data do Pagamento]]-TBVendas[[#This Row],[Data do Vencimento]],TODAY()-TBVendas[[#This Row],[Data do Vencimento]])</f>
        <v>8</v>
      </c>
      <c r="I204">
        <f>MONTH(TBVendas[[#This Row],[Data da Venda]])</f>
        <v>3</v>
      </c>
      <c r="J204">
        <f>YEAR(TBVendas[[#This Row],[Data da Venda]])</f>
        <v>2019</v>
      </c>
      <c r="K204" t="str">
        <f>IF(TBVendas[[#This Row],[Data da Venda]]=TBVendas[[#This Row],[Data do Pagamento]], "Sim","Não")</f>
        <v>Não</v>
      </c>
    </row>
    <row r="205" spans="2:11" x14ac:dyDescent="0.25">
      <c r="B205" s="5">
        <v>43552</v>
      </c>
      <c r="C205">
        <v>86657720064</v>
      </c>
      <c r="D205" s="6">
        <v>1407</v>
      </c>
      <c r="E205" s="5">
        <v>43612</v>
      </c>
      <c r="F205" s="5">
        <v>43612</v>
      </c>
      <c r="G205" s="7" t="s">
        <v>8</v>
      </c>
      <c r="H20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05">
        <f>MONTH(TBVendas[[#This Row],[Data da Venda]])</f>
        <v>3</v>
      </c>
      <c r="J205">
        <f>YEAR(TBVendas[[#This Row],[Data da Venda]])</f>
        <v>2019</v>
      </c>
      <c r="K205" t="str">
        <f>IF(TBVendas[[#This Row],[Data da Venda]]=TBVendas[[#This Row],[Data do Pagamento]], "Sim","Não")</f>
        <v>Não</v>
      </c>
    </row>
    <row r="206" spans="2:11" x14ac:dyDescent="0.25">
      <c r="B206" s="5">
        <v>43552</v>
      </c>
      <c r="C206">
        <v>86657720151</v>
      </c>
      <c r="D206" s="6">
        <v>906</v>
      </c>
      <c r="E206" s="5">
        <v>43612</v>
      </c>
      <c r="F206" s="5">
        <v>43612</v>
      </c>
      <c r="G206" s="7" t="s">
        <v>9</v>
      </c>
      <c r="H20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06">
        <f>MONTH(TBVendas[[#This Row],[Data da Venda]])</f>
        <v>3</v>
      </c>
      <c r="J206">
        <f>YEAR(TBVendas[[#This Row],[Data da Venda]])</f>
        <v>2019</v>
      </c>
      <c r="K206" t="str">
        <f>IF(TBVendas[[#This Row],[Data da Venda]]=TBVendas[[#This Row],[Data do Pagamento]], "Sim","Não")</f>
        <v>Não</v>
      </c>
    </row>
    <row r="207" spans="2:11" x14ac:dyDescent="0.25">
      <c r="B207" s="5">
        <v>43553</v>
      </c>
      <c r="C207">
        <v>86657720138</v>
      </c>
      <c r="D207" s="6">
        <v>1309</v>
      </c>
      <c r="E207" s="5">
        <v>43583</v>
      </c>
      <c r="F207" s="5">
        <v>43583</v>
      </c>
      <c r="G207" s="7" t="s">
        <v>7</v>
      </c>
      <c r="H20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07">
        <f>MONTH(TBVendas[[#This Row],[Data da Venda]])</f>
        <v>3</v>
      </c>
      <c r="J207">
        <f>YEAR(TBVendas[[#This Row],[Data da Venda]])</f>
        <v>2019</v>
      </c>
      <c r="K207" t="str">
        <f>IF(TBVendas[[#This Row],[Data da Venda]]=TBVendas[[#This Row],[Data do Pagamento]], "Sim","Não")</f>
        <v>Não</v>
      </c>
    </row>
    <row r="208" spans="2:11" x14ac:dyDescent="0.25">
      <c r="B208" s="5">
        <v>43553</v>
      </c>
      <c r="C208">
        <v>86657720237</v>
      </c>
      <c r="D208" s="6">
        <v>943</v>
      </c>
      <c r="E208" s="5">
        <v>43583</v>
      </c>
      <c r="F208" s="5">
        <v>43583</v>
      </c>
      <c r="G208" s="7" t="s">
        <v>8</v>
      </c>
      <c r="H20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08">
        <f>MONTH(TBVendas[[#This Row],[Data da Venda]])</f>
        <v>3</v>
      </c>
      <c r="J208">
        <f>YEAR(TBVendas[[#This Row],[Data da Venda]])</f>
        <v>2019</v>
      </c>
      <c r="K208" t="str">
        <f>IF(TBVendas[[#This Row],[Data da Venda]]=TBVendas[[#This Row],[Data do Pagamento]], "Sim","Não")</f>
        <v>Não</v>
      </c>
    </row>
    <row r="209" spans="2:11" x14ac:dyDescent="0.25">
      <c r="B209" s="5">
        <v>43554</v>
      </c>
      <c r="C209">
        <v>86657720113</v>
      </c>
      <c r="D209" s="6">
        <v>251</v>
      </c>
      <c r="E209" s="5">
        <v>43584</v>
      </c>
      <c r="F209" s="5">
        <v>43584</v>
      </c>
      <c r="G209" s="7" t="s">
        <v>8</v>
      </c>
      <c r="H20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09">
        <f>MONTH(TBVendas[[#This Row],[Data da Venda]])</f>
        <v>3</v>
      </c>
      <c r="J209">
        <f>YEAR(TBVendas[[#This Row],[Data da Venda]])</f>
        <v>2019</v>
      </c>
      <c r="K209" t="str">
        <f>IF(TBVendas[[#This Row],[Data da Venda]]=TBVendas[[#This Row],[Data do Pagamento]], "Sim","Não")</f>
        <v>Não</v>
      </c>
    </row>
    <row r="210" spans="2:11" x14ac:dyDescent="0.25">
      <c r="B210" s="5">
        <v>43554</v>
      </c>
      <c r="C210">
        <v>86657720238</v>
      </c>
      <c r="D210" s="6">
        <v>1271</v>
      </c>
      <c r="E210" s="5">
        <v>43584</v>
      </c>
      <c r="F210" s="5">
        <v>43584</v>
      </c>
      <c r="G210" s="7" t="s">
        <v>9</v>
      </c>
      <c r="H21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10">
        <f>MONTH(TBVendas[[#This Row],[Data da Venda]])</f>
        <v>3</v>
      </c>
      <c r="J210">
        <f>YEAR(TBVendas[[#This Row],[Data da Venda]])</f>
        <v>2019</v>
      </c>
      <c r="K210" t="str">
        <f>IF(TBVendas[[#This Row],[Data da Venda]]=TBVendas[[#This Row],[Data do Pagamento]], "Sim","Não")</f>
        <v>Não</v>
      </c>
    </row>
    <row r="211" spans="2:11" x14ac:dyDescent="0.25">
      <c r="B211" s="5">
        <v>43555</v>
      </c>
      <c r="C211">
        <v>86657720195</v>
      </c>
      <c r="D211" s="6">
        <v>135</v>
      </c>
      <c r="E211" s="5">
        <v>43645</v>
      </c>
      <c r="F211" s="5">
        <v>43645</v>
      </c>
      <c r="G211" s="7" t="s">
        <v>8</v>
      </c>
      <c r="H21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11">
        <f>MONTH(TBVendas[[#This Row],[Data da Venda]])</f>
        <v>3</v>
      </c>
      <c r="J211">
        <f>YEAR(TBVendas[[#This Row],[Data da Venda]])</f>
        <v>2019</v>
      </c>
      <c r="K211" t="str">
        <f>IF(TBVendas[[#This Row],[Data da Venda]]=TBVendas[[#This Row],[Data do Pagamento]], "Sim","Não")</f>
        <v>Não</v>
      </c>
    </row>
    <row r="212" spans="2:11" x14ac:dyDescent="0.25">
      <c r="B212" s="5">
        <v>43556</v>
      </c>
      <c r="C212">
        <v>86657720190</v>
      </c>
      <c r="D212" s="6">
        <v>159</v>
      </c>
      <c r="E212" s="5">
        <v>43556</v>
      </c>
      <c r="F212" s="5">
        <v>43556</v>
      </c>
      <c r="G212" s="7" t="s">
        <v>9</v>
      </c>
      <c r="H21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12">
        <f>MONTH(TBVendas[[#This Row],[Data da Venda]])</f>
        <v>4</v>
      </c>
      <c r="J212">
        <f>YEAR(TBVendas[[#This Row],[Data da Venda]])</f>
        <v>2019</v>
      </c>
      <c r="K212" t="str">
        <f>IF(TBVendas[[#This Row],[Data da Venda]]=TBVendas[[#This Row],[Data do Pagamento]], "Sim","Não")</f>
        <v>Sim</v>
      </c>
    </row>
    <row r="213" spans="2:11" x14ac:dyDescent="0.25">
      <c r="B213" s="5">
        <v>43557</v>
      </c>
      <c r="C213">
        <v>86657720113</v>
      </c>
      <c r="D213" s="6">
        <v>1356</v>
      </c>
      <c r="E213" s="5">
        <v>43557</v>
      </c>
      <c r="F213" s="5">
        <v>43557</v>
      </c>
      <c r="G213" s="7" t="s">
        <v>8</v>
      </c>
      <c r="H21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13">
        <f>MONTH(TBVendas[[#This Row],[Data da Venda]])</f>
        <v>4</v>
      </c>
      <c r="J213">
        <f>YEAR(TBVendas[[#This Row],[Data da Venda]])</f>
        <v>2019</v>
      </c>
      <c r="K213" t="str">
        <f>IF(TBVendas[[#This Row],[Data da Venda]]=TBVendas[[#This Row],[Data do Pagamento]], "Sim","Não")</f>
        <v>Sim</v>
      </c>
    </row>
    <row r="214" spans="2:11" x14ac:dyDescent="0.25">
      <c r="B214" s="5">
        <v>43557</v>
      </c>
      <c r="C214">
        <v>86657720144</v>
      </c>
      <c r="D214" s="6">
        <v>1108</v>
      </c>
      <c r="E214" s="5">
        <v>43587</v>
      </c>
      <c r="F214" s="5">
        <v>43587</v>
      </c>
      <c r="G214" s="7" t="s">
        <v>8</v>
      </c>
      <c r="H21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14">
        <f>MONTH(TBVendas[[#This Row],[Data da Venda]])</f>
        <v>4</v>
      </c>
      <c r="J214">
        <f>YEAR(TBVendas[[#This Row],[Data da Venda]])</f>
        <v>2019</v>
      </c>
      <c r="K214" t="str">
        <f>IF(TBVendas[[#This Row],[Data da Venda]]=TBVendas[[#This Row],[Data do Pagamento]], "Sim","Não")</f>
        <v>Não</v>
      </c>
    </row>
    <row r="215" spans="2:11" x14ac:dyDescent="0.25">
      <c r="B215" s="5">
        <v>43558</v>
      </c>
      <c r="C215">
        <v>86657720153</v>
      </c>
      <c r="D215" s="6">
        <v>492</v>
      </c>
      <c r="E215" s="5">
        <v>43588</v>
      </c>
      <c r="F215" s="5">
        <v>43588</v>
      </c>
      <c r="G215" s="7" t="s">
        <v>9</v>
      </c>
      <c r="H21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15">
        <f>MONTH(TBVendas[[#This Row],[Data da Venda]])</f>
        <v>4</v>
      </c>
      <c r="J215">
        <f>YEAR(TBVendas[[#This Row],[Data da Venda]])</f>
        <v>2019</v>
      </c>
      <c r="K215" t="str">
        <f>IF(TBVendas[[#This Row],[Data da Venda]]=TBVendas[[#This Row],[Data do Pagamento]], "Sim","Não")</f>
        <v>Não</v>
      </c>
    </row>
    <row r="216" spans="2:11" x14ac:dyDescent="0.25">
      <c r="B216" s="5">
        <v>43558</v>
      </c>
      <c r="C216">
        <v>86657720163</v>
      </c>
      <c r="D216" s="6">
        <v>688</v>
      </c>
      <c r="E216" s="5">
        <v>43618</v>
      </c>
      <c r="F216" s="5">
        <v>43618</v>
      </c>
      <c r="G216" s="7" t="s">
        <v>9</v>
      </c>
      <c r="H21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16">
        <f>MONTH(TBVendas[[#This Row],[Data da Venda]])</f>
        <v>4</v>
      </c>
      <c r="J216">
        <f>YEAR(TBVendas[[#This Row],[Data da Venda]])</f>
        <v>2019</v>
      </c>
      <c r="K216" t="str">
        <f>IF(TBVendas[[#This Row],[Data da Venda]]=TBVendas[[#This Row],[Data do Pagamento]], "Sim","Não")</f>
        <v>Não</v>
      </c>
    </row>
    <row r="217" spans="2:11" x14ac:dyDescent="0.25">
      <c r="B217" s="5">
        <v>43559</v>
      </c>
      <c r="C217">
        <v>86657720215</v>
      </c>
      <c r="D217" s="6">
        <v>417</v>
      </c>
      <c r="E217" s="5">
        <v>43619</v>
      </c>
      <c r="F217" s="5">
        <v>43619</v>
      </c>
      <c r="G217" s="7" t="s">
        <v>8</v>
      </c>
      <c r="H21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17">
        <f>MONTH(TBVendas[[#This Row],[Data da Venda]])</f>
        <v>4</v>
      </c>
      <c r="J217">
        <f>YEAR(TBVendas[[#This Row],[Data da Venda]])</f>
        <v>2019</v>
      </c>
      <c r="K217" t="str">
        <f>IF(TBVendas[[#This Row],[Data da Venda]]=TBVendas[[#This Row],[Data do Pagamento]], "Sim","Não")</f>
        <v>Não</v>
      </c>
    </row>
    <row r="218" spans="2:11" x14ac:dyDescent="0.25">
      <c r="B218" s="5">
        <v>43560</v>
      </c>
      <c r="C218">
        <v>86657720141</v>
      </c>
      <c r="D218" s="6">
        <v>116</v>
      </c>
      <c r="E218" s="5">
        <v>43560</v>
      </c>
      <c r="F218" s="5">
        <v>43560</v>
      </c>
      <c r="G218" s="7" t="s">
        <v>9</v>
      </c>
      <c r="H21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18">
        <f>MONTH(TBVendas[[#This Row],[Data da Venda]])</f>
        <v>4</v>
      </c>
      <c r="J218">
        <f>YEAR(TBVendas[[#This Row],[Data da Venda]])</f>
        <v>2019</v>
      </c>
      <c r="K218" t="str">
        <f>IF(TBVendas[[#This Row],[Data da Venda]]=TBVendas[[#This Row],[Data do Pagamento]], "Sim","Não")</f>
        <v>Sim</v>
      </c>
    </row>
    <row r="219" spans="2:11" x14ac:dyDescent="0.25">
      <c r="B219" s="5">
        <v>43560</v>
      </c>
      <c r="C219">
        <v>86657720117</v>
      </c>
      <c r="D219" s="6">
        <v>362</v>
      </c>
      <c r="E219" s="5">
        <v>43590</v>
      </c>
      <c r="F219" s="5">
        <v>43590</v>
      </c>
      <c r="G219" s="7" t="s">
        <v>7</v>
      </c>
      <c r="H21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19">
        <f>MONTH(TBVendas[[#This Row],[Data da Venda]])</f>
        <v>4</v>
      </c>
      <c r="J219">
        <f>YEAR(TBVendas[[#This Row],[Data da Venda]])</f>
        <v>2019</v>
      </c>
      <c r="K219" t="str">
        <f>IF(TBVendas[[#This Row],[Data da Venda]]=TBVendas[[#This Row],[Data do Pagamento]], "Sim","Não")</f>
        <v>Não</v>
      </c>
    </row>
    <row r="220" spans="2:11" x14ac:dyDescent="0.25">
      <c r="B220" s="5">
        <v>43560</v>
      </c>
      <c r="C220">
        <v>86657720091</v>
      </c>
      <c r="D220" s="6">
        <v>349</v>
      </c>
      <c r="E220" s="5">
        <v>43590</v>
      </c>
      <c r="F220" s="5">
        <v>43590</v>
      </c>
      <c r="G220" s="7" t="s">
        <v>8</v>
      </c>
      <c r="H22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20">
        <f>MONTH(TBVendas[[#This Row],[Data da Venda]])</f>
        <v>4</v>
      </c>
      <c r="J220">
        <f>YEAR(TBVendas[[#This Row],[Data da Venda]])</f>
        <v>2019</v>
      </c>
      <c r="K220" t="str">
        <f>IF(TBVendas[[#This Row],[Data da Venda]]=TBVendas[[#This Row],[Data do Pagamento]], "Sim","Não")</f>
        <v>Não</v>
      </c>
    </row>
    <row r="221" spans="2:11" x14ac:dyDescent="0.25">
      <c r="B221" s="5">
        <v>43561</v>
      </c>
      <c r="C221">
        <v>86657720178</v>
      </c>
      <c r="D221" s="6">
        <v>236</v>
      </c>
      <c r="E221" s="5">
        <v>43591</v>
      </c>
      <c r="F221" s="5">
        <v>43629</v>
      </c>
      <c r="G221" s="7" t="s">
        <v>7</v>
      </c>
      <c r="H221">
        <f ca="1">IF(TBVendas[[#This Row],[Data do Pagamento]]-TBVendas[[#This Row],[Data do Vencimento]]&gt;=0,TBVendas[[#This Row],[Data do Pagamento]]-TBVendas[[#This Row],[Data do Vencimento]],TODAY()-TBVendas[[#This Row],[Data do Vencimento]])</f>
        <v>38</v>
      </c>
      <c r="I221">
        <f>MONTH(TBVendas[[#This Row],[Data da Venda]])</f>
        <v>4</v>
      </c>
      <c r="J221">
        <f>YEAR(TBVendas[[#This Row],[Data da Venda]])</f>
        <v>2019</v>
      </c>
      <c r="K221" t="str">
        <f>IF(TBVendas[[#This Row],[Data da Venda]]=TBVendas[[#This Row],[Data do Pagamento]], "Sim","Não")</f>
        <v>Não</v>
      </c>
    </row>
    <row r="222" spans="2:11" x14ac:dyDescent="0.25">
      <c r="B222" s="5">
        <v>43561</v>
      </c>
      <c r="C222">
        <v>86657720187</v>
      </c>
      <c r="D222" s="6">
        <v>1407</v>
      </c>
      <c r="E222" s="5">
        <v>43651</v>
      </c>
      <c r="F222" s="5">
        <v>43673</v>
      </c>
      <c r="G222" s="7" t="s">
        <v>9</v>
      </c>
      <c r="H222">
        <f ca="1">IF(TBVendas[[#This Row],[Data do Pagamento]]-TBVendas[[#This Row],[Data do Vencimento]]&gt;=0,TBVendas[[#This Row],[Data do Pagamento]]-TBVendas[[#This Row],[Data do Vencimento]],TODAY()-TBVendas[[#This Row],[Data do Vencimento]])</f>
        <v>22</v>
      </c>
      <c r="I222">
        <f>MONTH(TBVendas[[#This Row],[Data da Venda]])</f>
        <v>4</v>
      </c>
      <c r="J222">
        <f>YEAR(TBVendas[[#This Row],[Data da Venda]])</f>
        <v>2019</v>
      </c>
      <c r="K222" t="str">
        <f>IF(TBVendas[[#This Row],[Data da Venda]]=TBVendas[[#This Row],[Data do Pagamento]], "Sim","Não")</f>
        <v>Não</v>
      </c>
    </row>
    <row r="223" spans="2:11" x14ac:dyDescent="0.25">
      <c r="B223" s="5">
        <v>43562</v>
      </c>
      <c r="C223">
        <v>86657720115</v>
      </c>
      <c r="D223" s="6">
        <v>1095</v>
      </c>
      <c r="E223" s="5">
        <v>43622</v>
      </c>
      <c r="F223" s="5">
        <v>43622</v>
      </c>
      <c r="G223" s="7" t="s">
        <v>8</v>
      </c>
      <c r="H22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23">
        <f>MONTH(TBVendas[[#This Row],[Data da Venda]])</f>
        <v>4</v>
      </c>
      <c r="J223">
        <f>YEAR(TBVendas[[#This Row],[Data da Venda]])</f>
        <v>2019</v>
      </c>
      <c r="K223" t="str">
        <f>IF(TBVendas[[#This Row],[Data da Venda]]=TBVendas[[#This Row],[Data do Pagamento]], "Sim","Não")</f>
        <v>Não</v>
      </c>
    </row>
    <row r="224" spans="2:11" x14ac:dyDescent="0.25">
      <c r="B224" s="5">
        <v>43563</v>
      </c>
      <c r="C224">
        <v>86657720061</v>
      </c>
      <c r="D224" s="6">
        <v>329</v>
      </c>
      <c r="E224" s="5">
        <v>43563</v>
      </c>
      <c r="F224" s="5">
        <v>43563</v>
      </c>
      <c r="G224" s="7" t="s">
        <v>7</v>
      </c>
      <c r="H22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24">
        <f>MONTH(TBVendas[[#This Row],[Data da Venda]])</f>
        <v>4</v>
      </c>
      <c r="J224">
        <f>YEAR(TBVendas[[#This Row],[Data da Venda]])</f>
        <v>2019</v>
      </c>
      <c r="K224" t="str">
        <f>IF(TBVendas[[#This Row],[Data da Venda]]=TBVendas[[#This Row],[Data do Pagamento]], "Sim","Não")</f>
        <v>Sim</v>
      </c>
    </row>
    <row r="225" spans="2:11" x14ac:dyDescent="0.25">
      <c r="B225" s="5">
        <v>43563</v>
      </c>
      <c r="C225">
        <v>86657720223</v>
      </c>
      <c r="D225" s="6">
        <v>190</v>
      </c>
      <c r="E225" s="5">
        <v>43563</v>
      </c>
      <c r="F225" s="5">
        <v>43601</v>
      </c>
      <c r="G225" s="7" t="s">
        <v>8</v>
      </c>
      <c r="H225">
        <f ca="1">IF(TBVendas[[#This Row],[Data do Pagamento]]-TBVendas[[#This Row],[Data do Vencimento]]&gt;=0,TBVendas[[#This Row],[Data do Pagamento]]-TBVendas[[#This Row],[Data do Vencimento]],TODAY()-TBVendas[[#This Row],[Data do Vencimento]])</f>
        <v>38</v>
      </c>
      <c r="I225">
        <f>MONTH(TBVendas[[#This Row],[Data da Venda]])</f>
        <v>4</v>
      </c>
      <c r="J225">
        <f>YEAR(TBVendas[[#This Row],[Data da Venda]])</f>
        <v>2019</v>
      </c>
      <c r="K225" t="str">
        <f>IF(TBVendas[[#This Row],[Data da Venda]]=TBVendas[[#This Row],[Data do Pagamento]], "Sim","Não")</f>
        <v>Não</v>
      </c>
    </row>
    <row r="226" spans="2:11" x14ac:dyDescent="0.25">
      <c r="B226" s="5">
        <v>43564</v>
      </c>
      <c r="C226">
        <v>86657720158</v>
      </c>
      <c r="D226" s="6">
        <v>1011</v>
      </c>
      <c r="E226" s="5">
        <v>43564</v>
      </c>
      <c r="F226" s="5">
        <v>43564</v>
      </c>
      <c r="G226" s="7" t="s">
        <v>8</v>
      </c>
      <c r="H22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26">
        <f>MONTH(TBVendas[[#This Row],[Data da Venda]])</f>
        <v>4</v>
      </c>
      <c r="J226">
        <f>YEAR(TBVendas[[#This Row],[Data da Venda]])</f>
        <v>2019</v>
      </c>
      <c r="K226" t="str">
        <f>IF(TBVendas[[#This Row],[Data da Venda]]=TBVendas[[#This Row],[Data do Pagamento]], "Sim","Não")</f>
        <v>Sim</v>
      </c>
    </row>
    <row r="227" spans="2:11" x14ac:dyDescent="0.25">
      <c r="B227" s="5">
        <v>43564</v>
      </c>
      <c r="C227">
        <v>86657720163</v>
      </c>
      <c r="D227" s="6">
        <v>287</v>
      </c>
      <c r="E227" s="5">
        <v>43594</v>
      </c>
      <c r="F227" s="5">
        <v>43594</v>
      </c>
      <c r="G227" s="7" t="s">
        <v>8</v>
      </c>
      <c r="H22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27">
        <f>MONTH(TBVendas[[#This Row],[Data da Venda]])</f>
        <v>4</v>
      </c>
      <c r="J227">
        <f>YEAR(TBVendas[[#This Row],[Data da Venda]])</f>
        <v>2019</v>
      </c>
      <c r="K227" t="str">
        <f>IF(TBVendas[[#This Row],[Data da Venda]]=TBVendas[[#This Row],[Data do Pagamento]], "Sim","Não")</f>
        <v>Não</v>
      </c>
    </row>
    <row r="228" spans="2:11" x14ac:dyDescent="0.25">
      <c r="B228" s="5">
        <v>43564</v>
      </c>
      <c r="C228">
        <v>86657720222</v>
      </c>
      <c r="D228" s="6">
        <v>783</v>
      </c>
      <c r="E228" s="5">
        <v>43594</v>
      </c>
      <c r="F228" s="5">
        <v>43630</v>
      </c>
      <c r="G228" s="7" t="s">
        <v>9</v>
      </c>
      <c r="H228">
        <f ca="1">IF(TBVendas[[#This Row],[Data do Pagamento]]-TBVendas[[#This Row],[Data do Vencimento]]&gt;=0,TBVendas[[#This Row],[Data do Pagamento]]-TBVendas[[#This Row],[Data do Vencimento]],TODAY()-TBVendas[[#This Row],[Data do Vencimento]])</f>
        <v>36</v>
      </c>
      <c r="I228">
        <f>MONTH(TBVendas[[#This Row],[Data da Venda]])</f>
        <v>4</v>
      </c>
      <c r="J228">
        <f>YEAR(TBVendas[[#This Row],[Data da Venda]])</f>
        <v>2019</v>
      </c>
      <c r="K228" t="str">
        <f>IF(TBVendas[[#This Row],[Data da Venda]]=TBVendas[[#This Row],[Data do Pagamento]], "Sim","Não")</f>
        <v>Não</v>
      </c>
    </row>
    <row r="229" spans="2:11" x14ac:dyDescent="0.25">
      <c r="B229" s="5">
        <v>43564</v>
      </c>
      <c r="C229">
        <v>86657720075</v>
      </c>
      <c r="D229" s="6">
        <v>737</v>
      </c>
      <c r="E229" s="5">
        <v>43654</v>
      </c>
      <c r="F229" s="5">
        <v>43654</v>
      </c>
      <c r="G229" s="7" t="s">
        <v>8</v>
      </c>
      <c r="H22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29">
        <f>MONTH(TBVendas[[#This Row],[Data da Venda]])</f>
        <v>4</v>
      </c>
      <c r="J229">
        <f>YEAR(TBVendas[[#This Row],[Data da Venda]])</f>
        <v>2019</v>
      </c>
      <c r="K229" t="str">
        <f>IF(TBVendas[[#This Row],[Data da Venda]]=TBVendas[[#This Row],[Data do Pagamento]], "Sim","Não")</f>
        <v>Não</v>
      </c>
    </row>
    <row r="230" spans="2:11" x14ac:dyDescent="0.25">
      <c r="B230" s="5">
        <v>43565</v>
      </c>
      <c r="C230">
        <v>86657720081</v>
      </c>
      <c r="D230" s="6">
        <v>1301</v>
      </c>
      <c r="E230" s="5">
        <v>43565</v>
      </c>
      <c r="F230" s="5">
        <v>43565</v>
      </c>
      <c r="G230" s="7" t="s">
        <v>7</v>
      </c>
      <c r="H23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30">
        <f>MONTH(TBVendas[[#This Row],[Data da Venda]])</f>
        <v>4</v>
      </c>
      <c r="J230">
        <f>YEAR(TBVendas[[#This Row],[Data da Venda]])</f>
        <v>2019</v>
      </c>
      <c r="K230" t="str">
        <f>IF(TBVendas[[#This Row],[Data da Venda]]=TBVendas[[#This Row],[Data do Pagamento]], "Sim","Não")</f>
        <v>Sim</v>
      </c>
    </row>
    <row r="231" spans="2:11" x14ac:dyDescent="0.25">
      <c r="B231" s="5">
        <v>43565</v>
      </c>
      <c r="C231">
        <v>86657720134</v>
      </c>
      <c r="D231" s="6">
        <v>640</v>
      </c>
      <c r="E231" s="5">
        <v>43565</v>
      </c>
      <c r="F231" s="5">
        <v>43601</v>
      </c>
      <c r="G231" s="7" t="s">
        <v>9</v>
      </c>
      <c r="H231">
        <f ca="1">IF(TBVendas[[#This Row],[Data do Pagamento]]-TBVendas[[#This Row],[Data do Vencimento]]&gt;=0,TBVendas[[#This Row],[Data do Pagamento]]-TBVendas[[#This Row],[Data do Vencimento]],TODAY()-TBVendas[[#This Row],[Data do Vencimento]])</f>
        <v>36</v>
      </c>
      <c r="I231">
        <f>MONTH(TBVendas[[#This Row],[Data da Venda]])</f>
        <v>4</v>
      </c>
      <c r="J231">
        <f>YEAR(TBVendas[[#This Row],[Data da Venda]])</f>
        <v>2019</v>
      </c>
      <c r="K231" t="str">
        <f>IF(TBVendas[[#This Row],[Data da Venda]]=TBVendas[[#This Row],[Data do Pagamento]], "Sim","Não")</f>
        <v>Não</v>
      </c>
    </row>
    <row r="232" spans="2:11" x14ac:dyDescent="0.25">
      <c r="B232" s="5">
        <v>43565</v>
      </c>
      <c r="C232">
        <v>86657720127</v>
      </c>
      <c r="D232" s="6">
        <v>873</v>
      </c>
      <c r="E232" s="5">
        <v>43595</v>
      </c>
      <c r="F232" s="5">
        <v>43595</v>
      </c>
      <c r="G232" s="7" t="s">
        <v>8</v>
      </c>
      <c r="H23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32">
        <f>MONTH(TBVendas[[#This Row],[Data da Venda]])</f>
        <v>4</v>
      </c>
      <c r="J232">
        <f>YEAR(TBVendas[[#This Row],[Data da Venda]])</f>
        <v>2019</v>
      </c>
      <c r="K232" t="str">
        <f>IF(TBVendas[[#This Row],[Data da Venda]]=TBVendas[[#This Row],[Data do Pagamento]], "Sim","Não")</f>
        <v>Não</v>
      </c>
    </row>
    <row r="233" spans="2:11" x14ac:dyDescent="0.25">
      <c r="B233" s="5">
        <v>43565</v>
      </c>
      <c r="C233">
        <v>86657720148</v>
      </c>
      <c r="D233" s="6">
        <v>266</v>
      </c>
      <c r="E233" s="5">
        <v>43655</v>
      </c>
      <c r="F233" s="5">
        <v>43655</v>
      </c>
      <c r="G233" s="7" t="s">
        <v>8</v>
      </c>
      <c r="H23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33">
        <f>MONTH(TBVendas[[#This Row],[Data da Venda]])</f>
        <v>4</v>
      </c>
      <c r="J233">
        <f>YEAR(TBVendas[[#This Row],[Data da Venda]])</f>
        <v>2019</v>
      </c>
      <c r="K233" t="str">
        <f>IF(TBVendas[[#This Row],[Data da Venda]]=TBVendas[[#This Row],[Data do Pagamento]], "Sim","Não")</f>
        <v>Não</v>
      </c>
    </row>
    <row r="234" spans="2:11" x14ac:dyDescent="0.25">
      <c r="B234" s="5">
        <v>43566</v>
      </c>
      <c r="C234">
        <v>86657720185</v>
      </c>
      <c r="D234" s="6">
        <v>808</v>
      </c>
      <c r="E234" s="5">
        <v>43566</v>
      </c>
      <c r="F234" s="5">
        <v>43599</v>
      </c>
      <c r="G234" s="7" t="s">
        <v>8</v>
      </c>
      <c r="H234">
        <f ca="1">IF(TBVendas[[#This Row],[Data do Pagamento]]-TBVendas[[#This Row],[Data do Vencimento]]&gt;=0,TBVendas[[#This Row],[Data do Pagamento]]-TBVendas[[#This Row],[Data do Vencimento]],TODAY()-TBVendas[[#This Row],[Data do Vencimento]])</f>
        <v>33</v>
      </c>
      <c r="I234">
        <f>MONTH(TBVendas[[#This Row],[Data da Venda]])</f>
        <v>4</v>
      </c>
      <c r="J234">
        <f>YEAR(TBVendas[[#This Row],[Data da Venda]])</f>
        <v>2019</v>
      </c>
      <c r="K234" t="str">
        <f>IF(TBVendas[[#This Row],[Data da Venda]]=TBVendas[[#This Row],[Data do Pagamento]], "Sim","Não")</f>
        <v>Não</v>
      </c>
    </row>
    <row r="235" spans="2:11" x14ac:dyDescent="0.25">
      <c r="B235" s="5">
        <v>43567</v>
      </c>
      <c r="C235">
        <v>86657720062</v>
      </c>
      <c r="D235" s="6">
        <v>251</v>
      </c>
      <c r="E235" s="5">
        <v>43597</v>
      </c>
      <c r="F235" s="5">
        <v>43597</v>
      </c>
      <c r="G235" s="7" t="s">
        <v>8</v>
      </c>
      <c r="H23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35">
        <f>MONTH(TBVendas[[#This Row],[Data da Venda]])</f>
        <v>4</v>
      </c>
      <c r="J235">
        <f>YEAR(TBVendas[[#This Row],[Data da Venda]])</f>
        <v>2019</v>
      </c>
      <c r="K235" t="str">
        <f>IF(TBVendas[[#This Row],[Data da Venda]]=TBVendas[[#This Row],[Data do Pagamento]], "Sim","Não")</f>
        <v>Não</v>
      </c>
    </row>
    <row r="236" spans="2:11" x14ac:dyDescent="0.25">
      <c r="B236" s="5">
        <v>43567</v>
      </c>
      <c r="C236">
        <v>86657720192</v>
      </c>
      <c r="D236" s="6">
        <v>682</v>
      </c>
      <c r="E236" s="5">
        <v>43597</v>
      </c>
      <c r="F236" s="5">
        <v>43626</v>
      </c>
      <c r="G236" s="7" t="s">
        <v>8</v>
      </c>
      <c r="H236">
        <f ca="1">IF(TBVendas[[#This Row],[Data do Pagamento]]-TBVendas[[#This Row],[Data do Vencimento]]&gt;=0,TBVendas[[#This Row],[Data do Pagamento]]-TBVendas[[#This Row],[Data do Vencimento]],TODAY()-TBVendas[[#This Row],[Data do Vencimento]])</f>
        <v>29</v>
      </c>
      <c r="I236">
        <f>MONTH(TBVendas[[#This Row],[Data da Venda]])</f>
        <v>4</v>
      </c>
      <c r="J236">
        <f>YEAR(TBVendas[[#This Row],[Data da Venda]])</f>
        <v>2019</v>
      </c>
      <c r="K236" t="str">
        <f>IF(TBVendas[[#This Row],[Data da Venda]]=TBVendas[[#This Row],[Data do Pagamento]], "Sim","Não")</f>
        <v>Não</v>
      </c>
    </row>
    <row r="237" spans="2:11" x14ac:dyDescent="0.25">
      <c r="B237" s="5">
        <v>43567</v>
      </c>
      <c r="C237">
        <v>86657720084</v>
      </c>
      <c r="D237" s="6">
        <v>1337</v>
      </c>
      <c r="E237" s="5">
        <v>43657</v>
      </c>
      <c r="F237" s="5">
        <v>43657</v>
      </c>
      <c r="G237" s="7" t="s">
        <v>9</v>
      </c>
      <c r="H23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37">
        <f>MONTH(TBVendas[[#This Row],[Data da Venda]])</f>
        <v>4</v>
      </c>
      <c r="J237">
        <f>YEAR(TBVendas[[#This Row],[Data da Venda]])</f>
        <v>2019</v>
      </c>
      <c r="K237" t="str">
        <f>IF(TBVendas[[#This Row],[Data da Venda]]=TBVendas[[#This Row],[Data do Pagamento]], "Sim","Não")</f>
        <v>Não</v>
      </c>
    </row>
    <row r="238" spans="2:11" x14ac:dyDescent="0.25">
      <c r="B238" s="5">
        <v>43569</v>
      </c>
      <c r="C238">
        <v>86657720164</v>
      </c>
      <c r="D238" s="6">
        <v>484</v>
      </c>
      <c r="E238" s="5">
        <v>43569</v>
      </c>
      <c r="F238" s="5">
        <v>43569</v>
      </c>
      <c r="G238" s="7" t="s">
        <v>8</v>
      </c>
      <c r="H23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38">
        <f>MONTH(TBVendas[[#This Row],[Data da Venda]])</f>
        <v>4</v>
      </c>
      <c r="J238">
        <f>YEAR(TBVendas[[#This Row],[Data da Venda]])</f>
        <v>2019</v>
      </c>
      <c r="K238" t="str">
        <f>IF(TBVendas[[#This Row],[Data da Venda]]=TBVendas[[#This Row],[Data do Pagamento]], "Sim","Não")</f>
        <v>Sim</v>
      </c>
    </row>
    <row r="239" spans="2:11" x14ac:dyDescent="0.25">
      <c r="B239" s="5">
        <v>43569</v>
      </c>
      <c r="C239">
        <v>86657720210</v>
      </c>
      <c r="D239" s="6">
        <v>568</v>
      </c>
      <c r="E239" s="5">
        <v>43599</v>
      </c>
      <c r="F239" s="5">
        <v>43599</v>
      </c>
      <c r="G239" s="7" t="s">
        <v>9</v>
      </c>
      <c r="H23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39">
        <f>MONTH(TBVendas[[#This Row],[Data da Venda]])</f>
        <v>4</v>
      </c>
      <c r="J239">
        <f>YEAR(TBVendas[[#This Row],[Data da Venda]])</f>
        <v>2019</v>
      </c>
      <c r="K239" t="str">
        <f>IF(TBVendas[[#This Row],[Data da Venda]]=TBVendas[[#This Row],[Data do Pagamento]], "Sim","Não")</f>
        <v>Não</v>
      </c>
    </row>
    <row r="240" spans="2:11" x14ac:dyDescent="0.25">
      <c r="B240" s="5">
        <v>43569</v>
      </c>
      <c r="C240">
        <v>86657720071</v>
      </c>
      <c r="D240" s="6">
        <v>354</v>
      </c>
      <c r="E240" s="5">
        <v>43599</v>
      </c>
      <c r="F240" s="5">
        <v>43626</v>
      </c>
      <c r="G240" s="7" t="s">
        <v>9</v>
      </c>
      <c r="H240">
        <f ca="1">IF(TBVendas[[#This Row],[Data do Pagamento]]-TBVendas[[#This Row],[Data do Vencimento]]&gt;=0,TBVendas[[#This Row],[Data do Pagamento]]-TBVendas[[#This Row],[Data do Vencimento]],TODAY()-TBVendas[[#This Row],[Data do Vencimento]])</f>
        <v>27</v>
      </c>
      <c r="I240">
        <f>MONTH(TBVendas[[#This Row],[Data da Venda]])</f>
        <v>4</v>
      </c>
      <c r="J240">
        <f>YEAR(TBVendas[[#This Row],[Data da Venda]])</f>
        <v>2019</v>
      </c>
      <c r="K240" t="str">
        <f>IF(TBVendas[[#This Row],[Data da Venda]]=TBVendas[[#This Row],[Data do Pagamento]], "Sim","Não")</f>
        <v>Não</v>
      </c>
    </row>
    <row r="241" spans="2:11" x14ac:dyDescent="0.25">
      <c r="B241" s="5">
        <v>43570</v>
      </c>
      <c r="C241">
        <v>86657720108</v>
      </c>
      <c r="D241" s="6">
        <v>1230</v>
      </c>
      <c r="E241" s="5">
        <v>43570</v>
      </c>
      <c r="F241" s="5">
        <v>43608</v>
      </c>
      <c r="G241" s="7" t="s">
        <v>7</v>
      </c>
      <c r="H241">
        <f ca="1">IF(TBVendas[[#This Row],[Data do Pagamento]]-TBVendas[[#This Row],[Data do Vencimento]]&gt;=0,TBVendas[[#This Row],[Data do Pagamento]]-TBVendas[[#This Row],[Data do Vencimento]],TODAY()-TBVendas[[#This Row],[Data do Vencimento]])</f>
        <v>38</v>
      </c>
      <c r="I241">
        <f>MONTH(TBVendas[[#This Row],[Data da Venda]])</f>
        <v>4</v>
      </c>
      <c r="J241">
        <f>YEAR(TBVendas[[#This Row],[Data da Venda]])</f>
        <v>2019</v>
      </c>
      <c r="K241" t="str">
        <f>IF(TBVendas[[#This Row],[Data da Venda]]=TBVendas[[#This Row],[Data do Pagamento]], "Sim","Não")</f>
        <v>Não</v>
      </c>
    </row>
    <row r="242" spans="2:11" x14ac:dyDescent="0.25">
      <c r="B242" s="5">
        <v>43570</v>
      </c>
      <c r="C242">
        <v>86657720249</v>
      </c>
      <c r="D242" s="6">
        <v>315</v>
      </c>
      <c r="E242" s="5">
        <v>43630</v>
      </c>
      <c r="F242" s="5">
        <v>43630</v>
      </c>
      <c r="G242" s="7" t="s">
        <v>9</v>
      </c>
      <c r="H24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42">
        <f>MONTH(TBVendas[[#This Row],[Data da Venda]])</f>
        <v>4</v>
      </c>
      <c r="J242">
        <f>YEAR(TBVendas[[#This Row],[Data da Venda]])</f>
        <v>2019</v>
      </c>
      <c r="K242" t="str">
        <f>IF(TBVendas[[#This Row],[Data da Venda]]=TBVendas[[#This Row],[Data do Pagamento]], "Sim","Não")</f>
        <v>Não</v>
      </c>
    </row>
    <row r="243" spans="2:11" x14ac:dyDescent="0.25">
      <c r="B243" s="5">
        <v>43571</v>
      </c>
      <c r="C243">
        <v>86657720157</v>
      </c>
      <c r="D243" s="6">
        <v>146</v>
      </c>
      <c r="E243" s="5">
        <v>43661</v>
      </c>
      <c r="F243" s="5">
        <v>43661</v>
      </c>
      <c r="G243" s="7" t="s">
        <v>9</v>
      </c>
      <c r="H24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43">
        <f>MONTH(TBVendas[[#This Row],[Data da Venda]])</f>
        <v>4</v>
      </c>
      <c r="J243">
        <f>YEAR(TBVendas[[#This Row],[Data da Venda]])</f>
        <v>2019</v>
      </c>
      <c r="K243" t="str">
        <f>IF(TBVendas[[#This Row],[Data da Venda]]=TBVendas[[#This Row],[Data do Pagamento]], "Sim","Não")</f>
        <v>Não</v>
      </c>
    </row>
    <row r="244" spans="2:11" x14ac:dyDescent="0.25">
      <c r="B244" s="5">
        <v>43572</v>
      </c>
      <c r="C244">
        <v>86657720132</v>
      </c>
      <c r="D244" s="6">
        <v>184</v>
      </c>
      <c r="E244" s="5">
        <v>43572</v>
      </c>
      <c r="F244" s="5">
        <v>43611</v>
      </c>
      <c r="G244" s="7" t="s">
        <v>8</v>
      </c>
      <c r="H244">
        <f ca="1">IF(TBVendas[[#This Row],[Data do Pagamento]]-TBVendas[[#This Row],[Data do Vencimento]]&gt;=0,TBVendas[[#This Row],[Data do Pagamento]]-TBVendas[[#This Row],[Data do Vencimento]],TODAY()-TBVendas[[#This Row],[Data do Vencimento]])</f>
        <v>39</v>
      </c>
      <c r="I244">
        <f>MONTH(TBVendas[[#This Row],[Data da Venda]])</f>
        <v>4</v>
      </c>
      <c r="J244">
        <f>YEAR(TBVendas[[#This Row],[Data da Venda]])</f>
        <v>2019</v>
      </c>
      <c r="K244" t="str">
        <f>IF(TBVendas[[#This Row],[Data da Venda]]=TBVendas[[#This Row],[Data do Pagamento]], "Sim","Não")</f>
        <v>Não</v>
      </c>
    </row>
    <row r="245" spans="2:11" x14ac:dyDescent="0.25">
      <c r="B245" s="5">
        <v>43572</v>
      </c>
      <c r="C245">
        <v>86657720239</v>
      </c>
      <c r="D245" s="6">
        <v>1420</v>
      </c>
      <c r="E245" s="5">
        <v>43602</v>
      </c>
      <c r="F245" s="5">
        <v>43602</v>
      </c>
      <c r="G245" s="7" t="s">
        <v>8</v>
      </c>
      <c r="H24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45">
        <f>MONTH(TBVendas[[#This Row],[Data da Venda]])</f>
        <v>4</v>
      </c>
      <c r="J245">
        <f>YEAR(TBVendas[[#This Row],[Data da Venda]])</f>
        <v>2019</v>
      </c>
      <c r="K245" t="str">
        <f>IF(TBVendas[[#This Row],[Data da Venda]]=TBVendas[[#This Row],[Data do Pagamento]], "Sim","Não")</f>
        <v>Não</v>
      </c>
    </row>
    <row r="246" spans="2:11" x14ac:dyDescent="0.25">
      <c r="B246" s="5">
        <v>43573</v>
      </c>
      <c r="C246">
        <v>86657720250</v>
      </c>
      <c r="D246" s="6">
        <v>1138</v>
      </c>
      <c r="E246" s="5">
        <v>43573</v>
      </c>
      <c r="F246" s="5">
        <v>43602</v>
      </c>
      <c r="G246" s="7" t="s">
        <v>8</v>
      </c>
      <c r="H246">
        <f ca="1">IF(TBVendas[[#This Row],[Data do Pagamento]]-TBVendas[[#This Row],[Data do Vencimento]]&gt;=0,TBVendas[[#This Row],[Data do Pagamento]]-TBVendas[[#This Row],[Data do Vencimento]],TODAY()-TBVendas[[#This Row],[Data do Vencimento]])</f>
        <v>29</v>
      </c>
      <c r="I246">
        <f>MONTH(TBVendas[[#This Row],[Data da Venda]])</f>
        <v>4</v>
      </c>
      <c r="J246">
        <f>YEAR(TBVendas[[#This Row],[Data da Venda]])</f>
        <v>2019</v>
      </c>
      <c r="K246" t="str">
        <f>IF(TBVendas[[#This Row],[Data da Venda]]=TBVendas[[#This Row],[Data do Pagamento]], "Sim","Não")</f>
        <v>Não</v>
      </c>
    </row>
    <row r="247" spans="2:11" x14ac:dyDescent="0.25">
      <c r="B247" s="5">
        <v>43573</v>
      </c>
      <c r="C247">
        <v>86657720056</v>
      </c>
      <c r="D247" s="6">
        <v>1361</v>
      </c>
      <c r="E247" s="5">
        <v>43603</v>
      </c>
      <c r="F247" s="5">
        <v>43603</v>
      </c>
      <c r="G247" s="7" t="s">
        <v>9</v>
      </c>
      <c r="H24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47">
        <f>MONTH(TBVendas[[#This Row],[Data da Venda]])</f>
        <v>4</v>
      </c>
      <c r="J247">
        <f>YEAR(TBVendas[[#This Row],[Data da Venda]])</f>
        <v>2019</v>
      </c>
      <c r="K247" t="str">
        <f>IF(TBVendas[[#This Row],[Data da Venda]]=TBVendas[[#This Row],[Data do Pagamento]], "Sim","Não")</f>
        <v>Não</v>
      </c>
    </row>
    <row r="248" spans="2:11" x14ac:dyDescent="0.25">
      <c r="B248" s="5">
        <v>43573</v>
      </c>
      <c r="C248">
        <v>86657720118</v>
      </c>
      <c r="D248" s="6">
        <v>970</v>
      </c>
      <c r="E248" s="5">
        <v>43633</v>
      </c>
      <c r="F248" s="5">
        <v>43633</v>
      </c>
      <c r="G248" s="7" t="s">
        <v>9</v>
      </c>
      <c r="H24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48">
        <f>MONTH(TBVendas[[#This Row],[Data da Venda]])</f>
        <v>4</v>
      </c>
      <c r="J248">
        <f>YEAR(TBVendas[[#This Row],[Data da Venda]])</f>
        <v>2019</v>
      </c>
      <c r="K248" t="str">
        <f>IF(TBVendas[[#This Row],[Data da Venda]]=TBVendas[[#This Row],[Data do Pagamento]], "Sim","Não")</f>
        <v>Não</v>
      </c>
    </row>
    <row r="249" spans="2:11" x14ac:dyDescent="0.25">
      <c r="B249" s="5">
        <v>43574</v>
      </c>
      <c r="C249">
        <v>86657720063</v>
      </c>
      <c r="D249" s="6">
        <v>927</v>
      </c>
      <c r="E249" s="5">
        <v>43634</v>
      </c>
      <c r="F249" s="5">
        <v>43634</v>
      </c>
      <c r="G249" s="7" t="s">
        <v>7</v>
      </c>
      <c r="H24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49">
        <f>MONTH(TBVendas[[#This Row],[Data da Venda]])</f>
        <v>4</v>
      </c>
      <c r="J249">
        <f>YEAR(TBVendas[[#This Row],[Data da Venda]])</f>
        <v>2019</v>
      </c>
      <c r="K249" t="str">
        <f>IF(TBVendas[[#This Row],[Data da Venda]]=TBVendas[[#This Row],[Data do Pagamento]], "Sim","Não")</f>
        <v>Não</v>
      </c>
    </row>
    <row r="250" spans="2:11" x14ac:dyDescent="0.25">
      <c r="B250" s="5">
        <v>43574</v>
      </c>
      <c r="C250">
        <v>86657720134</v>
      </c>
      <c r="D250" s="6">
        <v>798</v>
      </c>
      <c r="E250" s="5">
        <v>43664</v>
      </c>
      <c r="F250" s="5">
        <v>43664</v>
      </c>
      <c r="G250" s="7" t="s">
        <v>8</v>
      </c>
      <c r="H25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50">
        <f>MONTH(TBVendas[[#This Row],[Data da Venda]])</f>
        <v>4</v>
      </c>
      <c r="J250">
        <f>YEAR(TBVendas[[#This Row],[Data da Venda]])</f>
        <v>2019</v>
      </c>
      <c r="K250" t="str">
        <f>IF(TBVendas[[#This Row],[Data da Venda]]=TBVendas[[#This Row],[Data do Pagamento]], "Sim","Não")</f>
        <v>Não</v>
      </c>
    </row>
    <row r="251" spans="2:11" x14ac:dyDescent="0.25">
      <c r="B251" s="5">
        <v>43577</v>
      </c>
      <c r="C251">
        <v>86657720209</v>
      </c>
      <c r="D251" s="6">
        <v>1313</v>
      </c>
      <c r="E251" s="5">
        <v>43607</v>
      </c>
      <c r="F251" s="5">
        <v>43607</v>
      </c>
      <c r="G251" s="7" t="s">
        <v>9</v>
      </c>
      <c r="H25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51">
        <f>MONTH(TBVendas[[#This Row],[Data da Venda]])</f>
        <v>4</v>
      </c>
      <c r="J251">
        <f>YEAR(TBVendas[[#This Row],[Data da Venda]])</f>
        <v>2019</v>
      </c>
      <c r="K251" t="str">
        <f>IF(TBVendas[[#This Row],[Data da Venda]]=TBVendas[[#This Row],[Data do Pagamento]], "Sim","Não")</f>
        <v>Não</v>
      </c>
    </row>
    <row r="252" spans="2:11" x14ac:dyDescent="0.25">
      <c r="B252" s="5">
        <v>43577</v>
      </c>
      <c r="C252">
        <v>86657720232</v>
      </c>
      <c r="D252" s="6">
        <v>1469</v>
      </c>
      <c r="E252" s="5">
        <v>43607</v>
      </c>
      <c r="F252" s="5">
        <v>43607</v>
      </c>
      <c r="G252" s="7" t="s">
        <v>8</v>
      </c>
      <c r="H25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52">
        <f>MONTH(TBVendas[[#This Row],[Data da Venda]])</f>
        <v>4</v>
      </c>
      <c r="J252">
        <f>YEAR(TBVendas[[#This Row],[Data da Venda]])</f>
        <v>2019</v>
      </c>
      <c r="K252" t="str">
        <f>IF(TBVendas[[#This Row],[Data da Venda]]=TBVendas[[#This Row],[Data do Pagamento]], "Sim","Não")</f>
        <v>Não</v>
      </c>
    </row>
    <row r="253" spans="2:11" x14ac:dyDescent="0.25">
      <c r="B253" s="5">
        <v>43577</v>
      </c>
      <c r="C253">
        <v>86657720207</v>
      </c>
      <c r="D253" s="6">
        <v>852</v>
      </c>
      <c r="E253" s="5">
        <v>43667</v>
      </c>
      <c r="F253" s="5">
        <v>43667</v>
      </c>
      <c r="G253" s="7" t="s">
        <v>9</v>
      </c>
      <c r="H25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53">
        <f>MONTH(TBVendas[[#This Row],[Data da Venda]])</f>
        <v>4</v>
      </c>
      <c r="J253">
        <f>YEAR(TBVendas[[#This Row],[Data da Venda]])</f>
        <v>2019</v>
      </c>
      <c r="K253" t="str">
        <f>IF(TBVendas[[#This Row],[Data da Venda]]=TBVendas[[#This Row],[Data do Pagamento]], "Sim","Não")</f>
        <v>Não</v>
      </c>
    </row>
    <row r="254" spans="2:11" x14ac:dyDescent="0.25">
      <c r="B254" s="5">
        <v>43578</v>
      </c>
      <c r="C254">
        <v>86657720090</v>
      </c>
      <c r="D254" s="6">
        <v>539</v>
      </c>
      <c r="E254" s="5">
        <v>43608</v>
      </c>
      <c r="F254" s="5">
        <v>43608</v>
      </c>
      <c r="G254" s="7" t="s">
        <v>9</v>
      </c>
      <c r="H25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54">
        <f>MONTH(TBVendas[[#This Row],[Data da Venda]])</f>
        <v>4</v>
      </c>
      <c r="J254">
        <f>YEAR(TBVendas[[#This Row],[Data da Venda]])</f>
        <v>2019</v>
      </c>
      <c r="K254" t="str">
        <f>IF(TBVendas[[#This Row],[Data da Venda]]=TBVendas[[#This Row],[Data do Pagamento]], "Sim","Não")</f>
        <v>Não</v>
      </c>
    </row>
    <row r="255" spans="2:11" x14ac:dyDescent="0.25">
      <c r="B255" s="5">
        <v>43578</v>
      </c>
      <c r="C255">
        <v>86657720210</v>
      </c>
      <c r="D255" s="6">
        <v>1040</v>
      </c>
      <c r="E255" s="5">
        <v>43608</v>
      </c>
      <c r="F255" s="5">
        <v>43608</v>
      </c>
      <c r="G255" s="7" t="s">
        <v>7</v>
      </c>
      <c r="H25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55">
        <f>MONTH(TBVendas[[#This Row],[Data da Venda]])</f>
        <v>4</v>
      </c>
      <c r="J255">
        <f>YEAR(TBVendas[[#This Row],[Data da Venda]])</f>
        <v>2019</v>
      </c>
      <c r="K255" t="str">
        <f>IF(TBVendas[[#This Row],[Data da Venda]]=TBVendas[[#This Row],[Data do Pagamento]], "Sim","Não")</f>
        <v>Não</v>
      </c>
    </row>
    <row r="256" spans="2:11" x14ac:dyDescent="0.25">
      <c r="B256" s="5">
        <v>43578</v>
      </c>
      <c r="C256">
        <v>86657720183</v>
      </c>
      <c r="D256" s="6">
        <v>1200</v>
      </c>
      <c r="E256" s="5">
        <v>43638</v>
      </c>
      <c r="F256" s="5">
        <v>43638</v>
      </c>
      <c r="G256" s="7" t="s">
        <v>8</v>
      </c>
      <c r="H25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56">
        <f>MONTH(TBVendas[[#This Row],[Data da Venda]])</f>
        <v>4</v>
      </c>
      <c r="J256">
        <f>YEAR(TBVendas[[#This Row],[Data da Venda]])</f>
        <v>2019</v>
      </c>
      <c r="K256" t="str">
        <f>IF(TBVendas[[#This Row],[Data da Venda]]=TBVendas[[#This Row],[Data do Pagamento]], "Sim","Não")</f>
        <v>Não</v>
      </c>
    </row>
    <row r="257" spans="2:11" x14ac:dyDescent="0.25">
      <c r="B257" s="5">
        <v>43579</v>
      </c>
      <c r="C257">
        <v>86657720209</v>
      </c>
      <c r="D257" s="6">
        <v>374</v>
      </c>
      <c r="E257" s="5">
        <v>43609</v>
      </c>
      <c r="F257" s="5">
        <v>43609</v>
      </c>
      <c r="G257" s="7" t="s">
        <v>9</v>
      </c>
      <c r="H25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57">
        <f>MONTH(TBVendas[[#This Row],[Data da Venda]])</f>
        <v>4</v>
      </c>
      <c r="J257">
        <f>YEAR(TBVendas[[#This Row],[Data da Venda]])</f>
        <v>2019</v>
      </c>
      <c r="K257" t="str">
        <f>IF(TBVendas[[#This Row],[Data da Venda]]=TBVendas[[#This Row],[Data do Pagamento]], "Sim","Não")</f>
        <v>Não</v>
      </c>
    </row>
    <row r="258" spans="2:11" x14ac:dyDescent="0.25">
      <c r="B258" s="5">
        <v>43580</v>
      </c>
      <c r="C258">
        <v>86657720104</v>
      </c>
      <c r="D258" s="6">
        <v>208</v>
      </c>
      <c r="E258" s="5">
        <v>43580</v>
      </c>
      <c r="F258" s="5">
        <v>43580</v>
      </c>
      <c r="G258" s="7" t="s">
        <v>8</v>
      </c>
      <c r="H25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58">
        <f>MONTH(TBVendas[[#This Row],[Data da Venda]])</f>
        <v>4</v>
      </c>
      <c r="J258">
        <f>YEAR(TBVendas[[#This Row],[Data da Venda]])</f>
        <v>2019</v>
      </c>
      <c r="K258" t="str">
        <f>IF(TBVendas[[#This Row],[Data da Venda]]=TBVendas[[#This Row],[Data do Pagamento]], "Sim","Não")</f>
        <v>Sim</v>
      </c>
    </row>
    <row r="259" spans="2:11" x14ac:dyDescent="0.25">
      <c r="B259" s="5">
        <v>43580</v>
      </c>
      <c r="C259">
        <v>86657720101</v>
      </c>
      <c r="D259" s="6">
        <v>1245</v>
      </c>
      <c r="E259" s="5">
        <v>43580</v>
      </c>
      <c r="F259" s="5">
        <v>43617</v>
      </c>
      <c r="G259" s="7" t="s">
        <v>8</v>
      </c>
      <c r="H259">
        <f ca="1">IF(TBVendas[[#This Row],[Data do Pagamento]]-TBVendas[[#This Row],[Data do Vencimento]]&gt;=0,TBVendas[[#This Row],[Data do Pagamento]]-TBVendas[[#This Row],[Data do Vencimento]],TODAY()-TBVendas[[#This Row],[Data do Vencimento]])</f>
        <v>37</v>
      </c>
      <c r="I259">
        <f>MONTH(TBVendas[[#This Row],[Data da Venda]])</f>
        <v>4</v>
      </c>
      <c r="J259">
        <f>YEAR(TBVendas[[#This Row],[Data da Venda]])</f>
        <v>2019</v>
      </c>
      <c r="K259" t="str">
        <f>IF(TBVendas[[#This Row],[Data da Venda]]=TBVendas[[#This Row],[Data do Pagamento]], "Sim","Não")</f>
        <v>Não</v>
      </c>
    </row>
    <row r="260" spans="2:11" x14ac:dyDescent="0.25">
      <c r="B260" s="5">
        <v>43580</v>
      </c>
      <c r="C260">
        <v>86657720136</v>
      </c>
      <c r="D260" s="6">
        <v>1180</v>
      </c>
      <c r="E260" s="5">
        <v>43610</v>
      </c>
      <c r="F260" s="5">
        <v>43610</v>
      </c>
      <c r="G260" s="7" t="s">
        <v>7</v>
      </c>
      <c r="H26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60">
        <f>MONTH(TBVendas[[#This Row],[Data da Venda]])</f>
        <v>4</v>
      </c>
      <c r="J260">
        <f>YEAR(TBVendas[[#This Row],[Data da Venda]])</f>
        <v>2019</v>
      </c>
      <c r="K260" t="str">
        <f>IF(TBVendas[[#This Row],[Data da Venda]]=TBVendas[[#This Row],[Data do Pagamento]], "Sim","Não")</f>
        <v>Não</v>
      </c>
    </row>
    <row r="261" spans="2:11" x14ac:dyDescent="0.25">
      <c r="B261" s="5">
        <v>43581</v>
      </c>
      <c r="C261">
        <v>86657720209</v>
      </c>
      <c r="D261" s="6">
        <v>1044</v>
      </c>
      <c r="E261" s="5">
        <v>43641</v>
      </c>
      <c r="F261" s="5">
        <v>43681</v>
      </c>
      <c r="G261" s="7" t="s">
        <v>8</v>
      </c>
      <c r="H261">
        <f ca="1">IF(TBVendas[[#This Row],[Data do Pagamento]]-TBVendas[[#This Row],[Data do Vencimento]]&gt;=0,TBVendas[[#This Row],[Data do Pagamento]]-TBVendas[[#This Row],[Data do Vencimento]],TODAY()-TBVendas[[#This Row],[Data do Vencimento]])</f>
        <v>40</v>
      </c>
      <c r="I261">
        <f>MONTH(TBVendas[[#This Row],[Data da Venda]])</f>
        <v>4</v>
      </c>
      <c r="J261">
        <f>YEAR(TBVendas[[#This Row],[Data da Venda]])</f>
        <v>2019</v>
      </c>
      <c r="K261" t="str">
        <f>IF(TBVendas[[#This Row],[Data da Venda]]=TBVendas[[#This Row],[Data do Pagamento]], "Sim","Não")</f>
        <v>Não</v>
      </c>
    </row>
    <row r="262" spans="2:11" x14ac:dyDescent="0.25">
      <c r="B262" s="5">
        <v>43583</v>
      </c>
      <c r="C262">
        <v>86657720059</v>
      </c>
      <c r="D262" s="6">
        <v>631</v>
      </c>
      <c r="E262" s="5">
        <v>43613</v>
      </c>
      <c r="F262" s="5">
        <v>43618</v>
      </c>
      <c r="G262" s="7" t="s">
        <v>9</v>
      </c>
      <c r="H262">
        <f ca="1">IF(TBVendas[[#This Row],[Data do Pagamento]]-TBVendas[[#This Row],[Data do Vencimento]]&gt;=0,TBVendas[[#This Row],[Data do Pagamento]]-TBVendas[[#This Row],[Data do Vencimento]],TODAY()-TBVendas[[#This Row],[Data do Vencimento]])</f>
        <v>5</v>
      </c>
      <c r="I262">
        <f>MONTH(TBVendas[[#This Row],[Data da Venda]])</f>
        <v>4</v>
      </c>
      <c r="J262">
        <f>YEAR(TBVendas[[#This Row],[Data da Venda]])</f>
        <v>2019</v>
      </c>
      <c r="K262" t="str">
        <f>IF(TBVendas[[#This Row],[Data da Venda]]=TBVendas[[#This Row],[Data do Pagamento]], "Sim","Não")</f>
        <v>Não</v>
      </c>
    </row>
    <row r="263" spans="2:11" x14ac:dyDescent="0.25">
      <c r="B263" s="5">
        <v>43583</v>
      </c>
      <c r="C263">
        <v>86657720097</v>
      </c>
      <c r="D263" s="6">
        <v>831</v>
      </c>
      <c r="E263" s="5">
        <v>43643</v>
      </c>
      <c r="F263" s="5">
        <v>43659</v>
      </c>
      <c r="G263" s="7" t="s">
        <v>8</v>
      </c>
      <c r="H263">
        <f ca="1">IF(TBVendas[[#This Row],[Data do Pagamento]]-TBVendas[[#This Row],[Data do Vencimento]]&gt;=0,TBVendas[[#This Row],[Data do Pagamento]]-TBVendas[[#This Row],[Data do Vencimento]],TODAY()-TBVendas[[#This Row],[Data do Vencimento]])</f>
        <v>16</v>
      </c>
      <c r="I263">
        <f>MONTH(TBVendas[[#This Row],[Data da Venda]])</f>
        <v>4</v>
      </c>
      <c r="J263">
        <f>YEAR(TBVendas[[#This Row],[Data da Venda]])</f>
        <v>2019</v>
      </c>
      <c r="K263" t="str">
        <f>IF(TBVendas[[#This Row],[Data da Venda]]=TBVendas[[#This Row],[Data do Pagamento]], "Sim","Não")</f>
        <v>Não</v>
      </c>
    </row>
    <row r="264" spans="2:11" x14ac:dyDescent="0.25">
      <c r="B264" s="5">
        <v>43583</v>
      </c>
      <c r="C264">
        <v>86657720199</v>
      </c>
      <c r="D264" s="6">
        <v>1238</v>
      </c>
      <c r="E264" s="5">
        <v>43673</v>
      </c>
      <c r="F264" s="5">
        <v>43708</v>
      </c>
      <c r="G264" s="7" t="s">
        <v>7</v>
      </c>
      <c r="H264">
        <f ca="1">IF(TBVendas[[#This Row],[Data do Pagamento]]-TBVendas[[#This Row],[Data do Vencimento]]&gt;=0,TBVendas[[#This Row],[Data do Pagamento]]-TBVendas[[#This Row],[Data do Vencimento]],TODAY()-TBVendas[[#This Row],[Data do Vencimento]])</f>
        <v>35</v>
      </c>
      <c r="I264">
        <f>MONTH(TBVendas[[#This Row],[Data da Venda]])</f>
        <v>4</v>
      </c>
      <c r="J264">
        <f>YEAR(TBVendas[[#This Row],[Data da Venda]])</f>
        <v>2019</v>
      </c>
      <c r="K264" t="str">
        <f>IF(TBVendas[[#This Row],[Data da Venda]]=TBVendas[[#This Row],[Data do Pagamento]], "Sim","Não")</f>
        <v>Não</v>
      </c>
    </row>
    <row r="265" spans="2:11" x14ac:dyDescent="0.25">
      <c r="B265" s="5">
        <v>43584</v>
      </c>
      <c r="C265">
        <v>86657720054</v>
      </c>
      <c r="D265" s="6">
        <v>532</v>
      </c>
      <c r="E265" s="5">
        <v>43584</v>
      </c>
      <c r="F265" s="5">
        <v>43584</v>
      </c>
      <c r="G265" s="7" t="s">
        <v>8</v>
      </c>
      <c r="H26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65">
        <f>MONTH(TBVendas[[#This Row],[Data da Venda]])</f>
        <v>4</v>
      </c>
      <c r="J265">
        <f>YEAR(TBVendas[[#This Row],[Data da Venda]])</f>
        <v>2019</v>
      </c>
      <c r="K265" t="str">
        <f>IF(TBVendas[[#This Row],[Data da Venda]]=TBVendas[[#This Row],[Data do Pagamento]], "Sim","Não")</f>
        <v>Sim</v>
      </c>
    </row>
    <row r="266" spans="2:11" x14ac:dyDescent="0.25">
      <c r="B266" s="5">
        <v>43585</v>
      </c>
      <c r="C266">
        <v>86657720132</v>
      </c>
      <c r="D266" s="6">
        <v>721</v>
      </c>
      <c r="E266" s="5">
        <v>43645</v>
      </c>
      <c r="F266" s="5">
        <v>43645</v>
      </c>
      <c r="G266" s="7" t="s">
        <v>9</v>
      </c>
      <c r="H26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66">
        <f>MONTH(TBVendas[[#This Row],[Data da Venda]])</f>
        <v>4</v>
      </c>
      <c r="J266">
        <f>YEAR(TBVendas[[#This Row],[Data da Venda]])</f>
        <v>2019</v>
      </c>
      <c r="K266" t="str">
        <f>IF(TBVendas[[#This Row],[Data da Venda]]=TBVendas[[#This Row],[Data do Pagamento]], "Sim","Não")</f>
        <v>Não</v>
      </c>
    </row>
    <row r="267" spans="2:11" x14ac:dyDescent="0.25">
      <c r="B267" s="5">
        <v>43586</v>
      </c>
      <c r="C267">
        <v>86657720119</v>
      </c>
      <c r="D267" s="6">
        <v>112</v>
      </c>
      <c r="E267" s="5">
        <v>43646</v>
      </c>
      <c r="F267" s="5">
        <v>43646</v>
      </c>
      <c r="G267" s="7" t="s">
        <v>8</v>
      </c>
      <c r="H26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67">
        <f>MONTH(TBVendas[[#This Row],[Data da Venda]])</f>
        <v>5</v>
      </c>
      <c r="J267">
        <f>YEAR(TBVendas[[#This Row],[Data da Venda]])</f>
        <v>2019</v>
      </c>
      <c r="K267" t="str">
        <f>IF(TBVendas[[#This Row],[Data da Venda]]=TBVendas[[#This Row],[Data do Pagamento]], "Sim","Não")</f>
        <v>Não</v>
      </c>
    </row>
    <row r="268" spans="2:11" x14ac:dyDescent="0.25">
      <c r="B268" s="5">
        <v>43586</v>
      </c>
      <c r="C268">
        <v>86657720054</v>
      </c>
      <c r="D268" s="6">
        <v>1083</v>
      </c>
      <c r="E268" s="5">
        <v>43676</v>
      </c>
      <c r="F268" s="5">
        <v>43676</v>
      </c>
      <c r="G268" s="7" t="s">
        <v>8</v>
      </c>
      <c r="H26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68">
        <f>MONTH(TBVendas[[#This Row],[Data da Venda]])</f>
        <v>5</v>
      </c>
      <c r="J268">
        <f>YEAR(TBVendas[[#This Row],[Data da Venda]])</f>
        <v>2019</v>
      </c>
      <c r="K268" t="str">
        <f>IF(TBVendas[[#This Row],[Data da Venda]]=TBVendas[[#This Row],[Data do Pagamento]], "Sim","Não")</f>
        <v>Não</v>
      </c>
    </row>
    <row r="269" spans="2:11" x14ac:dyDescent="0.25">
      <c r="B269" s="5">
        <v>43587</v>
      </c>
      <c r="C269">
        <v>86657720092</v>
      </c>
      <c r="D269" s="6">
        <v>78</v>
      </c>
      <c r="E269" s="5">
        <v>43587</v>
      </c>
      <c r="F269" s="5">
        <v>43605</v>
      </c>
      <c r="G269" s="7" t="s">
        <v>8</v>
      </c>
      <c r="H269">
        <f ca="1">IF(TBVendas[[#This Row],[Data do Pagamento]]-TBVendas[[#This Row],[Data do Vencimento]]&gt;=0,TBVendas[[#This Row],[Data do Pagamento]]-TBVendas[[#This Row],[Data do Vencimento]],TODAY()-TBVendas[[#This Row],[Data do Vencimento]])</f>
        <v>18</v>
      </c>
      <c r="I269">
        <f>MONTH(TBVendas[[#This Row],[Data da Venda]])</f>
        <v>5</v>
      </c>
      <c r="J269">
        <f>YEAR(TBVendas[[#This Row],[Data da Venda]])</f>
        <v>2019</v>
      </c>
      <c r="K269" t="str">
        <f>IF(TBVendas[[#This Row],[Data da Venda]]=TBVendas[[#This Row],[Data do Pagamento]], "Sim","Não")</f>
        <v>Não</v>
      </c>
    </row>
    <row r="270" spans="2:11" x14ac:dyDescent="0.25">
      <c r="B270" s="5">
        <v>43587</v>
      </c>
      <c r="C270">
        <v>86657720205</v>
      </c>
      <c r="D270" s="6">
        <v>1029</v>
      </c>
      <c r="E270" s="5">
        <v>43587</v>
      </c>
      <c r="F270" s="5">
        <v>43587</v>
      </c>
      <c r="G270" s="7" t="s">
        <v>9</v>
      </c>
      <c r="H27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70">
        <f>MONTH(TBVendas[[#This Row],[Data da Venda]])</f>
        <v>5</v>
      </c>
      <c r="J270">
        <f>YEAR(TBVendas[[#This Row],[Data da Venda]])</f>
        <v>2019</v>
      </c>
      <c r="K270" t="str">
        <f>IF(TBVendas[[#This Row],[Data da Venda]]=TBVendas[[#This Row],[Data do Pagamento]], "Sim","Não")</f>
        <v>Sim</v>
      </c>
    </row>
    <row r="271" spans="2:11" x14ac:dyDescent="0.25">
      <c r="B271" s="5">
        <v>43587</v>
      </c>
      <c r="C271">
        <v>86657720110</v>
      </c>
      <c r="D271" s="6">
        <v>1076</v>
      </c>
      <c r="E271" s="5">
        <v>43647</v>
      </c>
      <c r="F271" s="5">
        <v>43647</v>
      </c>
      <c r="G271" s="7" t="s">
        <v>9</v>
      </c>
      <c r="H27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71">
        <f>MONTH(TBVendas[[#This Row],[Data da Venda]])</f>
        <v>5</v>
      </c>
      <c r="J271">
        <f>YEAR(TBVendas[[#This Row],[Data da Venda]])</f>
        <v>2019</v>
      </c>
      <c r="K271" t="str">
        <f>IF(TBVendas[[#This Row],[Data da Venda]]=TBVendas[[#This Row],[Data do Pagamento]], "Sim","Não")</f>
        <v>Não</v>
      </c>
    </row>
    <row r="272" spans="2:11" x14ac:dyDescent="0.25">
      <c r="B272" s="5">
        <v>43588</v>
      </c>
      <c r="C272">
        <v>86657720124</v>
      </c>
      <c r="D272" s="6">
        <v>131</v>
      </c>
      <c r="E272" s="5">
        <v>43588</v>
      </c>
      <c r="F272" s="5">
        <v>43605</v>
      </c>
      <c r="G272" s="7" t="s">
        <v>8</v>
      </c>
      <c r="H272">
        <f ca="1">IF(TBVendas[[#This Row],[Data do Pagamento]]-TBVendas[[#This Row],[Data do Vencimento]]&gt;=0,TBVendas[[#This Row],[Data do Pagamento]]-TBVendas[[#This Row],[Data do Vencimento]],TODAY()-TBVendas[[#This Row],[Data do Vencimento]])</f>
        <v>17</v>
      </c>
      <c r="I272">
        <f>MONTH(TBVendas[[#This Row],[Data da Venda]])</f>
        <v>5</v>
      </c>
      <c r="J272">
        <f>YEAR(TBVendas[[#This Row],[Data da Venda]])</f>
        <v>2019</v>
      </c>
      <c r="K272" t="str">
        <f>IF(TBVendas[[#This Row],[Data da Venda]]=TBVendas[[#This Row],[Data do Pagamento]], "Sim","Não")</f>
        <v>Não</v>
      </c>
    </row>
    <row r="273" spans="2:11" x14ac:dyDescent="0.25">
      <c r="B273" s="5">
        <v>43588</v>
      </c>
      <c r="C273">
        <v>86657720143</v>
      </c>
      <c r="D273" s="6">
        <v>274</v>
      </c>
      <c r="E273" s="5">
        <v>43618</v>
      </c>
      <c r="F273" s="5">
        <v>43635</v>
      </c>
      <c r="G273" s="7" t="s">
        <v>9</v>
      </c>
      <c r="H273">
        <f ca="1">IF(TBVendas[[#This Row],[Data do Pagamento]]-TBVendas[[#This Row],[Data do Vencimento]]&gt;=0,TBVendas[[#This Row],[Data do Pagamento]]-TBVendas[[#This Row],[Data do Vencimento]],TODAY()-TBVendas[[#This Row],[Data do Vencimento]])</f>
        <v>17</v>
      </c>
      <c r="I273">
        <f>MONTH(TBVendas[[#This Row],[Data da Venda]])</f>
        <v>5</v>
      </c>
      <c r="J273">
        <f>YEAR(TBVendas[[#This Row],[Data da Venda]])</f>
        <v>2019</v>
      </c>
      <c r="K273" t="str">
        <f>IF(TBVendas[[#This Row],[Data da Venda]]=TBVendas[[#This Row],[Data do Pagamento]], "Sim","Não")</f>
        <v>Não</v>
      </c>
    </row>
    <row r="274" spans="2:11" x14ac:dyDescent="0.25">
      <c r="B274" s="5">
        <v>43589</v>
      </c>
      <c r="C274">
        <v>86657720258</v>
      </c>
      <c r="D274" s="6">
        <v>835</v>
      </c>
      <c r="E274" s="5">
        <v>43649</v>
      </c>
      <c r="F274" s="5">
        <v>43649</v>
      </c>
      <c r="G274" s="7" t="s">
        <v>8</v>
      </c>
      <c r="H27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74">
        <f>MONTH(TBVendas[[#This Row],[Data da Venda]])</f>
        <v>5</v>
      </c>
      <c r="J274">
        <f>YEAR(TBVendas[[#This Row],[Data da Venda]])</f>
        <v>2019</v>
      </c>
      <c r="K274" t="str">
        <f>IF(TBVendas[[#This Row],[Data da Venda]]=TBVendas[[#This Row],[Data do Pagamento]], "Sim","Não")</f>
        <v>Não</v>
      </c>
    </row>
    <row r="275" spans="2:11" x14ac:dyDescent="0.25">
      <c r="B275" s="5">
        <v>43590</v>
      </c>
      <c r="C275">
        <v>86657720215</v>
      </c>
      <c r="D275" s="6">
        <v>741</v>
      </c>
      <c r="E275" s="5">
        <v>43590</v>
      </c>
      <c r="F275" s="5">
        <v>43590</v>
      </c>
      <c r="G275" s="7" t="s">
        <v>8</v>
      </c>
      <c r="H27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75">
        <f>MONTH(TBVendas[[#This Row],[Data da Venda]])</f>
        <v>5</v>
      </c>
      <c r="J275">
        <f>YEAR(TBVendas[[#This Row],[Data da Venda]])</f>
        <v>2019</v>
      </c>
      <c r="K275" t="str">
        <f>IF(TBVendas[[#This Row],[Data da Venda]]=TBVendas[[#This Row],[Data do Pagamento]], "Sim","Não")</f>
        <v>Sim</v>
      </c>
    </row>
    <row r="276" spans="2:11" x14ac:dyDescent="0.25">
      <c r="B276" s="5">
        <v>43590</v>
      </c>
      <c r="C276">
        <v>86657720220</v>
      </c>
      <c r="D276" s="6">
        <v>771</v>
      </c>
      <c r="E276" s="5">
        <v>43650</v>
      </c>
      <c r="F276" s="5">
        <v>43674</v>
      </c>
      <c r="G276" s="7" t="s">
        <v>8</v>
      </c>
      <c r="H276">
        <f ca="1">IF(TBVendas[[#This Row],[Data do Pagamento]]-TBVendas[[#This Row],[Data do Vencimento]]&gt;=0,TBVendas[[#This Row],[Data do Pagamento]]-TBVendas[[#This Row],[Data do Vencimento]],TODAY()-TBVendas[[#This Row],[Data do Vencimento]])</f>
        <v>24</v>
      </c>
      <c r="I276">
        <f>MONTH(TBVendas[[#This Row],[Data da Venda]])</f>
        <v>5</v>
      </c>
      <c r="J276">
        <f>YEAR(TBVendas[[#This Row],[Data da Venda]])</f>
        <v>2019</v>
      </c>
      <c r="K276" t="str">
        <f>IF(TBVendas[[#This Row],[Data da Venda]]=TBVendas[[#This Row],[Data do Pagamento]], "Sim","Não")</f>
        <v>Não</v>
      </c>
    </row>
    <row r="277" spans="2:11" x14ac:dyDescent="0.25">
      <c r="B277" s="5">
        <v>43590</v>
      </c>
      <c r="C277">
        <v>86657720061</v>
      </c>
      <c r="D277" s="6">
        <v>461</v>
      </c>
      <c r="E277" s="5">
        <v>43650</v>
      </c>
      <c r="F277" s="5">
        <v>43650</v>
      </c>
      <c r="G277" s="7" t="s">
        <v>8</v>
      </c>
      <c r="H27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77">
        <f>MONTH(TBVendas[[#This Row],[Data da Venda]])</f>
        <v>5</v>
      </c>
      <c r="J277">
        <f>YEAR(TBVendas[[#This Row],[Data da Venda]])</f>
        <v>2019</v>
      </c>
      <c r="K277" t="str">
        <f>IF(TBVendas[[#This Row],[Data da Venda]]=TBVendas[[#This Row],[Data do Pagamento]], "Sim","Não")</f>
        <v>Não</v>
      </c>
    </row>
    <row r="278" spans="2:11" x14ac:dyDescent="0.25">
      <c r="B278" s="5">
        <v>43590</v>
      </c>
      <c r="C278">
        <v>86657720249</v>
      </c>
      <c r="D278" s="6">
        <v>401</v>
      </c>
      <c r="E278" s="5">
        <v>43680</v>
      </c>
      <c r="F278" s="5">
        <v>43680</v>
      </c>
      <c r="G278" s="7" t="s">
        <v>9</v>
      </c>
      <c r="H27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78">
        <f>MONTH(TBVendas[[#This Row],[Data da Venda]])</f>
        <v>5</v>
      </c>
      <c r="J278">
        <f>YEAR(TBVendas[[#This Row],[Data da Venda]])</f>
        <v>2019</v>
      </c>
      <c r="K278" t="str">
        <f>IF(TBVendas[[#This Row],[Data da Venda]]=TBVendas[[#This Row],[Data do Pagamento]], "Sim","Não")</f>
        <v>Não</v>
      </c>
    </row>
    <row r="279" spans="2:11" x14ac:dyDescent="0.25">
      <c r="B279" s="5">
        <v>43591</v>
      </c>
      <c r="C279">
        <v>86657720074</v>
      </c>
      <c r="D279" s="6">
        <v>525</v>
      </c>
      <c r="E279" s="5">
        <v>43651</v>
      </c>
      <c r="F279" s="5">
        <v>43651</v>
      </c>
      <c r="G279" s="7" t="s">
        <v>9</v>
      </c>
      <c r="H27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79">
        <f>MONTH(TBVendas[[#This Row],[Data da Venda]])</f>
        <v>5</v>
      </c>
      <c r="J279">
        <f>YEAR(TBVendas[[#This Row],[Data da Venda]])</f>
        <v>2019</v>
      </c>
      <c r="K279" t="str">
        <f>IF(TBVendas[[#This Row],[Data da Venda]]=TBVendas[[#This Row],[Data do Pagamento]], "Sim","Não")</f>
        <v>Não</v>
      </c>
    </row>
    <row r="280" spans="2:11" x14ac:dyDescent="0.25">
      <c r="B280" s="5">
        <v>43591</v>
      </c>
      <c r="C280">
        <v>86657720065</v>
      </c>
      <c r="D280" s="6">
        <v>128</v>
      </c>
      <c r="E280" s="5">
        <v>43681</v>
      </c>
      <c r="F280" s="5">
        <v>43681</v>
      </c>
      <c r="G280" s="7" t="s">
        <v>8</v>
      </c>
      <c r="H28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80">
        <f>MONTH(TBVendas[[#This Row],[Data da Venda]])</f>
        <v>5</v>
      </c>
      <c r="J280">
        <f>YEAR(TBVendas[[#This Row],[Data da Venda]])</f>
        <v>2019</v>
      </c>
      <c r="K280" t="str">
        <f>IF(TBVendas[[#This Row],[Data da Venda]]=TBVendas[[#This Row],[Data do Pagamento]], "Sim","Não")</f>
        <v>Não</v>
      </c>
    </row>
    <row r="281" spans="2:11" x14ac:dyDescent="0.25">
      <c r="B281" s="5">
        <v>43592</v>
      </c>
      <c r="C281">
        <v>86657720107</v>
      </c>
      <c r="D281" s="6">
        <v>414</v>
      </c>
      <c r="E281" s="5">
        <v>43592</v>
      </c>
      <c r="F281" s="5">
        <v>43592</v>
      </c>
      <c r="G281" s="7" t="s">
        <v>8</v>
      </c>
      <c r="H28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81">
        <f>MONTH(TBVendas[[#This Row],[Data da Venda]])</f>
        <v>5</v>
      </c>
      <c r="J281">
        <f>YEAR(TBVendas[[#This Row],[Data da Venda]])</f>
        <v>2019</v>
      </c>
      <c r="K281" t="str">
        <f>IF(TBVendas[[#This Row],[Data da Venda]]=TBVendas[[#This Row],[Data do Pagamento]], "Sim","Não")</f>
        <v>Sim</v>
      </c>
    </row>
    <row r="282" spans="2:11" x14ac:dyDescent="0.25">
      <c r="B282" s="5">
        <v>43592</v>
      </c>
      <c r="C282">
        <v>86657720210</v>
      </c>
      <c r="D282" s="6">
        <v>503</v>
      </c>
      <c r="E282" s="5">
        <v>43622</v>
      </c>
      <c r="F282" s="5">
        <v>43629</v>
      </c>
      <c r="G282" s="7" t="s">
        <v>9</v>
      </c>
      <c r="H282">
        <f ca="1">IF(TBVendas[[#This Row],[Data do Pagamento]]-TBVendas[[#This Row],[Data do Vencimento]]&gt;=0,TBVendas[[#This Row],[Data do Pagamento]]-TBVendas[[#This Row],[Data do Vencimento]],TODAY()-TBVendas[[#This Row],[Data do Vencimento]])</f>
        <v>7</v>
      </c>
      <c r="I282">
        <f>MONTH(TBVendas[[#This Row],[Data da Venda]])</f>
        <v>5</v>
      </c>
      <c r="J282">
        <f>YEAR(TBVendas[[#This Row],[Data da Venda]])</f>
        <v>2019</v>
      </c>
      <c r="K282" t="str">
        <f>IF(TBVendas[[#This Row],[Data da Venda]]=TBVendas[[#This Row],[Data do Pagamento]], "Sim","Não")</f>
        <v>Não</v>
      </c>
    </row>
    <row r="283" spans="2:11" x14ac:dyDescent="0.25">
      <c r="B283" s="5">
        <v>43593</v>
      </c>
      <c r="C283">
        <v>86657720114</v>
      </c>
      <c r="D283" s="6">
        <v>103</v>
      </c>
      <c r="E283" s="5">
        <v>43593</v>
      </c>
      <c r="F283" s="5">
        <v>43593</v>
      </c>
      <c r="G283" s="7" t="s">
        <v>7</v>
      </c>
      <c r="H28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83">
        <f>MONTH(TBVendas[[#This Row],[Data da Venda]])</f>
        <v>5</v>
      </c>
      <c r="J283">
        <f>YEAR(TBVendas[[#This Row],[Data da Venda]])</f>
        <v>2019</v>
      </c>
      <c r="K283" t="str">
        <f>IF(TBVendas[[#This Row],[Data da Venda]]=TBVendas[[#This Row],[Data do Pagamento]], "Sim","Não")</f>
        <v>Sim</v>
      </c>
    </row>
    <row r="284" spans="2:11" x14ac:dyDescent="0.25">
      <c r="B284" s="5">
        <v>43593</v>
      </c>
      <c r="C284">
        <v>86657720066</v>
      </c>
      <c r="D284" s="6">
        <v>146</v>
      </c>
      <c r="E284" s="5">
        <v>43653</v>
      </c>
      <c r="F284" s="5">
        <v>43672</v>
      </c>
      <c r="G284" s="7" t="s">
        <v>9</v>
      </c>
      <c r="H284">
        <f ca="1">IF(TBVendas[[#This Row],[Data do Pagamento]]-TBVendas[[#This Row],[Data do Vencimento]]&gt;=0,TBVendas[[#This Row],[Data do Pagamento]]-TBVendas[[#This Row],[Data do Vencimento]],TODAY()-TBVendas[[#This Row],[Data do Vencimento]])</f>
        <v>19</v>
      </c>
      <c r="I284">
        <f>MONTH(TBVendas[[#This Row],[Data da Venda]])</f>
        <v>5</v>
      </c>
      <c r="J284">
        <f>YEAR(TBVendas[[#This Row],[Data da Venda]])</f>
        <v>2019</v>
      </c>
      <c r="K284" t="str">
        <f>IF(TBVendas[[#This Row],[Data da Venda]]=TBVendas[[#This Row],[Data do Pagamento]], "Sim","Não")</f>
        <v>Não</v>
      </c>
    </row>
    <row r="285" spans="2:11" x14ac:dyDescent="0.25">
      <c r="B285" s="5">
        <v>43593</v>
      </c>
      <c r="C285">
        <v>86657720087</v>
      </c>
      <c r="D285" s="6">
        <v>1269</v>
      </c>
      <c r="E285" s="5">
        <v>43653</v>
      </c>
      <c r="F285" s="5">
        <v>43653</v>
      </c>
      <c r="G285" s="7" t="s">
        <v>7</v>
      </c>
      <c r="H28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85">
        <f>MONTH(TBVendas[[#This Row],[Data da Venda]])</f>
        <v>5</v>
      </c>
      <c r="J285">
        <f>YEAR(TBVendas[[#This Row],[Data da Venda]])</f>
        <v>2019</v>
      </c>
      <c r="K285" t="str">
        <f>IF(TBVendas[[#This Row],[Data da Venda]]=TBVendas[[#This Row],[Data do Pagamento]], "Sim","Não")</f>
        <v>Não</v>
      </c>
    </row>
    <row r="286" spans="2:11" x14ac:dyDescent="0.25">
      <c r="B286" s="5">
        <v>43594</v>
      </c>
      <c r="C286">
        <v>86657720100</v>
      </c>
      <c r="D286" s="6">
        <v>430</v>
      </c>
      <c r="E286" s="5">
        <v>43624</v>
      </c>
      <c r="F286" s="5">
        <v>43624</v>
      </c>
      <c r="G286" s="7" t="s">
        <v>9</v>
      </c>
      <c r="H28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86">
        <f>MONTH(TBVendas[[#This Row],[Data da Venda]])</f>
        <v>5</v>
      </c>
      <c r="J286">
        <f>YEAR(TBVendas[[#This Row],[Data da Venda]])</f>
        <v>2019</v>
      </c>
      <c r="K286" t="str">
        <f>IF(TBVendas[[#This Row],[Data da Venda]]=TBVendas[[#This Row],[Data do Pagamento]], "Sim","Não")</f>
        <v>Não</v>
      </c>
    </row>
    <row r="287" spans="2:11" x14ac:dyDescent="0.25">
      <c r="B287" s="5">
        <v>43594</v>
      </c>
      <c r="C287">
        <v>86657720055</v>
      </c>
      <c r="D287" s="6">
        <v>1215</v>
      </c>
      <c r="E287" s="5">
        <v>43624</v>
      </c>
      <c r="F287" s="5">
        <v>43624</v>
      </c>
      <c r="G287" s="7" t="s">
        <v>8</v>
      </c>
      <c r="H28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87">
        <f>MONTH(TBVendas[[#This Row],[Data da Venda]])</f>
        <v>5</v>
      </c>
      <c r="J287">
        <f>YEAR(TBVendas[[#This Row],[Data da Venda]])</f>
        <v>2019</v>
      </c>
      <c r="K287" t="str">
        <f>IF(TBVendas[[#This Row],[Data da Venda]]=TBVendas[[#This Row],[Data do Pagamento]], "Sim","Não")</f>
        <v>Não</v>
      </c>
    </row>
    <row r="288" spans="2:11" x14ac:dyDescent="0.25">
      <c r="B288" s="5">
        <v>43594</v>
      </c>
      <c r="C288">
        <v>86657720145</v>
      </c>
      <c r="D288" s="6">
        <v>453</v>
      </c>
      <c r="E288" s="5">
        <v>43654</v>
      </c>
      <c r="F288" s="5">
        <v>43670</v>
      </c>
      <c r="G288" s="7" t="s">
        <v>8</v>
      </c>
      <c r="H288">
        <f ca="1">IF(TBVendas[[#This Row],[Data do Pagamento]]-TBVendas[[#This Row],[Data do Vencimento]]&gt;=0,TBVendas[[#This Row],[Data do Pagamento]]-TBVendas[[#This Row],[Data do Vencimento]],TODAY()-TBVendas[[#This Row],[Data do Vencimento]])</f>
        <v>16</v>
      </c>
      <c r="I288">
        <f>MONTH(TBVendas[[#This Row],[Data da Venda]])</f>
        <v>5</v>
      </c>
      <c r="J288">
        <f>YEAR(TBVendas[[#This Row],[Data da Venda]])</f>
        <v>2019</v>
      </c>
      <c r="K288" t="str">
        <f>IF(TBVendas[[#This Row],[Data da Venda]]=TBVendas[[#This Row],[Data do Pagamento]], "Sim","Não")</f>
        <v>Não</v>
      </c>
    </row>
    <row r="289" spans="2:11" x14ac:dyDescent="0.25">
      <c r="B289" s="5">
        <v>43595</v>
      </c>
      <c r="C289">
        <v>86657720097</v>
      </c>
      <c r="D289" s="6">
        <v>428</v>
      </c>
      <c r="E289" s="5">
        <v>43625</v>
      </c>
      <c r="F289" s="5">
        <v>43625</v>
      </c>
      <c r="G289" s="7" t="s">
        <v>8</v>
      </c>
      <c r="H28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89">
        <f>MONTH(TBVendas[[#This Row],[Data da Venda]])</f>
        <v>5</v>
      </c>
      <c r="J289">
        <f>YEAR(TBVendas[[#This Row],[Data da Venda]])</f>
        <v>2019</v>
      </c>
      <c r="K289" t="str">
        <f>IF(TBVendas[[#This Row],[Data da Venda]]=TBVendas[[#This Row],[Data do Pagamento]], "Sim","Não")</f>
        <v>Não</v>
      </c>
    </row>
    <row r="290" spans="2:11" x14ac:dyDescent="0.25">
      <c r="B290" s="5">
        <v>43596</v>
      </c>
      <c r="C290">
        <v>86657720187</v>
      </c>
      <c r="D290" s="6">
        <v>334</v>
      </c>
      <c r="E290" s="5">
        <v>43596</v>
      </c>
      <c r="F290" s="5">
        <v>43596</v>
      </c>
      <c r="G290" s="7" t="s">
        <v>8</v>
      </c>
      <c r="H29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90">
        <f>MONTH(TBVendas[[#This Row],[Data da Venda]])</f>
        <v>5</v>
      </c>
      <c r="J290">
        <f>YEAR(TBVendas[[#This Row],[Data da Venda]])</f>
        <v>2019</v>
      </c>
      <c r="K290" t="str">
        <f>IF(TBVendas[[#This Row],[Data da Venda]]=TBVendas[[#This Row],[Data do Pagamento]], "Sim","Não")</f>
        <v>Sim</v>
      </c>
    </row>
    <row r="291" spans="2:11" x14ac:dyDescent="0.25">
      <c r="B291" s="5">
        <v>43597</v>
      </c>
      <c r="C291">
        <v>86657720103</v>
      </c>
      <c r="D291" s="6">
        <v>446</v>
      </c>
      <c r="E291" s="5">
        <v>43597</v>
      </c>
      <c r="F291" s="5">
        <v>43620</v>
      </c>
      <c r="G291" s="7" t="s">
        <v>9</v>
      </c>
      <c r="H291">
        <f ca="1">IF(TBVendas[[#This Row],[Data do Pagamento]]-TBVendas[[#This Row],[Data do Vencimento]]&gt;=0,TBVendas[[#This Row],[Data do Pagamento]]-TBVendas[[#This Row],[Data do Vencimento]],TODAY()-TBVendas[[#This Row],[Data do Vencimento]])</f>
        <v>23</v>
      </c>
      <c r="I291">
        <f>MONTH(TBVendas[[#This Row],[Data da Venda]])</f>
        <v>5</v>
      </c>
      <c r="J291">
        <f>YEAR(TBVendas[[#This Row],[Data da Venda]])</f>
        <v>2019</v>
      </c>
      <c r="K291" t="str">
        <f>IF(TBVendas[[#This Row],[Data da Venda]]=TBVendas[[#This Row],[Data do Pagamento]], "Sim","Não")</f>
        <v>Não</v>
      </c>
    </row>
    <row r="292" spans="2:11" x14ac:dyDescent="0.25">
      <c r="B292" s="5">
        <v>43597</v>
      </c>
      <c r="C292">
        <v>86657720197</v>
      </c>
      <c r="D292" s="6">
        <v>180</v>
      </c>
      <c r="E292" s="5">
        <v>43627</v>
      </c>
      <c r="F292" s="5">
        <v>43627</v>
      </c>
      <c r="G292" s="7" t="s">
        <v>7</v>
      </c>
      <c r="H29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92">
        <f>MONTH(TBVendas[[#This Row],[Data da Venda]])</f>
        <v>5</v>
      </c>
      <c r="J292">
        <f>YEAR(TBVendas[[#This Row],[Data da Venda]])</f>
        <v>2019</v>
      </c>
      <c r="K292" t="str">
        <f>IF(TBVendas[[#This Row],[Data da Venda]]=TBVendas[[#This Row],[Data do Pagamento]], "Sim","Não")</f>
        <v>Não</v>
      </c>
    </row>
    <row r="293" spans="2:11" x14ac:dyDescent="0.25">
      <c r="B293" s="5">
        <v>43597</v>
      </c>
      <c r="C293">
        <v>86657720249</v>
      </c>
      <c r="D293" s="6">
        <v>130</v>
      </c>
      <c r="E293" s="5">
        <v>43687</v>
      </c>
      <c r="F293" s="5">
        <v>43687</v>
      </c>
      <c r="G293" s="7" t="s">
        <v>9</v>
      </c>
      <c r="H29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93">
        <f>MONTH(TBVendas[[#This Row],[Data da Venda]])</f>
        <v>5</v>
      </c>
      <c r="J293">
        <f>YEAR(TBVendas[[#This Row],[Data da Venda]])</f>
        <v>2019</v>
      </c>
      <c r="K293" t="str">
        <f>IF(TBVendas[[#This Row],[Data da Venda]]=TBVendas[[#This Row],[Data do Pagamento]], "Sim","Não")</f>
        <v>Não</v>
      </c>
    </row>
    <row r="294" spans="2:11" x14ac:dyDescent="0.25">
      <c r="B294" s="5">
        <v>43598</v>
      </c>
      <c r="C294">
        <v>86657720214</v>
      </c>
      <c r="D294" s="6">
        <v>1147</v>
      </c>
      <c r="E294" s="5">
        <v>43628</v>
      </c>
      <c r="F294" s="5">
        <v>43649</v>
      </c>
      <c r="G294" s="7" t="s">
        <v>8</v>
      </c>
      <c r="H294">
        <f ca="1">IF(TBVendas[[#This Row],[Data do Pagamento]]-TBVendas[[#This Row],[Data do Vencimento]]&gt;=0,TBVendas[[#This Row],[Data do Pagamento]]-TBVendas[[#This Row],[Data do Vencimento]],TODAY()-TBVendas[[#This Row],[Data do Vencimento]])</f>
        <v>21</v>
      </c>
      <c r="I294">
        <f>MONTH(TBVendas[[#This Row],[Data da Venda]])</f>
        <v>5</v>
      </c>
      <c r="J294">
        <f>YEAR(TBVendas[[#This Row],[Data da Venda]])</f>
        <v>2019</v>
      </c>
      <c r="K294" t="str">
        <f>IF(TBVendas[[#This Row],[Data da Venda]]=TBVendas[[#This Row],[Data do Pagamento]], "Sim","Não")</f>
        <v>Não</v>
      </c>
    </row>
    <row r="295" spans="2:11" x14ac:dyDescent="0.25">
      <c r="B295" s="5">
        <v>43598</v>
      </c>
      <c r="C295">
        <v>86657720117</v>
      </c>
      <c r="D295" s="6">
        <v>1080</v>
      </c>
      <c r="E295" s="5">
        <v>43628</v>
      </c>
      <c r="F295" s="5">
        <v>43628</v>
      </c>
      <c r="G295" s="7" t="s">
        <v>7</v>
      </c>
      <c r="H29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95">
        <f>MONTH(TBVendas[[#This Row],[Data da Venda]])</f>
        <v>5</v>
      </c>
      <c r="J295">
        <f>YEAR(TBVendas[[#This Row],[Data da Venda]])</f>
        <v>2019</v>
      </c>
      <c r="K295" t="str">
        <f>IF(TBVendas[[#This Row],[Data da Venda]]=TBVendas[[#This Row],[Data do Pagamento]], "Sim","Não")</f>
        <v>Não</v>
      </c>
    </row>
    <row r="296" spans="2:11" x14ac:dyDescent="0.25">
      <c r="B296" s="5">
        <v>43598</v>
      </c>
      <c r="C296">
        <v>86657720165</v>
      </c>
      <c r="D296" s="6">
        <v>1400</v>
      </c>
      <c r="E296" s="5">
        <v>43628</v>
      </c>
      <c r="F296" s="5">
        <v>43628</v>
      </c>
      <c r="G296" s="7" t="s">
        <v>9</v>
      </c>
      <c r="H29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96">
        <f>MONTH(TBVendas[[#This Row],[Data da Venda]])</f>
        <v>5</v>
      </c>
      <c r="J296">
        <f>YEAR(TBVendas[[#This Row],[Data da Venda]])</f>
        <v>2019</v>
      </c>
      <c r="K296" t="str">
        <f>IF(TBVendas[[#This Row],[Data da Venda]]=TBVendas[[#This Row],[Data do Pagamento]], "Sim","Não")</f>
        <v>Não</v>
      </c>
    </row>
    <row r="297" spans="2:11" x14ac:dyDescent="0.25">
      <c r="B297" s="5">
        <v>43598</v>
      </c>
      <c r="C297">
        <v>86657720234</v>
      </c>
      <c r="D297" s="6">
        <v>809</v>
      </c>
      <c r="E297" s="5">
        <v>43658</v>
      </c>
      <c r="F297" s="5">
        <v>43658</v>
      </c>
      <c r="G297" s="7" t="s">
        <v>9</v>
      </c>
      <c r="H29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97">
        <f>MONTH(TBVendas[[#This Row],[Data da Venda]])</f>
        <v>5</v>
      </c>
      <c r="J297">
        <f>YEAR(TBVendas[[#This Row],[Data da Venda]])</f>
        <v>2019</v>
      </c>
      <c r="K297" t="str">
        <f>IF(TBVendas[[#This Row],[Data da Venda]]=TBVendas[[#This Row],[Data do Pagamento]], "Sim","Não")</f>
        <v>Não</v>
      </c>
    </row>
    <row r="298" spans="2:11" x14ac:dyDescent="0.25">
      <c r="B298" s="5">
        <v>43599</v>
      </c>
      <c r="C298">
        <v>86657720148</v>
      </c>
      <c r="D298" s="6">
        <v>369</v>
      </c>
      <c r="E298" s="5">
        <v>43599</v>
      </c>
      <c r="F298" s="5">
        <v>43599</v>
      </c>
      <c r="G298" s="7" t="s">
        <v>7</v>
      </c>
      <c r="H29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298">
        <f>MONTH(TBVendas[[#This Row],[Data da Venda]])</f>
        <v>5</v>
      </c>
      <c r="J298">
        <f>YEAR(TBVendas[[#This Row],[Data da Venda]])</f>
        <v>2019</v>
      </c>
      <c r="K298" t="str">
        <f>IF(TBVendas[[#This Row],[Data da Venda]]=TBVendas[[#This Row],[Data do Pagamento]], "Sim","Não")</f>
        <v>Sim</v>
      </c>
    </row>
    <row r="299" spans="2:11" x14ac:dyDescent="0.25">
      <c r="B299" s="5">
        <v>43599</v>
      </c>
      <c r="C299">
        <v>86657720210</v>
      </c>
      <c r="D299" s="6">
        <v>995</v>
      </c>
      <c r="E299" s="5">
        <v>43629</v>
      </c>
      <c r="F299" s="5">
        <v>43667</v>
      </c>
      <c r="G299" s="7" t="s">
        <v>9</v>
      </c>
      <c r="H299">
        <f ca="1">IF(TBVendas[[#This Row],[Data do Pagamento]]-TBVendas[[#This Row],[Data do Vencimento]]&gt;=0,TBVendas[[#This Row],[Data do Pagamento]]-TBVendas[[#This Row],[Data do Vencimento]],TODAY()-TBVendas[[#This Row],[Data do Vencimento]])</f>
        <v>38</v>
      </c>
      <c r="I299">
        <f>MONTH(TBVendas[[#This Row],[Data da Venda]])</f>
        <v>5</v>
      </c>
      <c r="J299">
        <f>YEAR(TBVendas[[#This Row],[Data da Venda]])</f>
        <v>2019</v>
      </c>
      <c r="K299" t="str">
        <f>IF(TBVendas[[#This Row],[Data da Venda]]=TBVendas[[#This Row],[Data do Pagamento]], "Sim","Não")</f>
        <v>Não</v>
      </c>
    </row>
    <row r="300" spans="2:11" x14ac:dyDescent="0.25">
      <c r="B300" s="5">
        <v>43599</v>
      </c>
      <c r="C300">
        <v>86657720187</v>
      </c>
      <c r="D300" s="6">
        <v>503</v>
      </c>
      <c r="E300" s="5">
        <v>43659</v>
      </c>
      <c r="F300" s="5">
        <v>43659</v>
      </c>
      <c r="G300" s="7" t="s">
        <v>7</v>
      </c>
      <c r="H30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00">
        <f>MONTH(TBVendas[[#This Row],[Data da Venda]])</f>
        <v>5</v>
      </c>
      <c r="J300">
        <f>YEAR(TBVendas[[#This Row],[Data da Venda]])</f>
        <v>2019</v>
      </c>
      <c r="K300" t="str">
        <f>IF(TBVendas[[#This Row],[Data da Venda]]=TBVendas[[#This Row],[Data do Pagamento]], "Sim","Não")</f>
        <v>Não</v>
      </c>
    </row>
    <row r="301" spans="2:11" x14ac:dyDescent="0.25">
      <c r="B301" s="5">
        <v>43600</v>
      </c>
      <c r="C301">
        <v>86657720209</v>
      </c>
      <c r="D301" s="6">
        <v>458</v>
      </c>
      <c r="E301" s="5">
        <v>43600</v>
      </c>
      <c r="F301" s="5">
        <v>43636</v>
      </c>
      <c r="G301" s="7" t="s">
        <v>8</v>
      </c>
      <c r="H301">
        <f ca="1">IF(TBVendas[[#This Row],[Data do Pagamento]]-TBVendas[[#This Row],[Data do Vencimento]]&gt;=0,TBVendas[[#This Row],[Data do Pagamento]]-TBVendas[[#This Row],[Data do Vencimento]],TODAY()-TBVendas[[#This Row],[Data do Vencimento]])</f>
        <v>36</v>
      </c>
      <c r="I301">
        <f>MONTH(TBVendas[[#This Row],[Data da Venda]])</f>
        <v>5</v>
      </c>
      <c r="J301">
        <f>YEAR(TBVendas[[#This Row],[Data da Venda]])</f>
        <v>2019</v>
      </c>
      <c r="K301" t="str">
        <f>IF(TBVendas[[#This Row],[Data da Venda]]=TBVendas[[#This Row],[Data do Pagamento]], "Sim","Não")</f>
        <v>Não</v>
      </c>
    </row>
    <row r="302" spans="2:11" x14ac:dyDescent="0.25">
      <c r="B302" s="5">
        <v>43600</v>
      </c>
      <c r="C302">
        <v>86657720073</v>
      </c>
      <c r="D302" s="6">
        <v>455</v>
      </c>
      <c r="E302" s="5">
        <v>43660</v>
      </c>
      <c r="F302" s="5">
        <v>43660</v>
      </c>
      <c r="G302" s="7" t="s">
        <v>9</v>
      </c>
      <c r="H30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02">
        <f>MONTH(TBVendas[[#This Row],[Data da Venda]])</f>
        <v>5</v>
      </c>
      <c r="J302">
        <f>YEAR(TBVendas[[#This Row],[Data da Venda]])</f>
        <v>2019</v>
      </c>
      <c r="K302" t="str">
        <f>IF(TBVendas[[#This Row],[Data da Venda]]=TBVendas[[#This Row],[Data do Pagamento]], "Sim","Não")</f>
        <v>Não</v>
      </c>
    </row>
    <row r="303" spans="2:11" x14ac:dyDescent="0.25">
      <c r="B303" s="5">
        <v>43601</v>
      </c>
      <c r="C303">
        <v>86657720061</v>
      </c>
      <c r="D303" s="6">
        <v>682</v>
      </c>
      <c r="E303" s="5">
        <v>43601</v>
      </c>
      <c r="F303" s="5">
        <v>43601</v>
      </c>
      <c r="G303" s="7" t="s">
        <v>9</v>
      </c>
      <c r="H30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03">
        <f>MONTH(TBVendas[[#This Row],[Data da Venda]])</f>
        <v>5</v>
      </c>
      <c r="J303">
        <f>YEAR(TBVendas[[#This Row],[Data da Venda]])</f>
        <v>2019</v>
      </c>
      <c r="K303" t="str">
        <f>IF(TBVendas[[#This Row],[Data da Venda]]=TBVendas[[#This Row],[Data do Pagamento]], "Sim","Não")</f>
        <v>Sim</v>
      </c>
    </row>
    <row r="304" spans="2:11" x14ac:dyDescent="0.25">
      <c r="B304" s="5">
        <v>43601</v>
      </c>
      <c r="C304">
        <v>86657720118</v>
      </c>
      <c r="D304" s="6">
        <v>433</v>
      </c>
      <c r="E304" s="5">
        <v>43601</v>
      </c>
      <c r="F304" s="5">
        <v>43641</v>
      </c>
      <c r="G304" s="7" t="s">
        <v>8</v>
      </c>
      <c r="H304">
        <f ca="1">IF(TBVendas[[#This Row],[Data do Pagamento]]-TBVendas[[#This Row],[Data do Vencimento]]&gt;=0,TBVendas[[#This Row],[Data do Pagamento]]-TBVendas[[#This Row],[Data do Vencimento]],TODAY()-TBVendas[[#This Row],[Data do Vencimento]])</f>
        <v>40</v>
      </c>
      <c r="I304">
        <f>MONTH(TBVendas[[#This Row],[Data da Venda]])</f>
        <v>5</v>
      </c>
      <c r="J304">
        <f>YEAR(TBVendas[[#This Row],[Data da Venda]])</f>
        <v>2019</v>
      </c>
      <c r="K304" t="str">
        <f>IF(TBVendas[[#This Row],[Data da Venda]]=TBVendas[[#This Row],[Data do Pagamento]], "Sim","Não")</f>
        <v>Não</v>
      </c>
    </row>
    <row r="305" spans="2:11" x14ac:dyDescent="0.25">
      <c r="B305" s="5">
        <v>43601</v>
      </c>
      <c r="C305">
        <v>86657720210</v>
      </c>
      <c r="D305" s="6">
        <v>1345</v>
      </c>
      <c r="E305" s="5">
        <v>43661</v>
      </c>
      <c r="F305" s="5">
        <v>43693</v>
      </c>
      <c r="G305" s="7" t="s">
        <v>7</v>
      </c>
      <c r="H305">
        <f ca="1">IF(TBVendas[[#This Row],[Data do Pagamento]]-TBVendas[[#This Row],[Data do Vencimento]]&gt;=0,TBVendas[[#This Row],[Data do Pagamento]]-TBVendas[[#This Row],[Data do Vencimento]],TODAY()-TBVendas[[#This Row],[Data do Vencimento]])</f>
        <v>32</v>
      </c>
      <c r="I305">
        <f>MONTH(TBVendas[[#This Row],[Data da Venda]])</f>
        <v>5</v>
      </c>
      <c r="J305">
        <f>YEAR(TBVendas[[#This Row],[Data da Venda]])</f>
        <v>2019</v>
      </c>
      <c r="K305" t="str">
        <f>IF(TBVendas[[#This Row],[Data da Venda]]=TBVendas[[#This Row],[Data do Pagamento]], "Sim","Não")</f>
        <v>Não</v>
      </c>
    </row>
    <row r="306" spans="2:11" x14ac:dyDescent="0.25">
      <c r="B306" s="5">
        <v>43602</v>
      </c>
      <c r="C306">
        <v>86657720185</v>
      </c>
      <c r="D306" s="6">
        <v>301</v>
      </c>
      <c r="E306" s="5">
        <v>43662</v>
      </c>
      <c r="F306" s="5">
        <v>43668</v>
      </c>
      <c r="G306" s="7" t="s">
        <v>8</v>
      </c>
      <c r="H306">
        <f ca="1">IF(TBVendas[[#This Row],[Data do Pagamento]]-TBVendas[[#This Row],[Data do Vencimento]]&gt;=0,TBVendas[[#This Row],[Data do Pagamento]]-TBVendas[[#This Row],[Data do Vencimento]],TODAY()-TBVendas[[#This Row],[Data do Vencimento]])</f>
        <v>6</v>
      </c>
      <c r="I306">
        <f>MONTH(TBVendas[[#This Row],[Data da Venda]])</f>
        <v>5</v>
      </c>
      <c r="J306">
        <f>YEAR(TBVendas[[#This Row],[Data da Venda]])</f>
        <v>2019</v>
      </c>
      <c r="K306" t="str">
        <f>IF(TBVendas[[#This Row],[Data da Venda]]=TBVendas[[#This Row],[Data do Pagamento]], "Sim","Não")</f>
        <v>Não</v>
      </c>
    </row>
    <row r="307" spans="2:11" x14ac:dyDescent="0.25">
      <c r="B307" s="5">
        <v>43603</v>
      </c>
      <c r="C307">
        <v>86657720130</v>
      </c>
      <c r="D307" s="6">
        <v>931</v>
      </c>
      <c r="E307" s="5">
        <v>43603</v>
      </c>
      <c r="F307" s="5">
        <v>43603</v>
      </c>
      <c r="G307" s="7" t="s">
        <v>9</v>
      </c>
      <c r="H30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07">
        <f>MONTH(TBVendas[[#This Row],[Data da Venda]])</f>
        <v>5</v>
      </c>
      <c r="J307">
        <f>YEAR(TBVendas[[#This Row],[Data da Venda]])</f>
        <v>2019</v>
      </c>
      <c r="K307" t="str">
        <f>IF(TBVendas[[#This Row],[Data da Venda]]=TBVendas[[#This Row],[Data do Pagamento]], "Sim","Não")</f>
        <v>Sim</v>
      </c>
    </row>
    <row r="308" spans="2:11" x14ac:dyDescent="0.25">
      <c r="B308" s="5">
        <v>43603</v>
      </c>
      <c r="C308">
        <v>86657720087</v>
      </c>
      <c r="D308" s="6">
        <v>1297</v>
      </c>
      <c r="E308" s="5">
        <v>43663</v>
      </c>
      <c r="F308" s="5">
        <v>43663</v>
      </c>
      <c r="G308" s="7" t="s">
        <v>9</v>
      </c>
      <c r="H30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08">
        <f>MONTH(TBVendas[[#This Row],[Data da Venda]])</f>
        <v>5</v>
      </c>
      <c r="J308">
        <f>YEAR(TBVendas[[#This Row],[Data da Venda]])</f>
        <v>2019</v>
      </c>
      <c r="K308" t="str">
        <f>IF(TBVendas[[#This Row],[Data da Venda]]=TBVendas[[#This Row],[Data do Pagamento]], "Sim","Não")</f>
        <v>Não</v>
      </c>
    </row>
    <row r="309" spans="2:11" x14ac:dyDescent="0.25">
      <c r="B309" s="5">
        <v>43604</v>
      </c>
      <c r="C309">
        <v>86657720095</v>
      </c>
      <c r="D309" s="6">
        <v>1114</v>
      </c>
      <c r="E309" s="5">
        <v>43634</v>
      </c>
      <c r="F309" s="5">
        <v>43651</v>
      </c>
      <c r="G309" s="7" t="s">
        <v>8</v>
      </c>
      <c r="H309">
        <f ca="1">IF(TBVendas[[#This Row],[Data do Pagamento]]-TBVendas[[#This Row],[Data do Vencimento]]&gt;=0,TBVendas[[#This Row],[Data do Pagamento]]-TBVendas[[#This Row],[Data do Vencimento]],TODAY()-TBVendas[[#This Row],[Data do Vencimento]])</f>
        <v>17</v>
      </c>
      <c r="I309">
        <f>MONTH(TBVendas[[#This Row],[Data da Venda]])</f>
        <v>5</v>
      </c>
      <c r="J309">
        <f>YEAR(TBVendas[[#This Row],[Data da Venda]])</f>
        <v>2019</v>
      </c>
      <c r="K309" t="str">
        <f>IF(TBVendas[[#This Row],[Data da Venda]]=TBVendas[[#This Row],[Data do Pagamento]], "Sim","Não")</f>
        <v>Não</v>
      </c>
    </row>
    <row r="310" spans="2:11" x14ac:dyDescent="0.25">
      <c r="B310" s="5">
        <v>43604</v>
      </c>
      <c r="C310">
        <v>86657720218</v>
      </c>
      <c r="D310" s="6">
        <v>1116</v>
      </c>
      <c r="E310" s="5">
        <v>43634</v>
      </c>
      <c r="F310" s="5">
        <v>43634</v>
      </c>
      <c r="G310" s="7" t="s">
        <v>9</v>
      </c>
      <c r="H31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10">
        <f>MONTH(TBVendas[[#This Row],[Data da Venda]])</f>
        <v>5</v>
      </c>
      <c r="J310">
        <f>YEAR(TBVendas[[#This Row],[Data da Venda]])</f>
        <v>2019</v>
      </c>
      <c r="K310" t="str">
        <f>IF(TBVendas[[#This Row],[Data da Venda]]=TBVendas[[#This Row],[Data do Pagamento]], "Sim","Não")</f>
        <v>Não</v>
      </c>
    </row>
    <row r="311" spans="2:11" x14ac:dyDescent="0.25">
      <c r="B311" s="5">
        <v>43604</v>
      </c>
      <c r="C311">
        <v>86657720159</v>
      </c>
      <c r="D311" s="6">
        <v>179</v>
      </c>
      <c r="E311" s="5">
        <v>43664</v>
      </c>
      <c r="F311" s="5">
        <v>43664</v>
      </c>
      <c r="G311" s="7" t="s">
        <v>8</v>
      </c>
      <c r="H31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11">
        <f>MONTH(TBVendas[[#This Row],[Data da Venda]])</f>
        <v>5</v>
      </c>
      <c r="J311">
        <f>YEAR(TBVendas[[#This Row],[Data da Venda]])</f>
        <v>2019</v>
      </c>
      <c r="K311" t="str">
        <f>IF(TBVendas[[#This Row],[Data da Venda]]=TBVendas[[#This Row],[Data do Pagamento]], "Sim","Não")</f>
        <v>Não</v>
      </c>
    </row>
    <row r="312" spans="2:11" x14ac:dyDescent="0.25">
      <c r="B312" s="5">
        <v>43605</v>
      </c>
      <c r="C312">
        <v>86657720058</v>
      </c>
      <c r="D312" s="6">
        <v>1464</v>
      </c>
      <c r="E312" s="5">
        <v>43605</v>
      </c>
      <c r="F312" s="5">
        <v>43605</v>
      </c>
      <c r="G312" s="7" t="s">
        <v>8</v>
      </c>
      <c r="H31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12">
        <f>MONTH(TBVendas[[#This Row],[Data da Venda]])</f>
        <v>5</v>
      </c>
      <c r="J312">
        <f>YEAR(TBVendas[[#This Row],[Data da Venda]])</f>
        <v>2019</v>
      </c>
      <c r="K312" t="str">
        <f>IF(TBVendas[[#This Row],[Data da Venda]]=TBVendas[[#This Row],[Data do Pagamento]], "Sim","Não")</f>
        <v>Sim</v>
      </c>
    </row>
    <row r="313" spans="2:11" x14ac:dyDescent="0.25">
      <c r="B313" s="5">
        <v>43605</v>
      </c>
      <c r="C313">
        <v>86657720156</v>
      </c>
      <c r="D313" s="6">
        <v>841</v>
      </c>
      <c r="E313" s="5">
        <v>43635</v>
      </c>
      <c r="F313" s="5">
        <v>43651</v>
      </c>
      <c r="G313" s="7" t="s">
        <v>8</v>
      </c>
      <c r="H313">
        <f ca="1">IF(TBVendas[[#This Row],[Data do Pagamento]]-TBVendas[[#This Row],[Data do Vencimento]]&gt;=0,TBVendas[[#This Row],[Data do Pagamento]]-TBVendas[[#This Row],[Data do Vencimento]],TODAY()-TBVendas[[#This Row],[Data do Vencimento]])</f>
        <v>16</v>
      </c>
      <c r="I313">
        <f>MONTH(TBVendas[[#This Row],[Data da Venda]])</f>
        <v>5</v>
      </c>
      <c r="J313">
        <f>YEAR(TBVendas[[#This Row],[Data da Venda]])</f>
        <v>2019</v>
      </c>
      <c r="K313" t="str">
        <f>IF(TBVendas[[#This Row],[Data da Venda]]=TBVendas[[#This Row],[Data do Pagamento]], "Sim","Não")</f>
        <v>Não</v>
      </c>
    </row>
    <row r="314" spans="2:11" x14ac:dyDescent="0.25">
      <c r="B314" s="5">
        <v>43605</v>
      </c>
      <c r="C314">
        <v>86657720179</v>
      </c>
      <c r="D314" s="6">
        <v>1073</v>
      </c>
      <c r="E314" s="5">
        <v>43635</v>
      </c>
      <c r="F314" s="5">
        <v>43655</v>
      </c>
      <c r="G314" s="7" t="s">
        <v>7</v>
      </c>
      <c r="H314">
        <f ca="1">IF(TBVendas[[#This Row],[Data do Pagamento]]-TBVendas[[#This Row],[Data do Vencimento]]&gt;=0,TBVendas[[#This Row],[Data do Pagamento]]-TBVendas[[#This Row],[Data do Vencimento]],TODAY()-TBVendas[[#This Row],[Data do Vencimento]])</f>
        <v>20</v>
      </c>
      <c r="I314">
        <f>MONTH(TBVendas[[#This Row],[Data da Venda]])</f>
        <v>5</v>
      </c>
      <c r="J314">
        <f>YEAR(TBVendas[[#This Row],[Data da Venda]])</f>
        <v>2019</v>
      </c>
      <c r="K314" t="str">
        <f>IF(TBVendas[[#This Row],[Data da Venda]]=TBVendas[[#This Row],[Data do Pagamento]], "Sim","Não")</f>
        <v>Não</v>
      </c>
    </row>
    <row r="315" spans="2:11" x14ac:dyDescent="0.25">
      <c r="B315" s="5">
        <v>43605</v>
      </c>
      <c r="C315">
        <v>86657720087</v>
      </c>
      <c r="D315" s="6">
        <v>410</v>
      </c>
      <c r="E315" s="5">
        <v>43635</v>
      </c>
      <c r="F315" s="5">
        <v>43635</v>
      </c>
      <c r="G315" s="7" t="s">
        <v>9</v>
      </c>
      <c r="H31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15">
        <f>MONTH(TBVendas[[#This Row],[Data da Venda]])</f>
        <v>5</v>
      </c>
      <c r="J315">
        <f>YEAR(TBVendas[[#This Row],[Data da Venda]])</f>
        <v>2019</v>
      </c>
      <c r="K315" t="str">
        <f>IF(TBVendas[[#This Row],[Data da Venda]]=TBVendas[[#This Row],[Data do Pagamento]], "Sim","Não")</f>
        <v>Não</v>
      </c>
    </row>
    <row r="316" spans="2:11" x14ac:dyDescent="0.25">
      <c r="B316" s="5">
        <v>43605</v>
      </c>
      <c r="C316">
        <v>86657720157</v>
      </c>
      <c r="D316" s="6">
        <v>1056</v>
      </c>
      <c r="E316" s="5">
        <v>43635</v>
      </c>
      <c r="F316" s="5">
        <v>43635</v>
      </c>
      <c r="G316" s="7" t="s">
        <v>7</v>
      </c>
      <c r="H31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16">
        <f>MONTH(TBVendas[[#This Row],[Data da Venda]])</f>
        <v>5</v>
      </c>
      <c r="J316">
        <f>YEAR(TBVendas[[#This Row],[Data da Venda]])</f>
        <v>2019</v>
      </c>
      <c r="K316" t="str">
        <f>IF(TBVendas[[#This Row],[Data da Venda]]=TBVendas[[#This Row],[Data do Pagamento]], "Sim","Não")</f>
        <v>Não</v>
      </c>
    </row>
    <row r="317" spans="2:11" x14ac:dyDescent="0.25">
      <c r="B317" s="5">
        <v>43605</v>
      </c>
      <c r="C317">
        <v>86657720066</v>
      </c>
      <c r="D317" s="6">
        <v>1454</v>
      </c>
      <c r="E317" s="5">
        <v>43635</v>
      </c>
      <c r="F317" s="5">
        <v>43635</v>
      </c>
      <c r="G317" s="7" t="s">
        <v>8</v>
      </c>
      <c r="H31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17">
        <f>MONTH(TBVendas[[#This Row],[Data da Venda]])</f>
        <v>5</v>
      </c>
      <c r="J317">
        <f>YEAR(TBVendas[[#This Row],[Data da Venda]])</f>
        <v>2019</v>
      </c>
      <c r="K317" t="str">
        <f>IF(TBVendas[[#This Row],[Data da Venda]]=TBVendas[[#This Row],[Data do Pagamento]], "Sim","Não")</f>
        <v>Não</v>
      </c>
    </row>
    <row r="318" spans="2:11" x14ac:dyDescent="0.25">
      <c r="B318" s="5">
        <v>43605</v>
      </c>
      <c r="C318">
        <v>86657720163</v>
      </c>
      <c r="D318" s="6">
        <v>399</v>
      </c>
      <c r="E318" s="5">
        <v>43695</v>
      </c>
      <c r="F318" s="5">
        <v>43695</v>
      </c>
      <c r="G318" s="7" t="s">
        <v>9</v>
      </c>
      <c r="H31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18">
        <f>MONTH(TBVendas[[#This Row],[Data da Venda]])</f>
        <v>5</v>
      </c>
      <c r="J318">
        <f>YEAR(TBVendas[[#This Row],[Data da Venda]])</f>
        <v>2019</v>
      </c>
      <c r="K318" t="str">
        <f>IF(TBVendas[[#This Row],[Data da Venda]]=TBVendas[[#This Row],[Data do Pagamento]], "Sim","Não")</f>
        <v>Não</v>
      </c>
    </row>
    <row r="319" spans="2:11" x14ac:dyDescent="0.25">
      <c r="B319" s="5">
        <v>43606</v>
      </c>
      <c r="C319">
        <v>86657720065</v>
      </c>
      <c r="D319" s="6">
        <v>114</v>
      </c>
      <c r="E319" s="5">
        <v>43636</v>
      </c>
      <c r="F319" s="5">
        <v>43636</v>
      </c>
      <c r="G319" s="7" t="s">
        <v>9</v>
      </c>
      <c r="H31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19">
        <f>MONTH(TBVendas[[#This Row],[Data da Venda]])</f>
        <v>5</v>
      </c>
      <c r="J319">
        <f>YEAR(TBVendas[[#This Row],[Data da Venda]])</f>
        <v>2019</v>
      </c>
      <c r="K319" t="str">
        <f>IF(TBVendas[[#This Row],[Data da Venda]]=TBVendas[[#This Row],[Data do Pagamento]], "Sim","Não")</f>
        <v>Não</v>
      </c>
    </row>
    <row r="320" spans="2:11" x14ac:dyDescent="0.25">
      <c r="B320" s="5">
        <v>43606</v>
      </c>
      <c r="C320">
        <v>86657720257</v>
      </c>
      <c r="D320" s="6">
        <v>1468</v>
      </c>
      <c r="E320" s="5">
        <v>43636</v>
      </c>
      <c r="F320" s="5">
        <v>43636</v>
      </c>
      <c r="G320" s="7" t="s">
        <v>8</v>
      </c>
      <c r="H32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20">
        <f>MONTH(TBVendas[[#This Row],[Data da Venda]])</f>
        <v>5</v>
      </c>
      <c r="J320">
        <f>YEAR(TBVendas[[#This Row],[Data da Venda]])</f>
        <v>2019</v>
      </c>
      <c r="K320" t="str">
        <f>IF(TBVendas[[#This Row],[Data da Venda]]=TBVendas[[#This Row],[Data do Pagamento]], "Sim","Não")</f>
        <v>Não</v>
      </c>
    </row>
    <row r="321" spans="2:11" x14ac:dyDescent="0.25">
      <c r="B321" s="5">
        <v>43606</v>
      </c>
      <c r="C321">
        <v>86657720062</v>
      </c>
      <c r="D321" s="6">
        <v>631</v>
      </c>
      <c r="E321" s="5">
        <v>43666</v>
      </c>
      <c r="F321" s="5">
        <v>43666</v>
      </c>
      <c r="G321" s="7" t="s">
        <v>8</v>
      </c>
      <c r="H32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21">
        <f>MONTH(TBVendas[[#This Row],[Data da Venda]])</f>
        <v>5</v>
      </c>
      <c r="J321">
        <f>YEAR(TBVendas[[#This Row],[Data da Venda]])</f>
        <v>2019</v>
      </c>
      <c r="K321" t="str">
        <f>IF(TBVendas[[#This Row],[Data da Venda]]=TBVendas[[#This Row],[Data do Pagamento]], "Sim","Não")</f>
        <v>Não</v>
      </c>
    </row>
    <row r="322" spans="2:11" x14ac:dyDescent="0.25">
      <c r="B322" s="5">
        <v>43606</v>
      </c>
      <c r="C322">
        <v>86657720190</v>
      </c>
      <c r="D322" s="6">
        <v>491</v>
      </c>
      <c r="E322" s="5">
        <v>43666</v>
      </c>
      <c r="F322" s="5">
        <v>43666</v>
      </c>
      <c r="G322" s="7" t="s">
        <v>7</v>
      </c>
      <c r="H32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22">
        <f>MONTH(TBVendas[[#This Row],[Data da Venda]])</f>
        <v>5</v>
      </c>
      <c r="J322">
        <f>YEAR(TBVendas[[#This Row],[Data da Venda]])</f>
        <v>2019</v>
      </c>
      <c r="K322" t="str">
        <f>IF(TBVendas[[#This Row],[Data da Venda]]=TBVendas[[#This Row],[Data do Pagamento]], "Sim","Não")</f>
        <v>Não</v>
      </c>
    </row>
    <row r="323" spans="2:11" x14ac:dyDescent="0.25">
      <c r="B323" s="5">
        <v>43607</v>
      </c>
      <c r="C323">
        <v>86657720233</v>
      </c>
      <c r="D323" s="6">
        <v>420</v>
      </c>
      <c r="E323" s="5">
        <v>43667</v>
      </c>
      <c r="F323" s="5">
        <v>43679</v>
      </c>
      <c r="G323" s="7" t="s">
        <v>9</v>
      </c>
      <c r="H323">
        <f ca="1">IF(TBVendas[[#This Row],[Data do Pagamento]]-TBVendas[[#This Row],[Data do Vencimento]]&gt;=0,TBVendas[[#This Row],[Data do Pagamento]]-TBVendas[[#This Row],[Data do Vencimento]],TODAY()-TBVendas[[#This Row],[Data do Vencimento]])</f>
        <v>12</v>
      </c>
      <c r="I323">
        <f>MONTH(TBVendas[[#This Row],[Data da Venda]])</f>
        <v>5</v>
      </c>
      <c r="J323">
        <f>YEAR(TBVendas[[#This Row],[Data da Venda]])</f>
        <v>2019</v>
      </c>
      <c r="K323" t="str">
        <f>IF(TBVendas[[#This Row],[Data da Venda]]=TBVendas[[#This Row],[Data do Pagamento]], "Sim","Não")</f>
        <v>Não</v>
      </c>
    </row>
    <row r="324" spans="2:11" x14ac:dyDescent="0.25">
      <c r="B324" s="5">
        <v>43610</v>
      </c>
      <c r="C324">
        <v>86657720236</v>
      </c>
      <c r="D324" s="6">
        <v>1456</v>
      </c>
      <c r="E324" s="5">
        <v>43610</v>
      </c>
      <c r="F324" s="5">
        <v>43639</v>
      </c>
      <c r="G324" s="7" t="s">
        <v>9</v>
      </c>
      <c r="H324">
        <f ca="1">IF(TBVendas[[#This Row],[Data do Pagamento]]-TBVendas[[#This Row],[Data do Vencimento]]&gt;=0,TBVendas[[#This Row],[Data do Pagamento]]-TBVendas[[#This Row],[Data do Vencimento]],TODAY()-TBVendas[[#This Row],[Data do Vencimento]])</f>
        <v>29</v>
      </c>
      <c r="I324">
        <f>MONTH(TBVendas[[#This Row],[Data da Venda]])</f>
        <v>5</v>
      </c>
      <c r="J324">
        <f>YEAR(TBVendas[[#This Row],[Data da Venda]])</f>
        <v>2019</v>
      </c>
      <c r="K324" t="str">
        <f>IF(TBVendas[[#This Row],[Data da Venda]]=TBVendas[[#This Row],[Data do Pagamento]], "Sim","Não")</f>
        <v>Não</v>
      </c>
    </row>
    <row r="325" spans="2:11" x14ac:dyDescent="0.25">
      <c r="B325" s="5">
        <v>43610</v>
      </c>
      <c r="C325">
        <v>86657720242</v>
      </c>
      <c r="D325" s="6">
        <v>353</v>
      </c>
      <c r="E325" s="5">
        <v>43640</v>
      </c>
      <c r="F325" s="5">
        <v>43646</v>
      </c>
      <c r="G325" s="7" t="s">
        <v>8</v>
      </c>
      <c r="H325">
        <f ca="1">IF(TBVendas[[#This Row],[Data do Pagamento]]-TBVendas[[#This Row],[Data do Vencimento]]&gt;=0,TBVendas[[#This Row],[Data do Pagamento]]-TBVendas[[#This Row],[Data do Vencimento]],TODAY()-TBVendas[[#This Row],[Data do Vencimento]])</f>
        <v>6</v>
      </c>
      <c r="I325">
        <f>MONTH(TBVendas[[#This Row],[Data da Venda]])</f>
        <v>5</v>
      </c>
      <c r="J325">
        <f>YEAR(TBVendas[[#This Row],[Data da Venda]])</f>
        <v>2019</v>
      </c>
      <c r="K325" t="str">
        <f>IF(TBVendas[[#This Row],[Data da Venda]]=TBVendas[[#This Row],[Data do Pagamento]], "Sim","Não")</f>
        <v>Não</v>
      </c>
    </row>
    <row r="326" spans="2:11" x14ac:dyDescent="0.25">
      <c r="B326" s="5">
        <v>43611</v>
      </c>
      <c r="C326">
        <v>86657720153</v>
      </c>
      <c r="D326" s="6">
        <v>1028</v>
      </c>
      <c r="E326" s="5">
        <v>43641</v>
      </c>
      <c r="F326" s="5">
        <v>43671</v>
      </c>
      <c r="G326" s="7" t="s">
        <v>8</v>
      </c>
      <c r="H326">
        <f ca="1">IF(TBVendas[[#This Row],[Data do Pagamento]]-TBVendas[[#This Row],[Data do Vencimento]]&gt;=0,TBVendas[[#This Row],[Data do Pagamento]]-TBVendas[[#This Row],[Data do Vencimento]],TODAY()-TBVendas[[#This Row],[Data do Vencimento]])</f>
        <v>30</v>
      </c>
      <c r="I326">
        <f>MONTH(TBVendas[[#This Row],[Data da Venda]])</f>
        <v>5</v>
      </c>
      <c r="J326">
        <f>YEAR(TBVendas[[#This Row],[Data da Venda]])</f>
        <v>2019</v>
      </c>
      <c r="K326" t="str">
        <f>IF(TBVendas[[#This Row],[Data da Venda]]=TBVendas[[#This Row],[Data do Pagamento]], "Sim","Não")</f>
        <v>Não</v>
      </c>
    </row>
    <row r="327" spans="2:11" x14ac:dyDescent="0.25">
      <c r="B327" s="5">
        <v>43611</v>
      </c>
      <c r="C327">
        <v>86657720075</v>
      </c>
      <c r="D327" s="6">
        <v>1383</v>
      </c>
      <c r="E327" s="5">
        <v>43671</v>
      </c>
      <c r="F327" s="5">
        <v>43671</v>
      </c>
      <c r="G327" s="7" t="s">
        <v>9</v>
      </c>
      <c r="H32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27">
        <f>MONTH(TBVendas[[#This Row],[Data da Venda]])</f>
        <v>5</v>
      </c>
      <c r="J327">
        <f>YEAR(TBVendas[[#This Row],[Data da Venda]])</f>
        <v>2019</v>
      </c>
      <c r="K327" t="str">
        <f>IF(TBVendas[[#This Row],[Data da Venda]]=TBVendas[[#This Row],[Data do Pagamento]], "Sim","Não")</f>
        <v>Não</v>
      </c>
    </row>
    <row r="328" spans="2:11" x14ac:dyDescent="0.25">
      <c r="B328" s="5">
        <v>43612</v>
      </c>
      <c r="C328">
        <v>86657720197</v>
      </c>
      <c r="D328" s="6">
        <v>601</v>
      </c>
      <c r="E328" s="5">
        <v>43612</v>
      </c>
      <c r="F328" s="5">
        <v>43612</v>
      </c>
      <c r="G328" s="7" t="s">
        <v>7</v>
      </c>
      <c r="H32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28">
        <f>MONTH(TBVendas[[#This Row],[Data da Venda]])</f>
        <v>5</v>
      </c>
      <c r="J328">
        <f>YEAR(TBVendas[[#This Row],[Data da Venda]])</f>
        <v>2019</v>
      </c>
      <c r="K328" t="str">
        <f>IF(TBVendas[[#This Row],[Data da Venda]]=TBVendas[[#This Row],[Data do Pagamento]], "Sim","Não")</f>
        <v>Sim</v>
      </c>
    </row>
    <row r="329" spans="2:11" x14ac:dyDescent="0.25">
      <c r="B329" s="5">
        <v>43612</v>
      </c>
      <c r="C329">
        <v>86657720110</v>
      </c>
      <c r="D329" s="6">
        <v>977</v>
      </c>
      <c r="E329" s="5">
        <v>43642</v>
      </c>
      <c r="F329" s="5">
        <v>43642</v>
      </c>
      <c r="G329" s="7" t="s">
        <v>8</v>
      </c>
      <c r="H32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29">
        <f>MONTH(TBVendas[[#This Row],[Data da Venda]])</f>
        <v>5</v>
      </c>
      <c r="J329">
        <f>YEAR(TBVendas[[#This Row],[Data da Venda]])</f>
        <v>2019</v>
      </c>
      <c r="K329" t="str">
        <f>IF(TBVendas[[#This Row],[Data da Venda]]=TBVendas[[#This Row],[Data do Pagamento]], "Sim","Não")</f>
        <v>Não</v>
      </c>
    </row>
    <row r="330" spans="2:11" x14ac:dyDescent="0.25">
      <c r="B330" s="5">
        <v>43612</v>
      </c>
      <c r="C330">
        <v>86657720132</v>
      </c>
      <c r="D330" s="6">
        <v>894</v>
      </c>
      <c r="E330" s="5">
        <v>43672</v>
      </c>
      <c r="F330" s="5">
        <v>43672</v>
      </c>
      <c r="G330" s="7" t="s">
        <v>7</v>
      </c>
      <c r="H33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30">
        <f>MONTH(TBVendas[[#This Row],[Data da Venda]])</f>
        <v>5</v>
      </c>
      <c r="J330">
        <f>YEAR(TBVendas[[#This Row],[Data da Venda]])</f>
        <v>2019</v>
      </c>
      <c r="K330" t="str">
        <f>IF(TBVendas[[#This Row],[Data da Venda]]=TBVendas[[#This Row],[Data do Pagamento]], "Sim","Não")</f>
        <v>Não</v>
      </c>
    </row>
    <row r="331" spans="2:11" x14ac:dyDescent="0.25">
      <c r="B331" s="5">
        <v>43612</v>
      </c>
      <c r="C331">
        <v>86657720124</v>
      </c>
      <c r="D331" s="6">
        <v>1455</v>
      </c>
      <c r="E331" s="5">
        <v>43702</v>
      </c>
      <c r="F331" s="5">
        <v>43702</v>
      </c>
      <c r="G331" s="7" t="s">
        <v>9</v>
      </c>
      <c r="H33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31">
        <f>MONTH(TBVendas[[#This Row],[Data da Venda]])</f>
        <v>5</v>
      </c>
      <c r="J331">
        <f>YEAR(TBVendas[[#This Row],[Data da Venda]])</f>
        <v>2019</v>
      </c>
      <c r="K331" t="str">
        <f>IF(TBVendas[[#This Row],[Data da Venda]]=TBVendas[[#This Row],[Data do Pagamento]], "Sim","Não")</f>
        <v>Não</v>
      </c>
    </row>
    <row r="332" spans="2:11" x14ac:dyDescent="0.25">
      <c r="B332" s="5">
        <v>43612</v>
      </c>
      <c r="C332">
        <v>86657720244</v>
      </c>
      <c r="D332" s="6">
        <v>335</v>
      </c>
      <c r="E332" s="5">
        <v>43702</v>
      </c>
      <c r="F332" s="5">
        <v>43702</v>
      </c>
      <c r="G332" s="7" t="s">
        <v>9</v>
      </c>
      <c r="H33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32">
        <f>MONTH(TBVendas[[#This Row],[Data da Venda]])</f>
        <v>5</v>
      </c>
      <c r="J332">
        <f>YEAR(TBVendas[[#This Row],[Data da Venda]])</f>
        <v>2019</v>
      </c>
      <c r="K332" t="str">
        <f>IF(TBVendas[[#This Row],[Data da Venda]]=TBVendas[[#This Row],[Data do Pagamento]], "Sim","Não")</f>
        <v>Não</v>
      </c>
    </row>
    <row r="333" spans="2:11" x14ac:dyDescent="0.25">
      <c r="B333" s="5">
        <v>43614</v>
      </c>
      <c r="C333">
        <v>86657720120</v>
      </c>
      <c r="D333" s="6">
        <v>197</v>
      </c>
      <c r="E333" s="5">
        <v>43644</v>
      </c>
      <c r="F333" s="5">
        <v>43644</v>
      </c>
      <c r="G333" s="7" t="s">
        <v>9</v>
      </c>
      <c r="H33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33">
        <f>MONTH(TBVendas[[#This Row],[Data da Venda]])</f>
        <v>5</v>
      </c>
      <c r="J333">
        <f>YEAR(TBVendas[[#This Row],[Data da Venda]])</f>
        <v>2019</v>
      </c>
      <c r="K333" t="str">
        <f>IF(TBVendas[[#This Row],[Data da Venda]]=TBVendas[[#This Row],[Data do Pagamento]], "Sim","Não")</f>
        <v>Não</v>
      </c>
    </row>
    <row r="334" spans="2:11" x14ac:dyDescent="0.25">
      <c r="B334" s="5">
        <v>43614</v>
      </c>
      <c r="C334">
        <v>86657720156</v>
      </c>
      <c r="D334" s="6">
        <v>971</v>
      </c>
      <c r="E334" s="5">
        <v>43644</v>
      </c>
      <c r="F334" s="5">
        <v>43644</v>
      </c>
      <c r="G334" s="7" t="s">
        <v>8</v>
      </c>
      <c r="H33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34">
        <f>MONTH(TBVendas[[#This Row],[Data da Venda]])</f>
        <v>5</v>
      </c>
      <c r="J334">
        <f>YEAR(TBVendas[[#This Row],[Data da Venda]])</f>
        <v>2019</v>
      </c>
      <c r="K334" t="str">
        <f>IF(TBVendas[[#This Row],[Data da Venda]]=TBVendas[[#This Row],[Data do Pagamento]], "Sim","Não")</f>
        <v>Não</v>
      </c>
    </row>
    <row r="335" spans="2:11" x14ac:dyDescent="0.25">
      <c r="B335" s="5">
        <v>43614</v>
      </c>
      <c r="C335">
        <v>86657720142</v>
      </c>
      <c r="D335" s="6">
        <v>1493</v>
      </c>
      <c r="E335" s="5">
        <v>43674</v>
      </c>
      <c r="F335" s="5">
        <v>43674</v>
      </c>
      <c r="G335" s="7" t="s">
        <v>8</v>
      </c>
      <c r="H33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35">
        <f>MONTH(TBVendas[[#This Row],[Data da Venda]])</f>
        <v>5</v>
      </c>
      <c r="J335">
        <f>YEAR(TBVendas[[#This Row],[Data da Venda]])</f>
        <v>2019</v>
      </c>
      <c r="K335" t="str">
        <f>IF(TBVendas[[#This Row],[Data da Venda]]=TBVendas[[#This Row],[Data do Pagamento]], "Sim","Não")</f>
        <v>Não</v>
      </c>
    </row>
    <row r="336" spans="2:11" x14ac:dyDescent="0.25">
      <c r="B336" s="5">
        <v>43615</v>
      </c>
      <c r="C336">
        <v>86657720069</v>
      </c>
      <c r="D336" s="6">
        <v>355</v>
      </c>
      <c r="E336" s="5">
        <v>43615</v>
      </c>
      <c r="F336" s="5">
        <v>43615</v>
      </c>
      <c r="G336" s="7" t="s">
        <v>9</v>
      </c>
      <c r="H33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36">
        <f>MONTH(TBVendas[[#This Row],[Data da Venda]])</f>
        <v>5</v>
      </c>
      <c r="J336">
        <f>YEAR(TBVendas[[#This Row],[Data da Venda]])</f>
        <v>2019</v>
      </c>
      <c r="K336" t="str">
        <f>IF(TBVendas[[#This Row],[Data da Venda]]=TBVendas[[#This Row],[Data do Pagamento]], "Sim","Não")</f>
        <v>Sim</v>
      </c>
    </row>
    <row r="337" spans="2:11" x14ac:dyDescent="0.25">
      <c r="B337" s="5">
        <v>43615</v>
      </c>
      <c r="C337">
        <v>86657720254</v>
      </c>
      <c r="D337" s="6">
        <v>1027</v>
      </c>
      <c r="E337" s="5">
        <v>43645</v>
      </c>
      <c r="F337" s="5">
        <v>43680</v>
      </c>
      <c r="G337" s="7" t="s">
        <v>7</v>
      </c>
      <c r="H337">
        <f ca="1">IF(TBVendas[[#This Row],[Data do Pagamento]]-TBVendas[[#This Row],[Data do Vencimento]]&gt;=0,TBVendas[[#This Row],[Data do Pagamento]]-TBVendas[[#This Row],[Data do Vencimento]],TODAY()-TBVendas[[#This Row],[Data do Vencimento]])</f>
        <v>35</v>
      </c>
      <c r="I337">
        <f>MONTH(TBVendas[[#This Row],[Data da Venda]])</f>
        <v>5</v>
      </c>
      <c r="J337">
        <f>YEAR(TBVendas[[#This Row],[Data da Venda]])</f>
        <v>2019</v>
      </c>
      <c r="K337" t="str">
        <f>IF(TBVendas[[#This Row],[Data da Venda]]=TBVendas[[#This Row],[Data do Pagamento]], "Sim","Não")</f>
        <v>Não</v>
      </c>
    </row>
    <row r="338" spans="2:11" x14ac:dyDescent="0.25">
      <c r="B338" s="5">
        <v>43616</v>
      </c>
      <c r="C338">
        <v>86657720160</v>
      </c>
      <c r="D338" s="6">
        <v>304</v>
      </c>
      <c r="E338" s="5">
        <v>43616</v>
      </c>
      <c r="F338" s="5">
        <v>43616</v>
      </c>
      <c r="G338" s="7" t="s">
        <v>9</v>
      </c>
      <c r="H33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38">
        <f>MONTH(TBVendas[[#This Row],[Data da Venda]])</f>
        <v>5</v>
      </c>
      <c r="J338">
        <f>YEAR(TBVendas[[#This Row],[Data da Venda]])</f>
        <v>2019</v>
      </c>
      <c r="K338" t="str">
        <f>IF(TBVendas[[#This Row],[Data da Venda]]=TBVendas[[#This Row],[Data do Pagamento]], "Sim","Não")</f>
        <v>Sim</v>
      </c>
    </row>
    <row r="339" spans="2:11" x14ac:dyDescent="0.25">
      <c r="B339" s="5">
        <v>43617</v>
      </c>
      <c r="C339">
        <v>86657720087</v>
      </c>
      <c r="D339" s="6">
        <v>262</v>
      </c>
      <c r="E339" s="5">
        <v>43617</v>
      </c>
      <c r="F339" s="5">
        <v>43631</v>
      </c>
      <c r="G339" s="7" t="s">
        <v>9</v>
      </c>
      <c r="H339">
        <f ca="1">IF(TBVendas[[#This Row],[Data do Pagamento]]-TBVendas[[#This Row],[Data do Vencimento]]&gt;=0,TBVendas[[#This Row],[Data do Pagamento]]-TBVendas[[#This Row],[Data do Vencimento]],TODAY()-TBVendas[[#This Row],[Data do Vencimento]])</f>
        <v>14</v>
      </c>
      <c r="I339">
        <f>MONTH(TBVendas[[#This Row],[Data da Venda]])</f>
        <v>6</v>
      </c>
      <c r="J339">
        <f>YEAR(TBVendas[[#This Row],[Data da Venda]])</f>
        <v>2019</v>
      </c>
      <c r="K339" t="str">
        <f>IF(TBVendas[[#This Row],[Data da Venda]]=TBVendas[[#This Row],[Data do Pagamento]], "Sim","Não")</f>
        <v>Não</v>
      </c>
    </row>
    <row r="340" spans="2:11" x14ac:dyDescent="0.25">
      <c r="B340" s="5">
        <v>43617</v>
      </c>
      <c r="C340">
        <v>86657720054</v>
      </c>
      <c r="D340" s="6">
        <v>1459</v>
      </c>
      <c r="E340" s="5">
        <v>43617</v>
      </c>
      <c r="F340" s="5">
        <v>43617</v>
      </c>
      <c r="G340" s="7" t="s">
        <v>9</v>
      </c>
      <c r="H34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40">
        <f>MONTH(TBVendas[[#This Row],[Data da Venda]])</f>
        <v>6</v>
      </c>
      <c r="J340">
        <f>YEAR(TBVendas[[#This Row],[Data da Venda]])</f>
        <v>2019</v>
      </c>
      <c r="K340" t="str">
        <f>IF(TBVendas[[#This Row],[Data da Venda]]=TBVendas[[#This Row],[Data do Pagamento]], "Sim","Não")</f>
        <v>Sim</v>
      </c>
    </row>
    <row r="341" spans="2:11" x14ac:dyDescent="0.25">
      <c r="B341" s="5">
        <v>43617</v>
      </c>
      <c r="C341">
        <v>86657720053</v>
      </c>
      <c r="D341" s="6">
        <v>397</v>
      </c>
      <c r="E341" s="5">
        <v>43647</v>
      </c>
      <c r="F341" s="5">
        <v>43647</v>
      </c>
      <c r="G341" s="7" t="s">
        <v>7</v>
      </c>
      <c r="H34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41">
        <f>MONTH(TBVendas[[#This Row],[Data da Venda]])</f>
        <v>6</v>
      </c>
      <c r="J341">
        <f>YEAR(TBVendas[[#This Row],[Data da Venda]])</f>
        <v>2019</v>
      </c>
      <c r="K341" t="str">
        <f>IF(TBVendas[[#This Row],[Data da Venda]]=TBVendas[[#This Row],[Data do Pagamento]], "Sim","Não")</f>
        <v>Não</v>
      </c>
    </row>
    <row r="342" spans="2:11" x14ac:dyDescent="0.25">
      <c r="B342" s="5">
        <v>43617</v>
      </c>
      <c r="C342">
        <v>86657720209</v>
      </c>
      <c r="D342" s="6">
        <v>942</v>
      </c>
      <c r="E342" s="5">
        <v>43677</v>
      </c>
      <c r="F342" s="5">
        <v>43677</v>
      </c>
      <c r="G342" s="7" t="s">
        <v>7</v>
      </c>
      <c r="H34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42">
        <f>MONTH(TBVendas[[#This Row],[Data da Venda]])</f>
        <v>6</v>
      </c>
      <c r="J342">
        <f>YEAR(TBVendas[[#This Row],[Data da Venda]])</f>
        <v>2019</v>
      </c>
      <c r="K342" t="str">
        <f>IF(TBVendas[[#This Row],[Data da Venda]]=TBVendas[[#This Row],[Data do Pagamento]], "Sim","Não")</f>
        <v>Não</v>
      </c>
    </row>
    <row r="343" spans="2:11" x14ac:dyDescent="0.25">
      <c r="B343" s="5">
        <v>43617</v>
      </c>
      <c r="C343">
        <v>86657720145</v>
      </c>
      <c r="D343" s="6">
        <v>1122</v>
      </c>
      <c r="E343" s="5">
        <v>43677</v>
      </c>
      <c r="F343" s="5">
        <v>43677</v>
      </c>
      <c r="G343" s="7" t="s">
        <v>8</v>
      </c>
      <c r="H34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43">
        <f>MONTH(TBVendas[[#This Row],[Data da Venda]])</f>
        <v>6</v>
      </c>
      <c r="J343">
        <f>YEAR(TBVendas[[#This Row],[Data da Venda]])</f>
        <v>2019</v>
      </c>
      <c r="K343" t="str">
        <f>IF(TBVendas[[#This Row],[Data da Venda]]=TBVendas[[#This Row],[Data do Pagamento]], "Sim","Não")</f>
        <v>Não</v>
      </c>
    </row>
    <row r="344" spans="2:11" x14ac:dyDescent="0.25">
      <c r="B344" s="5">
        <v>43618</v>
      </c>
      <c r="C344">
        <v>86657720208</v>
      </c>
      <c r="D344" s="6">
        <v>1326</v>
      </c>
      <c r="E344" s="5">
        <v>43678</v>
      </c>
      <c r="F344" s="5">
        <v>43715</v>
      </c>
      <c r="G344" s="7" t="s">
        <v>8</v>
      </c>
      <c r="H344">
        <f ca="1">IF(TBVendas[[#This Row],[Data do Pagamento]]-TBVendas[[#This Row],[Data do Vencimento]]&gt;=0,TBVendas[[#This Row],[Data do Pagamento]]-TBVendas[[#This Row],[Data do Vencimento]],TODAY()-TBVendas[[#This Row],[Data do Vencimento]])</f>
        <v>37</v>
      </c>
      <c r="I344">
        <f>MONTH(TBVendas[[#This Row],[Data da Venda]])</f>
        <v>6</v>
      </c>
      <c r="J344">
        <f>YEAR(TBVendas[[#This Row],[Data da Venda]])</f>
        <v>2019</v>
      </c>
      <c r="K344" t="str">
        <f>IF(TBVendas[[#This Row],[Data da Venda]]=TBVendas[[#This Row],[Data do Pagamento]], "Sim","Não")</f>
        <v>Não</v>
      </c>
    </row>
    <row r="345" spans="2:11" x14ac:dyDescent="0.25">
      <c r="B345" s="5">
        <v>43620</v>
      </c>
      <c r="C345">
        <v>86657720085</v>
      </c>
      <c r="D345" s="6">
        <v>1124</v>
      </c>
      <c r="E345" s="5">
        <v>43650</v>
      </c>
      <c r="F345" s="5">
        <v>43650</v>
      </c>
      <c r="G345" s="7" t="s">
        <v>9</v>
      </c>
      <c r="H34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45">
        <f>MONTH(TBVendas[[#This Row],[Data da Venda]])</f>
        <v>6</v>
      </c>
      <c r="J345">
        <f>YEAR(TBVendas[[#This Row],[Data da Venda]])</f>
        <v>2019</v>
      </c>
      <c r="K345" t="str">
        <f>IF(TBVendas[[#This Row],[Data da Venda]]=TBVendas[[#This Row],[Data do Pagamento]], "Sim","Não")</f>
        <v>Não</v>
      </c>
    </row>
    <row r="346" spans="2:11" x14ac:dyDescent="0.25">
      <c r="B346" s="5">
        <v>43620</v>
      </c>
      <c r="C346">
        <v>86657720215</v>
      </c>
      <c r="D346" s="6">
        <v>1348</v>
      </c>
      <c r="E346" s="5">
        <v>43680</v>
      </c>
      <c r="F346" s="5">
        <v>43680</v>
      </c>
      <c r="G346" s="7" t="s">
        <v>7</v>
      </c>
      <c r="H34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46">
        <f>MONTH(TBVendas[[#This Row],[Data da Venda]])</f>
        <v>6</v>
      </c>
      <c r="J346">
        <f>YEAR(TBVendas[[#This Row],[Data da Venda]])</f>
        <v>2019</v>
      </c>
      <c r="K346" t="str">
        <f>IF(TBVendas[[#This Row],[Data da Venda]]=TBVendas[[#This Row],[Data do Pagamento]], "Sim","Não")</f>
        <v>Não</v>
      </c>
    </row>
    <row r="347" spans="2:11" x14ac:dyDescent="0.25">
      <c r="B347" s="5">
        <v>43620</v>
      </c>
      <c r="C347">
        <v>86657720235</v>
      </c>
      <c r="D347" s="6">
        <v>1362</v>
      </c>
      <c r="E347" s="5">
        <v>43710</v>
      </c>
      <c r="F347" s="5">
        <v>43710</v>
      </c>
      <c r="G347" s="7" t="s">
        <v>8</v>
      </c>
      <c r="H34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47">
        <f>MONTH(TBVendas[[#This Row],[Data da Venda]])</f>
        <v>6</v>
      </c>
      <c r="J347">
        <f>YEAR(TBVendas[[#This Row],[Data da Venda]])</f>
        <v>2019</v>
      </c>
      <c r="K347" t="str">
        <f>IF(TBVendas[[#This Row],[Data da Venda]]=TBVendas[[#This Row],[Data do Pagamento]], "Sim","Não")</f>
        <v>Não</v>
      </c>
    </row>
    <row r="348" spans="2:11" x14ac:dyDescent="0.25">
      <c r="B348" s="5">
        <v>43621</v>
      </c>
      <c r="C348">
        <v>86657720192</v>
      </c>
      <c r="D348" s="6">
        <v>154</v>
      </c>
      <c r="E348" s="5">
        <v>43651</v>
      </c>
      <c r="F348" s="5">
        <v>43651</v>
      </c>
      <c r="G348" s="7" t="s">
        <v>8</v>
      </c>
      <c r="H34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48">
        <f>MONTH(TBVendas[[#This Row],[Data da Venda]])</f>
        <v>6</v>
      </c>
      <c r="J348">
        <f>YEAR(TBVendas[[#This Row],[Data da Venda]])</f>
        <v>2019</v>
      </c>
      <c r="K348" t="str">
        <f>IF(TBVendas[[#This Row],[Data da Venda]]=TBVendas[[#This Row],[Data do Pagamento]], "Sim","Não")</f>
        <v>Não</v>
      </c>
    </row>
    <row r="349" spans="2:11" x14ac:dyDescent="0.25">
      <c r="B349" s="5">
        <v>43621</v>
      </c>
      <c r="C349">
        <v>86657720252</v>
      </c>
      <c r="D349" s="6">
        <v>1025</v>
      </c>
      <c r="E349" s="5">
        <v>43681</v>
      </c>
      <c r="F349" s="5">
        <v>43681</v>
      </c>
      <c r="G349" s="7" t="s">
        <v>8</v>
      </c>
      <c r="H34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49">
        <f>MONTH(TBVendas[[#This Row],[Data da Venda]])</f>
        <v>6</v>
      </c>
      <c r="J349">
        <f>YEAR(TBVendas[[#This Row],[Data da Venda]])</f>
        <v>2019</v>
      </c>
      <c r="K349" t="str">
        <f>IF(TBVendas[[#This Row],[Data da Venda]]=TBVendas[[#This Row],[Data do Pagamento]], "Sim","Não")</f>
        <v>Não</v>
      </c>
    </row>
    <row r="350" spans="2:11" x14ac:dyDescent="0.25">
      <c r="B350" s="5">
        <v>43621</v>
      </c>
      <c r="C350">
        <v>86657720171</v>
      </c>
      <c r="D350" s="6">
        <v>822</v>
      </c>
      <c r="E350" s="5">
        <v>43711</v>
      </c>
      <c r="F350" s="5">
        <v>43739</v>
      </c>
      <c r="G350" s="7" t="s">
        <v>9</v>
      </c>
      <c r="H350">
        <f ca="1">IF(TBVendas[[#This Row],[Data do Pagamento]]-TBVendas[[#This Row],[Data do Vencimento]]&gt;=0,TBVendas[[#This Row],[Data do Pagamento]]-TBVendas[[#This Row],[Data do Vencimento]],TODAY()-TBVendas[[#This Row],[Data do Vencimento]])</f>
        <v>28</v>
      </c>
      <c r="I350">
        <f>MONTH(TBVendas[[#This Row],[Data da Venda]])</f>
        <v>6</v>
      </c>
      <c r="J350">
        <f>YEAR(TBVendas[[#This Row],[Data da Venda]])</f>
        <v>2019</v>
      </c>
      <c r="K350" t="str">
        <f>IF(TBVendas[[#This Row],[Data da Venda]]=TBVendas[[#This Row],[Data do Pagamento]], "Sim","Não")</f>
        <v>Não</v>
      </c>
    </row>
    <row r="351" spans="2:11" x14ac:dyDescent="0.25">
      <c r="B351" s="5">
        <v>43622</v>
      </c>
      <c r="C351">
        <v>86657720260</v>
      </c>
      <c r="D351" s="6">
        <v>1372</v>
      </c>
      <c r="E351" s="5">
        <v>43622</v>
      </c>
      <c r="F351" s="5">
        <v>43656</v>
      </c>
      <c r="G351" s="7" t="s">
        <v>8</v>
      </c>
      <c r="H351">
        <f ca="1">IF(TBVendas[[#This Row],[Data do Pagamento]]-TBVendas[[#This Row],[Data do Vencimento]]&gt;=0,TBVendas[[#This Row],[Data do Pagamento]]-TBVendas[[#This Row],[Data do Vencimento]],TODAY()-TBVendas[[#This Row],[Data do Vencimento]])</f>
        <v>34</v>
      </c>
      <c r="I351">
        <f>MONTH(TBVendas[[#This Row],[Data da Venda]])</f>
        <v>6</v>
      </c>
      <c r="J351">
        <f>YEAR(TBVendas[[#This Row],[Data da Venda]])</f>
        <v>2019</v>
      </c>
      <c r="K351" t="str">
        <f>IF(TBVendas[[#This Row],[Data da Venda]]=TBVendas[[#This Row],[Data do Pagamento]], "Sim","Não")</f>
        <v>Não</v>
      </c>
    </row>
    <row r="352" spans="2:11" x14ac:dyDescent="0.25">
      <c r="B352" s="5">
        <v>43622</v>
      </c>
      <c r="C352">
        <v>86657720054</v>
      </c>
      <c r="D352" s="6">
        <v>50</v>
      </c>
      <c r="E352" s="5">
        <v>43682</v>
      </c>
      <c r="F352" s="5">
        <v>43682</v>
      </c>
      <c r="G352" s="7" t="s">
        <v>7</v>
      </c>
      <c r="H35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52">
        <f>MONTH(TBVendas[[#This Row],[Data da Venda]])</f>
        <v>6</v>
      </c>
      <c r="J352">
        <f>YEAR(TBVendas[[#This Row],[Data da Venda]])</f>
        <v>2019</v>
      </c>
      <c r="K352" t="str">
        <f>IF(TBVendas[[#This Row],[Data da Venda]]=TBVendas[[#This Row],[Data do Pagamento]], "Sim","Não")</f>
        <v>Não</v>
      </c>
    </row>
    <row r="353" spans="2:11" x14ac:dyDescent="0.25">
      <c r="B353" s="5">
        <v>43622</v>
      </c>
      <c r="C353">
        <v>86657720071</v>
      </c>
      <c r="D353" s="6">
        <v>1273</v>
      </c>
      <c r="E353" s="5">
        <v>43682</v>
      </c>
      <c r="F353" s="5">
        <v>43682</v>
      </c>
      <c r="G353" s="7" t="s">
        <v>8</v>
      </c>
      <c r="H35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53">
        <f>MONTH(TBVendas[[#This Row],[Data da Venda]])</f>
        <v>6</v>
      </c>
      <c r="J353">
        <f>YEAR(TBVendas[[#This Row],[Data da Venda]])</f>
        <v>2019</v>
      </c>
      <c r="K353" t="str">
        <f>IF(TBVendas[[#This Row],[Data da Venda]]=TBVendas[[#This Row],[Data do Pagamento]], "Sim","Não")</f>
        <v>Não</v>
      </c>
    </row>
    <row r="354" spans="2:11" x14ac:dyDescent="0.25">
      <c r="B354" s="5">
        <v>43624</v>
      </c>
      <c r="C354">
        <v>86657720237</v>
      </c>
      <c r="D354" s="6">
        <v>632</v>
      </c>
      <c r="E354" s="5">
        <v>43624</v>
      </c>
      <c r="F354" s="5">
        <v>43624</v>
      </c>
      <c r="G354" s="7" t="s">
        <v>8</v>
      </c>
      <c r="H35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54">
        <f>MONTH(TBVendas[[#This Row],[Data da Venda]])</f>
        <v>6</v>
      </c>
      <c r="J354">
        <f>YEAR(TBVendas[[#This Row],[Data da Venda]])</f>
        <v>2019</v>
      </c>
      <c r="K354" t="str">
        <f>IF(TBVendas[[#This Row],[Data da Venda]]=TBVendas[[#This Row],[Data do Pagamento]], "Sim","Não")</f>
        <v>Sim</v>
      </c>
    </row>
    <row r="355" spans="2:11" x14ac:dyDescent="0.25">
      <c r="B355" s="5">
        <v>43624</v>
      </c>
      <c r="C355">
        <v>86657720052</v>
      </c>
      <c r="D355" s="6">
        <v>560</v>
      </c>
      <c r="E355" s="5">
        <v>43654</v>
      </c>
      <c r="F355" s="5">
        <v>43682</v>
      </c>
      <c r="G355" s="7" t="s">
        <v>7</v>
      </c>
      <c r="H355">
        <f ca="1">IF(TBVendas[[#This Row],[Data do Pagamento]]-TBVendas[[#This Row],[Data do Vencimento]]&gt;=0,TBVendas[[#This Row],[Data do Pagamento]]-TBVendas[[#This Row],[Data do Vencimento]],TODAY()-TBVendas[[#This Row],[Data do Vencimento]])</f>
        <v>28</v>
      </c>
      <c r="I355">
        <f>MONTH(TBVendas[[#This Row],[Data da Venda]])</f>
        <v>6</v>
      </c>
      <c r="J355">
        <f>YEAR(TBVendas[[#This Row],[Data da Venda]])</f>
        <v>2019</v>
      </c>
      <c r="K355" t="str">
        <f>IF(TBVendas[[#This Row],[Data da Venda]]=TBVendas[[#This Row],[Data do Pagamento]], "Sim","Não")</f>
        <v>Não</v>
      </c>
    </row>
    <row r="356" spans="2:11" x14ac:dyDescent="0.25">
      <c r="B356" s="5">
        <v>43624</v>
      </c>
      <c r="C356">
        <v>86657720102</v>
      </c>
      <c r="D356" s="6">
        <v>395</v>
      </c>
      <c r="E356" s="5">
        <v>43684</v>
      </c>
      <c r="F356" s="5">
        <v>43684</v>
      </c>
      <c r="G356" s="7" t="s">
        <v>8</v>
      </c>
      <c r="H35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56">
        <f>MONTH(TBVendas[[#This Row],[Data da Venda]])</f>
        <v>6</v>
      </c>
      <c r="J356">
        <f>YEAR(TBVendas[[#This Row],[Data da Venda]])</f>
        <v>2019</v>
      </c>
      <c r="K356" t="str">
        <f>IF(TBVendas[[#This Row],[Data da Venda]]=TBVendas[[#This Row],[Data do Pagamento]], "Sim","Não")</f>
        <v>Não</v>
      </c>
    </row>
    <row r="357" spans="2:11" x14ac:dyDescent="0.25">
      <c r="B357" s="5">
        <v>43625</v>
      </c>
      <c r="C357">
        <v>86657720194</v>
      </c>
      <c r="D357" s="6">
        <v>1476</v>
      </c>
      <c r="E357" s="5">
        <v>43625</v>
      </c>
      <c r="F357" s="5">
        <v>43625</v>
      </c>
      <c r="G357" s="7" t="s">
        <v>7</v>
      </c>
      <c r="H35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57">
        <f>MONTH(TBVendas[[#This Row],[Data da Venda]])</f>
        <v>6</v>
      </c>
      <c r="J357">
        <f>YEAR(TBVendas[[#This Row],[Data da Venda]])</f>
        <v>2019</v>
      </c>
      <c r="K357" t="str">
        <f>IF(TBVendas[[#This Row],[Data da Venda]]=TBVendas[[#This Row],[Data do Pagamento]], "Sim","Não")</f>
        <v>Sim</v>
      </c>
    </row>
    <row r="358" spans="2:11" x14ac:dyDescent="0.25">
      <c r="B358" s="5">
        <v>43625</v>
      </c>
      <c r="C358">
        <v>86657720080</v>
      </c>
      <c r="D358" s="6">
        <v>454</v>
      </c>
      <c r="E358" s="5">
        <v>43685</v>
      </c>
      <c r="F358" s="5">
        <v>43685</v>
      </c>
      <c r="G358" s="7" t="s">
        <v>7</v>
      </c>
      <c r="H35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58">
        <f>MONTH(TBVendas[[#This Row],[Data da Venda]])</f>
        <v>6</v>
      </c>
      <c r="J358">
        <f>YEAR(TBVendas[[#This Row],[Data da Venda]])</f>
        <v>2019</v>
      </c>
      <c r="K358" t="str">
        <f>IF(TBVendas[[#This Row],[Data da Venda]]=TBVendas[[#This Row],[Data do Pagamento]], "Sim","Não")</f>
        <v>Não</v>
      </c>
    </row>
    <row r="359" spans="2:11" x14ac:dyDescent="0.25">
      <c r="B359" s="5">
        <v>43625</v>
      </c>
      <c r="C359">
        <v>86657720153</v>
      </c>
      <c r="D359" s="6">
        <v>1127</v>
      </c>
      <c r="E359" s="5">
        <v>43715</v>
      </c>
      <c r="F359" s="5">
        <v>43715</v>
      </c>
      <c r="G359" s="7" t="s">
        <v>9</v>
      </c>
      <c r="H35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59">
        <f>MONTH(TBVendas[[#This Row],[Data da Venda]])</f>
        <v>6</v>
      </c>
      <c r="J359">
        <f>YEAR(TBVendas[[#This Row],[Data da Venda]])</f>
        <v>2019</v>
      </c>
      <c r="K359" t="str">
        <f>IF(TBVendas[[#This Row],[Data da Venda]]=TBVendas[[#This Row],[Data do Pagamento]], "Sim","Não")</f>
        <v>Não</v>
      </c>
    </row>
    <row r="360" spans="2:11" x14ac:dyDescent="0.25">
      <c r="B360" s="5">
        <v>43626</v>
      </c>
      <c r="C360">
        <v>86657720100</v>
      </c>
      <c r="D360" s="6">
        <v>692</v>
      </c>
      <c r="E360" s="5">
        <v>43686</v>
      </c>
      <c r="F360" s="5">
        <v>43702</v>
      </c>
      <c r="G360" s="7" t="s">
        <v>9</v>
      </c>
      <c r="H360">
        <f ca="1">IF(TBVendas[[#This Row],[Data do Pagamento]]-TBVendas[[#This Row],[Data do Vencimento]]&gt;=0,TBVendas[[#This Row],[Data do Pagamento]]-TBVendas[[#This Row],[Data do Vencimento]],TODAY()-TBVendas[[#This Row],[Data do Vencimento]])</f>
        <v>16</v>
      </c>
      <c r="I360">
        <f>MONTH(TBVendas[[#This Row],[Data da Venda]])</f>
        <v>6</v>
      </c>
      <c r="J360">
        <f>YEAR(TBVendas[[#This Row],[Data da Venda]])</f>
        <v>2019</v>
      </c>
      <c r="K360" t="str">
        <f>IF(TBVendas[[#This Row],[Data da Venda]]=TBVendas[[#This Row],[Data do Pagamento]], "Sim","Não")</f>
        <v>Não</v>
      </c>
    </row>
    <row r="361" spans="2:11" x14ac:dyDescent="0.25">
      <c r="B361" s="5">
        <v>43627</v>
      </c>
      <c r="C361">
        <v>86657720130</v>
      </c>
      <c r="D361" s="6">
        <v>797</v>
      </c>
      <c r="E361" s="5">
        <v>43627</v>
      </c>
      <c r="F361" s="5">
        <v>43627</v>
      </c>
      <c r="G361" s="7" t="s">
        <v>8</v>
      </c>
      <c r="H36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61">
        <f>MONTH(TBVendas[[#This Row],[Data da Venda]])</f>
        <v>6</v>
      </c>
      <c r="J361">
        <f>YEAR(TBVendas[[#This Row],[Data da Venda]])</f>
        <v>2019</v>
      </c>
      <c r="K361" t="str">
        <f>IF(TBVendas[[#This Row],[Data da Venda]]=TBVendas[[#This Row],[Data do Pagamento]], "Sim","Não")</f>
        <v>Sim</v>
      </c>
    </row>
    <row r="362" spans="2:11" x14ac:dyDescent="0.25">
      <c r="B362" s="5">
        <v>43628</v>
      </c>
      <c r="C362">
        <v>86657720195</v>
      </c>
      <c r="D362" s="6">
        <v>529</v>
      </c>
      <c r="E362" s="5">
        <v>43628</v>
      </c>
      <c r="F362" s="5">
        <v>43628</v>
      </c>
      <c r="G362" s="7" t="s">
        <v>8</v>
      </c>
      <c r="H36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62">
        <f>MONTH(TBVendas[[#This Row],[Data da Venda]])</f>
        <v>6</v>
      </c>
      <c r="J362">
        <f>YEAR(TBVendas[[#This Row],[Data da Venda]])</f>
        <v>2019</v>
      </c>
      <c r="K362" t="str">
        <f>IF(TBVendas[[#This Row],[Data da Venda]]=TBVendas[[#This Row],[Data do Pagamento]], "Sim","Não")</f>
        <v>Sim</v>
      </c>
    </row>
    <row r="363" spans="2:11" x14ac:dyDescent="0.25">
      <c r="B363" s="5">
        <v>43628</v>
      </c>
      <c r="C363">
        <v>86657720170</v>
      </c>
      <c r="D363" s="6">
        <v>905</v>
      </c>
      <c r="E363" s="5">
        <v>43658</v>
      </c>
      <c r="F363" s="5">
        <v>43685</v>
      </c>
      <c r="G363" s="7" t="s">
        <v>9</v>
      </c>
      <c r="H363">
        <f ca="1">IF(TBVendas[[#This Row],[Data do Pagamento]]-TBVendas[[#This Row],[Data do Vencimento]]&gt;=0,TBVendas[[#This Row],[Data do Pagamento]]-TBVendas[[#This Row],[Data do Vencimento]],TODAY()-TBVendas[[#This Row],[Data do Vencimento]])</f>
        <v>27</v>
      </c>
      <c r="I363">
        <f>MONTH(TBVendas[[#This Row],[Data da Venda]])</f>
        <v>6</v>
      </c>
      <c r="J363">
        <f>YEAR(TBVendas[[#This Row],[Data da Venda]])</f>
        <v>2019</v>
      </c>
      <c r="K363" t="str">
        <f>IF(TBVendas[[#This Row],[Data da Venda]]=TBVendas[[#This Row],[Data do Pagamento]], "Sim","Não")</f>
        <v>Não</v>
      </c>
    </row>
    <row r="364" spans="2:11" x14ac:dyDescent="0.25">
      <c r="B364" s="5">
        <v>43628</v>
      </c>
      <c r="C364">
        <v>86657720116</v>
      </c>
      <c r="D364" s="6">
        <v>389</v>
      </c>
      <c r="E364" s="5">
        <v>43718</v>
      </c>
      <c r="F364" s="5">
        <v>43718</v>
      </c>
      <c r="G364" s="7" t="s">
        <v>8</v>
      </c>
      <c r="H36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64">
        <f>MONTH(TBVendas[[#This Row],[Data da Venda]])</f>
        <v>6</v>
      </c>
      <c r="J364">
        <f>YEAR(TBVendas[[#This Row],[Data da Venda]])</f>
        <v>2019</v>
      </c>
      <c r="K364" t="str">
        <f>IF(TBVendas[[#This Row],[Data da Venda]]=TBVendas[[#This Row],[Data do Pagamento]], "Sim","Não")</f>
        <v>Não</v>
      </c>
    </row>
    <row r="365" spans="2:11" x14ac:dyDescent="0.25">
      <c r="B365" s="5">
        <v>43629</v>
      </c>
      <c r="C365">
        <v>86657720134</v>
      </c>
      <c r="D365" s="6">
        <v>1215</v>
      </c>
      <c r="E365" s="5">
        <v>43629</v>
      </c>
      <c r="F365" s="5">
        <v>43644</v>
      </c>
      <c r="G365" s="7" t="s">
        <v>8</v>
      </c>
      <c r="H365">
        <f ca="1">IF(TBVendas[[#This Row],[Data do Pagamento]]-TBVendas[[#This Row],[Data do Vencimento]]&gt;=0,TBVendas[[#This Row],[Data do Pagamento]]-TBVendas[[#This Row],[Data do Vencimento]],TODAY()-TBVendas[[#This Row],[Data do Vencimento]])</f>
        <v>15</v>
      </c>
      <c r="I365">
        <f>MONTH(TBVendas[[#This Row],[Data da Venda]])</f>
        <v>6</v>
      </c>
      <c r="J365">
        <f>YEAR(TBVendas[[#This Row],[Data da Venda]])</f>
        <v>2019</v>
      </c>
      <c r="K365" t="str">
        <f>IF(TBVendas[[#This Row],[Data da Venda]]=TBVendas[[#This Row],[Data do Pagamento]], "Sim","Não")</f>
        <v>Não</v>
      </c>
    </row>
    <row r="366" spans="2:11" x14ac:dyDescent="0.25">
      <c r="B366" s="5">
        <v>43629</v>
      </c>
      <c r="C366">
        <v>86657720201</v>
      </c>
      <c r="D366" s="6">
        <v>199</v>
      </c>
      <c r="E366" s="5">
        <v>43629</v>
      </c>
      <c r="F366" s="5">
        <v>43643</v>
      </c>
      <c r="G366" s="7" t="s">
        <v>8</v>
      </c>
      <c r="H366">
        <f ca="1">IF(TBVendas[[#This Row],[Data do Pagamento]]-TBVendas[[#This Row],[Data do Vencimento]]&gt;=0,TBVendas[[#This Row],[Data do Pagamento]]-TBVendas[[#This Row],[Data do Vencimento]],TODAY()-TBVendas[[#This Row],[Data do Vencimento]])</f>
        <v>14</v>
      </c>
      <c r="I366">
        <f>MONTH(TBVendas[[#This Row],[Data da Venda]])</f>
        <v>6</v>
      </c>
      <c r="J366">
        <f>YEAR(TBVendas[[#This Row],[Data da Venda]])</f>
        <v>2019</v>
      </c>
      <c r="K366" t="str">
        <f>IF(TBVendas[[#This Row],[Data da Venda]]=TBVendas[[#This Row],[Data do Pagamento]], "Sim","Não")</f>
        <v>Não</v>
      </c>
    </row>
    <row r="367" spans="2:11" x14ac:dyDescent="0.25">
      <c r="B367" s="5">
        <v>43629</v>
      </c>
      <c r="C367">
        <v>86657720131</v>
      </c>
      <c r="D367" s="6">
        <v>66</v>
      </c>
      <c r="E367" s="5">
        <v>43659</v>
      </c>
      <c r="F367" s="5">
        <v>43659</v>
      </c>
      <c r="G367" s="7" t="s">
        <v>9</v>
      </c>
      <c r="H36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67">
        <f>MONTH(TBVendas[[#This Row],[Data da Venda]])</f>
        <v>6</v>
      </c>
      <c r="J367">
        <f>YEAR(TBVendas[[#This Row],[Data da Venda]])</f>
        <v>2019</v>
      </c>
      <c r="K367" t="str">
        <f>IF(TBVendas[[#This Row],[Data da Venda]]=TBVendas[[#This Row],[Data do Pagamento]], "Sim","Não")</f>
        <v>Não</v>
      </c>
    </row>
    <row r="368" spans="2:11" x14ac:dyDescent="0.25">
      <c r="B368" s="5">
        <v>43629</v>
      </c>
      <c r="C368">
        <v>86657720091</v>
      </c>
      <c r="D368" s="6">
        <v>59</v>
      </c>
      <c r="E368" s="5">
        <v>43719</v>
      </c>
      <c r="F368" s="5">
        <v>43719</v>
      </c>
      <c r="G368" s="7" t="s">
        <v>8</v>
      </c>
      <c r="H36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68">
        <f>MONTH(TBVendas[[#This Row],[Data da Venda]])</f>
        <v>6</v>
      </c>
      <c r="J368">
        <f>YEAR(TBVendas[[#This Row],[Data da Venda]])</f>
        <v>2019</v>
      </c>
      <c r="K368" t="str">
        <f>IF(TBVendas[[#This Row],[Data da Venda]]=TBVendas[[#This Row],[Data do Pagamento]], "Sim","Não")</f>
        <v>Não</v>
      </c>
    </row>
    <row r="369" spans="2:11" x14ac:dyDescent="0.25">
      <c r="B369" s="5">
        <v>43630</v>
      </c>
      <c r="C369">
        <v>86657720086</v>
      </c>
      <c r="D369" s="6">
        <v>641</v>
      </c>
      <c r="E369" s="5">
        <v>43630</v>
      </c>
      <c r="F369" s="5">
        <v>43659</v>
      </c>
      <c r="G369" s="7" t="s">
        <v>8</v>
      </c>
      <c r="H369">
        <f ca="1">IF(TBVendas[[#This Row],[Data do Pagamento]]-TBVendas[[#This Row],[Data do Vencimento]]&gt;=0,TBVendas[[#This Row],[Data do Pagamento]]-TBVendas[[#This Row],[Data do Vencimento]],TODAY()-TBVendas[[#This Row],[Data do Vencimento]])</f>
        <v>29</v>
      </c>
      <c r="I369">
        <f>MONTH(TBVendas[[#This Row],[Data da Venda]])</f>
        <v>6</v>
      </c>
      <c r="J369">
        <f>YEAR(TBVendas[[#This Row],[Data da Venda]])</f>
        <v>2019</v>
      </c>
      <c r="K369" t="str">
        <f>IF(TBVendas[[#This Row],[Data da Venda]]=TBVendas[[#This Row],[Data do Pagamento]], "Sim","Não")</f>
        <v>Não</v>
      </c>
    </row>
    <row r="370" spans="2:11" x14ac:dyDescent="0.25">
      <c r="B370" s="5">
        <v>43630</v>
      </c>
      <c r="C370">
        <v>86657720096</v>
      </c>
      <c r="D370" s="6">
        <v>489</v>
      </c>
      <c r="E370" s="5">
        <v>43630</v>
      </c>
      <c r="F370" s="5">
        <v>43630</v>
      </c>
      <c r="G370" s="7" t="s">
        <v>8</v>
      </c>
      <c r="H37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70">
        <f>MONTH(TBVendas[[#This Row],[Data da Venda]])</f>
        <v>6</v>
      </c>
      <c r="J370">
        <f>YEAR(TBVendas[[#This Row],[Data da Venda]])</f>
        <v>2019</v>
      </c>
      <c r="K370" t="str">
        <f>IF(TBVendas[[#This Row],[Data da Venda]]=TBVendas[[#This Row],[Data do Pagamento]], "Sim","Não")</f>
        <v>Sim</v>
      </c>
    </row>
    <row r="371" spans="2:11" x14ac:dyDescent="0.25">
      <c r="B371" s="5">
        <v>43630</v>
      </c>
      <c r="C371">
        <v>86657720174</v>
      </c>
      <c r="D371" s="6">
        <v>1264</v>
      </c>
      <c r="E371" s="5">
        <v>43630</v>
      </c>
      <c r="F371" s="5">
        <v>43630</v>
      </c>
      <c r="G371" s="7" t="s">
        <v>9</v>
      </c>
      <c r="H37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71">
        <f>MONTH(TBVendas[[#This Row],[Data da Venda]])</f>
        <v>6</v>
      </c>
      <c r="J371">
        <f>YEAR(TBVendas[[#This Row],[Data da Venda]])</f>
        <v>2019</v>
      </c>
      <c r="K371" t="str">
        <f>IF(TBVendas[[#This Row],[Data da Venda]]=TBVendas[[#This Row],[Data do Pagamento]], "Sim","Não")</f>
        <v>Sim</v>
      </c>
    </row>
    <row r="372" spans="2:11" x14ac:dyDescent="0.25">
      <c r="B372" s="5">
        <v>43631</v>
      </c>
      <c r="C372">
        <v>86657720138</v>
      </c>
      <c r="D372" s="6">
        <v>983</v>
      </c>
      <c r="E372" s="5">
        <v>43631</v>
      </c>
      <c r="F372" s="5">
        <v>43631</v>
      </c>
      <c r="G372" s="7" t="s">
        <v>7</v>
      </c>
      <c r="H37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72">
        <f>MONTH(TBVendas[[#This Row],[Data da Venda]])</f>
        <v>6</v>
      </c>
      <c r="J372">
        <f>YEAR(TBVendas[[#This Row],[Data da Venda]])</f>
        <v>2019</v>
      </c>
      <c r="K372" t="str">
        <f>IF(TBVendas[[#This Row],[Data da Venda]]=TBVendas[[#This Row],[Data do Pagamento]], "Sim","Não")</f>
        <v>Sim</v>
      </c>
    </row>
    <row r="373" spans="2:11" x14ac:dyDescent="0.25">
      <c r="B373" s="5">
        <v>43631</v>
      </c>
      <c r="C373">
        <v>86657720199</v>
      </c>
      <c r="D373" s="6">
        <v>930</v>
      </c>
      <c r="E373" s="5">
        <v>43691</v>
      </c>
      <c r="F373" s="5">
        <v>43691</v>
      </c>
      <c r="G373" s="7" t="s">
        <v>8</v>
      </c>
      <c r="H37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73">
        <f>MONTH(TBVendas[[#This Row],[Data da Venda]])</f>
        <v>6</v>
      </c>
      <c r="J373">
        <f>YEAR(TBVendas[[#This Row],[Data da Venda]])</f>
        <v>2019</v>
      </c>
      <c r="K373" t="str">
        <f>IF(TBVendas[[#This Row],[Data da Venda]]=TBVendas[[#This Row],[Data do Pagamento]], "Sim","Não")</f>
        <v>Não</v>
      </c>
    </row>
    <row r="374" spans="2:11" x14ac:dyDescent="0.25">
      <c r="B374" s="5">
        <v>43632</v>
      </c>
      <c r="C374">
        <v>86657720124</v>
      </c>
      <c r="D374" s="6">
        <v>536</v>
      </c>
      <c r="E374" s="5">
        <v>43632</v>
      </c>
      <c r="F374" s="5">
        <v>43632</v>
      </c>
      <c r="G374" s="7" t="s">
        <v>9</v>
      </c>
      <c r="H37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74">
        <f>MONTH(TBVendas[[#This Row],[Data da Venda]])</f>
        <v>6</v>
      </c>
      <c r="J374">
        <f>YEAR(TBVendas[[#This Row],[Data da Venda]])</f>
        <v>2019</v>
      </c>
      <c r="K374" t="str">
        <f>IF(TBVendas[[#This Row],[Data da Venda]]=TBVendas[[#This Row],[Data do Pagamento]], "Sim","Não")</f>
        <v>Sim</v>
      </c>
    </row>
    <row r="375" spans="2:11" x14ac:dyDescent="0.25">
      <c r="B375" s="5">
        <v>43632</v>
      </c>
      <c r="C375">
        <v>86657720153</v>
      </c>
      <c r="D375" s="6">
        <v>1138</v>
      </c>
      <c r="E375" s="5">
        <v>43662</v>
      </c>
      <c r="F375" s="5">
        <v>43662</v>
      </c>
      <c r="G375" s="7" t="s">
        <v>7</v>
      </c>
      <c r="H37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75">
        <f>MONTH(TBVendas[[#This Row],[Data da Venda]])</f>
        <v>6</v>
      </c>
      <c r="J375">
        <f>YEAR(TBVendas[[#This Row],[Data da Venda]])</f>
        <v>2019</v>
      </c>
      <c r="K375" t="str">
        <f>IF(TBVendas[[#This Row],[Data da Venda]]=TBVendas[[#This Row],[Data do Pagamento]], "Sim","Não")</f>
        <v>Não</v>
      </c>
    </row>
    <row r="376" spans="2:11" x14ac:dyDescent="0.25">
      <c r="B376" s="5">
        <v>43634</v>
      </c>
      <c r="C376">
        <v>86657720204</v>
      </c>
      <c r="D376" s="6">
        <v>784</v>
      </c>
      <c r="E376" s="5">
        <v>43634</v>
      </c>
      <c r="F376" s="5">
        <v>43634</v>
      </c>
      <c r="G376" s="7" t="s">
        <v>9</v>
      </c>
      <c r="H37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76">
        <f>MONTH(TBVendas[[#This Row],[Data da Venda]])</f>
        <v>6</v>
      </c>
      <c r="J376">
        <f>YEAR(TBVendas[[#This Row],[Data da Venda]])</f>
        <v>2019</v>
      </c>
      <c r="K376" t="str">
        <f>IF(TBVendas[[#This Row],[Data da Venda]]=TBVendas[[#This Row],[Data do Pagamento]], "Sim","Não")</f>
        <v>Sim</v>
      </c>
    </row>
    <row r="377" spans="2:11" x14ac:dyDescent="0.25">
      <c r="B377" s="5">
        <v>43634</v>
      </c>
      <c r="C377">
        <v>86657720100</v>
      </c>
      <c r="D377" s="6">
        <v>1221</v>
      </c>
      <c r="E377" s="5">
        <v>43724</v>
      </c>
      <c r="F377" s="5">
        <v>43746</v>
      </c>
      <c r="G377" s="7" t="s">
        <v>8</v>
      </c>
      <c r="H377">
        <f ca="1">IF(TBVendas[[#This Row],[Data do Pagamento]]-TBVendas[[#This Row],[Data do Vencimento]]&gt;=0,TBVendas[[#This Row],[Data do Pagamento]]-TBVendas[[#This Row],[Data do Vencimento]],TODAY()-TBVendas[[#This Row],[Data do Vencimento]])</f>
        <v>22</v>
      </c>
      <c r="I377">
        <f>MONTH(TBVendas[[#This Row],[Data da Venda]])</f>
        <v>6</v>
      </c>
      <c r="J377">
        <f>YEAR(TBVendas[[#This Row],[Data da Venda]])</f>
        <v>2019</v>
      </c>
      <c r="K377" t="str">
        <f>IF(TBVendas[[#This Row],[Data da Venda]]=TBVendas[[#This Row],[Data do Pagamento]], "Sim","Não")</f>
        <v>Não</v>
      </c>
    </row>
    <row r="378" spans="2:11" x14ac:dyDescent="0.25">
      <c r="B378" s="5">
        <v>43636</v>
      </c>
      <c r="C378">
        <v>86657720127</v>
      </c>
      <c r="D378" s="6">
        <v>1175</v>
      </c>
      <c r="E378" s="5">
        <v>43666</v>
      </c>
      <c r="F378" s="5">
        <v>43674</v>
      </c>
      <c r="G378" s="7" t="s">
        <v>9</v>
      </c>
      <c r="H378">
        <f ca="1">IF(TBVendas[[#This Row],[Data do Pagamento]]-TBVendas[[#This Row],[Data do Vencimento]]&gt;=0,TBVendas[[#This Row],[Data do Pagamento]]-TBVendas[[#This Row],[Data do Vencimento]],TODAY()-TBVendas[[#This Row],[Data do Vencimento]])</f>
        <v>8</v>
      </c>
      <c r="I378">
        <f>MONTH(TBVendas[[#This Row],[Data da Venda]])</f>
        <v>6</v>
      </c>
      <c r="J378">
        <f>YEAR(TBVendas[[#This Row],[Data da Venda]])</f>
        <v>2019</v>
      </c>
      <c r="K378" t="str">
        <f>IF(TBVendas[[#This Row],[Data da Venda]]=TBVendas[[#This Row],[Data do Pagamento]], "Sim","Não")</f>
        <v>Não</v>
      </c>
    </row>
    <row r="379" spans="2:11" x14ac:dyDescent="0.25">
      <c r="B379" s="5">
        <v>43636</v>
      </c>
      <c r="C379">
        <v>86657720182</v>
      </c>
      <c r="D379" s="6">
        <v>992</v>
      </c>
      <c r="E379" s="5">
        <v>43666</v>
      </c>
      <c r="F379" s="5">
        <v>43688</v>
      </c>
      <c r="G379" s="7" t="s">
        <v>8</v>
      </c>
      <c r="H379">
        <f ca="1">IF(TBVendas[[#This Row],[Data do Pagamento]]-TBVendas[[#This Row],[Data do Vencimento]]&gt;=0,TBVendas[[#This Row],[Data do Pagamento]]-TBVendas[[#This Row],[Data do Vencimento]],TODAY()-TBVendas[[#This Row],[Data do Vencimento]])</f>
        <v>22</v>
      </c>
      <c r="I379">
        <f>MONTH(TBVendas[[#This Row],[Data da Venda]])</f>
        <v>6</v>
      </c>
      <c r="J379">
        <f>YEAR(TBVendas[[#This Row],[Data da Venda]])</f>
        <v>2019</v>
      </c>
      <c r="K379" t="str">
        <f>IF(TBVendas[[#This Row],[Data da Venda]]=TBVendas[[#This Row],[Data do Pagamento]], "Sim","Não")</f>
        <v>Não</v>
      </c>
    </row>
    <row r="380" spans="2:11" x14ac:dyDescent="0.25">
      <c r="B380" s="5">
        <v>43637</v>
      </c>
      <c r="C380">
        <v>86657720126</v>
      </c>
      <c r="D380" s="6">
        <v>428</v>
      </c>
      <c r="E380" s="5">
        <v>43667</v>
      </c>
      <c r="F380" s="5">
        <v>43667</v>
      </c>
      <c r="G380" s="7" t="s">
        <v>7</v>
      </c>
      <c r="H38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80">
        <f>MONTH(TBVendas[[#This Row],[Data da Venda]])</f>
        <v>6</v>
      </c>
      <c r="J380">
        <f>YEAR(TBVendas[[#This Row],[Data da Venda]])</f>
        <v>2019</v>
      </c>
      <c r="K380" t="str">
        <f>IF(TBVendas[[#This Row],[Data da Venda]]=TBVendas[[#This Row],[Data do Pagamento]], "Sim","Não")</f>
        <v>Não</v>
      </c>
    </row>
    <row r="381" spans="2:11" x14ac:dyDescent="0.25">
      <c r="B381" s="5">
        <v>43637</v>
      </c>
      <c r="C381">
        <v>86657720249</v>
      </c>
      <c r="D381" s="6">
        <v>180</v>
      </c>
      <c r="E381" s="5">
        <v>43697</v>
      </c>
      <c r="F381" s="5">
        <v>43697</v>
      </c>
      <c r="G381" s="7" t="s">
        <v>8</v>
      </c>
      <c r="H38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81">
        <f>MONTH(TBVendas[[#This Row],[Data da Venda]])</f>
        <v>6</v>
      </c>
      <c r="J381">
        <f>YEAR(TBVendas[[#This Row],[Data da Venda]])</f>
        <v>2019</v>
      </c>
      <c r="K381" t="str">
        <f>IF(TBVendas[[#This Row],[Data da Venda]]=TBVendas[[#This Row],[Data do Pagamento]], "Sim","Não")</f>
        <v>Não</v>
      </c>
    </row>
    <row r="382" spans="2:11" x14ac:dyDescent="0.25">
      <c r="B382" s="5">
        <v>43638</v>
      </c>
      <c r="C382">
        <v>86657720195</v>
      </c>
      <c r="D382" s="6">
        <v>1478</v>
      </c>
      <c r="E382" s="5">
        <v>43668</v>
      </c>
      <c r="F382" s="5">
        <v>43688</v>
      </c>
      <c r="G382" s="7" t="s">
        <v>7</v>
      </c>
      <c r="H382">
        <f ca="1">IF(TBVendas[[#This Row],[Data do Pagamento]]-TBVendas[[#This Row],[Data do Vencimento]]&gt;=0,TBVendas[[#This Row],[Data do Pagamento]]-TBVendas[[#This Row],[Data do Vencimento]],TODAY()-TBVendas[[#This Row],[Data do Vencimento]])</f>
        <v>20</v>
      </c>
      <c r="I382">
        <f>MONTH(TBVendas[[#This Row],[Data da Venda]])</f>
        <v>6</v>
      </c>
      <c r="J382">
        <f>YEAR(TBVendas[[#This Row],[Data da Venda]])</f>
        <v>2019</v>
      </c>
      <c r="K382" t="str">
        <f>IF(TBVendas[[#This Row],[Data da Venda]]=TBVendas[[#This Row],[Data do Pagamento]], "Sim","Não")</f>
        <v>Não</v>
      </c>
    </row>
    <row r="383" spans="2:11" x14ac:dyDescent="0.25">
      <c r="B383" s="5">
        <v>43638</v>
      </c>
      <c r="C383">
        <v>86657720238</v>
      </c>
      <c r="D383" s="6">
        <v>631</v>
      </c>
      <c r="E383" s="5">
        <v>43668</v>
      </c>
      <c r="F383" s="5">
        <v>43706</v>
      </c>
      <c r="G383" s="7" t="s">
        <v>8</v>
      </c>
      <c r="H383">
        <f ca="1">IF(TBVendas[[#This Row],[Data do Pagamento]]-TBVendas[[#This Row],[Data do Vencimento]]&gt;=0,TBVendas[[#This Row],[Data do Pagamento]]-TBVendas[[#This Row],[Data do Vencimento]],TODAY()-TBVendas[[#This Row],[Data do Vencimento]])</f>
        <v>38</v>
      </c>
      <c r="I383">
        <f>MONTH(TBVendas[[#This Row],[Data da Venda]])</f>
        <v>6</v>
      </c>
      <c r="J383">
        <f>YEAR(TBVendas[[#This Row],[Data da Venda]])</f>
        <v>2019</v>
      </c>
      <c r="K383" t="str">
        <f>IF(TBVendas[[#This Row],[Data da Venda]]=TBVendas[[#This Row],[Data do Pagamento]], "Sim","Não")</f>
        <v>Não</v>
      </c>
    </row>
    <row r="384" spans="2:11" x14ac:dyDescent="0.25">
      <c r="B384" s="5">
        <v>43639</v>
      </c>
      <c r="C384">
        <v>86657720160</v>
      </c>
      <c r="D384" s="6">
        <v>1166</v>
      </c>
      <c r="E384" s="5">
        <v>43669</v>
      </c>
      <c r="F384" s="5">
        <v>43669</v>
      </c>
      <c r="G384" s="7" t="s">
        <v>9</v>
      </c>
      <c r="H38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84">
        <f>MONTH(TBVendas[[#This Row],[Data da Venda]])</f>
        <v>6</v>
      </c>
      <c r="J384">
        <f>YEAR(TBVendas[[#This Row],[Data da Venda]])</f>
        <v>2019</v>
      </c>
      <c r="K384" t="str">
        <f>IF(TBVendas[[#This Row],[Data da Venda]]=TBVendas[[#This Row],[Data do Pagamento]], "Sim","Não")</f>
        <v>Não</v>
      </c>
    </row>
    <row r="385" spans="2:11" x14ac:dyDescent="0.25">
      <c r="B385" s="5">
        <v>43642</v>
      </c>
      <c r="C385">
        <v>86657720064</v>
      </c>
      <c r="D385" s="6">
        <v>343</v>
      </c>
      <c r="E385" s="5">
        <v>43672</v>
      </c>
      <c r="F385" s="5">
        <v>43672</v>
      </c>
      <c r="G385" s="7" t="s">
        <v>7</v>
      </c>
      <c r="H38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85">
        <f>MONTH(TBVendas[[#This Row],[Data da Venda]])</f>
        <v>6</v>
      </c>
      <c r="J385">
        <f>YEAR(TBVendas[[#This Row],[Data da Venda]])</f>
        <v>2019</v>
      </c>
      <c r="K385" t="str">
        <f>IF(TBVendas[[#This Row],[Data da Venda]]=TBVendas[[#This Row],[Data do Pagamento]], "Sim","Não")</f>
        <v>Não</v>
      </c>
    </row>
    <row r="386" spans="2:11" x14ac:dyDescent="0.25">
      <c r="B386" s="5">
        <v>43643</v>
      </c>
      <c r="C386">
        <v>86657720061</v>
      </c>
      <c r="D386" s="6">
        <v>1284</v>
      </c>
      <c r="E386" s="5">
        <v>43643</v>
      </c>
      <c r="F386" s="5">
        <v>43643</v>
      </c>
      <c r="G386" s="7" t="s">
        <v>8</v>
      </c>
      <c r="H38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86">
        <f>MONTH(TBVendas[[#This Row],[Data da Venda]])</f>
        <v>6</v>
      </c>
      <c r="J386">
        <f>YEAR(TBVendas[[#This Row],[Data da Venda]])</f>
        <v>2019</v>
      </c>
      <c r="K386" t="str">
        <f>IF(TBVendas[[#This Row],[Data da Venda]]=TBVendas[[#This Row],[Data do Pagamento]], "Sim","Não")</f>
        <v>Sim</v>
      </c>
    </row>
    <row r="387" spans="2:11" x14ac:dyDescent="0.25">
      <c r="B387" s="5">
        <v>43643</v>
      </c>
      <c r="C387">
        <v>86657720208</v>
      </c>
      <c r="D387" s="6">
        <v>89</v>
      </c>
      <c r="E387" s="5">
        <v>43703</v>
      </c>
      <c r="F387" s="5">
        <v>43703</v>
      </c>
      <c r="G387" s="7" t="s">
        <v>8</v>
      </c>
      <c r="H38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87">
        <f>MONTH(TBVendas[[#This Row],[Data da Venda]])</f>
        <v>6</v>
      </c>
      <c r="J387">
        <f>YEAR(TBVendas[[#This Row],[Data da Venda]])</f>
        <v>2019</v>
      </c>
      <c r="K387" t="str">
        <f>IF(TBVendas[[#This Row],[Data da Venda]]=TBVendas[[#This Row],[Data do Pagamento]], "Sim","Não")</f>
        <v>Não</v>
      </c>
    </row>
    <row r="388" spans="2:11" x14ac:dyDescent="0.25">
      <c r="B388" s="5">
        <v>43644</v>
      </c>
      <c r="C388">
        <v>86657720125</v>
      </c>
      <c r="D388" s="6">
        <v>415</v>
      </c>
      <c r="E388" s="5">
        <v>43644</v>
      </c>
      <c r="F388" s="5">
        <v>43644</v>
      </c>
      <c r="G388" s="7" t="s">
        <v>9</v>
      </c>
      <c r="H38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88">
        <f>MONTH(TBVendas[[#This Row],[Data da Venda]])</f>
        <v>6</v>
      </c>
      <c r="J388">
        <f>YEAR(TBVendas[[#This Row],[Data da Venda]])</f>
        <v>2019</v>
      </c>
      <c r="K388" t="str">
        <f>IF(TBVendas[[#This Row],[Data da Venda]]=TBVendas[[#This Row],[Data do Pagamento]], "Sim","Não")</f>
        <v>Sim</v>
      </c>
    </row>
    <row r="389" spans="2:11" x14ac:dyDescent="0.25">
      <c r="B389" s="5">
        <v>43645</v>
      </c>
      <c r="C389">
        <v>86657720240</v>
      </c>
      <c r="D389" s="6">
        <v>1355</v>
      </c>
      <c r="E389" s="5">
        <v>43705</v>
      </c>
      <c r="F389" s="5">
        <v>43705</v>
      </c>
      <c r="G389" s="7" t="s">
        <v>8</v>
      </c>
      <c r="H38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89">
        <f>MONTH(TBVendas[[#This Row],[Data da Venda]])</f>
        <v>6</v>
      </c>
      <c r="J389">
        <f>YEAR(TBVendas[[#This Row],[Data da Venda]])</f>
        <v>2019</v>
      </c>
      <c r="K389" t="str">
        <f>IF(TBVendas[[#This Row],[Data da Venda]]=TBVendas[[#This Row],[Data do Pagamento]], "Sim","Não")</f>
        <v>Não</v>
      </c>
    </row>
    <row r="390" spans="2:11" x14ac:dyDescent="0.25">
      <c r="B390" s="5">
        <v>43647</v>
      </c>
      <c r="C390">
        <v>86657720119</v>
      </c>
      <c r="D390" s="6">
        <v>1483</v>
      </c>
      <c r="E390" s="5">
        <v>43647</v>
      </c>
      <c r="F390" s="5">
        <v>43647</v>
      </c>
      <c r="G390" s="7" t="s">
        <v>9</v>
      </c>
      <c r="H39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90">
        <f>MONTH(TBVendas[[#This Row],[Data da Venda]])</f>
        <v>7</v>
      </c>
      <c r="J390">
        <f>YEAR(TBVendas[[#This Row],[Data da Venda]])</f>
        <v>2019</v>
      </c>
      <c r="K390" t="str">
        <f>IF(TBVendas[[#This Row],[Data da Venda]]=TBVendas[[#This Row],[Data do Pagamento]], "Sim","Não")</f>
        <v>Sim</v>
      </c>
    </row>
    <row r="391" spans="2:11" x14ac:dyDescent="0.25">
      <c r="B391" s="5">
        <v>43647</v>
      </c>
      <c r="C391">
        <v>86657720214</v>
      </c>
      <c r="D391" s="6">
        <v>871</v>
      </c>
      <c r="E391" s="5">
        <v>43647</v>
      </c>
      <c r="F391" s="5">
        <v>43647</v>
      </c>
      <c r="G391" s="7" t="s">
        <v>9</v>
      </c>
      <c r="H39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91">
        <f>MONTH(TBVendas[[#This Row],[Data da Venda]])</f>
        <v>7</v>
      </c>
      <c r="J391">
        <f>YEAR(TBVendas[[#This Row],[Data da Venda]])</f>
        <v>2019</v>
      </c>
      <c r="K391" t="str">
        <f>IF(TBVendas[[#This Row],[Data da Venda]]=TBVendas[[#This Row],[Data do Pagamento]], "Sim","Não")</f>
        <v>Sim</v>
      </c>
    </row>
    <row r="392" spans="2:11" x14ac:dyDescent="0.25">
      <c r="B392" s="5">
        <v>43647</v>
      </c>
      <c r="C392">
        <v>86657720183</v>
      </c>
      <c r="D392" s="6">
        <v>482</v>
      </c>
      <c r="E392" s="5">
        <v>43707</v>
      </c>
      <c r="F392" s="5">
        <v>43743</v>
      </c>
      <c r="G392" s="7" t="s">
        <v>8</v>
      </c>
      <c r="H392">
        <f ca="1">IF(TBVendas[[#This Row],[Data do Pagamento]]-TBVendas[[#This Row],[Data do Vencimento]]&gt;=0,TBVendas[[#This Row],[Data do Pagamento]]-TBVendas[[#This Row],[Data do Vencimento]],TODAY()-TBVendas[[#This Row],[Data do Vencimento]])</f>
        <v>36</v>
      </c>
      <c r="I392">
        <f>MONTH(TBVendas[[#This Row],[Data da Venda]])</f>
        <v>7</v>
      </c>
      <c r="J392">
        <f>YEAR(TBVendas[[#This Row],[Data da Venda]])</f>
        <v>2019</v>
      </c>
      <c r="K392" t="str">
        <f>IF(TBVendas[[#This Row],[Data da Venda]]=TBVendas[[#This Row],[Data do Pagamento]], "Sim","Não")</f>
        <v>Não</v>
      </c>
    </row>
    <row r="393" spans="2:11" x14ac:dyDescent="0.25">
      <c r="B393" s="5">
        <v>43647</v>
      </c>
      <c r="C393">
        <v>86657720087</v>
      </c>
      <c r="D393" s="6">
        <v>1143</v>
      </c>
      <c r="E393" s="5">
        <v>43737</v>
      </c>
      <c r="F393" s="5">
        <v>43737</v>
      </c>
      <c r="G393" s="7" t="s">
        <v>8</v>
      </c>
      <c r="H39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93">
        <f>MONTH(TBVendas[[#This Row],[Data da Venda]])</f>
        <v>7</v>
      </c>
      <c r="J393">
        <f>YEAR(TBVendas[[#This Row],[Data da Venda]])</f>
        <v>2019</v>
      </c>
      <c r="K393" t="str">
        <f>IF(TBVendas[[#This Row],[Data da Venda]]=TBVendas[[#This Row],[Data do Pagamento]], "Sim","Não")</f>
        <v>Não</v>
      </c>
    </row>
    <row r="394" spans="2:11" x14ac:dyDescent="0.25">
      <c r="B394" s="5">
        <v>43647</v>
      </c>
      <c r="C394">
        <v>86657720101</v>
      </c>
      <c r="D394" s="6">
        <v>296</v>
      </c>
      <c r="E394" s="5">
        <v>43737</v>
      </c>
      <c r="F394" s="5">
        <v>43771</v>
      </c>
      <c r="G394" s="7" t="s">
        <v>9</v>
      </c>
      <c r="H394">
        <f ca="1">IF(TBVendas[[#This Row],[Data do Pagamento]]-TBVendas[[#This Row],[Data do Vencimento]]&gt;=0,TBVendas[[#This Row],[Data do Pagamento]]-TBVendas[[#This Row],[Data do Vencimento]],TODAY()-TBVendas[[#This Row],[Data do Vencimento]])</f>
        <v>34</v>
      </c>
      <c r="I394">
        <f>MONTH(TBVendas[[#This Row],[Data da Venda]])</f>
        <v>7</v>
      </c>
      <c r="J394">
        <f>YEAR(TBVendas[[#This Row],[Data da Venda]])</f>
        <v>2019</v>
      </c>
      <c r="K394" t="str">
        <f>IF(TBVendas[[#This Row],[Data da Venda]]=TBVendas[[#This Row],[Data do Pagamento]], "Sim","Não")</f>
        <v>Não</v>
      </c>
    </row>
    <row r="395" spans="2:11" x14ac:dyDescent="0.25">
      <c r="B395" s="5">
        <v>43648</v>
      </c>
      <c r="C395">
        <v>86657720180</v>
      </c>
      <c r="D395" s="6">
        <v>93</v>
      </c>
      <c r="E395" s="5">
        <v>43648</v>
      </c>
      <c r="F395" s="5">
        <v>43648</v>
      </c>
      <c r="G395" s="7" t="s">
        <v>9</v>
      </c>
      <c r="H39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95">
        <f>MONTH(TBVendas[[#This Row],[Data da Venda]])</f>
        <v>7</v>
      </c>
      <c r="J395">
        <f>YEAR(TBVendas[[#This Row],[Data da Venda]])</f>
        <v>2019</v>
      </c>
      <c r="K395" t="str">
        <f>IF(TBVendas[[#This Row],[Data da Venda]]=TBVendas[[#This Row],[Data do Pagamento]], "Sim","Não")</f>
        <v>Sim</v>
      </c>
    </row>
    <row r="396" spans="2:11" x14ac:dyDescent="0.25">
      <c r="B396" s="5">
        <v>43648</v>
      </c>
      <c r="C396">
        <v>86657720231</v>
      </c>
      <c r="D396" s="6">
        <v>521</v>
      </c>
      <c r="E396" s="5">
        <v>43648</v>
      </c>
      <c r="F396" s="5">
        <v>43684</v>
      </c>
      <c r="G396" s="7" t="s">
        <v>9</v>
      </c>
      <c r="H396">
        <f ca="1">IF(TBVendas[[#This Row],[Data do Pagamento]]-TBVendas[[#This Row],[Data do Vencimento]]&gt;=0,TBVendas[[#This Row],[Data do Pagamento]]-TBVendas[[#This Row],[Data do Vencimento]],TODAY()-TBVendas[[#This Row],[Data do Vencimento]])</f>
        <v>36</v>
      </c>
      <c r="I396">
        <f>MONTH(TBVendas[[#This Row],[Data da Venda]])</f>
        <v>7</v>
      </c>
      <c r="J396">
        <f>YEAR(TBVendas[[#This Row],[Data da Venda]])</f>
        <v>2019</v>
      </c>
      <c r="K396" t="str">
        <f>IF(TBVendas[[#This Row],[Data da Venda]]=TBVendas[[#This Row],[Data do Pagamento]], "Sim","Não")</f>
        <v>Não</v>
      </c>
    </row>
    <row r="397" spans="2:11" x14ac:dyDescent="0.25">
      <c r="B397" s="5">
        <v>43648</v>
      </c>
      <c r="C397">
        <v>86657720212</v>
      </c>
      <c r="D397" s="6">
        <v>554</v>
      </c>
      <c r="E397" s="5">
        <v>43738</v>
      </c>
      <c r="F397" s="5">
        <v>43738</v>
      </c>
      <c r="G397" s="7" t="s">
        <v>7</v>
      </c>
      <c r="H39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97">
        <f>MONTH(TBVendas[[#This Row],[Data da Venda]])</f>
        <v>7</v>
      </c>
      <c r="J397">
        <f>YEAR(TBVendas[[#This Row],[Data da Venda]])</f>
        <v>2019</v>
      </c>
      <c r="K397" t="str">
        <f>IF(TBVendas[[#This Row],[Data da Venda]]=TBVendas[[#This Row],[Data do Pagamento]], "Sim","Não")</f>
        <v>Não</v>
      </c>
    </row>
    <row r="398" spans="2:11" x14ac:dyDescent="0.25">
      <c r="B398" s="5">
        <v>43648</v>
      </c>
      <c r="C398">
        <v>86657720060</v>
      </c>
      <c r="D398" s="6">
        <v>1207</v>
      </c>
      <c r="E398" s="5">
        <v>43738</v>
      </c>
      <c r="F398" s="5">
        <v>43738</v>
      </c>
      <c r="G398" s="7" t="s">
        <v>8</v>
      </c>
      <c r="H39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398">
        <f>MONTH(TBVendas[[#This Row],[Data da Venda]])</f>
        <v>7</v>
      </c>
      <c r="J398">
        <f>YEAR(TBVendas[[#This Row],[Data da Venda]])</f>
        <v>2019</v>
      </c>
      <c r="K398" t="str">
        <f>IF(TBVendas[[#This Row],[Data da Venda]]=TBVendas[[#This Row],[Data do Pagamento]], "Sim","Não")</f>
        <v>Não</v>
      </c>
    </row>
    <row r="399" spans="2:11" x14ac:dyDescent="0.25">
      <c r="B399" s="5">
        <v>43649</v>
      </c>
      <c r="C399">
        <v>86657720210</v>
      </c>
      <c r="D399" s="6">
        <v>456</v>
      </c>
      <c r="E399" s="5">
        <v>43709</v>
      </c>
      <c r="F399" s="5">
        <v>43743</v>
      </c>
      <c r="G399" s="7" t="s">
        <v>8</v>
      </c>
      <c r="H399">
        <f ca="1">IF(TBVendas[[#This Row],[Data do Pagamento]]-TBVendas[[#This Row],[Data do Vencimento]]&gt;=0,TBVendas[[#This Row],[Data do Pagamento]]-TBVendas[[#This Row],[Data do Vencimento]],TODAY()-TBVendas[[#This Row],[Data do Vencimento]])</f>
        <v>34</v>
      </c>
      <c r="I399">
        <f>MONTH(TBVendas[[#This Row],[Data da Venda]])</f>
        <v>7</v>
      </c>
      <c r="J399">
        <f>YEAR(TBVendas[[#This Row],[Data da Venda]])</f>
        <v>2019</v>
      </c>
      <c r="K399" t="str">
        <f>IF(TBVendas[[#This Row],[Data da Venda]]=TBVendas[[#This Row],[Data do Pagamento]], "Sim","Não")</f>
        <v>Não</v>
      </c>
    </row>
    <row r="400" spans="2:11" x14ac:dyDescent="0.25">
      <c r="B400" s="5">
        <v>43650</v>
      </c>
      <c r="C400">
        <v>86657720203</v>
      </c>
      <c r="D400" s="6">
        <v>826</v>
      </c>
      <c r="E400" s="5">
        <v>43680</v>
      </c>
      <c r="F400" s="5">
        <v>43680</v>
      </c>
      <c r="G400" s="7" t="s">
        <v>9</v>
      </c>
      <c r="H40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00">
        <f>MONTH(TBVendas[[#This Row],[Data da Venda]])</f>
        <v>7</v>
      </c>
      <c r="J400">
        <f>YEAR(TBVendas[[#This Row],[Data da Venda]])</f>
        <v>2019</v>
      </c>
      <c r="K400" t="str">
        <f>IF(TBVendas[[#This Row],[Data da Venda]]=TBVendas[[#This Row],[Data do Pagamento]], "Sim","Não")</f>
        <v>Não</v>
      </c>
    </row>
    <row r="401" spans="2:11" x14ac:dyDescent="0.25">
      <c r="B401" s="5">
        <v>43650</v>
      </c>
      <c r="C401">
        <v>86657720194</v>
      </c>
      <c r="D401" s="6">
        <v>1058</v>
      </c>
      <c r="E401" s="5">
        <v>43710</v>
      </c>
      <c r="F401" s="5">
        <v>43717</v>
      </c>
      <c r="G401" s="7" t="s">
        <v>7</v>
      </c>
      <c r="H401">
        <f ca="1">IF(TBVendas[[#This Row],[Data do Pagamento]]-TBVendas[[#This Row],[Data do Vencimento]]&gt;=0,TBVendas[[#This Row],[Data do Pagamento]]-TBVendas[[#This Row],[Data do Vencimento]],TODAY()-TBVendas[[#This Row],[Data do Vencimento]])</f>
        <v>7</v>
      </c>
      <c r="I401">
        <f>MONTH(TBVendas[[#This Row],[Data da Venda]])</f>
        <v>7</v>
      </c>
      <c r="J401">
        <f>YEAR(TBVendas[[#This Row],[Data da Venda]])</f>
        <v>2019</v>
      </c>
      <c r="K401" t="str">
        <f>IF(TBVendas[[#This Row],[Data da Venda]]=TBVendas[[#This Row],[Data do Pagamento]], "Sim","Não")</f>
        <v>Não</v>
      </c>
    </row>
    <row r="402" spans="2:11" x14ac:dyDescent="0.25">
      <c r="B402" s="5">
        <v>43651</v>
      </c>
      <c r="C402">
        <v>86657720220</v>
      </c>
      <c r="D402" s="6">
        <v>1037</v>
      </c>
      <c r="E402" s="5">
        <v>43711</v>
      </c>
      <c r="F402" s="5">
        <v>43711</v>
      </c>
      <c r="G402" s="7" t="s">
        <v>8</v>
      </c>
      <c r="H40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02">
        <f>MONTH(TBVendas[[#This Row],[Data da Venda]])</f>
        <v>7</v>
      </c>
      <c r="J402">
        <f>YEAR(TBVendas[[#This Row],[Data da Venda]])</f>
        <v>2019</v>
      </c>
      <c r="K402" t="str">
        <f>IF(TBVendas[[#This Row],[Data da Venda]]=TBVendas[[#This Row],[Data do Pagamento]], "Sim","Não")</f>
        <v>Não</v>
      </c>
    </row>
    <row r="403" spans="2:11" x14ac:dyDescent="0.25">
      <c r="B403" s="5">
        <v>43651</v>
      </c>
      <c r="C403">
        <v>86657720156</v>
      </c>
      <c r="D403" s="6">
        <v>883</v>
      </c>
      <c r="E403" s="5">
        <v>43741</v>
      </c>
      <c r="F403" s="5">
        <v>43741</v>
      </c>
      <c r="G403" s="7" t="s">
        <v>8</v>
      </c>
      <c r="H40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03">
        <f>MONTH(TBVendas[[#This Row],[Data da Venda]])</f>
        <v>7</v>
      </c>
      <c r="J403">
        <f>YEAR(TBVendas[[#This Row],[Data da Venda]])</f>
        <v>2019</v>
      </c>
      <c r="K403" t="str">
        <f>IF(TBVendas[[#This Row],[Data da Venda]]=TBVendas[[#This Row],[Data do Pagamento]], "Sim","Não")</f>
        <v>Não</v>
      </c>
    </row>
    <row r="404" spans="2:11" x14ac:dyDescent="0.25">
      <c r="B404" s="5">
        <v>43652</v>
      </c>
      <c r="C404">
        <v>86657720256</v>
      </c>
      <c r="D404" s="6">
        <v>1354</v>
      </c>
      <c r="E404" s="5">
        <v>43652</v>
      </c>
      <c r="F404" s="5">
        <v>43663</v>
      </c>
      <c r="G404" s="7" t="s">
        <v>8</v>
      </c>
      <c r="H404">
        <f ca="1">IF(TBVendas[[#This Row],[Data do Pagamento]]-TBVendas[[#This Row],[Data do Vencimento]]&gt;=0,TBVendas[[#This Row],[Data do Pagamento]]-TBVendas[[#This Row],[Data do Vencimento]],TODAY()-TBVendas[[#This Row],[Data do Vencimento]])</f>
        <v>11</v>
      </c>
      <c r="I404">
        <f>MONTH(TBVendas[[#This Row],[Data da Venda]])</f>
        <v>7</v>
      </c>
      <c r="J404">
        <f>YEAR(TBVendas[[#This Row],[Data da Venda]])</f>
        <v>2019</v>
      </c>
      <c r="K404" t="str">
        <f>IF(TBVendas[[#This Row],[Data da Venda]]=TBVendas[[#This Row],[Data do Pagamento]], "Sim","Não")</f>
        <v>Não</v>
      </c>
    </row>
    <row r="405" spans="2:11" x14ac:dyDescent="0.25">
      <c r="B405" s="5">
        <v>43652</v>
      </c>
      <c r="C405">
        <v>86657720061</v>
      </c>
      <c r="D405" s="6">
        <v>730</v>
      </c>
      <c r="E405" s="5">
        <v>43682</v>
      </c>
      <c r="F405" s="5">
        <v>43711</v>
      </c>
      <c r="G405" s="7" t="s">
        <v>9</v>
      </c>
      <c r="H405">
        <f ca="1">IF(TBVendas[[#This Row],[Data do Pagamento]]-TBVendas[[#This Row],[Data do Vencimento]]&gt;=0,TBVendas[[#This Row],[Data do Pagamento]]-TBVendas[[#This Row],[Data do Vencimento]],TODAY()-TBVendas[[#This Row],[Data do Vencimento]])</f>
        <v>29</v>
      </c>
      <c r="I405">
        <f>MONTH(TBVendas[[#This Row],[Data da Venda]])</f>
        <v>7</v>
      </c>
      <c r="J405">
        <f>YEAR(TBVendas[[#This Row],[Data da Venda]])</f>
        <v>2019</v>
      </c>
      <c r="K405" t="str">
        <f>IF(TBVendas[[#This Row],[Data da Venda]]=TBVendas[[#This Row],[Data do Pagamento]], "Sim","Não")</f>
        <v>Não</v>
      </c>
    </row>
    <row r="406" spans="2:11" x14ac:dyDescent="0.25">
      <c r="B406" s="5">
        <v>43652</v>
      </c>
      <c r="C406">
        <v>86657720114</v>
      </c>
      <c r="D406" s="6">
        <v>875</v>
      </c>
      <c r="E406" s="5">
        <v>43712</v>
      </c>
      <c r="F406" s="5">
        <v>43737</v>
      </c>
      <c r="G406" s="7" t="s">
        <v>8</v>
      </c>
      <c r="H406">
        <f ca="1">IF(TBVendas[[#This Row],[Data do Pagamento]]-TBVendas[[#This Row],[Data do Vencimento]]&gt;=0,TBVendas[[#This Row],[Data do Pagamento]]-TBVendas[[#This Row],[Data do Vencimento]],TODAY()-TBVendas[[#This Row],[Data do Vencimento]])</f>
        <v>25</v>
      </c>
      <c r="I406">
        <f>MONTH(TBVendas[[#This Row],[Data da Venda]])</f>
        <v>7</v>
      </c>
      <c r="J406">
        <f>YEAR(TBVendas[[#This Row],[Data da Venda]])</f>
        <v>2019</v>
      </c>
      <c r="K406" t="str">
        <f>IF(TBVendas[[#This Row],[Data da Venda]]=TBVendas[[#This Row],[Data do Pagamento]], "Sim","Não")</f>
        <v>Não</v>
      </c>
    </row>
    <row r="407" spans="2:11" x14ac:dyDescent="0.25">
      <c r="B407" s="5">
        <v>43652</v>
      </c>
      <c r="C407">
        <v>86657720056</v>
      </c>
      <c r="D407" s="6">
        <v>1268</v>
      </c>
      <c r="E407" s="5">
        <v>43742</v>
      </c>
      <c r="F407" s="5">
        <v>43742</v>
      </c>
      <c r="G407" s="7" t="s">
        <v>8</v>
      </c>
      <c r="H40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07">
        <f>MONTH(TBVendas[[#This Row],[Data da Venda]])</f>
        <v>7</v>
      </c>
      <c r="J407">
        <f>YEAR(TBVendas[[#This Row],[Data da Venda]])</f>
        <v>2019</v>
      </c>
      <c r="K407" t="str">
        <f>IF(TBVendas[[#This Row],[Data da Venda]]=TBVendas[[#This Row],[Data do Pagamento]], "Sim","Não")</f>
        <v>Não</v>
      </c>
    </row>
    <row r="408" spans="2:11" x14ac:dyDescent="0.25">
      <c r="B408" s="5">
        <v>43653</v>
      </c>
      <c r="C408">
        <v>86657720164</v>
      </c>
      <c r="D408" s="6">
        <v>1393</v>
      </c>
      <c r="E408" s="5">
        <v>43653</v>
      </c>
      <c r="F408" s="5">
        <v>43653</v>
      </c>
      <c r="G408" s="7" t="s">
        <v>9</v>
      </c>
      <c r="H40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08">
        <f>MONTH(TBVendas[[#This Row],[Data da Venda]])</f>
        <v>7</v>
      </c>
      <c r="J408">
        <f>YEAR(TBVendas[[#This Row],[Data da Venda]])</f>
        <v>2019</v>
      </c>
      <c r="K408" t="str">
        <f>IF(TBVendas[[#This Row],[Data da Venda]]=TBVendas[[#This Row],[Data do Pagamento]], "Sim","Não")</f>
        <v>Sim</v>
      </c>
    </row>
    <row r="409" spans="2:11" x14ac:dyDescent="0.25">
      <c r="B409" s="5">
        <v>43653</v>
      </c>
      <c r="C409">
        <v>86657720177</v>
      </c>
      <c r="D409" s="6">
        <v>1059</v>
      </c>
      <c r="E409" s="5">
        <v>43713</v>
      </c>
      <c r="F409" s="5">
        <v>43750</v>
      </c>
      <c r="G409" s="7" t="s">
        <v>7</v>
      </c>
      <c r="H409">
        <f ca="1">IF(TBVendas[[#This Row],[Data do Pagamento]]-TBVendas[[#This Row],[Data do Vencimento]]&gt;=0,TBVendas[[#This Row],[Data do Pagamento]]-TBVendas[[#This Row],[Data do Vencimento]],TODAY()-TBVendas[[#This Row],[Data do Vencimento]])</f>
        <v>37</v>
      </c>
      <c r="I409">
        <f>MONTH(TBVendas[[#This Row],[Data da Venda]])</f>
        <v>7</v>
      </c>
      <c r="J409">
        <f>YEAR(TBVendas[[#This Row],[Data da Venda]])</f>
        <v>2019</v>
      </c>
      <c r="K409" t="str">
        <f>IF(TBVendas[[#This Row],[Data da Venda]]=TBVendas[[#This Row],[Data do Pagamento]], "Sim","Não")</f>
        <v>Não</v>
      </c>
    </row>
    <row r="410" spans="2:11" x14ac:dyDescent="0.25">
      <c r="B410" s="5">
        <v>43654</v>
      </c>
      <c r="C410">
        <v>86657720169</v>
      </c>
      <c r="D410" s="6">
        <v>1397</v>
      </c>
      <c r="E410" s="5">
        <v>43654</v>
      </c>
      <c r="F410" s="5">
        <v>43688</v>
      </c>
      <c r="G410" s="7" t="s">
        <v>9</v>
      </c>
      <c r="H410">
        <f ca="1">IF(TBVendas[[#This Row],[Data do Pagamento]]-TBVendas[[#This Row],[Data do Vencimento]]&gt;=0,TBVendas[[#This Row],[Data do Pagamento]]-TBVendas[[#This Row],[Data do Vencimento]],TODAY()-TBVendas[[#This Row],[Data do Vencimento]])</f>
        <v>34</v>
      </c>
      <c r="I410">
        <f>MONTH(TBVendas[[#This Row],[Data da Venda]])</f>
        <v>7</v>
      </c>
      <c r="J410">
        <f>YEAR(TBVendas[[#This Row],[Data da Venda]])</f>
        <v>2019</v>
      </c>
      <c r="K410" t="str">
        <f>IF(TBVendas[[#This Row],[Data da Venda]]=TBVendas[[#This Row],[Data do Pagamento]], "Sim","Não")</f>
        <v>Não</v>
      </c>
    </row>
    <row r="411" spans="2:11" x14ac:dyDescent="0.25">
      <c r="B411" s="5">
        <v>43654</v>
      </c>
      <c r="C411">
        <v>86657720182</v>
      </c>
      <c r="D411" s="6">
        <v>69</v>
      </c>
      <c r="E411" s="5">
        <v>43684</v>
      </c>
      <c r="F411" s="5">
        <v>43684</v>
      </c>
      <c r="G411" s="7" t="s">
        <v>9</v>
      </c>
      <c r="H41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11">
        <f>MONTH(TBVendas[[#This Row],[Data da Venda]])</f>
        <v>7</v>
      </c>
      <c r="J411">
        <f>YEAR(TBVendas[[#This Row],[Data da Venda]])</f>
        <v>2019</v>
      </c>
      <c r="K411" t="str">
        <f>IF(TBVendas[[#This Row],[Data da Venda]]=TBVendas[[#This Row],[Data do Pagamento]], "Sim","Não")</f>
        <v>Não</v>
      </c>
    </row>
    <row r="412" spans="2:11" x14ac:dyDescent="0.25">
      <c r="B412" s="5">
        <v>43654</v>
      </c>
      <c r="C412">
        <v>86657720161</v>
      </c>
      <c r="D412" s="6">
        <v>953</v>
      </c>
      <c r="E412" s="5">
        <v>43714</v>
      </c>
      <c r="F412" s="5">
        <v>43714</v>
      </c>
      <c r="G412" s="7" t="s">
        <v>8</v>
      </c>
      <c r="H41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12">
        <f>MONTH(TBVendas[[#This Row],[Data da Venda]])</f>
        <v>7</v>
      </c>
      <c r="J412">
        <f>YEAR(TBVendas[[#This Row],[Data da Venda]])</f>
        <v>2019</v>
      </c>
      <c r="K412" t="str">
        <f>IF(TBVendas[[#This Row],[Data da Venda]]=TBVendas[[#This Row],[Data do Pagamento]], "Sim","Não")</f>
        <v>Não</v>
      </c>
    </row>
    <row r="413" spans="2:11" x14ac:dyDescent="0.25">
      <c r="B413" s="5">
        <v>43654</v>
      </c>
      <c r="C413">
        <v>86657720161</v>
      </c>
      <c r="D413" s="6">
        <v>1012</v>
      </c>
      <c r="E413" s="5">
        <v>43714</v>
      </c>
      <c r="F413" s="5">
        <v>43714</v>
      </c>
      <c r="G413" s="7" t="s">
        <v>9</v>
      </c>
      <c r="H41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13">
        <f>MONTH(TBVendas[[#This Row],[Data da Venda]])</f>
        <v>7</v>
      </c>
      <c r="J413">
        <f>YEAR(TBVendas[[#This Row],[Data da Venda]])</f>
        <v>2019</v>
      </c>
      <c r="K413" t="str">
        <f>IF(TBVendas[[#This Row],[Data da Venda]]=TBVendas[[#This Row],[Data do Pagamento]], "Sim","Não")</f>
        <v>Não</v>
      </c>
    </row>
    <row r="414" spans="2:11" x14ac:dyDescent="0.25">
      <c r="B414" s="5">
        <v>43654</v>
      </c>
      <c r="C414">
        <v>86657720174</v>
      </c>
      <c r="D414" s="6">
        <v>788</v>
      </c>
      <c r="E414" s="5">
        <v>43714</v>
      </c>
      <c r="F414" s="5">
        <v>43714</v>
      </c>
      <c r="G414" s="7" t="s">
        <v>7</v>
      </c>
      <c r="H41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14">
        <f>MONTH(TBVendas[[#This Row],[Data da Venda]])</f>
        <v>7</v>
      </c>
      <c r="J414">
        <f>YEAR(TBVendas[[#This Row],[Data da Venda]])</f>
        <v>2019</v>
      </c>
      <c r="K414" t="str">
        <f>IF(TBVendas[[#This Row],[Data da Venda]]=TBVendas[[#This Row],[Data do Pagamento]], "Sim","Não")</f>
        <v>Não</v>
      </c>
    </row>
    <row r="415" spans="2:11" x14ac:dyDescent="0.25">
      <c r="B415" s="5">
        <v>43655</v>
      </c>
      <c r="C415">
        <v>86657720071</v>
      </c>
      <c r="D415" s="6">
        <v>1125</v>
      </c>
      <c r="E415" s="5">
        <v>43685</v>
      </c>
      <c r="F415" s="5">
        <v>43685</v>
      </c>
      <c r="G415" s="7" t="s">
        <v>9</v>
      </c>
      <c r="H41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15">
        <f>MONTH(TBVendas[[#This Row],[Data da Venda]])</f>
        <v>7</v>
      </c>
      <c r="J415">
        <f>YEAR(TBVendas[[#This Row],[Data da Venda]])</f>
        <v>2019</v>
      </c>
      <c r="K415" t="str">
        <f>IF(TBVendas[[#This Row],[Data da Venda]]=TBVendas[[#This Row],[Data do Pagamento]], "Sim","Não")</f>
        <v>Não</v>
      </c>
    </row>
    <row r="416" spans="2:11" x14ac:dyDescent="0.25">
      <c r="B416" s="5">
        <v>43655</v>
      </c>
      <c r="C416">
        <v>86657720121</v>
      </c>
      <c r="D416" s="6">
        <v>450</v>
      </c>
      <c r="E416" s="5">
        <v>43715</v>
      </c>
      <c r="F416" s="5">
        <v>43715</v>
      </c>
      <c r="G416" s="7" t="s">
        <v>7</v>
      </c>
      <c r="H41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16">
        <f>MONTH(TBVendas[[#This Row],[Data da Venda]])</f>
        <v>7</v>
      </c>
      <c r="J416">
        <f>YEAR(TBVendas[[#This Row],[Data da Venda]])</f>
        <v>2019</v>
      </c>
      <c r="K416" t="str">
        <f>IF(TBVendas[[#This Row],[Data da Venda]]=TBVendas[[#This Row],[Data do Pagamento]], "Sim","Não")</f>
        <v>Não</v>
      </c>
    </row>
    <row r="417" spans="2:11" x14ac:dyDescent="0.25">
      <c r="B417" s="5">
        <v>43656</v>
      </c>
      <c r="C417">
        <v>86657720236</v>
      </c>
      <c r="D417" s="6">
        <v>243</v>
      </c>
      <c r="E417" s="5">
        <v>43746</v>
      </c>
      <c r="F417" s="5">
        <v>43746</v>
      </c>
      <c r="G417" s="7" t="s">
        <v>9</v>
      </c>
      <c r="H41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17">
        <f>MONTH(TBVendas[[#This Row],[Data da Venda]])</f>
        <v>7</v>
      </c>
      <c r="J417">
        <f>YEAR(TBVendas[[#This Row],[Data da Venda]])</f>
        <v>2019</v>
      </c>
      <c r="K417" t="str">
        <f>IF(TBVendas[[#This Row],[Data da Venda]]=TBVendas[[#This Row],[Data do Pagamento]], "Sim","Não")</f>
        <v>Não</v>
      </c>
    </row>
    <row r="418" spans="2:11" x14ac:dyDescent="0.25">
      <c r="B418" s="5">
        <v>43657</v>
      </c>
      <c r="C418">
        <v>86657720119</v>
      </c>
      <c r="D418" s="6">
        <v>788</v>
      </c>
      <c r="E418" s="5">
        <v>43657</v>
      </c>
      <c r="F418" s="5">
        <v>43657</v>
      </c>
      <c r="G418" s="7" t="s">
        <v>8</v>
      </c>
      <c r="H41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18">
        <f>MONTH(TBVendas[[#This Row],[Data da Venda]])</f>
        <v>7</v>
      </c>
      <c r="J418">
        <f>YEAR(TBVendas[[#This Row],[Data da Venda]])</f>
        <v>2019</v>
      </c>
      <c r="K418" t="str">
        <f>IF(TBVendas[[#This Row],[Data da Venda]]=TBVendas[[#This Row],[Data do Pagamento]], "Sim","Não")</f>
        <v>Sim</v>
      </c>
    </row>
    <row r="419" spans="2:11" x14ac:dyDescent="0.25">
      <c r="B419" s="5">
        <v>43657</v>
      </c>
      <c r="C419">
        <v>86657720150</v>
      </c>
      <c r="D419" s="6">
        <v>1395</v>
      </c>
      <c r="E419" s="5">
        <v>43687</v>
      </c>
      <c r="F419" s="5">
        <v>43721</v>
      </c>
      <c r="G419" s="7" t="s">
        <v>8</v>
      </c>
      <c r="H419">
        <f ca="1">IF(TBVendas[[#This Row],[Data do Pagamento]]-TBVendas[[#This Row],[Data do Vencimento]]&gt;=0,TBVendas[[#This Row],[Data do Pagamento]]-TBVendas[[#This Row],[Data do Vencimento]],TODAY()-TBVendas[[#This Row],[Data do Vencimento]])</f>
        <v>34</v>
      </c>
      <c r="I419">
        <f>MONTH(TBVendas[[#This Row],[Data da Venda]])</f>
        <v>7</v>
      </c>
      <c r="J419">
        <f>YEAR(TBVendas[[#This Row],[Data da Venda]])</f>
        <v>2019</v>
      </c>
      <c r="K419" t="str">
        <f>IF(TBVendas[[#This Row],[Data da Venda]]=TBVendas[[#This Row],[Data do Pagamento]], "Sim","Não")</f>
        <v>Não</v>
      </c>
    </row>
    <row r="420" spans="2:11" x14ac:dyDescent="0.25">
      <c r="B420" s="5">
        <v>43658</v>
      </c>
      <c r="C420">
        <v>86657720110</v>
      </c>
      <c r="D420" s="6">
        <v>759</v>
      </c>
      <c r="E420" s="5">
        <v>43688</v>
      </c>
      <c r="F420" s="5">
        <v>43688</v>
      </c>
      <c r="G420" s="7" t="s">
        <v>8</v>
      </c>
      <c r="H42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20">
        <f>MONTH(TBVendas[[#This Row],[Data da Venda]])</f>
        <v>7</v>
      </c>
      <c r="J420">
        <f>YEAR(TBVendas[[#This Row],[Data da Venda]])</f>
        <v>2019</v>
      </c>
      <c r="K420" t="str">
        <f>IF(TBVendas[[#This Row],[Data da Venda]]=TBVendas[[#This Row],[Data do Pagamento]], "Sim","Não")</f>
        <v>Não</v>
      </c>
    </row>
    <row r="421" spans="2:11" x14ac:dyDescent="0.25">
      <c r="B421" s="5">
        <v>43658</v>
      </c>
      <c r="C421">
        <v>86657720218</v>
      </c>
      <c r="D421" s="6">
        <v>637</v>
      </c>
      <c r="E421" s="5">
        <v>43718</v>
      </c>
      <c r="F421" s="5">
        <v>43733</v>
      </c>
      <c r="G421" s="7" t="s">
        <v>8</v>
      </c>
      <c r="H421">
        <f ca="1">IF(TBVendas[[#This Row],[Data do Pagamento]]-TBVendas[[#This Row],[Data do Vencimento]]&gt;=0,TBVendas[[#This Row],[Data do Pagamento]]-TBVendas[[#This Row],[Data do Vencimento]],TODAY()-TBVendas[[#This Row],[Data do Vencimento]])</f>
        <v>15</v>
      </c>
      <c r="I421">
        <f>MONTH(TBVendas[[#This Row],[Data da Venda]])</f>
        <v>7</v>
      </c>
      <c r="J421">
        <f>YEAR(TBVendas[[#This Row],[Data da Venda]])</f>
        <v>2019</v>
      </c>
      <c r="K421" t="str">
        <f>IF(TBVendas[[#This Row],[Data da Venda]]=TBVendas[[#This Row],[Data do Pagamento]], "Sim","Não")</f>
        <v>Não</v>
      </c>
    </row>
    <row r="422" spans="2:11" x14ac:dyDescent="0.25">
      <c r="B422" s="5">
        <v>43659</v>
      </c>
      <c r="C422">
        <v>86657720111</v>
      </c>
      <c r="D422" s="6">
        <v>889</v>
      </c>
      <c r="E422" s="5">
        <v>43659</v>
      </c>
      <c r="F422" s="5">
        <v>43659</v>
      </c>
      <c r="G422" s="7" t="s">
        <v>9</v>
      </c>
      <c r="H42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22">
        <f>MONTH(TBVendas[[#This Row],[Data da Venda]])</f>
        <v>7</v>
      </c>
      <c r="J422">
        <f>YEAR(TBVendas[[#This Row],[Data da Venda]])</f>
        <v>2019</v>
      </c>
      <c r="K422" t="str">
        <f>IF(TBVendas[[#This Row],[Data da Venda]]=TBVendas[[#This Row],[Data do Pagamento]], "Sim","Não")</f>
        <v>Sim</v>
      </c>
    </row>
    <row r="423" spans="2:11" x14ac:dyDescent="0.25">
      <c r="B423" s="5">
        <v>43659</v>
      </c>
      <c r="C423">
        <v>86657720250</v>
      </c>
      <c r="D423" s="6">
        <v>854</v>
      </c>
      <c r="E423" s="5">
        <v>43689</v>
      </c>
      <c r="F423" s="5">
        <v>43689</v>
      </c>
      <c r="G423" s="7" t="s">
        <v>8</v>
      </c>
      <c r="H42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23">
        <f>MONTH(TBVendas[[#This Row],[Data da Venda]])</f>
        <v>7</v>
      </c>
      <c r="J423">
        <f>YEAR(TBVendas[[#This Row],[Data da Venda]])</f>
        <v>2019</v>
      </c>
      <c r="K423" t="str">
        <f>IF(TBVendas[[#This Row],[Data da Venda]]=TBVendas[[#This Row],[Data do Pagamento]], "Sim","Não")</f>
        <v>Não</v>
      </c>
    </row>
    <row r="424" spans="2:11" x14ac:dyDescent="0.25">
      <c r="B424" s="5">
        <v>43660</v>
      </c>
      <c r="C424">
        <v>86657720075</v>
      </c>
      <c r="D424" s="6">
        <v>1221</v>
      </c>
      <c r="E424" s="5">
        <v>43660</v>
      </c>
      <c r="F424" s="5">
        <v>43660</v>
      </c>
      <c r="G424" s="7" t="s">
        <v>8</v>
      </c>
      <c r="H42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24">
        <f>MONTH(TBVendas[[#This Row],[Data da Venda]])</f>
        <v>7</v>
      </c>
      <c r="J424">
        <f>YEAR(TBVendas[[#This Row],[Data da Venda]])</f>
        <v>2019</v>
      </c>
      <c r="K424" t="str">
        <f>IF(TBVendas[[#This Row],[Data da Venda]]=TBVendas[[#This Row],[Data do Pagamento]], "Sim","Não")</f>
        <v>Sim</v>
      </c>
    </row>
    <row r="425" spans="2:11" x14ac:dyDescent="0.25">
      <c r="B425" s="5">
        <v>43661</v>
      </c>
      <c r="C425">
        <v>86657720210</v>
      </c>
      <c r="D425" s="6">
        <v>871</v>
      </c>
      <c r="E425" s="5">
        <v>43661</v>
      </c>
      <c r="F425" s="5">
        <v>43661</v>
      </c>
      <c r="G425" s="7" t="s">
        <v>8</v>
      </c>
      <c r="H42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25">
        <f>MONTH(TBVendas[[#This Row],[Data da Venda]])</f>
        <v>7</v>
      </c>
      <c r="J425">
        <f>YEAR(TBVendas[[#This Row],[Data da Venda]])</f>
        <v>2019</v>
      </c>
      <c r="K425" t="str">
        <f>IF(TBVendas[[#This Row],[Data da Venda]]=TBVendas[[#This Row],[Data do Pagamento]], "Sim","Não")</f>
        <v>Sim</v>
      </c>
    </row>
    <row r="426" spans="2:11" x14ac:dyDescent="0.25">
      <c r="B426" s="5">
        <v>43661</v>
      </c>
      <c r="C426">
        <v>86657720119</v>
      </c>
      <c r="D426" s="6">
        <v>113</v>
      </c>
      <c r="E426" s="5">
        <v>43661</v>
      </c>
      <c r="F426" s="5">
        <v>43661</v>
      </c>
      <c r="G426" s="7" t="s">
        <v>8</v>
      </c>
      <c r="H42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26">
        <f>MONTH(TBVendas[[#This Row],[Data da Venda]])</f>
        <v>7</v>
      </c>
      <c r="J426">
        <f>YEAR(TBVendas[[#This Row],[Data da Venda]])</f>
        <v>2019</v>
      </c>
      <c r="K426" t="str">
        <f>IF(TBVendas[[#This Row],[Data da Venda]]=TBVendas[[#This Row],[Data do Pagamento]], "Sim","Não")</f>
        <v>Sim</v>
      </c>
    </row>
    <row r="427" spans="2:11" x14ac:dyDescent="0.25">
      <c r="B427" s="5">
        <v>43661</v>
      </c>
      <c r="C427">
        <v>86657720151</v>
      </c>
      <c r="D427" s="6">
        <v>233</v>
      </c>
      <c r="E427" s="5">
        <v>43721</v>
      </c>
      <c r="F427" s="5">
        <v>43721</v>
      </c>
      <c r="G427" s="7" t="s">
        <v>8</v>
      </c>
      <c r="H42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27">
        <f>MONTH(TBVendas[[#This Row],[Data da Venda]])</f>
        <v>7</v>
      </c>
      <c r="J427">
        <f>YEAR(TBVendas[[#This Row],[Data da Venda]])</f>
        <v>2019</v>
      </c>
      <c r="K427" t="str">
        <f>IF(TBVendas[[#This Row],[Data da Venda]]=TBVendas[[#This Row],[Data do Pagamento]], "Sim","Não")</f>
        <v>Não</v>
      </c>
    </row>
    <row r="428" spans="2:11" x14ac:dyDescent="0.25">
      <c r="B428" s="5">
        <v>43662</v>
      </c>
      <c r="C428">
        <v>86657720234</v>
      </c>
      <c r="D428" s="6">
        <v>1457</v>
      </c>
      <c r="E428" s="5">
        <v>43692</v>
      </c>
      <c r="F428" s="5">
        <v>43728</v>
      </c>
      <c r="G428" s="7" t="s">
        <v>8</v>
      </c>
      <c r="H428">
        <f ca="1">IF(TBVendas[[#This Row],[Data do Pagamento]]-TBVendas[[#This Row],[Data do Vencimento]]&gt;=0,TBVendas[[#This Row],[Data do Pagamento]]-TBVendas[[#This Row],[Data do Vencimento]],TODAY()-TBVendas[[#This Row],[Data do Vencimento]])</f>
        <v>36</v>
      </c>
      <c r="I428">
        <f>MONTH(TBVendas[[#This Row],[Data da Venda]])</f>
        <v>7</v>
      </c>
      <c r="J428">
        <f>YEAR(TBVendas[[#This Row],[Data da Venda]])</f>
        <v>2019</v>
      </c>
      <c r="K428" t="str">
        <f>IF(TBVendas[[#This Row],[Data da Venda]]=TBVendas[[#This Row],[Data do Pagamento]], "Sim","Não")</f>
        <v>Não</v>
      </c>
    </row>
    <row r="429" spans="2:11" x14ac:dyDescent="0.25">
      <c r="B429" s="5">
        <v>43662</v>
      </c>
      <c r="C429">
        <v>86657720186</v>
      </c>
      <c r="D429" s="6">
        <v>964</v>
      </c>
      <c r="E429" s="5">
        <v>43692</v>
      </c>
      <c r="F429" s="5">
        <v>43692</v>
      </c>
      <c r="G429" s="7" t="s">
        <v>8</v>
      </c>
      <c r="H42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29">
        <f>MONTH(TBVendas[[#This Row],[Data da Venda]])</f>
        <v>7</v>
      </c>
      <c r="J429">
        <f>YEAR(TBVendas[[#This Row],[Data da Venda]])</f>
        <v>2019</v>
      </c>
      <c r="K429" t="str">
        <f>IF(TBVendas[[#This Row],[Data da Venda]]=TBVendas[[#This Row],[Data do Pagamento]], "Sim","Não")</f>
        <v>Não</v>
      </c>
    </row>
    <row r="430" spans="2:11" x14ac:dyDescent="0.25">
      <c r="B430" s="5">
        <v>43662</v>
      </c>
      <c r="C430">
        <v>86657720256</v>
      </c>
      <c r="D430" s="6">
        <v>1401</v>
      </c>
      <c r="E430" s="5">
        <v>43722</v>
      </c>
      <c r="F430" s="5">
        <v>43722</v>
      </c>
      <c r="G430" s="7" t="s">
        <v>9</v>
      </c>
      <c r="H43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30">
        <f>MONTH(TBVendas[[#This Row],[Data da Venda]])</f>
        <v>7</v>
      </c>
      <c r="J430">
        <f>YEAR(TBVendas[[#This Row],[Data da Venda]])</f>
        <v>2019</v>
      </c>
      <c r="K430" t="str">
        <f>IF(TBVendas[[#This Row],[Data da Venda]]=TBVendas[[#This Row],[Data do Pagamento]], "Sim","Não")</f>
        <v>Não</v>
      </c>
    </row>
    <row r="431" spans="2:11" x14ac:dyDescent="0.25">
      <c r="B431" s="5">
        <v>43663</v>
      </c>
      <c r="C431">
        <v>86657720184</v>
      </c>
      <c r="D431" s="6">
        <v>997</v>
      </c>
      <c r="E431" s="5">
        <v>43663</v>
      </c>
      <c r="F431" s="5">
        <v>43663</v>
      </c>
      <c r="G431" s="7" t="s">
        <v>8</v>
      </c>
      <c r="H43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31">
        <f>MONTH(TBVendas[[#This Row],[Data da Venda]])</f>
        <v>7</v>
      </c>
      <c r="J431">
        <f>YEAR(TBVendas[[#This Row],[Data da Venda]])</f>
        <v>2019</v>
      </c>
      <c r="K431" t="str">
        <f>IF(TBVendas[[#This Row],[Data da Venda]]=TBVendas[[#This Row],[Data do Pagamento]], "Sim","Não")</f>
        <v>Sim</v>
      </c>
    </row>
    <row r="432" spans="2:11" x14ac:dyDescent="0.25">
      <c r="B432" s="5">
        <v>43663</v>
      </c>
      <c r="C432">
        <v>86657720088</v>
      </c>
      <c r="D432" s="6">
        <v>1190</v>
      </c>
      <c r="E432" s="5">
        <v>43693</v>
      </c>
      <c r="F432" s="5">
        <v>43693</v>
      </c>
      <c r="G432" s="7" t="s">
        <v>9</v>
      </c>
      <c r="H43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32">
        <f>MONTH(TBVendas[[#This Row],[Data da Venda]])</f>
        <v>7</v>
      </c>
      <c r="J432">
        <f>YEAR(TBVendas[[#This Row],[Data da Venda]])</f>
        <v>2019</v>
      </c>
      <c r="K432" t="str">
        <f>IF(TBVendas[[#This Row],[Data da Venda]]=TBVendas[[#This Row],[Data do Pagamento]], "Sim","Não")</f>
        <v>Não</v>
      </c>
    </row>
    <row r="433" spans="2:11" x14ac:dyDescent="0.25">
      <c r="B433" s="5">
        <v>43664</v>
      </c>
      <c r="C433">
        <v>86657720146</v>
      </c>
      <c r="D433" s="6">
        <v>651</v>
      </c>
      <c r="E433" s="5">
        <v>43694</v>
      </c>
      <c r="F433" s="5">
        <v>43726</v>
      </c>
      <c r="G433" s="7" t="s">
        <v>8</v>
      </c>
      <c r="H433">
        <f ca="1">IF(TBVendas[[#This Row],[Data do Pagamento]]-TBVendas[[#This Row],[Data do Vencimento]]&gt;=0,TBVendas[[#This Row],[Data do Pagamento]]-TBVendas[[#This Row],[Data do Vencimento]],TODAY()-TBVendas[[#This Row],[Data do Vencimento]])</f>
        <v>32</v>
      </c>
      <c r="I433">
        <f>MONTH(TBVendas[[#This Row],[Data da Venda]])</f>
        <v>7</v>
      </c>
      <c r="J433">
        <f>YEAR(TBVendas[[#This Row],[Data da Venda]])</f>
        <v>2019</v>
      </c>
      <c r="K433" t="str">
        <f>IF(TBVendas[[#This Row],[Data da Venda]]=TBVendas[[#This Row],[Data do Pagamento]], "Sim","Não")</f>
        <v>Não</v>
      </c>
    </row>
    <row r="434" spans="2:11" x14ac:dyDescent="0.25">
      <c r="B434" s="5">
        <v>43664</v>
      </c>
      <c r="C434">
        <v>86657720184</v>
      </c>
      <c r="D434" s="6">
        <v>906</v>
      </c>
      <c r="E434" s="5">
        <v>43724</v>
      </c>
      <c r="F434" s="5">
        <v>43724</v>
      </c>
      <c r="G434" s="7" t="s">
        <v>9</v>
      </c>
      <c r="H43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34">
        <f>MONTH(TBVendas[[#This Row],[Data da Venda]])</f>
        <v>7</v>
      </c>
      <c r="J434">
        <f>YEAR(TBVendas[[#This Row],[Data da Venda]])</f>
        <v>2019</v>
      </c>
      <c r="K434" t="str">
        <f>IF(TBVendas[[#This Row],[Data da Venda]]=TBVendas[[#This Row],[Data do Pagamento]], "Sim","Não")</f>
        <v>Não</v>
      </c>
    </row>
    <row r="435" spans="2:11" x14ac:dyDescent="0.25">
      <c r="B435" s="5">
        <v>43664</v>
      </c>
      <c r="C435">
        <v>86657720076</v>
      </c>
      <c r="D435" s="6">
        <v>57</v>
      </c>
      <c r="E435" s="5">
        <v>43754</v>
      </c>
      <c r="F435" s="5">
        <v>43754</v>
      </c>
      <c r="G435" s="7" t="s">
        <v>9</v>
      </c>
      <c r="H43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35">
        <f>MONTH(TBVendas[[#This Row],[Data da Venda]])</f>
        <v>7</v>
      </c>
      <c r="J435">
        <f>YEAR(TBVendas[[#This Row],[Data da Venda]])</f>
        <v>2019</v>
      </c>
      <c r="K435" t="str">
        <f>IF(TBVendas[[#This Row],[Data da Venda]]=TBVendas[[#This Row],[Data do Pagamento]], "Sim","Não")</f>
        <v>Não</v>
      </c>
    </row>
    <row r="436" spans="2:11" x14ac:dyDescent="0.25">
      <c r="B436" s="5">
        <v>43665</v>
      </c>
      <c r="C436">
        <v>86657720130</v>
      </c>
      <c r="D436" s="6">
        <v>1304</v>
      </c>
      <c r="E436" s="5">
        <v>43695</v>
      </c>
      <c r="F436" s="5">
        <v>43695</v>
      </c>
      <c r="G436" s="7" t="s">
        <v>9</v>
      </c>
      <c r="H43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36">
        <f>MONTH(TBVendas[[#This Row],[Data da Venda]])</f>
        <v>7</v>
      </c>
      <c r="J436">
        <f>YEAR(TBVendas[[#This Row],[Data da Venda]])</f>
        <v>2019</v>
      </c>
      <c r="K436" t="str">
        <f>IF(TBVendas[[#This Row],[Data da Venda]]=TBVendas[[#This Row],[Data do Pagamento]], "Sim","Não")</f>
        <v>Não</v>
      </c>
    </row>
    <row r="437" spans="2:11" x14ac:dyDescent="0.25">
      <c r="B437" s="5">
        <v>43665</v>
      </c>
      <c r="C437">
        <v>86657720129</v>
      </c>
      <c r="D437" s="6">
        <v>686</v>
      </c>
      <c r="E437" s="5">
        <v>43725</v>
      </c>
      <c r="F437" s="5">
        <v>43725</v>
      </c>
      <c r="G437" s="7" t="s">
        <v>9</v>
      </c>
      <c r="H43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37">
        <f>MONTH(TBVendas[[#This Row],[Data da Venda]])</f>
        <v>7</v>
      </c>
      <c r="J437">
        <f>YEAR(TBVendas[[#This Row],[Data da Venda]])</f>
        <v>2019</v>
      </c>
      <c r="K437" t="str">
        <f>IF(TBVendas[[#This Row],[Data da Venda]]=TBVendas[[#This Row],[Data do Pagamento]], "Sim","Não")</f>
        <v>Não</v>
      </c>
    </row>
    <row r="438" spans="2:11" x14ac:dyDescent="0.25">
      <c r="B438" s="5">
        <v>43667</v>
      </c>
      <c r="C438">
        <v>86657720157</v>
      </c>
      <c r="D438" s="6">
        <v>716</v>
      </c>
      <c r="E438" s="5">
        <v>43697</v>
      </c>
      <c r="F438" s="5">
        <v>43697</v>
      </c>
      <c r="G438" s="7" t="s">
        <v>7</v>
      </c>
      <c r="H43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38">
        <f>MONTH(TBVendas[[#This Row],[Data da Venda]])</f>
        <v>7</v>
      </c>
      <c r="J438">
        <f>YEAR(TBVendas[[#This Row],[Data da Venda]])</f>
        <v>2019</v>
      </c>
      <c r="K438" t="str">
        <f>IF(TBVendas[[#This Row],[Data da Venda]]=TBVendas[[#This Row],[Data do Pagamento]], "Sim","Não")</f>
        <v>Não</v>
      </c>
    </row>
    <row r="439" spans="2:11" x14ac:dyDescent="0.25">
      <c r="B439" s="5">
        <v>43667</v>
      </c>
      <c r="C439">
        <v>86657720095</v>
      </c>
      <c r="D439" s="6">
        <v>80</v>
      </c>
      <c r="E439" s="5">
        <v>43727</v>
      </c>
      <c r="F439" s="5">
        <v>43754</v>
      </c>
      <c r="G439" s="7" t="s">
        <v>9</v>
      </c>
      <c r="H439">
        <f ca="1">IF(TBVendas[[#This Row],[Data do Pagamento]]-TBVendas[[#This Row],[Data do Vencimento]]&gt;=0,TBVendas[[#This Row],[Data do Pagamento]]-TBVendas[[#This Row],[Data do Vencimento]],TODAY()-TBVendas[[#This Row],[Data do Vencimento]])</f>
        <v>27</v>
      </c>
      <c r="I439">
        <f>MONTH(TBVendas[[#This Row],[Data da Venda]])</f>
        <v>7</v>
      </c>
      <c r="J439">
        <f>YEAR(TBVendas[[#This Row],[Data da Venda]])</f>
        <v>2019</v>
      </c>
      <c r="K439" t="str">
        <f>IF(TBVendas[[#This Row],[Data da Venda]]=TBVendas[[#This Row],[Data do Pagamento]], "Sim","Não")</f>
        <v>Não</v>
      </c>
    </row>
    <row r="440" spans="2:11" x14ac:dyDescent="0.25">
      <c r="B440" s="5">
        <v>43668</v>
      </c>
      <c r="C440">
        <v>86657720104</v>
      </c>
      <c r="D440" s="6">
        <v>556</v>
      </c>
      <c r="E440" s="5">
        <v>43668</v>
      </c>
      <c r="F440" s="5">
        <v>43668</v>
      </c>
      <c r="G440" s="7" t="s">
        <v>7</v>
      </c>
      <c r="H44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40">
        <f>MONTH(TBVendas[[#This Row],[Data da Venda]])</f>
        <v>7</v>
      </c>
      <c r="J440">
        <f>YEAR(TBVendas[[#This Row],[Data da Venda]])</f>
        <v>2019</v>
      </c>
      <c r="K440" t="str">
        <f>IF(TBVendas[[#This Row],[Data da Venda]]=TBVendas[[#This Row],[Data do Pagamento]], "Sim","Não")</f>
        <v>Sim</v>
      </c>
    </row>
    <row r="441" spans="2:11" x14ac:dyDescent="0.25">
      <c r="B441" s="5">
        <v>43668</v>
      </c>
      <c r="C441">
        <v>86657720173</v>
      </c>
      <c r="D441" s="6">
        <v>1063</v>
      </c>
      <c r="E441" s="5">
        <v>43668</v>
      </c>
      <c r="F441" s="5">
        <v>43668</v>
      </c>
      <c r="G441" s="7" t="s">
        <v>9</v>
      </c>
      <c r="H44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41">
        <f>MONTH(TBVendas[[#This Row],[Data da Venda]])</f>
        <v>7</v>
      </c>
      <c r="J441">
        <f>YEAR(TBVendas[[#This Row],[Data da Venda]])</f>
        <v>2019</v>
      </c>
      <c r="K441" t="str">
        <f>IF(TBVendas[[#This Row],[Data da Venda]]=TBVendas[[#This Row],[Data do Pagamento]], "Sim","Não")</f>
        <v>Sim</v>
      </c>
    </row>
    <row r="442" spans="2:11" x14ac:dyDescent="0.25">
      <c r="B442" s="5">
        <v>43668</v>
      </c>
      <c r="C442">
        <v>86657720223</v>
      </c>
      <c r="D442" s="6">
        <v>264</v>
      </c>
      <c r="E442" s="5">
        <v>43728</v>
      </c>
      <c r="F442" s="5">
        <v>43737</v>
      </c>
      <c r="G442" s="7" t="s">
        <v>9</v>
      </c>
      <c r="H442">
        <f ca="1">IF(TBVendas[[#This Row],[Data do Pagamento]]-TBVendas[[#This Row],[Data do Vencimento]]&gt;=0,TBVendas[[#This Row],[Data do Pagamento]]-TBVendas[[#This Row],[Data do Vencimento]],TODAY()-TBVendas[[#This Row],[Data do Vencimento]])</f>
        <v>9</v>
      </c>
      <c r="I442">
        <f>MONTH(TBVendas[[#This Row],[Data da Venda]])</f>
        <v>7</v>
      </c>
      <c r="J442">
        <f>YEAR(TBVendas[[#This Row],[Data da Venda]])</f>
        <v>2019</v>
      </c>
      <c r="K442" t="str">
        <f>IF(TBVendas[[#This Row],[Data da Venda]]=TBVendas[[#This Row],[Data do Pagamento]], "Sim","Não")</f>
        <v>Não</v>
      </c>
    </row>
    <row r="443" spans="2:11" x14ac:dyDescent="0.25">
      <c r="B443" s="5">
        <v>43668</v>
      </c>
      <c r="C443">
        <v>86657720057</v>
      </c>
      <c r="D443" s="6">
        <v>268</v>
      </c>
      <c r="E443" s="5">
        <v>43728</v>
      </c>
      <c r="F443" s="5">
        <v>43728</v>
      </c>
      <c r="G443" s="7" t="s">
        <v>9</v>
      </c>
      <c r="H44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43">
        <f>MONTH(TBVendas[[#This Row],[Data da Venda]])</f>
        <v>7</v>
      </c>
      <c r="J443">
        <f>YEAR(TBVendas[[#This Row],[Data da Venda]])</f>
        <v>2019</v>
      </c>
      <c r="K443" t="str">
        <f>IF(TBVendas[[#This Row],[Data da Venda]]=TBVendas[[#This Row],[Data do Pagamento]], "Sim","Não")</f>
        <v>Não</v>
      </c>
    </row>
    <row r="444" spans="2:11" x14ac:dyDescent="0.25">
      <c r="B444" s="5">
        <v>43670</v>
      </c>
      <c r="C444">
        <v>86657720051</v>
      </c>
      <c r="D444" s="6">
        <v>116</v>
      </c>
      <c r="E444" s="5">
        <v>43670</v>
      </c>
      <c r="F444" s="5">
        <v>43670</v>
      </c>
      <c r="G444" s="7" t="s">
        <v>7</v>
      </c>
      <c r="H44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44">
        <f>MONTH(TBVendas[[#This Row],[Data da Venda]])</f>
        <v>7</v>
      </c>
      <c r="J444">
        <f>YEAR(TBVendas[[#This Row],[Data da Venda]])</f>
        <v>2019</v>
      </c>
      <c r="K444" t="str">
        <f>IF(TBVendas[[#This Row],[Data da Venda]]=TBVendas[[#This Row],[Data do Pagamento]], "Sim","Não")</f>
        <v>Sim</v>
      </c>
    </row>
    <row r="445" spans="2:11" x14ac:dyDescent="0.25">
      <c r="B445" s="5">
        <v>43670</v>
      </c>
      <c r="C445">
        <v>86657720181</v>
      </c>
      <c r="D445" s="6">
        <v>440</v>
      </c>
      <c r="E445" s="5">
        <v>43700</v>
      </c>
      <c r="F445" s="5">
        <v>43727</v>
      </c>
      <c r="G445" s="7" t="s">
        <v>9</v>
      </c>
      <c r="H445">
        <f ca="1">IF(TBVendas[[#This Row],[Data do Pagamento]]-TBVendas[[#This Row],[Data do Vencimento]]&gt;=0,TBVendas[[#This Row],[Data do Pagamento]]-TBVendas[[#This Row],[Data do Vencimento]],TODAY()-TBVendas[[#This Row],[Data do Vencimento]])</f>
        <v>27</v>
      </c>
      <c r="I445">
        <f>MONTH(TBVendas[[#This Row],[Data da Venda]])</f>
        <v>7</v>
      </c>
      <c r="J445">
        <f>YEAR(TBVendas[[#This Row],[Data da Venda]])</f>
        <v>2019</v>
      </c>
      <c r="K445" t="str">
        <f>IF(TBVendas[[#This Row],[Data da Venda]]=TBVendas[[#This Row],[Data do Pagamento]], "Sim","Não")</f>
        <v>Não</v>
      </c>
    </row>
    <row r="446" spans="2:11" x14ac:dyDescent="0.25">
      <c r="B446" s="5">
        <v>43671</v>
      </c>
      <c r="C446">
        <v>86657720249</v>
      </c>
      <c r="D446" s="6">
        <v>927</v>
      </c>
      <c r="E446" s="5">
        <v>43761</v>
      </c>
      <c r="F446" s="5">
        <v>43761</v>
      </c>
      <c r="G446" s="7" t="s">
        <v>9</v>
      </c>
      <c r="H44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46">
        <f>MONTH(TBVendas[[#This Row],[Data da Venda]])</f>
        <v>7</v>
      </c>
      <c r="J446">
        <f>YEAR(TBVendas[[#This Row],[Data da Venda]])</f>
        <v>2019</v>
      </c>
      <c r="K446" t="str">
        <f>IF(TBVendas[[#This Row],[Data da Venda]]=TBVendas[[#This Row],[Data do Pagamento]], "Sim","Não")</f>
        <v>Não</v>
      </c>
    </row>
    <row r="447" spans="2:11" x14ac:dyDescent="0.25">
      <c r="B447" s="5">
        <v>43672</v>
      </c>
      <c r="C447">
        <v>86657720062</v>
      </c>
      <c r="D447" s="6">
        <v>1188</v>
      </c>
      <c r="E447" s="5">
        <v>43672</v>
      </c>
      <c r="F447" s="5">
        <v>43672</v>
      </c>
      <c r="G447" s="7" t="s">
        <v>7</v>
      </c>
      <c r="H44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47">
        <f>MONTH(TBVendas[[#This Row],[Data da Venda]])</f>
        <v>7</v>
      </c>
      <c r="J447">
        <f>YEAR(TBVendas[[#This Row],[Data da Venda]])</f>
        <v>2019</v>
      </c>
      <c r="K447" t="str">
        <f>IF(TBVendas[[#This Row],[Data da Venda]]=TBVendas[[#This Row],[Data do Pagamento]], "Sim","Não")</f>
        <v>Sim</v>
      </c>
    </row>
    <row r="448" spans="2:11" x14ac:dyDescent="0.25">
      <c r="B448" s="5">
        <v>43672</v>
      </c>
      <c r="C448">
        <v>86657720197</v>
      </c>
      <c r="D448" s="6">
        <v>228</v>
      </c>
      <c r="E448" s="5">
        <v>43702</v>
      </c>
      <c r="F448" s="5">
        <v>43702</v>
      </c>
      <c r="G448" s="7" t="s">
        <v>9</v>
      </c>
      <c r="H44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48">
        <f>MONTH(TBVendas[[#This Row],[Data da Venda]])</f>
        <v>7</v>
      </c>
      <c r="J448">
        <f>YEAR(TBVendas[[#This Row],[Data da Venda]])</f>
        <v>2019</v>
      </c>
      <c r="K448" t="str">
        <f>IF(TBVendas[[#This Row],[Data da Venda]]=TBVendas[[#This Row],[Data do Pagamento]], "Sim","Não")</f>
        <v>Não</v>
      </c>
    </row>
    <row r="449" spans="2:11" x14ac:dyDescent="0.25">
      <c r="B449" s="5">
        <v>43673</v>
      </c>
      <c r="C449">
        <v>86657720147</v>
      </c>
      <c r="D449" s="6">
        <v>895</v>
      </c>
      <c r="E449" s="5">
        <v>43703</v>
      </c>
      <c r="F449" s="5">
        <v>43703</v>
      </c>
      <c r="G449" s="7" t="s">
        <v>8</v>
      </c>
      <c r="H44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49">
        <f>MONTH(TBVendas[[#This Row],[Data da Venda]])</f>
        <v>7</v>
      </c>
      <c r="J449">
        <f>YEAR(TBVendas[[#This Row],[Data da Venda]])</f>
        <v>2019</v>
      </c>
      <c r="K449" t="str">
        <f>IF(TBVendas[[#This Row],[Data da Venda]]=TBVendas[[#This Row],[Data do Pagamento]], "Sim","Não")</f>
        <v>Não</v>
      </c>
    </row>
    <row r="450" spans="2:11" x14ac:dyDescent="0.25">
      <c r="B450" s="5">
        <v>43673</v>
      </c>
      <c r="C450">
        <v>86657720161</v>
      </c>
      <c r="D450" s="6">
        <v>330</v>
      </c>
      <c r="E450" s="5">
        <v>43733</v>
      </c>
      <c r="F450" s="5">
        <v>43733</v>
      </c>
      <c r="G450" s="7" t="s">
        <v>8</v>
      </c>
      <c r="H45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50">
        <f>MONTH(TBVendas[[#This Row],[Data da Venda]])</f>
        <v>7</v>
      </c>
      <c r="J450">
        <f>YEAR(TBVendas[[#This Row],[Data da Venda]])</f>
        <v>2019</v>
      </c>
      <c r="K450" t="str">
        <f>IF(TBVendas[[#This Row],[Data da Venda]]=TBVendas[[#This Row],[Data do Pagamento]], "Sim","Não")</f>
        <v>Não</v>
      </c>
    </row>
    <row r="451" spans="2:11" x14ac:dyDescent="0.25">
      <c r="B451" s="5">
        <v>43674</v>
      </c>
      <c r="C451">
        <v>86657720214</v>
      </c>
      <c r="D451" s="6">
        <v>704</v>
      </c>
      <c r="E451" s="5">
        <v>43734</v>
      </c>
      <c r="F451" s="5">
        <v>43756</v>
      </c>
      <c r="G451" s="7" t="s">
        <v>8</v>
      </c>
      <c r="H451">
        <f ca="1">IF(TBVendas[[#This Row],[Data do Pagamento]]-TBVendas[[#This Row],[Data do Vencimento]]&gt;=0,TBVendas[[#This Row],[Data do Pagamento]]-TBVendas[[#This Row],[Data do Vencimento]],TODAY()-TBVendas[[#This Row],[Data do Vencimento]])</f>
        <v>22</v>
      </c>
      <c r="I451">
        <f>MONTH(TBVendas[[#This Row],[Data da Venda]])</f>
        <v>7</v>
      </c>
      <c r="J451">
        <f>YEAR(TBVendas[[#This Row],[Data da Venda]])</f>
        <v>2019</v>
      </c>
      <c r="K451" t="str">
        <f>IF(TBVendas[[#This Row],[Data da Venda]]=TBVendas[[#This Row],[Data do Pagamento]], "Sim","Não")</f>
        <v>Não</v>
      </c>
    </row>
    <row r="452" spans="2:11" x14ac:dyDescent="0.25">
      <c r="B452" s="5">
        <v>43674</v>
      </c>
      <c r="C452">
        <v>86657720105</v>
      </c>
      <c r="D452" s="6">
        <v>1383</v>
      </c>
      <c r="E452" s="5">
        <v>43734</v>
      </c>
      <c r="F452" s="5">
        <v>43734</v>
      </c>
      <c r="G452" s="7" t="s">
        <v>9</v>
      </c>
      <c r="H45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52">
        <f>MONTH(TBVendas[[#This Row],[Data da Venda]])</f>
        <v>7</v>
      </c>
      <c r="J452">
        <f>YEAR(TBVendas[[#This Row],[Data da Venda]])</f>
        <v>2019</v>
      </c>
      <c r="K452" t="str">
        <f>IF(TBVendas[[#This Row],[Data da Venda]]=TBVendas[[#This Row],[Data do Pagamento]], "Sim","Não")</f>
        <v>Não</v>
      </c>
    </row>
    <row r="453" spans="2:11" x14ac:dyDescent="0.25">
      <c r="B453" s="5">
        <v>43674</v>
      </c>
      <c r="C453">
        <v>86657720233</v>
      </c>
      <c r="D453" s="6">
        <v>588</v>
      </c>
      <c r="E453" s="5">
        <v>43764</v>
      </c>
      <c r="F453" s="5">
        <v>43764</v>
      </c>
      <c r="G453" s="7" t="s">
        <v>8</v>
      </c>
      <c r="H45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53">
        <f>MONTH(TBVendas[[#This Row],[Data da Venda]])</f>
        <v>7</v>
      </c>
      <c r="J453">
        <f>YEAR(TBVendas[[#This Row],[Data da Venda]])</f>
        <v>2019</v>
      </c>
      <c r="K453" t="str">
        <f>IF(TBVendas[[#This Row],[Data da Venda]]=TBVendas[[#This Row],[Data do Pagamento]], "Sim","Não")</f>
        <v>Não</v>
      </c>
    </row>
    <row r="454" spans="2:11" x14ac:dyDescent="0.25">
      <c r="B454" s="5">
        <v>43675</v>
      </c>
      <c r="C454">
        <v>86657720257</v>
      </c>
      <c r="D454" s="6">
        <v>1265</v>
      </c>
      <c r="E454" s="5">
        <v>43705</v>
      </c>
      <c r="F454" s="5">
        <v>43705</v>
      </c>
      <c r="G454" s="7" t="s">
        <v>8</v>
      </c>
      <c r="H45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54">
        <f>MONTH(TBVendas[[#This Row],[Data da Venda]])</f>
        <v>7</v>
      </c>
      <c r="J454">
        <f>YEAR(TBVendas[[#This Row],[Data da Venda]])</f>
        <v>2019</v>
      </c>
      <c r="K454" t="str">
        <f>IF(TBVendas[[#This Row],[Data da Venda]]=TBVendas[[#This Row],[Data do Pagamento]], "Sim","Não")</f>
        <v>Não</v>
      </c>
    </row>
    <row r="455" spans="2:11" x14ac:dyDescent="0.25">
      <c r="B455" s="5">
        <v>43675</v>
      </c>
      <c r="C455">
        <v>86657720242</v>
      </c>
      <c r="D455" s="6">
        <v>1168</v>
      </c>
      <c r="E455" s="5">
        <v>43705</v>
      </c>
      <c r="F455" s="5">
        <v>43736</v>
      </c>
      <c r="G455" s="7" t="s">
        <v>7</v>
      </c>
      <c r="H455">
        <f ca="1">IF(TBVendas[[#This Row],[Data do Pagamento]]-TBVendas[[#This Row],[Data do Vencimento]]&gt;=0,TBVendas[[#This Row],[Data do Pagamento]]-TBVendas[[#This Row],[Data do Vencimento]],TODAY()-TBVendas[[#This Row],[Data do Vencimento]])</f>
        <v>31</v>
      </c>
      <c r="I455">
        <f>MONTH(TBVendas[[#This Row],[Data da Venda]])</f>
        <v>7</v>
      </c>
      <c r="J455">
        <f>YEAR(TBVendas[[#This Row],[Data da Venda]])</f>
        <v>2019</v>
      </c>
      <c r="K455" t="str">
        <f>IF(TBVendas[[#This Row],[Data da Venda]]=TBVendas[[#This Row],[Data do Pagamento]], "Sim","Não")</f>
        <v>Não</v>
      </c>
    </row>
    <row r="456" spans="2:11" x14ac:dyDescent="0.25">
      <c r="B456" s="5">
        <v>43676</v>
      </c>
      <c r="C456">
        <v>86657720075</v>
      </c>
      <c r="D456" s="6">
        <v>372</v>
      </c>
      <c r="E456" s="5">
        <v>43676</v>
      </c>
      <c r="F456" s="5">
        <v>43676</v>
      </c>
      <c r="G456" s="7" t="s">
        <v>9</v>
      </c>
      <c r="H45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56">
        <f>MONTH(TBVendas[[#This Row],[Data da Venda]])</f>
        <v>7</v>
      </c>
      <c r="J456">
        <f>YEAR(TBVendas[[#This Row],[Data da Venda]])</f>
        <v>2019</v>
      </c>
      <c r="K456" t="str">
        <f>IF(TBVendas[[#This Row],[Data da Venda]]=TBVendas[[#This Row],[Data do Pagamento]], "Sim","Não")</f>
        <v>Sim</v>
      </c>
    </row>
    <row r="457" spans="2:11" x14ac:dyDescent="0.25">
      <c r="B457" s="5">
        <v>43676</v>
      </c>
      <c r="C457">
        <v>86657720187</v>
      </c>
      <c r="D457" s="6">
        <v>53</v>
      </c>
      <c r="E457" s="5">
        <v>43706</v>
      </c>
      <c r="F457" s="5">
        <v>43706</v>
      </c>
      <c r="G457" s="7" t="s">
        <v>8</v>
      </c>
      <c r="H45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57">
        <f>MONTH(TBVendas[[#This Row],[Data da Venda]])</f>
        <v>7</v>
      </c>
      <c r="J457">
        <f>YEAR(TBVendas[[#This Row],[Data da Venda]])</f>
        <v>2019</v>
      </c>
      <c r="K457" t="str">
        <f>IF(TBVendas[[#This Row],[Data da Venda]]=TBVendas[[#This Row],[Data do Pagamento]], "Sim","Não")</f>
        <v>Não</v>
      </c>
    </row>
    <row r="458" spans="2:11" x14ac:dyDescent="0.25">
      <c r="B458" s="5">
        <v>43676</v>
      </c>
      <c r="C458">
        <v>86657720162</v>
      </c>
      <c r="D458" s="6">
        <v>79</v>
      </c>
      <c r="E458" s="5">
        <v>43736</v>
      </c>
      <c r="F458" s="5">
        <v>43753</v>
      </c>
      <c r="G458" s="7" t="s">
        <v>7</v>
      </c>
      <c r="H458">
        <f ca="1">IF(TBVendas[[#This Row],[Data do Pagamento]]-TBVendas[[#This Row],[Data do Vencimento]]&gt;=0,TBVendas[[#This Row],[Data do Pagamento]]-TBVendas[[#This Row],[Data do Vencimento]],TODAY()-TBVendas[[#This Row],[Data do Vencimento]])</f>
        <v>17</v>
      </c>
      <c r="I458">
        <f>MONTH(TBVendas[[#This Row],[Data da Venda]])</f>
        <v>7</v>
      </c>
      <c r="J458">
        <f>YEAR(TBVendas[[#This Row],[Data da Venda]])</f>
        <v>2019</v>
      </c>
      <c r="K458" t="str">
        <f>IF(TBVendas[[#This Row],[Data da Venda]]=TBVendas[[#This Row],[Data do Pagamento]], "Sim","Não")</f>
        <v>Não</v>
      </c>
    </row>
    <row r="459" spans="2:11" x14ac:dyDescent="0.25">
      <c r="B459" s="5">
        <v>43677</v>
      </c>
      <c r="C459">
        <v>86657720136</v>
      </c>
      <c r="D459" s="6">
        <v>536</v>
      </c>
      <c r="E459" s="5">
        <v>43677</v>
      </c>
      <c r="F459" s="5">
        <v>43677</v>
      </c>
      <c r="G459" s="7" t="s">
        <v>8</v>
      </c>
      <c r="H45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59">
        <f>MONTH(TBVendas[[#This Row],[Data da Venda]])</f>
        <v>7</v>
      </c>
      <c r="J459">
        <f>YEAR(TBVendas[[#This Row],[Data da Venda]])</f>
        <v>2019</v>
      </c>
      <c r="K459" t="str">
        <f>IF(TBVendas[[#This Row],[Data da Venda]]=TBVendas[[#This Row],[Data do Pagamento]], "Sim","Não")</f>
        <v>Sim</v>
      </c>
    </row>
    <row r="460" spans="2:11" x14ac:dyDescent="0.25">
      <c r="B460" s="5">
        <v>43677</v>
      </c>
      <c r="C460">
        <v>86657720109</v>
      </c>
      <c r="D460" s="6">
        <v>251</v>
      </c>
      <c r="E460" s="5">
        <v>43707</v>
      </c>
      <c r="F460" s="5">
        <v>43707</v>
      </c>
      <c r="G460" s="7" t="s">
        <v>8</v>
      </c>
      <c r="H46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60">
        <f>MONTH(TBVendas[[#This Row],[Data da Venda]])</f>
        <v>7</v>
      </c>
      <c r="J460">
        <f>YEAR(TBVendas[[#This Row],[Data da Venda]])</f>
        <v>2019</v>
      </c>
      <c r="K460" t="str">
        <f>IF(TBVendas[[#This Row],[Data da Venda]]=TBVendas[[#This Row],[Data do Pagamento]], "Sim","Não")</f>
        <v>Não</v>
      </c>
    </row>
    <row r="461" spans="2:11" x14ac:dyDescent="0.25">
      <c r="B461" s="5">
        <v>43678</v>
      </c>
      <c r="C461">
        <v>86657720149</v>
      </c>
      <c r="D461" s="6">
        <v>414</v>
      </c>
      <c r="E461" s="5">
        <v>43678</v>
      </c>
      <c r="F461" s="5">
        <v>43707</v>
      </c>
      <c r="G461" s="7" t="s">
        <v>8</v>
      </c>
      <c r="H461">
        <f ca="1">IF(TBVendas[[#This Row],[Data do Pagamento]]-TBVendas[[#This Row],[Data do Vencimento]]&gt;=0,TBVendas[[#This Row],[Data do Pagamento]]-TBVendas[[#This Row],[Data do Vencimento]],TODAY()-TBVendas[[#This Row],[Data do Vencimento]])</f>
        <v>29</v>
      </c>
      <c r="I461">
        <f>MONTH(TBVendas[[#This Row],[Data da Venda]])</f>
        <v>8</v>
      </c>
      <c r="J461">
        <f>YEAR(TBVendas[[#This Row],[Data da Venda]])</f>
        <v>2019</v>
      </c>
      <c r="K461" t="str">
        <f>IF(TBVendas[[#This Row],[Data da Venda]]=TBVendas[[#This Row],[Data do Pagamento]], "Sim","Não")</f>
        <v>Não</v>
      </c>
    </row>
    <row r="462" spans="2:11" x14ac:dyDescent="0.25">
      <c r="B462" s="5">
        <v>43678</v>
      </c>
      <c r="C462">
        <v>86657720176</v>
      </c>
      <c r="D462" s="6">
        <v>264</v>
      </c>
      <c r="E462" s="5">
        <v>43708</v>
      </c>
      <c r="F462" s="5">
        <v>43708</v>
      </c>
      <c r="G462" s="7" t="s">
        <v>8</v>
      </c>
      <c r="H46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62">
        <f>MONTH(TBVendas[[#This Row],[Data da Venda]])</f>
        <v>8</v>
      </c>
      <c r="J462">
        <f>YEAR(TBVendas[[#This Row],[Data da Venda]])</f>
        <v>2019</v>
      </c>
      <c r="K462" t="str">
        <f>IF(TBVendas[[#This Row],[Data da Venda]]=TBVendas[[#This Row],[Data do Pagamento]], "Sim","Não")</f>
        <v>Não</v>
      </c>
    </row>
    <row r="463" spans="2:11" x14ac:dyDescent="0.25">
      <c r="B463" s="5">
        <v>43679</v>
      </c>
      <c r="C463">
        <v>86657720257</v>
      </c>
      <c r="D463" s="6">
        <v>223</v>
      </c>
      <c r="E463" s="5">
        <v>43679</v>
      </c>
      <c r="F463" s="5">
        <v>43679</v>
      </c>
      <c r="G463" s="7" t="s">
        <v>9</v>
      </c>
      <c r="H46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63">
        <f>MONTH(TBVendas[[#This Row],[Data da Venda]])</f>
        <v>8</v>
      </c>
      <c r="J463">
        <f>YEAR(TBVendas[[#This Row],[Data da Venda]])</f>
        <v>2019</v>
      </c>
      <c r="K463" t="str">
        <f>IF(TBVendas[[#This Row],[Data da Venda]]=TBVendas[[#This Row],[Data do Pagamento]], "Sim","Não")</f>
        <v>Sim</v>
      </c>
    </row>
    <row r="464" spans="2:11" x14ac:dyDescent="0.25">
      <c r="B464" s="5">
        <v>43679</v>
      </c>
      <c r="C464">
        <v>86657720211</v>
      </c>
      <c r="D464" s="6">
        <v>803</v>
      </c>
      <c r="E464" s="5">
        <v>43739</v>
      </c>
      <c r="F464" s="5">
        <v>43762</v>
      </c>
      <c r="G464" s="7" t="s">
        <v>9</v>
      </c>
      <c r="H464">
        <f ca="1">IF(TBVendas[[#This Row],[Data do Pagamento]]-TBVendas[[#This Row],[Data do Vencimento]]&gt;=0,TBVendas[[#This Row],[Data do Pagamento]]-TBVendas[[#This Row],[Data do Vencimento]],TODAY()-TBVendas[[#This Row],[Data do Vencimento]])</f>
        <v>23</v>
      </c>
      <c r="I464">
        <f>MONTH(TBVendas[[#This Row],[Data da Venda]])</f>
        <v>8</v>
      </c>
      <c r="J464">
        <f>YEAR(TBVendas[[#This Row],[Data da Venda]])</f>
        <v>2019</v>
      </c>
      <c r="K464" t="str">
        <f>IF(TBVendas[[#This Row],[Data da Venda]]=TBVendas[[#This Row],[Data do Pagamento]], "Sim","Não")</f>
        <v>Não</v>
      </c>
    </row>
    <row r="465" spans="2:11" x14ac:dyDescent="0.25">
      <c r="B465" s="5">
        <v>43679</v>
      </c>
      <c r="C465">
        <v>86657720051</v>
      </c>
      <c r="D465" s="6">
        <v>425</v>
      </c>
      <c r="E465" s="5">
        <v>43739</v>
      </c>
      <c r="F465" s="5">
        <v>43739</v>
      </c>
      <c r="G465" s="7" t="s">
        <v>8</v>
      </c>
      <c r="H46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65">
        <f>MONTH(TBVendas[[#This Row],[Data da Venda]])</f>
        <v>8</v>
      </c>
      <c r="J465">
        <f>YEAR(TBVendas[[#This Row],[Data da Venda]])</f>
        <v>2019</v>
      </c>
      <c r="K465" t="str">
        <f>IF(TBVendas[[#This Row],[Data da Venda]]=TBVendas[[#This Row],[Data do Pagamento]], "Sim","Não")</f>
        <v>Não</v>
      </c>
    </row>
    <row r="466" spans="2:11" x14ac:dyDescent="0.25">
      <c r="B466" s="5">
        <v>43679</v>
      </c>
      <c r="C466">
        <v>86657720209</v>
      </c>
      <c r="D466" s="6">
        <v>1423</v>
      </c>
      <c r="E466" s="5">
        <v>43739</v>
      </c>
      <c r="F466" s="5">
        <v>43739</v>
      </c>
      <c r="G466" s="7" t="s">
        <v>9</v>
      </c>
      <c r="H46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66">
        <f>MONTH(TBVendas[[#This Row],[Data da Venda]])</f>
        <v>8</v>
      </c>
      <c r="J466">
        <f>YEAR(TBVendas[[#This Row],[Data da Venda]])</f>
        <v>2019</v>
      </c>
      <c r="K466" t="str">
        <f>IF(TBVendas[[#This Row],[Data da Venda]]=TBVendas[[#This Row],[Data do Pagamento]], "Sim","Não")</f>
        <v>Não</v>
      </c>
    </row>
    <row r="467" spans="2:11" x14ac:dyDescent="0.25">
      <c r="B467" s="5">
        <v>43680</v>
      </c>
      <c r="C467">
        <v>86657720166</v>
      </c>
      <c r="D467" s="6">
        <v>753</v>
      </c>
      <c r="E467" s="5">
        <v>43710</v>
      </c>
      <c r="F467" s="5">
        <v>43710</v>
      </c>
      <c r="G467" s="7" t="s">
        <v>9</v>
      </c>
      <c r="H46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67">
        <f>MONTH(TBVendas[[#This Row],[Data da Venda]])</f>
        <v>8</v>
      </c>
      <c r="J467">
        <f>YEAR(TBVendas[[#This Row],[Data da Venda]])</f>
        <v>2019</v>
      </c>
      <c r="K467" t="str">
        <f>IF(TBVendas[[#This Row],[Data da Venda]]=TBVendas[[#This Row],[Data do Pagamento]], "Sim","Não")</f>
        <v>Não</v>
      </c>
    </row>
    <row r="468" spans="2:11" x14ac:dyDescent="0.25">
      <c r="B468" s="5">
        <v>43681</v>
      </c>
      <c r="C468">
        <v>86657720159</v>
      </c>
      <c r="D468" s="6">
        <v>748</v>
      </c>
      <c r="E468" s="5">
        <v>43681</v>
      </c>
      <c r="F468" s="5">
        <v>43681</v>
      </c>
      <c r="G468" s="7" t="s">
        <v>8</v>
      </c>
      <c r="H46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68">
        <f>MONTH(TBVendas[[#This Row],[Data da Venda]])</f>
        <v>8</v>
      </c>
      <c r="J468">
        <f>YEAR(TBVendas[[#This Row],[Data da Venda]])</f>
        <v>2019</v>
      </c>
      <c r="K468" t="str">
        <f>IF(TBVendas[[#This Row],[Data da Venda]]=TBVendas[[#This Row],[Data do Pagamento]], "Sim","Não")</f>
        <v>Sim</v>
      </c>
    </row>
    <row r="469" spans="2:11" x14ac:dyDescent="0.25">
      <c r="B469" s="5">
        <v>43681</v>
      </c>
      <c r="C469">
        <v>86657720103</v>
      </c>
      <c r="D469" s="6">
        <v>741</v>
      </c>
      <c r="E469" s="5">
        <v>43711</v>
      </c>
      <c r="F469" s="5">
        <v>43745</v>
      </c>
      <c r="G469" s="7" t="s">
        <v>8</v>
      </c>
      <c r="H469">
        <f ca="1">IF(TBVendas[[#This Row],[Data do Pagamento]]-TBVendas[[#This Row],[Data do Vencimento]]&gt;=0,TBVendas[[#This Row],[Data do Pagamento]]-TBVendas[[#This Row],[Data do Vencimento]],TODAY()-TBVendas[[#This Row],[Data do Vencimento]])</f>
        <v>34</v>
      </c>
      <c r="I469">
        <f>MONTH(TBVendas[[#This Row],[Data da Venda]])</f>
        <v>8</v>
      </c>
      <c r="J469">
        <f>YEAR(TBVendas[[#This Row],[Data da Venda]])</f>
        <v>2019</v>
      </c>
      <c r="K469" t="str">
        <f>IF(TBVendas[[#This Row],[Data da Venda]]=TBVendas[[#This Row],[Data do Pagamento]], "Sim","Não")</f>
        <v>Não</v>
      </c>
    </row>
    <row r="470" spans="2:11" x14ac:dyDescent="0.25">
      <c r="B470" s="5">
        <v>43681</v>
      </c>
      <c r="C470">
        <v>86657720175</v>
      </c>
      <c r="D470" s="6">
        <v>1348</v>
      </c>
      <c r="E470" s="5">
        <v>43711</v>
      </c>
      <c r="F470" s="5">
        <v>43750</v>
      </c>
      <c r="G470" s="7" t="s">
        <v>7</v>
      </c>
      <c r="H470">
        <f ca="1">IF(TBVendas[[#This Row],[Data do Pagamento]]-TBVendas[[#This Row],[Data do Vencimento]]&gt;=0,TBVendas[[#This Row],[Data do Pagamento]]-TBVendas[[#This Row],[Data do Vencimento]],TODAY()-TBVendas[[#This Row],[Data do Vencimento]])</f>
        <v>39</v>
      </c>
      <c r="I470">
        <f>MONTH(TBVendas[[#This Row],[Data da Venda]])</f>
        <v>8</v>
      </c>
      <c r="J470">
        <f>YEAR(TBVendas[[#This Row],[Data da Venda]])</f>
        <v>2019</v>
      </c>
      <c r="K470" t="str">
        <f>IF(TBVendas[[#This Row],[Data da Venda]]=TBVendas[[#This Row],[Data do Pagamento]], "Sim","Não")</f>
        <v>Não</v>
      </c>
    </row>
    <row r="471" spans="2:11" x14ac:dyDescent="0.25">
      <c r="B471" s="5">
        <v>43681</v>
      </c>
      <c r="C471">
        <v>86657720147</v>
      </c>
      <c r="D471" s="6">
        <v>655</v>
      </c>
      <c r="E471" s="5">
        <v>43741</v>
      </c>
      <c r="F471" s="5">
        <v>43741</v>
      </c>
      <c r="G471" s="7" t="s">
        <v>7</v>
      </c>
      <c r="H47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71">
        <f>MONTH(TBVendas[[#This Row],[Data da Venda]])</f>
        <v>8</v>
      </c>
      <c r="J471">
        <f>YEAR(TBVendas[[#This Row],[Data da Venda]])</f>
        <v>2019</v>
      </c>
      <c r="K471" t="str">
        <f>IF(TBVendas[[#This Row],[Data da Venda]]=TBVendas[[#This Row],[Data do Pagamento]], "Sim","Não")</f>
        <v>Não</v>
      </c>
    </row>
    <row r="472" spans="2:11" x14ac:dyDescent="0.25">
      <c r="B472" s="5">
        <v>43681</v>
      </c>
      <c r="C472">
        <v>86657720218</v>
      </c>
      <c r="D472" s="6">
        <v>411</v>
      </c>
      <c r="E472" s="5">
        <v>43771</v>
      </c>
      <c r="F472" s="5">
        <v>43771</v>
      </c>
      <c r="G472" s="7" t="s">
        <v>8</v>
      </c>
      <c r="H47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72">
        <f>MONTH(TBVendas[[#This Row],[Data da Venda]])</f>
        <v>8</v>
      </c>
      <c r="J472">
        <f>YEAR(TBVendas[[#This Row],[Data da Venda]])</f>
        <v>2019</v>
      </c>
      <c r="K472" t="str">
        <f>IF(TBVendas[[#This Row],[Data da Venda]]=TBVendas[[#This Row],[Data do Pagamento]], "Sim","Não")</f>
        <v>Não</v>
      </c>
    </row>
    <row r="473" spans="2:11" x14ac:dyDescent="0.25">
      <c r="B473" s="5">
        <v>43682</v>
      </c>
      <c r="C473">
        <v>86657720216</v>
      </c>
      <c r="D473" s="6">
        <v>1035</v>
      </c>
      <c r="E473" s="5">
        <v>43712</v>
      </c>
      <c r="F473" s="5">
        <v>43747</v>
      </c>
      <c r="G473" s="7" t="s">
        <v>9</v>
      </c>
      <c r="H473">
        <f ca="1">IF(TBVendas[[#This Row],[Data do Pagamento]]-TBVendas[[#This Row],[Data do Vencimento]]&gt;=0,TBVendas[[#This Row],[Data do Pagamento]]-TBVendas[[#This Row],[Data do Vencimento]],TODAY()-TBVendas[[#This Row],[Data do Vencimento]])</f>
        <v>35</v>
      </c>
      <c r="I473">
        <f>MONTH(TBVendas[[#This Row],[Data da Venda]])</f>
        <v>8</v>
      </c>
      <c r="J473">
        <f>YEAR(TBVendas[[#This Row],[Data da Venda]])</f>
        <v>2019</v>
      </c>
      <c r="K473" t="str">
        <f>IF(TBVendas[[#This Row],[Data da Venda]]=TBVendas[[#This Row],[Data do Pagamento]], "Sim","Não")</f>
        <v>Não</v>
      </c>
    </row>
    <row r="474" spans="2:11" x14ac:dyDescent="0.25">
      <c r="B474" s="5">
        <v>43682</v>
      </c>
      <c r="C474">
        <v>86657720201</v>
      </c>
      <c r="D474" s="6">
        <v>1407</v>
      </c>
      <c r="E474" s="5">
        <v>43712</v>
      </c>
      <c r="F474" s="5">
        <v>43712</v>
      </c>
      <c r="G474" s="7" t="s">
        <v>9</v>
      </c>
      <c r="H47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74">
        <f>MONTH(TBVendas[[#This Row],[Data da Venda]])</f>
        <v>8</v>
      </c>
      <c r="J474">
        <f>YEAR(TBVendas[[#This Row],[Data da Venda]])</f>
        <v>2019</v>
      </c>
      <c r="K474" t="str">
        <f>IF(TBVendas[[#This Row],[Data da Venda]]=TBVendas[[#This Row],[Data do Pagamento]], "Sim","Não")</f>
        <v>Não</v>
      </c>
    </row>
    <row r="475" spans="2:11" x14ac:dyDescent="0.25">
      <c r="B475" s="5">
        <v>43683</v>
      </c>
      <c r="C475">
        <v>86657720256</v>
      </c>
      <c r="D475" s="6">
        <v>771</v>
      </c>
      <c r="E475" s="5">
        <v>43683</v>
      </c>
      <c r="F475" s="5">
        <v>43683</v>
      </c>
      <c r="G475" s="7" t="s">
        <v>8</v>
      </c>
      <c r="H47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75">
        <f>MONTH(TBVendas[[#This Row],[Data da Venda]])</f>
        <v>8</v>
      </c>
      <c r="J475">
        <f>YEAR(TBVendas[[#This Row],[Data da Venda]])</f>
        <v>2019</v>
      </c>
      <c r="K475" t="str">
        <f>IF(TBVendas[[#This Row],[Data da Venda]]=TBVendas[[#This Row],[Data do Pagamento]], "Sim","Não")</f>
        <v>Sim</v>
      </c>
    </row>
    <row r="476" spans="2:11" x14ac:dyDescent="0.25">
      <c r="B476" s="5">
        <v>43683</v>
      </c>
      <c r="C476">
        <v>86657720255</v>
      </c>
      <c r="D476" s="6">
        <v>672</v>
      </c>
      <c r="E476" s="5">
        <v>43773</v>
      </c>
      <c r="F476" s="5">
        <v>43773</v>
      </c>
      <c r="G476" s="7" t="s">
        <v>9</v>
      </c>
      <c r="H47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76">
        <f>MONTH(TBVendas[[#This Row],[Data da Venda]])</f>
        <v>8</v>
      </c>
      <c r="J476">
        <f>YEAR(TBVendas[[#This Row],[Data da Venda]])</f>
        <v>2019</v>
      </c>
      <c r="K476" t="str">
        <f>IF(TBVendas[[#This Row],[Data da Venda]]=TBVendas[[#This Row],[Data do Pagamento]], "Sim","Não")</f>
        <v>Não</v>
      </c>
    </row>
    <row r="477" spans="2:11" x14ac:dyDescent="0.25">
      <c r="B477" s="5">
        <v>43684</v>
      </c>
      <c r="C477">
        <v>86657720149</v>
      </c>
      <c r="D477" s="6">
        <v>766</v>
      </c>
      <c r="E477" s="5">
        <v>43744</v>
      </c>
      <c r="F477" s="5">
        <v>43765</v>
      </c>
      <c r="G477" s="7" t="s">
        <v>8</v>
      </c>
      <c r="H477">
        <f ca="1">IF(TBVendas[[#This Row],[Data do Pagamento]]-TBVendas[[#This Row],[Data do Vencimento]]&gt;=0,TBVendas[[#This Row],[Data do Pagamento]]-TBVendas[[#This Row],[Data do Vencimento]],TODAY()-TBVendas[[#This Row],[Data do Vencimento]])</f>
        <v>21</v>
      </c>
      <c r="I477">
        <f>MONTH(TBVendas[[#This Row],[Data da Venda]])</f>
        <v>8</v>
      </c>
      <c r="J477">
        <f>YEAR(TBVendas[[#This Row],[Data da Venda]])</f>
        <v>2019</v>
      </c>
      <c r="K477" t="str">
        <f>IF(TBVendas[[#This Row],[Data da Venda]]=TBVendas[[#This Row],[Data do Pagamento]], "Sim","Não")</f>
        <v>Não</v>
      </c>
    </row>
    <row r="478" spans="2:11" x14ac:dyDescent="0.25">
      <c r="B478" s="5">
        <v>43685</v>
      </c>
      <c r="C478">
        <v>86657720179</v>
      </c>
      <c r="D478" s="6">
        <v>689</v>
      </c>
      <c r="E478" s="5">
        <v>43745</v>
      </c>
      <c r="F478" s="5">
        <v>43745</v>
      </c>
      <c r="G478" s="7" t="s">
        <v>7</v>
      </c>
      <c r="H47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78">
        <f>MONTH(TBVendas[[#This Row],[Data da Venda]])</f>
        <v>8</v>
      </c>
      <c r="J478">
        <f>YEAR(TBVendas[[#This Row],[Data da Venda]])</f>
        <v>2019</v>
      </c>
      <c r="K478" t="str">
        <f>IF(TBVendas[[#This Row],[Data da Venda]]=TBVendas[[#This Row],[Data do Pagamento]], "Sim","Não")</f>
        <v>Não</v>
      </c>
    </row>
    <row r="479" spans="2:11" x14ac:dyDescent="0.25">
      <c r="B479" s="5">
        <v>43686</v>
      </c>
      <c r="C479">
        <v>86657720151</v>
      </c>
      <c r="D479" s="6">
        <v>358</v>
      </c>
      <c r="E479" s="5">
        <v>43686</v>
      </c>
      <c r="F479" s="5">
        <v>43717</v>
      </c>
      <c r="G479" s="7" t="s">
        <v>9</v>
      </c>
      <c r="H479">
        <f ca="1">IF(TBVendas[[#This Row],[Data do Pagamento]]-TBVendas[[#This Row],[Data do Vencimento]]&gt;=0,TBVendas[[#This Row],[Data do Pagamento]]-TBVendas[[#This Row],[Data do Vencimento]],TODAY()-TBVendas[[#This Row],[Data do Vencimento]])</f>
        <v>31</v>
      </c>
      <c r="I479">
        <f>MONTH(TBVendas[[#This Row],[Data da Venda]])</f>
        <v>8</v>
      </c>
      <c r="J479">
        <f>YEAR(TBVendas[[#This Row],[Data da Venda]])</f>
        <v>2019</v>
      </c>
      <c r="K479" t="str">
        <f>IF(TBVendas[[#This Row],[Data da Venda]]=TBVendas[[#This Row],[Data do Pagamento]], "Sim","Não")</f>
        <v>Não</v>
      </c>
    </row>
    <row r="480" spans="2:11" x14ac:dyDescent="0.25">
      <c r="B480" s="5">
        <v>43686</v>
      </c>
      <c r="C480">
        <v>86657720198</v>
      </c>
      <c r="D480" s="6">
        <v>1001</v>
      </c>
      <c r="E480" s="5">
        <v>43686</v>
      </c>
      <c r="F480" s="5">
        <v>43686</v>
      </c>
      <c r="G480" s="7" t="s">
        <v>7</v>
      </c>
      <c r="H48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80">
        <f>MONTH(TBVendas[[#This Row],[Data da Venda]])</f>
        <v>8</v>
      </c>
      <c r="J480">
        <f>YEAR(TBVendas[[#This Row],[Data da Venda]])</f>
        <v>2019</v>
      </c>
      <c r="K480" t="str">
        <f>IF(TBVendas[[#This Row],[Data da Venda]]=TBVendas[[#This Row],[Data do Pagamento]], "Sim","Não")</f>
        <v>Sim</v>
      </c>
    </row>
    <row r="481" spans="2:11" x14ac:dyDescent="0.25">
      <c r="B481" s="5">
        <v>43686</v>
      </c>
      <c r="C481">
        <v>86657720228</v>
      </c>
      <c r="D481" s="6">
        <v>567</v>
      </c>
      <c r="E481" s="5">
        <v>43746</v>
      </c>
      <c r="F481" s="5">
        <v>43779</v>
      </c>
      <c r="G481" s="7" t="s">
        <v>9</v>
      </c>
      <c r="H481">
        <f ca="1">IF(TBVendas[[#This Row],[Data do Pagamento]]-TBVendas[[#This Row],[Data do Vencimento]]&gt;=0,TBVendas[[#This Row],[Data do Pagamento]]-TBVendas[[#This Row],[Data do Vencimento]],TODAY()-TBVendas[[#This Row],[Data do Vencimento]])</f>
        <v>33</v>
      </c>
      <c r="I481">
        <f>MONTH(TBVendas[[#This Row],[Data da Venda]])</f>
        <v>8</v>
      </c>
      <c r="J481">
        <f>YEAR(TBVendas[[#This Row],[Data da Venda]])</f>
        <v>2019</v>
      </c>
      <c r="K481" t="str">
        <f>IF(TBVendas[[#This Row],[Data da Venda]]=TBVendas[[#This Row],[Data do Pagamento]], "Sim","Não")</f>
        <v>Não</v>
      </c>
    </row>
    <row r="482" spans="2:11" x14ac:dyDescent="0.25">
      <c r="B482" s="5">
        <v>43687</v>
      </c>
      <c r="C482">
        <v>86657720182</v>
      </c>
      <c r="D482" s="6">
        <v>1418</v>
      </c>
      <c r="E482" s="5">
        <v>43747</v>
      </c>
      <c r="F482" s="5">
        <v>43747</v>
      </c>
      <c r="G482" s="7" t="s">
        <v>7</v>
      </c>
      <c r="H48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82">
        <f>MONTH(TBVendas[[#This Row],[Data da Venda]])</f>
        <v>8</v>
      </c>
      <c r="J482">
        <f>YEAR(TBVendas[[#This Row],[Data da Venda]])</f>
        <v>2019</v>
      </c>
      <c r="K482" t="str">
        <f>IF(TBVendas[[#This Row],[Data da Venda]]=TBVendas[[#This Row],[Data do Pagamento]], "Sim","Não")</f>
        <v>Não</v>
      </c>
    </row>
    <row r="483" spans="2:11" x14ac:dyDescent="0.25">
      <c r="B483" s="5">
        <v>43688</v>
      </c>
      <c r="C483">
        <v>86657720150</v>
      </c>
      <c r="D483" s="6">
        <v>1198</v>
      </c>
      <c r="E483" s="5">
        <v>43688</v>
      </c>
      <c r="F483" s="5">
        <v>43699</v>
      </c>
      <c r="G483" s="7" t="s">
        <v>7</v>
      </c>
      <c r="H483">
        <f ca="1">IF(TBVendas[[#This Row],[Data do Pagamento]]-TBVendas[[#This Row],[Data do Vencimento]]&gt;=0,TBVendas[[#This Row],[Data do Pagamento]]-TBVendas[[#This Row],[Data do Vencimento]],TODAY()-TBVendas[[#This Row],[Data do Vencimento]])</f>
        <v>11</v>
      </c>
      <c r="I483">
        <f>MONTH(TBVendas[[#This Row],[Data da Venda]])</f>
        <v>8</v>
      </c>
      <c r="J483">
        <f>YEAR(TBVendas[[#This Row],[Data da Venda]])</f>
        <v>2019</v>
      </c>
      <c r="K483" t="str">
        <f>IF(TBVendas[[#This Row],[Data da Venda]]=TBVendas[[#This Row],[Data do Pagamento]], "Sim","Não")</f>
        <v>Não</v>
      </c>
    </row>
    <row r="484" spans="2:11" x14ac:dyDescent="0.25">
      <c r="B484" s="5">
        <v>43688</v>
      </c>
      <c r="C484">
        <v>86657720191</v>
      </c>
      <c r="D484" s="6">
        <v>486</v>
      </c>
      <c r="E484" s="5">
        <v>43748</v>
      </c>
      <c r="F484" s="5">
        <v>43748</v>
      </c>
      <c r="G484" s="7" t="s">
        <v>8</v>
      </c>
      <c r="H48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84">
        <f>MONTH(TBVendas[[#This Row],[Data da Venda]])</f>
        <v>8</v>
      </c>
      <c r="J484">
        <f>YEAR(TBVendas[[#This Row],[Data da Venda]])</f>
        <v>2019</v>
      </c>
      <c r="K484" t="str">
        <f>IF(TBVendas[[#This Row],[Data da Venda]]=TBVendas[[#This Row],[Data do Pagamento]], "Sim","Não")</f>
        <v>Não</v>
      </c>
    </row>
    <row r="485" spans="2:11" x14ac:dyDescent="0.25">
      <c r="B485" s="5">
        <v>43689</v>
      </c>
      <c r="C485">
        <v>86657720071</v>
      </c>
      <c r="D485" s="6">
        <v>1277</v>
      </c>
      <c r="E485" s="5">
        <v>43719</v>
      </c>
      <c r="F485" s="5">
        <v>43737</v>
      </c>
      <c r="G485" s="7" t="s">
        <v>7</v>
      </c>
      <c r="H485">
        <f ca="1">IF(TBVendas[[#This Row],[Data do Pagamento]]-TBVendas[[#This Row],[Data do Vencimento]]&gt;=0,TBVendas[[#This Row],[Data do Pagamento]]-TBVendas[[#This Row],[Data do Vencimento]],TODAY()-TBVendas[[#This Row],[Data do Vencimento]])</f>
        <v>18</v>
      </c>
      <c r="I485">
        <f>MONTH(TBVendas[[#This Row],[Data da Venda]])</f>
        <v>8</v>
      </c>
      <c r="J485">
        <f>YEAR(TBVendas[[#This Row],[Data da Venda]])</f>
        <v>2019</v>
      </c>
      <c r="K485" t="str">
        <f>IF(TBVendas[[#This Row],[Data da Venda]]=TBVendas[[#This Row],[Data do Pagamento]], "Sim","Não")</f>
        <v>Não</v>
      </c>
    </row>
    <row r="486" spans="2:11" x14ac:dyDescent="0.25">
      <c r="B486" s="5">
        <v>43689</v>
      </c>
      <c r="C486">
        <v>86657720131</v>
      </c>
      <c r="D486" s="6">
        <v>816</v>
      </c>
      <c r="E486" s="5">
        <v>43779</v>
      </c>
      <c r="F486" s="5">
        <v>43799</v>
      </c>
      <c r="G486" s="7" t="s">
        <v>8</v>
      </c>
      <c r="H486">
        <f ca="1">IF(TBVendas[[#This Row],[Data do Pagamento]]-TBVendas[[#This Row],[Data do Vencimento]]&gt;=0,TBVendas[[#This Row],[Data do Pagamento]]-TBVendas[[#This Row],[Data do Vencimento]],TODAY()-TBVendas[[#This Row],[Data do Vencimento]])</f>
        <v>20</v>
      </c>
      <c r="I486">
        <f>MONTH(TBVendas[[#This Row],[Data da Venda]])</f>
        <v>8</v>
      </c>
      <c r="J486">
        <f>YEAR(TBVendas[[#This Row],[Data da Venda]])</f>
        <v>2019</v>
      </c>
      <c r="K486" t="str">
        <f>IF(TBVendas[[#This Row],[Data da Venda]]=TBVendas[[#This Row],[Data do Pagamento]], "Sim","Não")</f>
        <v>Não</v>
      </c>
    </row>
    <row r="487" spans="2:11" x14ac:dyDescent="0.25">
      <c r="B487" s="5">
        <v>43689</v>
      </c>
      <c r="C487">
        <v>86657720169</v>
      </c>
      <c r="D487" s="6">
        <v>197</v>
      </c>
      <c r="E487" s="5">
        <v>43779</v>
      </c>
      <c r="F487" s="5">
        <v>43779</v>
      </c>
      <c r="G487" s="7" t="s">
        <v>8</v>
      </c>
      <c r="H48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87">
        <f>MONTH(TBVendas[[#This Row],[Data da Venda]])</f>
        <v>8</v>
      </c>
      <c r="J487">
        <f>YEAR(TBVendas[[#This Row],[Data da Venda]])</f>
        <v>2019</v>
      </c>
      <c r="K487" t="str">
        <f>IF(TBVendas[[#This Row],[Data da Venda]]=TBVendas[[#This Row],[Data do Pagamento]], "Sim","Não")</f>
        <v>Não</v>
      </c>
    </row>
    <row r="488" spans="2:11" x14ac:dyDescent="0.25">
      <c r="B488" s="5">
        <v>43690</v>
      </c>
      <c r="C488">
        <v>86657720070</v>
      </c>
      <c r="D488" s="6">
        <v>697</v>
      </c>
      <c r="E488" s="5">
        <v>43750</v>
      </c>
      <c r="F488" s="5">
        <v>43750</v>
      </c>
      <c r="G488" s="7" t="s">
        <v>8</v>
      </c>
      <c r="H48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88">
        <f>MONTH(TBVendas[[#This Row],[Data da Venda]])</f>
        <v>8</v>
      </c>
      <c r="J488">
        <f>YEAR(TBVendas[[#This Row],[Data da Venda]])</f>
        <v>2019</v>
      </c>
      <c r="K488" t="str">
        <f>IF(TBVendas[[#This Row],[Data da Venda]]=TBVendas[[#This Row],[Data do Pagamento]], "Sim","Não")</f>
        <v>Não</v>
      </c>
    </row>
    <row r="489" spans="2:11" x14ac:dyDescent="0.25">
      <c r="B489" s="5">
        <v>43691</v>
      </c>
      <c r="C489">
        <v>86657720259</v>
      </c>
      <c r="D489" s="6">
        <v>145</v>
      </c>
      <c r="E489" s="5">
        <v>43691</v>
      </c>
      <c r="F489" s="5">
        <v>43691</v>
      </c>
      <c r="G489" s="7" t="s">
        <v>8</v>
      </c>
      <c r="H48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89">
        <f>MONTH(TBVendas[[#This Row],[Data da Venda]])</f>
        <v>8</v>
      </c>
      <c r="J489">
        <f>YEAR(TBVendas[[#This Row],[Data da Venda]])</f>
        <v>2019</v>
      </c>
      <c r="K489" t="str">
        <f>IF(TBVendas[[#This Row],[Data da Venda]]=TBVendas[[#This Row],[Data do Pagamento]], "Sim","Não")</f>
        <v>Sim</v>
      </c>
    </row>
    <row r="490" spans="2:11" x14ac:dyDescent="0.25">
      <c r="B490" s="5">
        <v>43691</v>
      </c>
      <c r="C490">
        <v>86657720163</v>
      </c>
      <c r="D490" s="6">
        <v>309</v>
      </c>
      <c r="E490" s="5">
        <v>43691</v>
      </c>
      <c r="F490" s="5">
        <v>43703</v>
      </c>
      <c r="G490" s="7" t="s">
        <v>8</v>
      </c>
      <c r="H490">
        <f ca="1">IF(TBVendas[[#This Row],[Data do Pagamento]]-TBVendas[[#This Row],[Data do Vencimento]]&gt;=0,TBVendas[[#This Row],[Data do Pagamento]]-TBVendas[[#This Row],[Data do Vencimento]],TODAY()-TBVendas[[#This Row],[Data do Vencimento]])</f>
        <v>12</v>
      </c>
      <c r="I490">
        <f>MONTH(TBVendas[[#This Row],[Data da Venda]])</f>
        <v>8</v>
      </c>
      <c r="J490">
        <f>YEAR(TBVendas[[#This Row],[Data da Venda]])</f>
        <v>2019</v>
      </c>
      <c r="K490" t="str">
        <f>IF(TBVendas[[#This Row],[Data da Venda]]=TBVendas[[#This Row],[Data do Pagamento]], "Sim","Não")</f>
        <v>Não</v>
      </c>
    </row>
    <row r="491" spans="2:11" x14ac:dyDescent="0.25">
      <c r="B491" s="5">
        <v>43692</v>
      </c>
      <c r="C491">
        <v>86657720254</v>
      </c>
      <c r="D491" s="6">
        <v>1498</v>
      </c>
      <c r="E491" s="5">
        <v>43722</v>
      </c>
      <c r="F491" s="5">
        <v>43722</v>
      </c>
      <c r="G491" s="7" t="s">
        <v>8</v>
      </c>
      <c r="H49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91">
        <f>MONTH(TBVendas[[#This Row],[Data da Venda]])</f>
        <v>8</v>
      </c>
      <c r="J491">
        <f>YEAR(TBVendas[[#This Row],[Data da Venda]])</f>
        <v>2019</v>
      </c>
      <c r="K491" t="str">
        <f>IF(TBVendas[[#This Row],[Data da Venda]]=TBVendas[[#This Row],[Data do Pagamento]], "Sim","Não")</f>
        <v>Não</v>
      </c>
    </row>
    <row r="492" spans="2:11" x14ac:dyDescent="0.25">
      <c r="B492" s="5">
        <v>43692</v>
      </c>
      <c r="C492">
        <v>86657720248</v>
      </c>
      <c r="D492" s="6">
        <v>1386</v>
      </c>
      <c r="E492" s="5">
        <v>43722</v>
      </c>
      <c r="F492" s="5">
        <v>43722</v>
      </c>
      <c r="G492" s="7" t="s">
        <v>8</v>
      </c>
      <c r="H49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92">
        <f>MONTH(TBVendas[[#This Row],[Data da Venda]])</f>
        <v>8</v>
      </c>
      <c r="J492">
        <f>YEAR(TBVendas[[#This Row],[Data da Venda]])</f>
        <v>2019</v>
      </c>
      <c r="K492" t="str">
        <f>IF(TBVendas[[#This Row],[Data da Venda]]=TBVendas[[#This Row],[Data do Pagamento]], "Sim","Não")</f>
        <v>Não</v>
      </c>
    </row>
    <row r="493" spans="2:11" x14ac:dyDescent="0.25">
      <c r="B493" s="5">
        <v>43693</v>
      </c>
      <c r="C493">
        <v>86657720136</v>
      </c>
      <c r="D493" s="6">
        <v>597</v>
      </c>
      <c r="E493" s="5">
        <v>43693</v>
      </c>
      <c r="F493" s="5">
        <v>43712</v>
      </c>
      <c r="G493" s="7" t="s">
        <v>9</v>
      </c>
      <c r="H493">
        <f ca="1">IF(TBVendas[[#This Row],[Data do Pagamento]]-TBVendas[[#This Row],[Data do Vencimento]]&gt;=0,TBVendas[[#This Row],[Data do Pagamento]]-TBVendas[[#This Row],[Data do Vencimento]],TODAY()-TBVendas[[#This Row],[Data do Vencimento]])</f>
        <v>19</v>
      </c>
      <c r="I493">
        <f>MONTH(TBVendas[[#This Row],[Data da Venda]])</f>
        <v>8</v>
      </c>
      <c r="J493">
        <f>YEAR(TBVendas[[#This Row],[Data da Venda]])</f>
        <v>2019</v>
      </c>
      <c r="K493" t="str">
        <f>IF(TBVendas[[#This Row],[Data da Venda]]=TBVendas[[#This Row],[Data do Pagamento]], "Sim","Não")</f>
        <v>Não</v>
      </c>
    </row>
    <row r="494" spans="2:11" x14ac:dyDescent="0.25">
      <c r="B494" s="5">
        <v>43693</v>
      </c>
      <c r="C494">
        <v>86657720258</v>
      </c>
      <c r="D494" s="6">
        <v>1104</v>
      </c>
      <c r="E494" s="5">
        <v>43723</v>
      </c>
      <c r="F494" s="5">
        <v>43743</v>
      </c>
      <c r="G494" s="7" t="s">
        <v>8</v>
      </c>
      <c r="H494">
        <f ca="1">IF(TBVendas[[#This Row],[Data do Pagamento]]-TBVendas[[#This Row],[Data do Vencimento]]&gt;=0,TBVendas[[#This Row],[Data do Pagamento]]-TBVendas[[#This Row],[Data do Vencimento]],TODAY()-TBVendas[[#This Row],[Data do Vencimento]])</f>
        <v>20</v>
      </c>
      <c r="I494">
        <f>MONTH(TBVendas[[#This Row],[Data da Venda]])</f>
        <v>8</v>
      </c>
      <c r="J494">
        <f>YEAR(TBVendas[[#This Row],[Data da Venda]])</f>
        <v>2019</v>
      </c>
      <c r="K494" t="str">
        <f>IF(TBVendas[[#This Row],[Data da Venda]]=TBVendas[[#This Row],[Data do Pagamento]], "Sim","Não")</f>
        <v>Não</v>
      </c>
    </row>
    <row r="495" spans="2:11" x14ac:dyDescent="0.25">
      <c r="B495" s="5">
        <v>43693</v>
      </c>
      <c r="C495">
        <v>86657720171</v>
      </c>
      <c r="D495" s="6">
        <v>1257</v>
      </c>
      <c r="E495" s="5">
        <v>43753</v>
      </c>
      <c r="F495" s="5">
        <v>43787</v>
      </c>
      <c r="G495" s="7" t="s">
        <v>9</v>
      </c>
      <c r="H495">
        <f ca="1">IF(TBVendas[[#This Row],[Data do Pagamento]]-TBVendas[[#This Row],[Data do Vencimento]]&gt;=0,TBVendas[[#This Row],[Data do Pagamento]]-TBVendas[[#This Row],[Data do Vencimento]],TODAY()-TBVendas[[#This Row],[Data do Vencimento]])</f>
        <v>34</v>
      </c>
      <c r="I495">
        <f>MONTH(TBVendas[[#This Row],[Data da Venda]])</f>
        <v>8</v>
      </c>
      <c r="J495">
        <f>YEAR(TBVendas[[#This Row],[Data da Venda]])</f>
        <v>2019</v>
      </c>
      <c r="K495" t="str">
        <f>IF(TBVendas[[#This Row],[Data da Venda]]=TBVendas[[#This Row],[Data do Pagamento]], "Sim","Não")</f>
        <v>Não</v>
      </c>
    </row>
    <row r="496" spans="2:11" x14ac:dyDescent="0.25">
      <c r="B496" s="5">
        <v>43695</v>
      </c>
      <c r="C496">
        <v>86657720095</v>
      </c>
      <c r="D496" s="6">
        <v>64</v>
      </c>
      <c r="E496" s="5">
        <v>43695</v>
      </c>
      <c r="F496" s="5">
        <v>43695</v>
      </c>
      <c r="G496" s="7" t="s">
        <v>9</v>
      </c>
      <c r="H49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96">
        <f>MONTH(TBVendas[[#This Row],[Data da Venda]])</f>
        <v>8</v>
      </c>
      <c r="J496">
        <f>YEAR(TBVendas[[#This Row],[Data da Venda]])</f>
        <v>2019</v>
      </c>
      <c r="K496" t="str">
        <f>IF(TBVendas[[#This Row],[Data da Venda]]=TBVendas[[#This Row],[Data do Pagamento]], "Sim","Não")</f>
        <v>Sim</v>
      </c>
    </row>
    <row r="497" spans="2:11" x14ac:dyDescent="0.25">
      <c r="B497" s="5">
        <v>43695</v>
      </c>
      <c r="C497">
        <v>86657720219</v>
      </c>
      <c r="D497" s="6">
        <v>1267</v>
      </c>
      <c r="E497" s="5">
        <v>43695</v>
      </c>
      <c r="F497" s="5">
        <v>43695</v>
      </c>
      <c r="G497" s="7" t="s">
        <v>7</v>
      </c>
      <c r="H49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97">
        <f>MONTH(TBVendas[[#This Row],[Data da Venda]])</f>
        <v>8</v>
      </c>
      <c r="J497">
        <f>YEAR(TBVendas[[#This Row],[Data da Venda]])</f>
        <v>2019</v>
      </c>
      <c r="K497" t="str">
        <f>IF(TBVendas[[#This Row],[Data da Venda]]=TBVendas[[#This Row],[Data do Pagamento]], "Sim","Não")</f>
        <v>Sim</v>
      </c>
    </row>
    <row r="498" spans="2:11" x14ac:dyDescent="0.25">
      <c r="B498" s="5">
        <v>43695</v>
      </c>
      <c r="C498">
        <v>86657720215</v>
      </c>
      <c r="D498" s="6">
        <v>585</v>
      </c>
      <c r="E498" s="5">
        <v>43725</v>
      </c>
      <c r="F498" s="5">
        <v>43725</v>
      </c>
      <c r="G498" s="7" t="s">
        <v>7</v>
      </c>
      <c r="H49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98">
        <f>MONTH(TBVendas[[#This Row],[Data da Venda]])</f>
        <v>8</v>
      </c>
      <c r="J498">
        <f>YEAR(TBVendas[[#This Row],[Data da Venda]])</f>
        <v>2019</v>
      </c>
      <c r="K498" t="str">
        <f>IF(TBVendas[[#This Row],[Data da Venda]]=TBVendas[[#This Row],[Data do Pagamento]], "Sim","Não")</f>
        <v>Não</v>
      </c>
    </row>
    <row r="499" spans="2:11" x14ac:dyDescent="0.25">
      <c r="B499" s="5">
        <v>43695</v>
      </c>
      <c r="C499">
        <v>86657720218</v>
      </c>
      <c r="D499" s="6">
        <v>1287</v>
      </c>
      <c r="E499" s="5">
        <v>43725</v>
      </c>
      <c r="F499" s="5">
        <v>43725</v>
      </c>
      <c r="G499" s="7" t="s">
        <v>7</v>
      </c>
      <c r="H49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499">
        <f>MONTH(TBVendas[[#This Row],[Data da Venda]])</f>
        <v>8</v>
      </c>
      <c r="J499">
        <f>YEAR(TBVendas[[#This Row],[Data da Venda]])</f>
        <v>2019</v>
      </c>
      <c r="K499" t="str">
        <f>IF(TBVendas[[#This Row],[Data da Venda]]=TBVendas[[#This Row],[Data do Pagamento]], "Sim","Não")</f>
        <v>Não</v>
      </c>
    </row>
    <row r="500" spans="2:11" x14ac:dyDescent="0.25">
      <c r="B500" s="5">
        <v>43696</v>
      </c>
      <c r="C500">
        <v>86657720134</v>
      </c>
      <c r="D500" s="6">
        <v>324</v>
      </c>
      <c r="E500" s="5">
        <v>43696</v>
      </c>
      <c r="F500" s="5">
        <v>43721</v>
      </c>
      <c r="G500" s="7" t="s">
        <v>9</v>
      </c>
      <c r="H500">
        <f ca="1">IF(TBVendas[[#This Row],[Data do Pagamento]]-TBVendas[[#This Row],[Data do Vencimento]]&gt;=0,TBVendas[[#This Row],[Data do Pagamento]]-TBVendas[[#This Row],[Data do Vencimento]],TODAY()-TBVendas[[#This Row],[Data do Vencimento]])</f>
        <v>25</v>
      </c>
      <c r="I500">
        <f>MONTH(TBVendas[[#This Row],[Data da Venda]])</f>
        <v>8</v>
      </c>
      <c r="J500">
        <f>YEAR(TBVendas[[#This Row],[Data da Venda]])</f>
        <v>2019</v>
      </c>
      <c r="K500" t="str">
        <f>IF(TBVendas[[#This Row],[Data da Venda]]=TBVendas[[#This Row],[Data do Pagamento]], "Sim","Não")</f>
        <v>Não</v>
      </c>
    </row>
    <row r="501" spans="2:11" x14ac:dyDescent="0.25">
      <c r="B501" s="5">
        <v>43697</v>
      </c>
      <c r="C501">
        <v>86657720247</v>
      </c>
      <c r="D501" s="6">
        <v>1410</v>
      </c>
      <c r="E501" s="5">
        <v>43697</v>
      </c>
      <c r="F501" s="5">
        <v>43697</v>
      </c>
      <c r="G501" s="7" t="s">
        <v>9</v>
      </c>
      <c r="H50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01">
        <f>MONTH(TBVendas[[#This Row],[Data da Venda]])</f>
        <v>8</v>
      </c>
      <c r="J501">
        <f>YEAR(TBVendas[[#This Row],[Data da Venda]])</f>
        <v>2019</v>
      </c>
      <c r="K501" t="str">
        <f>IF(TBVendas[[#This Row],[Data da Venda]]=TBVendas[[#This Row],[Data do Pagamento]], "Sim","Não")</f>
        <v>Sim</v>
      </c>
    </row>
    <row r="502" spans="2:11" x14ac:dyDescent="0.25">
      <c r="B502" s="5">
        <v>43697</v>
      </c>
      <c r="C502">
        <v>86657720210</v>
      </c>
      <c r="D502" s="6">
        <v>301</v>
      </c>
      <c r="E502" s="5">
        <v>43697</v>
      </c>
      <c r="F502" s="5">
        <v>43717</v>
      </c>
      <c r="G502" s="7" t="s">
        <v>7</v>
      </c>
      <c r="H502">
        <f ca="1">IF(TBVendas[[#This Row],[Data do Pagamento]]-TBVendas[[#This Row],[Data do Vencimento]]&gt;=0,TBVendas[[#This Row],[Data do Pagamento]]-TBVendas[[#This Row],[Data do Vencimento]],TODAY()-TBVendas[[#This Row],[Data do Vencimento]])</f>
        <v>20</v>
      </c>
      <c r="I502">
        <f>MONTH(TBVendas[[#This Row],[Data da Venda]])</f>
        <v>8</v>
      </c>
      <c r="J502">
        <f>YEAR(TBVendas[[#This Row],[Data da Venda]])</f>
        <v>2019</v>
      </c>
      <c r="K502" t="str">
        <f>IF(TBVendas[[#This Row],[Data da Venda]]=TBVendas[[#This Row],[Data do Pagamento]], "Sim","Não")</f>
        <v>Não</v>
      </c>
    </row>
    <row r="503" spans="2:11" x14ac:dyDescent="0.25">
      <c r="B503" s="5">
        <v>43697</v>
      </c>
      <c r="C503">
        <v>86657720246</v>
      </c>
      <c r="D503" s="6">
        <v>1062</v>
      </c>
      <c r="E503" s="5">
        <v>43727</v>
      </c>
      <c r="F503" s="5">
        <v>43727</v>
      </c>
      <c r="G503" s="7" t="s">
        <v>9</v>
      </c>
      <c r="H50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03">
        <f>MONTH(TBVendas[[#This Row],[Data da Venda]])</f>
        <v>8</v>
      </c>
      <c r="J503">
        <f>YEAR(TBVendas[[#This Row],[Data da Venda]])</f>
        <v>2019</v>
      </c>
      <c r="K503" t="str">
        <f>IF(TBVendas[[#This Row],[Data da Venda]]=TBVendas[[#This Row],[Data do Pagamento]], "Sim","Não")</f>
        <v>Não</v>
      </c>
    </row>
    <row r="504" spans="2:11" x14ac:dyDescent="0.25">
      <c r="B504" s="5">
        <v>43697</v>
      </c>
      <c r="C504">
        <v>86657720172</v>
      </c>
      <c r="D504" s="6">
        <v>1040</v>
      </c>
      <c r="E504" s="5">
        <v>43757</v>
      </c>
      <c r="F504" s="5">
        <v>43757</v>
      </c>
      <c r="G504" s="7" t="s">
        <v>7</v>
      </c>
      <c r="H50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04">
        <f>MONTH(TBVendas[[#This Row],[Data da Venda]])</f>
        <v>8</v>
      </c>
      <c r="J504">
        <f>YEAR(TBVendas[[#This Row],[Data da Venda]])</f>
        <v>2019</v>
      </c>
      <c r="K504" t="str">
        <f>IF(TBVendas[[#This Row],[Data da Venda]]=TBVendas[[#This Row],[Data do Pagamento]], "Sim","Não")</f>
        <v>Não</v>
      </c>
    </row>
    <row r="505" spans="2:11" x14ac:dyDescent="0.25">
      <c r="B505" s="5">
        <v>43697</v>
      </c>
      <c r="C505">
        <v>86657720180</v>
      </c>
      <c r="D505" s="6">
        <v>745</v>
      </c>
      <c r="E505" s="5">
        <v>43757</v>
      </c>
      <c r="F505" s="5">
        <v>43766</v>
      </c>
      <c r="G505" s="7" t="s">
        <v>7</v>
      </c>
      <c r="H505">
        <f ca="1">IF(TBVendas[[#This Row],[Data do Pagamento]]-TBVendas[[#This Row],[Data do Vencimento]]&gt;=0,TBVendas[[#This Row],[Data do Pagamento]]-TBVendas[[#This Row],[Data do Vencimento]],TODAY()-TBVendas[[#This Row],[Data do Vencimento]])</f>
        <v>9</v>
      </c>
      <c r="I505">
        <f>MONTH(TBVendas[[#This Row],[Data da Venda]])</f>
        <v>8</v>
      </c>
      <c r="J505">
        <f>YEAR(TBVendas[[#This Row],[Data da Venda]])</f>
        <v>2019</v>
      </c>
      <c r="K505" t="str">
        <f>IF(TBVendas[[#This Row],[Data da Venda]]=TBVendas[[#This Row],[Data do Pagamento]], "Sim","Não")</f>
        <v>Não</v>
      </c>
    </row>
    <row r="506" spans="2:11" x14ac:dyDescent="0.25">
      <c r="B506" s="5">
        <v>43697</v>
      </c>
      <c r="C506">
        <v>86657720062</v>
      </c>
      <c r="D506" s="6">
        <v>143</v>
      </c>
      <c r="E506" s="5">
        <v>43757</v>
      </c>
      <c r="F506" s="5">
        <v>43757</v>
      </c>
      <c r="G506" s="7" t="s">
        <v>8</v>
      </c>
      <c r="H50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06">
        <f>MONTH(TBVendas[[#This Row],[Data da Venda]])</f>
        <v>8</v>
      </c>
      <c r="J506">
        <f>YEAR(TBVendas[[#This Row],[Data da Venda]])</f>
        <v>2019</v>
      </c>
      <c r="K506" t="str">
        <f>IF(TBVendas[[#This Row],[Data da Venda]]=TBVendas[[#This Row],[Data do Pagamento]], "Sim","Não")</f>
        <v>Não</v>
      </c>
    </row>
    <row r="507" spans="2:11" x14ac:dyDescent="0.25">
      <c r="B507" s="5">
        <v>43699</v>
      </c>
      <c r="C507">
        <v>86657720074</v>
      </c>
      <c r="D507" s="6">
        <v>560</v>
      </c>
      <c r="E507" s="5">
        <v>43729</v>
      </c>
      <c r="F507" s="5">
        <v>43729</v>
      </c>
      <c r="G507" s="7" t="s">
        <v>9</v>
      </c>
      <c r="H50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07">
        <f>MONTH(TBVendas[[#This Row],[Data da Venda]])</f>
        <v>8</v>
      </c>
      <c r="J507">
        <f>YEAR(TBVendas[[#This Row],[Data da Venda]])</f>
        <v>2019</v>
      </c>
      <c r="K507" t="str">
        <f>IF(TBVendas[[#This Row],[Data da Venda]]=TBVendas[[#This Row],[Data do Pagamento]], "Sim","Não")</f>
        <v>Não</v>
      </c>
    </row>
    <row r="508" spans="2:11" x14ac:dyDescent="0.25">
      <c r="B508" s="5">
        <v>43700</v>
      </c>
      <c r="C508">
        <v>86657720053</v>
      </c>
      <c r="D508" s="6">
        <v>460</v>
      </c>
      <c r="E508" s="5">
        <v>43700</v>
      </c>
      <c r="F508" s="5">
        <v>43700</v>
      </c>
      <c r="G508" s="7" t="s">
        <v>9</v>
      </c>
      <c r="H50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08">
        <f>MONTH(TBVendas[[#This Row],[Data da Venda]])</f>
        <v>8</v>
      </c>
      <c r="J508">
        <f>YEAR(TBVendas[[#This Row],[Data da Venda]])</f>
        <v>2019</v>
      </c>
      <c r="K508" t="str">
        <f>IF(TBVendas[[#This Row],[Data da Venda]]=TBVendas[[#This Row],[Data do Pagamento]], "Sim","Não")</f>
        <v>Sim</v>
      </c>
    </row>
    <row r="509" spans="2:11" x14ac:dyDescent="0.25">
      <c r="B509" s="5">
        <v>43700</v>
      </c>
      <c r="C509">
        <v>86657720198</v>
      </c>
      <c r="D509" s="6">
        <v>957</v>
      </c>
      <c r="E509" s="5">
        <v>43730</v>
      </c>
      <c r="F509" s="5">
        <v>43745</v>
      </c>
      <c r="G509" s="7" t="s">
        <v>8</v>
      </c>
      <c r="H509">
        <f ca="1">IF(TBVendas[[#This Row],[Data do Pagamento]]-TBVendas[[#This Row],[Data do Vencimento]]&gt;=0,TBVendas[[#This Row],[Data do Pagamento]]-TBVendas[[#This Row],[Data do Vencimento]],TODAY()-TBVendas[[#This Row],[Data do Vencimento]])</f>
        <v>15</v>
      </c>
      <c r="I509">
        <f>MONTH(TBVendas[[#This Row],[Data da Venda]])</f>
        <v>8</v>
      </c>
      <c r="J509">
        <f>YEAR(TBVendas[[#This Row],[Data da Venda]])</f>
        <v>2019</v>
      </c>
      <c r="K509" t="str">
        <f>IF(TBVendas[[#This Row],[Data da Venda]]=TBVendas[[#This Row],[Data do Pagamento]], "Sim","Não")</f>
        <v>Não</v>
      </c>
    </row>
    <row r="510" spans="2:11" x14ac:dyDescent="0.25">
      <c r="B510" s="5">
        <v>43701</v>
      </c>
      <c r="C510">
        <v>86657720168</v>
      </c>
      <c r="D510" s="6">
        <v>1186</v>
      </c>
      <c r="E510" s="5">
        <v>43701</v>
      </c>
      <c r="F510" s="5">
        <v>43701</v>
      </c>
      <c r="G510" s="7" t="s">
        <v>8</v>
      </c>
      <c r="H51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10">
        <f>MONTH(TBVendas[[#This Row],[Data da Venda]])</f>
        <v>8</v>
      </c>
      <c r="J510">
        <f>YEAR(TBVendas[[#This Row],[Data da Venda]])</f>
        <v>2019</v>
      </c>
      <c r="K510" t="str">
        <f>IF(TBVendas[[#This Row],[Data da Venda]]=TBVendas[[#This Row],[Data do Pagamento]], "Sim","Não")</f>
        <v>Sim</v>
      </c>
    </row>
    <row r="511" spans="2:11" x14ac:dyDescent="0.25">
      <c r="B511" s="5">
        <v>43701</v>
      </c>
      <c r="C511">
        <v>86657720158</v>
      </c>
      <c r="D511" s="6">
        <v>540</v>
      </c>
      <c r="E511" s="5">
        <v>43701</v>
      </c>
      <c r="F511" s="5">
        <v>43701</v>
      </c>
      <c r="G511" s="7" t="s">
        <v>9</v>
      </c>
      <c r="H51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11">
        <f>MONTH(TBVendas[[#This Row],[Data da Venda]])</f>
        <v>8</v>
      </c>
      <c r="J511">
        <f>YEAR(TBVendas[[#This Row],[Data da Venda]])</f>
        <v>2019</v>
      </c>
      <c r="K511" t="str">
        <f>IF(TBVendas[[#This Row],[Data da Venda]]=TBVendas[[#This Row],[Data do Pagamento]], "Sim","Não")</f>
        <v>Sim</v>
      </c>
    </row>
    <row r="512" spans="2:11" x14ac:dyDescent="0.25">
      <c r="B512" s="5">
        <v>43701</v>
      </c>
      <c r="C512">
        <v>86657720185</v>
      </c>
      <c r="D512" s="6">
        <v>675</v>
      </c>
      <c r="E512" s="5">
        <v>43731</v>
      </c>
      <c r="F512" s="5">
        <v>43731</v>
      </c>
      <c r="G512" s="7" t="s">
        <v>8</v>
      </c>
      <c r="H51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12">
        <f>MONTH(TBVendas[[#This Row],[Data da Venda]])</f>
        <v>8</v>
      </c>
      <c r="J512">
        <f>YEAR(TBVendas[[#This Row],[Data da Venda]])</f>
        <v>2019</v>
      </c>
      <c r="K512" t="str">
        <f>IF(TBVendas[[#This Row],[Data da Venda]]=TBVendas[[#This Row],[Data do Pagamento]], "Sim","Não")</f>
        <v>Não</v>
      </c>
    </row>
    <row r="513" spans="2:11" x14ac:dyDescent="0.25">
      <c r="B513" s="5">
        <v>43701</v>
      </c>
      <c r="C513">
        <v>86657720179</v>
      </c>
      <c r="D513" s="6">
        <v>301</v>
      </c>
      <c r="E513" s="5">
        <v>43761</v>
      </c>
      <c r="F513" s="5">
        <v>43761</v>
      </c>
      <c r="G513" s="7" t="s">
        <v>8</v>
      </c>
      <c r="H51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13">
        <f>MONTH(TBVendas[[#This Row],[Data da Venda]])</f>
        <v>8</v>
      </c>
      <c r="J513">
        <f>YEAR(TBVendas[[#This Row],[Data da Venda]])</f>
        <v>2019</v>
      </c>
      <c r="K513" t="str">
        <f>IF(TBVendas[[#This Row],[Data da Venda]]=TBVendas[[#This Row],[Data do Pagamento]], "Sim","Não")</f>
        <v>Não</v>
      </c>
    </row>
    <row r="514" spans="2:11" x14ac:dyDescent="0.25">
      <c r="B514" s="5">
        <v>43703</v>
      </c>
      <c r="C514">
        <v>86657720139</v>
      </c>
      <c r="D514" s="6">
        <v>1058</v>
      </c>
      <c r="E514" s="5">
        <v>43733</v>
      </c>
      <c r="F514" s="5">
        <v>43733</v>
      </c>
      <c r="G514" s="7" t="s">
        <v>8</v>
      </c>
      <c r="H51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14">
        <f>MONTH(TBVendas[[#This Row],[Data da Venda]])</f>
        <v>8</v>
      </c>
      <c r="J514">
        <f>YEAR(TBVendas[[#This Row],[Data da Venda]])</f>
        <v>2019</v>
      </c>
      <c r="K514" t="str">
        <f>IF(TBVendas[[#This Row],[Data da Venda]]=TBVendas[[#This Row],[Data do Pagamento]], "Sim","Não")</f>
        <v>Não</v>
      </c>
    </row>
    <row r="515" spans="2:11" x14ac:dyDescent="0.25">
      <c r="B515" s="5">
        <v>43703</v>
      </c>
      <c r="C515">
        <v>86657720179</v>
      </c>
      <c r="D515" s="6">
        <v>309</v>
      </c>
      <c r="E515" s="5">
        <v>43733</v>
      </c>
      <c r="F515" s="5">
        <v>43733</v>
      </c>
      <c r="G515" s="7" t="s">
        <v>7</v>
      </c>
      <c r="H51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15">
        <f>MONTH(TBVendas[[#This Row],[Data da Venda]])</f>
        <v>8</v>
      </c>
      <c r="J515">
        <f>YEAR(TBVendas[[#This Row],[Data da Venda]])</f>
        <v>2019</v>
      </c>
      <c r="K515" t="str">
        <f>IF(TBVendas[[#This Row],[Data da Venda]]=TBVendas[[#This Row],[Data do Pagamento]], "Sim","Não")</f>
        <v>Não</v>
      </c>
    </row>
    <row r="516" spans="2:11" x14ac:dyDescent="0.25">
      <c r="B516" s="5">
        <v>43705</v>
      </c>
      <c r="C516">
        <v>86657720119</v>
      </c>
      <c r="D516" s="6">
        <v>494</v>
      </c>
      <c r="E516" s="5">
        <v>43735</v>
      </c>
      <c r="F516" s="5">
        <v>43735</v>
      </c>
      <c r="G516" s="7" t="s">
        <v>7</v>
      </c>
      <c r="H51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16">
        <f>MONTH(TBVendas[[#This Row],[Data da Venda]])</f>
        <v>8</v>
      </c>
      <c r="J516">
        <f>YEAR(TBVendas[[#This Row],[Data da Venda]])</f>
        <v>2019</v>
      </c>
      <c r="K516" t="str">
        <f>IF(TBVendas[[#This Row],[Data da Venda]]=TBVendas[[#This Row],[Data do Pagamento]], "Sim","Não")</f>
        <v>Não</v>
      </c>
    </row>
    <row r="517" spans="2:11" x14ac:dyDescent="0.25">
      <c r="B517" s="5">
        <v>43705</v>
      </c>
      <c r="C517">
        <v>86657720094</v>
      </c>
      <c r="D517" s="6">
        <v>1255</v>
      </c>
      <c r="E517" s="5">
        <v>43735</v>
      </c>
      <c r="F517" s="5">
        <v>43735</v>
      </c>
      <c r="G517" s="7" t="s">
        <v>7</v>
      </c>
      <c r="H51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17">
        <f>MONTH(TBVendas[[#This Row],[Data da Venda]])</f>
        <v>8</v>
      </c>
      <c r="J517">
        <f>YEAR(TBVendas[[#This Row],[Data da Venda]])</f>
        <v>2019</v>
      </c>
      <c r="K517" t="str">
        <f>IF(TBVendas[[#This Row],[Data da Venda]]=TBVendas[[#This Row],[Data do Pagamento]], "Sim","Não")</f>
        <v>Não</v>
      </c>
    </row>
    <row r="518" spans="2:11" x14ac:dyDescent="0.25">
      <c r="B518" s="5">
        <v>43707</v>
      </c>
      <c r="C518">
        <v>86657720231</v>
      </c>
      <c r="D518" s="6">
        <v>955</v>
      </c>
      <c r="E518" s="5">
        <v>43737</v>
      </c>
      <c r="F518" s="5">
        <v>43737</v>
      </c>
      <c r="G518" s="7" t="s">
        <v>9</v>
      </c>
      <c r="H51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18">
        <f>MONTH(TBVendas[[#This Row],[Data da Venda]])</f>
        <v>8</v>
      </c>
      <c r="J518">
        <f>YEAR(TBVendas[[#This Row],[Data da Venda]])</f>
        <v>2019</v>
      </c>
      <c r="K518" t="str">
        <f>IF(TBVendas[[#This Row],[Data da Venda]]=TBVendas[[#This Row],[Data do Pagamento]], "Sim","Não")</f>
        <v>Não</v>
      </c>
    </row>
    <row r="519" spans="2:11" x14ac:dyDescent="0.25">
      <c r="B519" s="5">
        <v>43707</v>
      </c>
      <c r="C519">
        <v>86657720213</v>
      </c>
      <c r="D519" s="6">
        <v>194</v>
      </c>
      <c r="E519" s="5">
        <v>43767</v>
      </c>
      <c r="F519" s="5">
        <v>43767</v>
      </c>
      <c r="G519" s="7" t="s">
        <v>9</v>
      </c>
      <c r="H51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19">
        <f>MONTH(TBVendas[[#This Row],[Data da Venda]])</f>
        <v>8</v>
      </c>
      <c r="J519">
        <f>YEAR(TBVendas[[#This Row],[Data da Venda]])</f>
        <v>2019</v>
      </c>
      <c r="K519" t="str">
        <f>IF(TBVendas[[#This Row],[Data da Venda]]=TBVendas[[#This Row],[Data do Pagamento]], "Sim","Não")</f>
        <v>Não</v>
      </c>
    </row>
    <row r="520" spans="2:11" x14ac:dyDescent="0.25">
      <c r="B520" s="5">
        <v>43707</v>
      </c>
      <c r="C520">
        <v>86657720162</v>
      </c>
      <c r="D520" s="6">
        <v>1483</v>
      </c>
      <c r="E520" s="5">
        <v>43767</v>
      </c>
      <c r="F520" s="5">
        <v>43767</v>
      </c>
      <c r="G520" s="7" t="s">
        <v>7</v>
      </c>
      <c r="H52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20">
        <f>MONTH(TBVendas[[#This Row],[Data da Venda]])</f>
        <v>8</v>
      </c>
      <c r="J520">
        <f>YEAR(TBVendas[[#This Row],[Data da Venda]])</f>
        <v>2019</v>
      </c>
      <c r="K520" t="str">
        <f>IF(TBVendas[[#This Row],[Data da Venda]]=TBVendas[[#This Row],[Data do Pagamento]], "Sim","Não")</f>
        <v>Não</v>
      </c>
    </row>
    <row r="521" spans="2:11" x14ac:dyDescent="0.25">
      <c r="B521" s="5">
        <v>43707</v>
      </c>
      <c r="C521">
        <v>86657720214</v>
      </c>
      <c r="D521" s="6">
        <v>1478</v>
      </c>
      <c r="E521" s="5">
        <v>43767</v>
      </c>
      <c r="F521" s="5">
        <v>43792</v>
      </c>
      <c r="G521" s="7" t="s">
        <v>9</v>
      </c>
      <c r="H521">
        <f ca="1">IF(TBVendas[[#This Row],[Data do Pagamento]]-TBVendas[[#This Row],[Data do Vencimento]]&gt;=0,TBVendas[[#This Row],[Data do Pagamento]]-TBVendas[[#This Row],[Data do Vencimento]],TODAY()-TBVendas[[#This Row],[Data do Vencimento]])</f>
        <v>25</v>
      </c>
      <c r="I521">
        <f>MONTH(TBVendas[[#This Row],[Data da Venda]])</f>
        <v>8</v>
      </c>
      <c r="J521">
        <f>YEAR(TBVendas[[#This Row],[Data da Venda]])</f>
        <v>2019</v>
      </c>
      <c r="K521" t="str">
        <f>IF(TBVendas[[#This Row],[Data da Venda]]=TBVendas[[#This Row],[Data do Pagamento]], "Sim","Não")</f>
        <v>Não</v>
      </c>
    </row>
    <row r="522" spans="2:11" x14ac:dyDescent="0.25">
      <c r="B522" s="5">
        <v>43707</v>
      </c>
      <c r="C522">
        <v>86657720073</v>
      </c>
      <c r="D522" s="6">
        <v>713</v>
      </c>
      <c r="E522" s="5">
        <v>43797</v>
      </c>
      <c r="F522" s="5">
        <v>43797</v>
      </c>
      <c r="G522" s="7" t="s">
        <v>9</v>
      </c>
      <c r="H52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22">
        <f>MONTH(TBVendas[[#This Row],[Data da Venda]])</f>
        <v>8</v>
      </c>
      <c r="J522">
        <f>YEAR(TBVendas[[#This Row],[Data da Venda]])</f>
        <v>2019</v>
      </c>
      <c r="K522" t="str">
        <f>IF(TBVendas[[#This Row],[Data da Venda]]=TBVendas[[#This Row],[Data do Pagamento]], "Sim","Não")</f>
        <v>Não</v>
      </c>
    </row>
    <row r="523" spans="2:11" x14ac:dyDescent="0.25">
      <c r="B523" s="5">
        <v>43708</v>
      </c>
      <c r="C523">
        <v>86657720056</v>
      </c>
      <c r="D523" s="6">
        <v>1421</v>
      </c>
      <c r="E523" s="5">
        <v>43708</v>
      </c>
      <c r="F523" s="5">
        <v>43729</v>
      </c>
      <c r="G523" s="7" t="s">
        <v>8</v>
      </c>
      <c r="H523">
        <f ca="1">IF(TBVendas[[#This Row],[Data do Pagamento]]-TBVendas[[#This Row],[Data do Vencimento]]&gt;=0,TBVendas[[#This Row],[Data do Pagamento]]-TBVendas[[#This Row],[Data do Vencimento]],TODAY()-TBVendas[[#This Row],[Data do Vencimento]])</f>
        <v>21</v>
      </c>
      <c r="I523">
        <f>MONTH(TBVendas[[#This Row],[Data da Venda]])</f>
        <v>8</v>
      </c>
      <c r="J523">
        <f>YEAR(TBVendas[[#This Row],[Data da Venda]])</f>
        <v>2019</v>
      </c>
      <c r="K523" t="str">
        <f>IF(TBVendas[[#This Row],[Data da Venda]]=TBVendas[[#This Row],[Data do Pagamento]], "Sim","Não")</f>
        <v>Não</v>
      </c>
    </row>
    <row r="524" spans="2:11" x14ac:dyDescent="0.25">
      <c r="B524" s="5">
        <v>43708</v>
      </c>
      <c r="C524">
        <v>86657720192</v>
      </c>
      <c r="D524" s="6">
        <v>1220</v>
      </c>
      <c r="E524" s="5">
        <v>43738</v>
      </c>
      <c r="F524" s="5">
        <v>43738</v>
      </c>
      <c r="G524" s="7" t="s">
        <v>8</v>
      </c>
      <c r="H52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24">
        <f>MONTH(TBVendas[[#This Row],[Data da Venda]])</f>
        <v>8</v>
      </c>
      <c r="J524">
        <f>YEAR(TBVendas[[#This Row],[Data da Venda]])</f>
        <v>2019</v>
      </c>
      <c r="K524" t="str">
        <f>IF(TBVendas[[#This Row],[Data da Venda]]=TBVendas[[#This Row],[Data do Pagamento]], "Sim","Não")</f>
        <v>Não</v>
      </c>
    </row>
    <row r="525" spans="2:11" x14ac:dyDescent="0.25">
      <c r="B525" s="5">
        <v>43709</v>
      </c>
      <c r="C525">
        <v>86657720196</v>
      </c>
      <c r="D525" s="6">
        <v>477</v>
      </c>
      <c r="E525" s="5">
        <v>43709</v>
      </c>
      <c r="F525" s="5">
        <v>43709</v>
      </c>
      <c r="G525" s="7" t="s">
        <v>7</v>
      </c>
      <c r="H52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25">
        <f>MONTH(TBVendas[[#This Row],[Data da Venda]])</f>
        <v>9</v>
      </c>
      <c r="J525">
        <f>YEAR(TBVendas[[#This Row],[Data da Venda]])</f>
        <v>2019</v>
      </c>
      <c r="K525" t="str">
        <f>IF(TBVendas[[#This Row],[Data da Venda]]=TBVendas[[#This Row],[Data do Pagamento]], "Sim","Não")</f>
        <v>Sim</v>
      </c>
    </row>
    <row r="526" spans="2:11" x14ac:dyDescent="0.25">
      <c r="B526" s="5">
        <v>43709</v>
      </c>
      <c r="C526">
        <v>86657720166</v>
      </c>
      <c r="D526" s="6">
        <v>1408</v>
      </c>
      <c r="E526" s="5">
        <v>43769</v>
      </c>
      <c r="F526" s="5">
        <v>43769</v>
      </c>
      <c r="G526" s="7" t="s">
        <v>8</v>
      </c>
      <c r="H52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26">
        <f>MONTH(TBVendas[[#This Row],[Data da Venda]])</f>
        <v>9</v>
      </c>
      <c r="J526">
        <f>YEAR(TBVendas[[#This Row],[Data da Venda]])</f>
        <v>2019</v>
      </c>
      <c r="K526" t="str">
        <f>IF(TBVendas[[#This Row],[Data da Venda]]=TBVendas[[#This Row],[Data do Pagamento]], "Sim","Não")</f>
        <v>Não</v>
      </c>
    </row>
    <row r="527" spans="2:11" x14ac:dyDescent="0.25">
      <c r="B527" s="5">
        <v>43709</v>
      </c>
      <c r="C527">
        <v>86657720150</v>
      </c>
      <c r="D527" s="6">
        <v>766</v>
      </c>
      <c r="E527" s="5">
        <v>43799</v>
      </c>
      <c r="F527" s="5">
        <v>43799</v>
      </c>
      <c r="G527" s="7" t="s">
        <v>7</v>
      </c>
      <c r="H52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27">
        <f>MONTH(TBVendas[[#This Row],[Data da Venda]])</f>
        <v>9</v>
      </c>
      <c r="J527">
        <f>YEAR(TBVendas[[#This Row],[Data da Venda]])</f>
        <v>2019</v>
      </c>
      <c r="K527" t="str">
        <f>IF(TBVendas[[#This Row],[Data da Venda]]=TBVendas[[#This Row],[Data do Pagamento]], "Sim","Não")</f>
        <v>Não</v>
      </c>
    </row>
    <row r="528" spans="2:11" x14ac:dyDescent="0.25">
      <c r="B528" s="5">
        <v>43710</v>
      </c>
      <c r="C528">
        <v>86657720163</v>
      </c>
      <c r="D528" s="6">
        <v>1155</v>
      </c>
      <c r="E528" s="5">
        <v>43740</v>
      </c>
      <c r="F528" s="5">
        <v>43771</v>
      </c>
      <c r="G528" s="7" t="s">
        <v>7</v>
      </c>
      <c r="H528">
        <f ca="1">IF(TBVendas[[#This Row],[Data do Pagamento]]-TBVendas[[#This Row],[Data do Vencimento]]&gt;=0,TBVendas[[#This Row],[Data do Pagamento]]-TBVendas[[#This Row],[Data do Vencimento]],TODAY()-TBVendas[[#This Row],[Data do Vencimento]])</f>
        <v>31</v>
      </c>
      <c r="I528">
        <f>MONTH(TBVendas[[#This Row],[Data da Venda]])</f>
        <v>9</v>
      </c>
      <c r="J528">
        <f>YEAR(TBVendas[[#This Row],[Data da Venda]])</f>
        <v>2019</v>
      </c>
      <c r="K528" t="str">
        <f>IF(TBVendas[[#This Row],[Data da Venda]]=TBVendas[[#This Row],[Data do Pagamento]], "Sim","Não")</f>
        <v>Não</v>
      </c>
    </row>
    <row r="529" spans="2:11" x14ac:dyDescent="0.25">
      <c r="B529" s="5">
        <v>43710</v>
      </c>
      <c r="C529">
        <v>86657720069</v>
      </c>
      <c r="D529" s="6">
        <v>1006</v>
      </c>
      <c r="E529" s="5">
        <v>43770</v>
      </c>
      <c r="F529" s="5">
        <v>43770</v>
      </c>
      <c r="G529" s="7" t="s">
        <v>8</v>
      </c>
      <c r="H52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29">
        <f>MONTH(TBVendas[[#This Row],[Data da Venda]])</f>
        <v>9</v>
      </c>
      <c r="J529">
        <f>YEAR(TBVendas[[#This Row],[Data da Venda]])</f>
        <v>2019</v>
      </c>
      <c r="K529" t="str">
        <f>IF(TBVendas[[#This Row],[Data da Venda]]=TBVendas[[#This Row],[Data do Pagamento]], "Sim","Não")</f>
        <v>Não</v>
      </c>
    </row>
    <row r="530" spans="2:11" x14ac:dyDescent="0.25">
      <c r="B530" s="5">
        <v>43710</v>
      </c>
      <c r="C530">
        <v>86657720241</v>
      </c>
      <c r="D530" s="6">
        <v>157</v>
      </c>
      <c r="E530" s="5">
        <v>43800</v>
      </c>
      <c r="F530" s="5">
        <v>43823</v>
      </c>
      <c r="G530" s="7" t="s">
        <v>9</v>
      </c>
      <c r="H530">
        <f ca="1">IF(TBVendas[[#This Row],[Data do Pagamento]]-TBVendas[[#This Row],[Data do Vencimento]]&gt;=0,TBVendas[[#This Row],[Data do Pagamento]]-TBVendas[[#This Row],[Data do Vencimento]],TODAY()-TBVendas[[#This Row],[Data do Vencimento]])</f>
        <v>23</v>
      </c>
      <c r="I530">
        <f>MONTH(TBVendas[[#This Row],[Data da Venda]])</f>
        <v>9</v>
      </c>
      <c r="J530">
        <f>YEAR(TBVendas[[#This Row],[Data da Venda]])</f>
        <v>2019</v>
      </c>
      <c r="K530" t="str">
        <f>IF(TBVendas[[#This Row],[Data da Venda]]=TBVendas[[#This Row],[Data do Pagamento]], "Sim","Não")</f>
        <v>Não</v>
      </c>
    </row>
    <row r="531" spans="2:11" x14ac:dyDescent="0.25">
      <c r="B531" s="5">
        <v>43711</v>
      </c>
      <c r="C531">
        <v>86657720229</v>
      </c>
      <c r="D531" s="6">
        <v>1286</v>
      </c>
      <c r="E531" s="5">
        <v>43741</v>
      </c>
      <c r="F531" s="5">
        <v>43741</v>
      </c>
      <c r="G531" s="7" t="s">
        <v>8</v>
      </c>
      <c r="H53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31">
        <f>MONTH(TBVendas[[#This Row],[Data da Venda]])</f>
        <v>9</v>
      </c>
      <c r="J531">
        <f>YEAR(TBVendas[[#This Row],[Data da Venda]])</f>
        <v>2019</v>
      </c>
      <c r="K531" t="str">
        <f>IF(TBVendas[[#This Row],[Data da Venda]]=TBVendas[[#This Row],[Data do Pagamento]], "Sim","Não")</f>
        <v>Não</v>
      </c>
    </row>
    <row r="532" spans="2:11" x14ac:dyDescent="0.25">
      <c r="B532" s="5">
        <v>43711</v>
      </c>
      <c r="C532">
        <v>86657720152</v>
      </c>
      <c r="D532" s="6">
        <v>60</v>
      </c>
      <c r="E532" s="5">
        <v>43771</v>
      </c>
      <c r="F532" s="5">
        <v>43771</v>
      </c>
      <c r="G532" s="7" t="s">
        <v>8</v>
      </c>
      <c r="H53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32">
        <f>MONTH(TBVendas[[#This Row],[Data da Venda]])</f>
        <v>9</v>
      </c>
      <c r="J532">
        <f>YEAR(TBVendas[[#This Row],[Data da Venda]])</f>
        <v>2019</v>
      </c>
      <c r="K532" t="str">
        <f>IF(TBVendas[[#This Row],[Data da Venda]]=TBVendas[[#This Row],[Data do Pagamento]], "Sim","Não")</f>
        <v>Não</v>
      </c>
    </row>
    <row r="533" spans="2:11" x14ac:dyDescent="0.25">
      <c r="B533" s="5">
        <v>43712</v>
      </c>
      <c r="C533">
        <v>86657720053</v>
      </c>
      <c r="D533" s="6">
        <v>503</v>
      </c>
      <c r="E533" s="5">
        <v>43712</v>
      </c>
      <c r="F533" s="5">
        <v>43712</v>
      </c>
      <c r="G533" s="7" t="s">
        <v>9</v>
      </c>
      <c r="H53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33">
        <f>MONTH(TBVendas[[#This Row],[Data da Venda]])</f>
        <v>9</v>
      </c>
      <c r="J533">
        <f>YEAR(TBVendas[[#This Row],[Data da Venda]])</f>
        <v>2019</v>
      </c>
      <c r="K533" t="str">
        <f>IF(TBVendas[[#This Row],[Data da Venda]]=TBVendas[[#This Row],[Data do Pagamento]], "Sim","Não")</f>
        <v>Sim</v>
      </c>
    </row>
    <row r="534" spans="2:11" x14ac:dyDescent="0.25">
      <c r="B534" s="5">
        <v>43714</v>
      </c>
      <c r="C534">
        <v>86657720102</v>
      </c>
      <c r="D534" s="6">
        <v>729</v>
      </c>
      <c r="E534" s="5">
        <v>43744</v>
      </c>
      <c r="F534" s="5">
        <v>43744</v>
      </c>
      <c r="G534" s="7" t="s">
        <v>9</v>
      </c>
      <c r="H53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34">
        <f>MONTH(TBVendas[[#This Row],[Data da Venda]])</f>
        <v>9</v>
      </c>
      <c r="J534">
        <f>YEAR(TBVendas[[#This Row],[Data da Venda]])</f>
        <v>2019</v>
      </c>
      <c r="K534" t="str">
        <f>IF(TBVendas[[#This Row],[Data da Venda]]=TBVendas[[#This Row],[Data do Pagamento]], "Sim","Não")</f>
        <v>Não</v>
      </c>
    </row>
    <row r="535" spans="2:11" x14ac:dyDescent="0.25">
      <c r="B535" s="5">
        <v>43714</v>
      </c>
      <c r="C535">
        <v>86657720209</v>
      </c>
      <c r="D535" s="6">
        <v>187</v>
      </c>
      <c r="E535" s="5">
        <v>43774</v>
      </c>
      <c r="F535" s="5">
        <v>43810</v>
      </c>
      <c r="G535" s="7" t="s">
        <v>9</v>
      </c>
      <c r="H535">
        <f ca="1">IF(TBVendas[[#This Row],[Data do Pagamento]]-TBVendas[[#This Row],[Data do Vencimento]]&gt;=0,TBVendas[[#This Row],[Data do Pagamento]]-TBVendas[[#This Row],[Data do Vencimento]],TODAY()-TBVendas[[#This Row],[Data do Vencimento]])</f>
        <v>36</v>
      </c>
      <c r="I535">
        <f>MONTH(TBVendas[[#This Row],[Data da Venda]])</f>
        <v>9</v>
      </c>
      <c r="J535">
        <f>YEAR(TBVendas[[#This Row],[Data da Venda]])</f>
        <v>2019</v>
      </c>
      <c r="K535" t="str">
        <f>IF(TBVendas[[#This Row],[Data da Venda]]=TBVendas[[#This Row],[Data do Pagamento]], "Sim","Não")</f>
        <v>Não</v>
      </c>
    </row>
    <row r="536" spans="2:11" x14ac:dyDescent="0.25">
      <c r="B536" s="5">
        <v>43714</v>
      </c>
      <c r="C536">
        <v>86657720116</v>
      </c>
      <c r="D536" s="6">
        <v>1049</v>
      </c>
      <c r="E536" s="5">
        <v>43804</v>
      </c>
      <c r="F536" s="5">
        <v>43829</v>
      </c>
      <c r="G536" s="7" t="s">
        <v>7</v>
      </c>
      <c r="H536">
        <f ca="1">IF(TBVendas[[#This Row],[Data do Pagamento]]-TBVendas[[#This Row],[Data do Vencimento]]&gt;=0,TBVendas[[#This Row],[Data do Pagamento]]-TBVendas[[#This Row],[Data do Vencimento]],TODAY()-TBVendas[[#This Row],[Data do Vencimento]])</f>
        <v>25</v>
      </c>
      <c r="I536">
        <f>MONTH(TBVendas[[#This Row],[Data da Venda]])</f>
        <v>9</v>
      </c>
      <c r="J536">
        <f>YEAR(TBVendas[[#This Row],[Data da Venda]])</f>
        <v>2019</v>
      </c>
      <c r="K536" t="str">
        <f>IF(TBVendas[[#This Row],[Data da Venda]]=TBVendas[[#This Row],[Data do Pagamento]], "Sim","Não")</f>
        <v>Não</v>
      </c>
    </row>
    <row r="537" spans="2:11" x14ac:dyDescent="0.25">
      <c r="B537" s="5">
        <v>43715</v>
      </c>
      <c r="C537">
        <v>86657720052</v>
      </c>
      <c r="D537" s="6">
        <v>694</v>
      </c>
      <c r="E537" s="5">
        <v>43775</v>
      </c>
      <c r="F537" s="5">
        <v>43775</v>
      </c>
      <c r="G537" s="7" t="s">
        <v>7</v>
      </c>
      <c r="H53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37">
        <f>MONTH(TBVendas[[#This Row],[Data da Venda]])</f>
        <v>9</v>
      </c>
      <c r="J537">
        <f>YEAR(TBVendas[[#This Row],[Data da Venda]])</f>
        <v>2019</v>
      </c>
      <c r="K537" t="str">
        <f>IF(TBVendas[[#This Row],[Data da Venda]]=TBVendas[[#This Row],[Data do Pagamento]], "Sim","Não")</f>
        <v>Não</v>
      </c>
    </row>
    <row r="538" spans="2:11" x14ac:dyDescent="0.25">
      <c r="B538" s="5">
        <v>43715</v>
      </c>
      <c r="C538">
        <v>86657720101</v>
      </c>
      <c r="D538" s="6">
        <v>1295</v>
      </c>
      <c r="E538" s="5">
        <v>43805</v>
      </c>
      <c r="F538" s="5">
        <v>43805</v>
      </c>
      <c r="G538" s="7" t="s">
        <v>7</v>
      </c>
      <c r="H53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38">
        <f>MONTH(TBVendas[[#This Row],[Data da Venda]])</f>
        <v>9</v>
      </c>
      <c r="J538">
        <f>YEAR(TBVendas[[#This Row],[Data da Venda]])</f>
        <v>2019</v>
      </c>
      <c r="K538" t="str">
        <f>IF(TBVendas[[#This Row],[Data da Venda]]=TBVendas[[#This Row],[Data do Pagamento]], "Sim","Não")</f>
        <v>Não</v>
      </c>
    </row>
    <row r="539" spans="2:11" x14ac:dyDescent="0.25">
      <c r="B539" s="5">
        <v>43716</v>
      </c>
      <c r="C539">
        <v>86657720161</v>
      </c>
      <c r="D539" s="6">
        <v>1390</v>
      </c>
      <c r="E539" s="5">
        <v>43716</v>
      </c>
      <c r="F539" s="5">
        <v>43716</v>
      </c>
      <c r="G539" s="7" t="s">
        <v>9</v>
      </c>
      <c r="H53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39">
        <f>MONTH(TBVendas[[#This Row],[Data da Venda]])</f>
        <v>9</v>
      </c>
      <c r="J539">
        <f>YEAR(TBVendas[[#This Row],[Data da Venda]])</f>
        <v>2019</v>
      </c>
      <c r="K539" t="str">
        <f>IF(TBVendas[[#This Row],[Data da Venda]]=TBVendas[[#This Row],[Data do Pagamento]], "Sim","Não")</f>
        <v>Sim</v>
      </c>
    </row>
    <row r="540" spans="2:11" x14ac:dyDescent="0.25">
      <c r="B540" s="5">
        <v>43716</v>
      </c>
      <c r="C540">
        <v>86657720207</v>
      </c>
      <c r="D540" s="6">
        <v>1443</v>
      </c>
      <c r="E540" s="5">
        <v>43776</v>
      </c>
      <c r="F540" s="5">
        <v>43798</v>
      </c>
      <c r="G540" s="7" t="s">
        <v>8</v>
      </c>
      <c r="H540">
        <f ca="1">IF(TBVendas[[#This Row],[Data do Pagamento]]-TBVendas[[#This Row],[Data do Vencimento]]&gt;=0,TBVendas[[#This Row],[Data do Pagamento]]-TBVendas[[#This Row],[Data do Vencimento]],TODAY()-TBVendas[[#This Row],[Data do Vencimento]])</f>
        <v>22</v>
      </c>
      <c r="I540">
        <f>MONTH(TBVendas[[#This Row],[Data da Venda]])</f>
        <v>9</v>
      </c>
      <c r="J540">
        <f>YEAR(TBVendas[[#This Row],[Data da Venda]])</f>
        <v>2019</v>
      </c>
      <c r="K540" t="str">
        <f>IF(TBVendas[[#This Row],[Data da Venda]]=TBVendas[[#This Row],[Data do Pagamento]], "Sim","Não")</f>
        <v>Não</v>
      </c>
    </row>
    <row r="541" spans="2:11" x14ac:dyDescent="0.25">
      <c r="B541" s="5">
        <v>43717</v>
      </c>
      <c r="C541">
        <v>86657720157</v>
      </c>
      <c r="D541" s="6">
        <v>1176</v>
      </c>
      <c r="E541" s="5">
        <v>43747</v>
      </c>
      <c r="F541" s="5">
        <v>43785</v>
      </c>
      <c r="G541" s="7" t="s">
        <v>8</v>
      </c>
      <c r="H541">
        <f ca="1">IF(TBVendas[[#This Row],[Data do Pagamento]]-TBVendas[[#This Row],[Data do Vencimento]]&gt;=0,TBVendas[[#This Row],[Data do Pagamento]]-TBVendas[[#This Row],[Data do Vencimento]],TODAY()-TBVendas[[#This Row],[Data do Vencimento]])</f>
        <v>38</v>
      </c>
      <c r="I541">
        <f>MONTH(TBVendas[[#This Row],[Data da Venda]])</f>
        <v>9</v>
      </c>
      <c r="J541">
        <f>YEAR(TBVendas[[#This Row],[Data da Venda]])</f>
        <v>2019</v>
      </c>
      <c r="K541" t="str">
        <f>IF(TBVendas[[#This Row],[Data da Venda]]=TBVendas[[#This Row],[Data do Pagamento]], "Sim","Não")</f>
        <v>Não</v>
      </c>
    </row>
    <row r="542" spans="2:11" x14ac:dyDescent="0.25">
      <c r="B542" s="5">
        <v>43717</v>
      </c>
      <c r="C542">
        <v>86657720182</v>
      </c>
      <c r="D542" s="6">
        <v>329</v>
      </c>
      <c r="E542" s="5">
        <v>43747</v>
      </c>
      <c r="F542" s="5">
        <v>43747</v>
      </c>
      <c r="G542" s="7" t="s">
        <v>9</v>
      </c>
      <c r="H54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42">
        <f>MONTH(TBVendas[[#This Row],[Data da Venda]])</f>
        <v>9</v>
      </c>
      <c r="J542">
        <f>YEAR(TBVendas[[#This Row],[Data da Venda]])</f>
        <v>2019</v>
      </c>
      <c r="K542" t="str">
        <f>IF(TBVendas[[#This Row],[Data da Venda]]=TBVendas[[#This Row],[Data do Pagamento]], "Sim","Não")</f>
        <v>Não</v>
      </c>
    </row>
    <row r="543" spans="2:11" x14ac:dyDescent="0.25">
      <c r="B543" s="5">
        <v>43717</v>
      </c>
      <c r="C543">
        <v>86657720213</v>
      </c>
      <c r="D543" s="6">
        <v>622</v>
      </c>
      <c r="E543" s="5">
        <v>43777</v>
      </c>
      <c r="F543" s="5">
        <v>43777</v>
      </c>
      <c r="G543" s="7" t="s">
        <v>8</v>
      </c>
      <c r="H54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43">
        <f>MONTH(TBVendas[[#This Row],[Data da Venda]])</f>
        <v>9</v>
      </c>
      <c r="J543">
        <f>YEAR(TBVendas[[#This Row],[Data da Venda]])</f>
        <v>2019</v>
      </c>
      <c r="K543" t="str">
        <f>IF(TBVendas[[#This Row],[Data da Venda]]=TBVendas[[#This Row],[Data do Pagamento]], "Sim","Não")</f>
        <v>Não</v>
      </c>
    </row>
    <row r="544" spans="2:11" x14ac:dyDescent="0.25">
      <c r="B544" s="5">
        <v>43717</v>
      </c>
      <c r="C544">
        <v>86657720254</v>
      </c>
      <c r="D544" s="6">
        <v>555</v>
      </c>
      <c r="E544" s="5">
        <v>43777</v>
      </c>
      <c r="F544" s="5">
        <v>43777</v>
      </c>
      <c r="G544" s="7" t="s">
        <v>9</v>
      </c>
      <c r="H54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44">
        <f>MONTH(TBVendas[[#This Row],[Data da Venda]])</f>
        <v>9</v>
      </c>
      <c r="J544">
        <f>YEAR(TBVendas[[#This Row],[Data da Venda]])</f>
        <v>2019</v>
      </c>
      <c r="K544" t="str">
        <f>IF(TBVendas[[#This Row],[Data da Venda]]=TBVendas[[#This Row],[Data do Pagamento]], "Sim","Não")</f>
        <v>Não</v>
      </c>
    </row>
    <row r="545" spans="2:11" x14ac:dyDescent="0.25">
      <c r="B545" s="5">
        <v>43719</v>
      </c>
      <c r="C545">
        <v>86657720190</v>
      </c>
      <c r="D545" s="6">
        <v>1001</v>
      </c>
      <c r="E545" s="5">
        <v>43749</v>
      </c>
      <c r="F545" s="5">
        <v>43749</v>
      </c>
      <c r="G545" s="7" t="s">
        <v>9</v>
      </c>
      <c r="H54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45">
        <f>MONTH(TBVendas[[#This Row],[Data da Venda]])</f>
        <v>9</v>
      </c>
      <c r="J545">
        <f>YEAR(TBVendas[[#This Row],[Data da Venda]])</f>
        <v>2019</v>
      </c>
      <c r="K545" t="str">
        <f>IF(TBVendas[[#This Row],[Data da Venda]]=TBVendas[[#This Row],[Data do Pagamento]], "Sim","Não")</f>
        <v>Não</v>
      </c>
    </row>
    <row r="546" spans="2:11" x14ac:dyDescent="0.25">
      <c r="B546" s="5">
        <v>43720</v>
      </c>
      <c r="C546">
        <v>86657720075</v>
      </c>
      <c r="D546" s="6">
        <v>85</v>
      </c>
      <c r="E546" s="5">
        <v>43750</v>
      </c>
      <c r="F546" s="5">
        <v>43750</v>
      </c>
      <c r="G546" s="7" t="s">
        <v>9</v>
      </c>
      <c r="H54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46">
        <f>MONTH(TBVendas[[#This Row],[Data da Venda]])</f>
        <v>9</v>
      </c>
      <c r="J546">
        <f>YEAR(TBVendas[[#This Row],[Data da Venda]])</f>
        <v>2019</v>
      </c>
      <c r="K546" t="str">
        <f>IF(TBVendas[[#This Row],[Data da Venda]]=TBVendas[[#This Row],[Data do Pagamento]], "Sim","Não")</f>
        <v>Não</v>
      </c>
    </row>
    <row r="547" spans="2:11" x14ac:dyDescent="0.25">
      <c r="B547" s="5">
        <v>43720</v>
      </c>
      <c r="C547">
        <v>86657720212</v>
      </c>
      <c r="D547" s="6">
        <v>806</v>
      </c>
      <c r="E547" s="5">
        <v>43780</v>
      </c>
      <c r="F547" s="5">
        <v>43806</v>
      </c>
      <c r="G547" s="7" t="s">
        <v>8</v>
      </c>
      <c r="H547">
        <f ca="1">IF(TBVendas[[#This Row],[Data do Pagamento]]-TBVendas[[#This Row],[Data do Vencimento]]&gt;=0,TBVendas[[#This Row],[Data do Pagamento]]-TBVendas[[#This Row],[Data do Vencimento]],TODAY()-TBVendas[[#This Row],[Data do Vencimento]])</f>
        <v>26</v>
      </c>
      <c r="I547">
        <f>MONTH(TBVendas[[#This Row],[Data da Venda]])</f>
        <v>9</v>
      </c>
      <c r="J547">
        <f>YEAR(TBVendas[[#This Row],[Data da Venda]])</f>
        <v>2019</v>
      </c>
      <c r="K547" t="str">
        <f>IF(TBVendas[[#This Row],[Data da Venda]]=TBVendas[[#This Row],[Data do Pagamento]], "Sim","Não")</f>
        <v>Não</v>
      </c>
    </row>
    <row r="548" spans="2:11" x14ac:dyDescent="0.25">
      <c r="B548" s="5">
        <v>43721</v>
      </c>
      <c r="C548">
        <v>86657720178</v>
      </c>
      <c r="D548" s="6">
        <v>1081</v>
      </c>
      <c r="E548" s="5">
        <v>43751</v>
      </c>
      <c r="F548" s="5">
        <v>43751</v>
      </c>
      <c r="G548" s="7" t="s">
        <v>7</v>
      </c>
      <c r="H54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48">
        <f>MONTH(TBVendas[[#This Row],[Data da Venda]])</f>
        <v>9</v>
      </c>
      <c r="J548">
        <f>YEAR(TBVendas[[#This Row],[Data da Venda]])</f>
        <v>2019</v>
      </c>
      <c r="K548" t="str">
        <f>IF(TBVendas[[#This Row],[Data da Venda]]=TBVendas[[#This Row],[Data do Pagamento]], "Sim","Não")</f>
        <v>Não</v>
      </c>
    </row>
    <row r="549" spans="2:11" x14ac:dyDescent="0.25">
      <c r="B549" s="5">
        <v>43721</v>
      </c>
      <c r="C549">
        <v>86657720115</v>
      </c>
      <c r="D549" s="6">
        <v>504</v>
      </c>
      <c r="E549" s="5">
        <v>43781</v>
      </c>
      <c r="F549" s="5">
        <v>43781</v>
      </c>
      <c r="G549" s="7" t="s">
        <v>8</v>
      </c>
      <c r="H54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49">
        <f>MONTH(TBVendas[[#This Row],[Data da Venda]])</f>
        <v>9</v>
      </c>
      <c r="J549">
        <f>YEAR(TBVendas[[#This Row],[Data da Venda]])</f>
        <v>2019</v>
      </c>
      <c r="K549" t="str">
        <f>IF(TBVendas[[#This Row],[Data da Venda]]=TBVendas[[#This Row],[Data do Pagamento]], "Sim","Não")</f>
        <v>Não</v>
      </c>
    </row>
    <row r="550" spans="2:11" x14ac:dyDescent="0.25">
      <c r="B550" s="5">
        <v>43722</v>
      </c>
      <c r="C550">
        <v>86657720245</v>
      </c>
      <c r="D550" s="6">
        <v>1377</v>
      </c>
      <c r="E550" s="5">
        <v>43752</v>
      </c>
      <c r="F550" s="5">
        <v>43789</v>
      </c>
      <c r="G550" s="7" t="s">
        <v>7</v>
      </c>
      <c r="H550">
        <f ca="1">IF(TBVendas[[#This Row],[Data do Pagamento]]-TBVendas[[#This Row],[Data do Vencimento]]&gt;=0,TBVendas[[#This Row],[Data do Pagamento]]-TBVendas[[#This Row],[Data do Vencimento]],TODAY()-TBVendas[[#This Row],[Data do Vencimento]])</f>
        <v>37</v>
      </c>
      <c r="I550">
        <f>MONTH(TBVendas[[#This Row],[Data da Venda]])</f>
        <v>9</v>
      </c>
      <c r="J550">
        <f>YEAR(TBVendas[[#This Row],[Data da Venda]])</f>
        <v>2019</v>
      </c>
      <c r="K550" t="str">
        <f>IF(TBVendas[[#This Row],[Data da Venda]]=TBVendas[[#This Row],[Data do Pagamento]], "Sim","Não")</f>
        <v>Não</v>
      </c>
    </row>
    <row r="551" spans="2:11" x14ac:dyDescent="0.25">
      <c r="B551" s="5">
        <v>43722</v>
      </c>
      <c r="C551">
        <v>86657720137</v>
      </c>
      <c r="D551" s="6">
        <v>1479</v>
      </c>
      <c r="E551" s="5">
        <v>43752</v>
      </c>
      <c r="F551" s="5">
        <v>43752</v>
      </c>
      <c r="G551" s="7" t="s">
        <v>9</v>
      </c>
      <c r="H55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51">
        <f>MONTH(TBVendas[[#This Row],[Data da Venda]])</f>
        <v>9</v>
      </c>
      <c r="J551">
        <f>YEAR(TBVendas[[#This Row],[Data da Venda]])</f>
        <v>2019</v>
      </c>
      <c r="K551" t="str">
        <f>IF(TBVendas[[#This Row],[Data da Venda]]=TBVendas[[#This Row],[Data do Pagamento]], "Sim","Não")</f>
        <v>Não</v>
      </c>
    </row>
    <row r="552" spans="2:11" x14ac:dyDescent="0.25">
      <c r="B552" s="5">
        <v>43723</v>
      </c>
      <c r="C552">
        <v>86657720177</v>
      </c>
      <c r="D552" s="6">
        <v>147</v>
      </c>
      <c r="E552" s="5">
        <v>43723</v>
      </c>
      <c r="F552" s="5">
        <v>43723</v>
      </c>
      <c r="G552" s="7" t="s">
        <v>8</v>
      </c>
      <c r="H55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52">
        <f>MONTH(TBVendas[[#This Row],[Data da Venda]])</f>
        <v>9</v>
      </c>
      <c r="J552">
        <f>YEAR(TBVendas[[#This Row],[Data da Venda]])</f>
        <v>2019</v>
      </c>
      <c r="K552" t="str">
        <f>IF(TBVendas[[#This Row],[Data da Venda]]=TBVendas[[#This Row],[Data do Pagamento]], "Sim","Não")</f>
        <v>Sim</v>
      </c>
    </row>
    <row r="553" spans="2:11" x14ac:dyDescent="0.25">
      <c r="B553" s="5">
        <v>43723</v>
      </c>
      <c r="C553">
        <v>86657720176</v>
      </c>
      <c r="D553" s="6">
        <v>826</v>
      </c>
      <c r="E553" s="5">
        <v>43753</v>
      </c>
      <c r="F553" s="5">
        <v>43753</v>
      </c>
      <c r="G553" s="7" t="s">
        <v>9</v>
      </c>
      <c r="H55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53">
        <f>MONTH(TBVendas[[#This Row],[Data da Venda]])</f>
        <v>9</v>
      </c>
      <c r="J553">
        <f>YEAR(TBVendas[[#This Row],[Data da Venda]])</f>
        <v>2019</v>
      </c>
      <c r="K553" t="str">
        <f>IF(TBVendas[[#This Row],[Data da Venda]]=TBVendas[[#This Row],[Data do Pagamento]], "Sim","Não")</f>
        <v>Não</v>
      </c>
    </row>
    <row r="554" spans="2:11" x14ac:dyDescent="0.25">
      <c r="B554" s="5">
        <v>43724</v>
      </c>
      <c r="C554">
        <v>86657720050</v>
      </c>
      <c r="D554" s="6">
        <v>1180</v>
      </c>
      <c r="E554" s="5">
        <v>43724</v>
      </c>
      <c r="F554" s="5">
        <v>43724</v>
      </c>
      <c r="G554" s="7" t="s">
        <v>8</v>
      </c>
      <c r="H55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54">
        <f>MONTH(TBVendas[[#This Row],[Data da Venda]])</f>
        <v>9</v>
      </c>
      <c r="J554">
        <f>YEAR(TBVendas[[#This Row],[Data da Venda]])</f>
        <v>2019</v>
      </c>
      <c r="K554" t="str">
        <f>IF(TBVendas[[#This Row],[Data da Venda]]=TBVendas[[#This Row],[Data do Pagamento]], "Sim","Não")</f>
        <v>Sim</v>
      </c>
    </row>
    <row r="555" spans="2:11" x14ac:dyDescent="0.25">
      <c r="B555" s="5">
        <v>43724</v>
      </c>
      <c r="C555">
        <v>86657720101</v>
      </c>
      <c r="D555" s="6">
        <v>302</v>
      </c>
      <c r="E555" s="5">
        <v>43754</v>
      </c>
      <c r="F555" s="5">
        <v>43754</v>
      </c>
      <c r="G555" s="7" t="s">
        <v>8</v>
      </c>
      <c r="H55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55">
        <f>MONTH(TBVendas[[#This Row],[Data da Venda]])</f>
        <v>9</v>
      </c>
      <c r="J555">
        <f>YEAR(TBVendas[[#This Row],[Data da Venda]])</f>
        <v>2019</v>
      </c>
      <c r="K555" t="str">
        <f>IF(TBVendas[[#This Row],[Data da Venda]]=TBVendas[[#This Row],[Data do Pagamento]], "Sim","Não")</f>
        <v>Não</v>
      </c>
    </row>
    <row r="556" spans="2:11" x14ac:dyDescent="0.25">
      <c r="B556" s="5">
        <v>43724</v>
      </c>
      <c r="C556">
        <v>86657720176</v>
      </c>
      <c r="D556" s="6">
        <v>351</v>
      </c>
      <c r="E556" s="5">
        <v>43814</v>
      </c>
      <c r="F556" s="5">
        <v>43814</v>
      </c>
      <c r="G556" s="7" t="s">
        <v>9</v>
      </c>
      <c r="H55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56">
        <f>MONTH(TBVendas[[#This Row],[Data da Venda]])</f>
        <v>9</v>
      </c>
      <c r="J556">
        <f>YEAR(TBVendas[[#This Row],[Data da Venda]])</f>
        <v>2019</v>
      </c>
      <c r="K556" t="str">
        <f>IF(TBVendas[[#This Row],[Data da Venda]]=TBVendas[[#This Row],[Data do Pagamento]], "Sim","Não")</f>
        <v>Não</v>
      </c>
    </row>
    <row r="557" spans="2:11" x14ac:dyDescent="0.25">
      <c r="B557" s="5">
        <v>43725</v>
      </c>
      <c r="C557">
        <v>86657720083</v>
      </c>
      <c r="D557" s="6">
        <v>1425</v>
      </c>
      <c r="E557" s="5">
        <v>43785</v>
      </c>
      <c r="F557" s="5">
        <v>43785</v>
      </c>
      <c r="G557" s="7" t="s">
        <v>8</v>
      </c>
      <c r="H55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57">
        <f>MONTH(TBVendas[[#This Row],[Data da Venda]])</f>
        <v>9</v>
      </c>
      <c r="J557">
        <f>YEAR(TBVendas[[#This Row],[Data da Venda]])</f>
        <v>2019</v>
      </c>
      <c r="K557" t="str">
        <f>IF(TBVendas[[#This Row],[Data da Venda]]=TBVendas[[#This Row],[Data do Pagamento]], "Sim","Não")</f>
        <v>Não</v>
      </c>
    </row>
    <row r="558" spans="2:11" x14ac:dyDescent="0.25">
      <c r="B558" s="5">
        <v>43725</v>
      </c>
      <c r="C558">
        <v>86657720183</v>
      </c>
      <c r="D558" s="6">
        <v>815</v>
      </c>
      <c r="E558" s="5">
        <v>43785</v>
      </c>
      <c r="F558" s="5">
        <v>43803</v>
      </c>
      <c r="G558" s="7" t="s">
        <v>9</v>
      </c>
      <c r="H558">
        <f ca="1">IF(TBVendas[[#This Row],[Data do Pagamento]]-TBVendas[[#This Row],[Data do Vencimento]]&gt;=0,TBVendas[[#This Row],[Data do Pagamento]]-TBVendas[[#This Row],[Data do Vencimento]],TODAY()-TBVendas[[#This Row],[Data do Vencimento]])</f>
        <v>18</v>
      </c>
      <c r="I558">
        <f>MONTH(TBVendas[[#This Row],[Data da Venda]])</f>
        <v>9</v>
      </c>
      <c r="J558">
        <f>YEAR(TBVendas[[#This Row],[Data da Venda]])</f>
        <v>2019</v>
      </c>
      <c r="K558" t="str">
        <f>IF(TBVendas[[#This Row],[Data da Venda]]=TBVendas[[#This Row],[Data do Pagamento]], "Sim","Não")</f>
        <v>Não</v>
      </c>
    </row>
    <row r="559" spans="2:11" x14ac:dyDescent="0.25">
      <c r="B559" s="5">
        <v>43727</v>
      </c>
      <c r="C559">
        <v>86657720155</v>
      </c>
      <c r="D559" s="6">
        <v>1285</v>
      </c>
      <c r="E559" s="5">
        <v>43757</v>
      </c>
      <c r="F559" s="5">
        <v>43757</v>
      </c>
      <c r="G559" s="7" t="s">
        <v>8</v>
      </c>
      <c r="H55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59">
        <f>MONTH(TBVendas[[#This Row],[Data da Venda]])</f>
        <v>9</v>
      </c>
      <c r="J559">
        <f>YEAR(TBVendas[[#This Row],[Data da Venda]])</f>
        <v>2019</v>
      </c>
      <c r="K559" t="str">
        <f>IF(TBVendas[[#This Row],[Data da Venda]]=TBVendas[[#This Row],[Data do Pagamento]], "Sim","Não")</f>
        <v>Não</v>
      </c>
    </row>
    <row r="560" spans="2:11" x14ac:dyDescent="0.25">
      <c r="B560" s="5">
        <v>43728</v>
      </c>
      <c r="C560">
        <v>86657720078</v>
      </c>
      <c r="D560" s="6">
        <v>933</v>
      </c>
      <c r="E560" s="5">
        <v>43758</v>
      </c>
      <c r="F560" s="5">
        <v>43758</v>
      </c>
      <c r="G560" s="7" t="s">
        <v>7</v>
      </c>
      <c r="H56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60">
        <f>MONTH(TBVendas[[#This Row],[Data da Venda]])</f>
        <v>9</v>
      </c>
      <c r="J560">
        <f>YEAR(TBVendas[[#This Row],[Data da Venda]])</f>
        <v>2019</v>
      </c>
      <c r="K560" t="str">
        <f>IF(TBVendas[[#This Row],[Data da Venda]]=TBVendas[[#This Row],[Data do Pagamento]], "Sim","Não")</f>
        <v>Não</v>
      </c>
    </row>
    <row r="561" spans="2:11" x14ac:dyDescent="0.25">
      <c r="B561" s="5">
        <v>43729</v>
      </c>
      <c r="C561">
        <v>86657720079</v>
      </c>
      <c r="D561" s="6">
        <v>211</v>
      </c>
      <c r="E561" s="5">
        <v>43729</v>
      </c>
      <c r="F561" s="5">
        <v>43729</v>
      </c>
      <c r="G561" s="7" t="s">
        <v>7</v>
      </c>
      <c r="H56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61">
        <f>MONTH(TBVendas[[#This Row],[Data da Venda]])</f>
        <v>9</v>
      </c>
      <c r="J561">
        <f>YEAR(TBVendas[[#This Row],[Data da Venda]])</f>
        <v>2019</v>
      </c>
      <c r="K561" t="str">
        <f>IF(TBVendas[[#This Row],[Data da Venda]]=TBVendas[[#This Row],[Data do Pagamento]], "Sim","Não")</f>
        <v>Sim</v>
      </c>
    </row>
    <row r="562" spans="2:11" x14ac:dyDescent="0.25">
      <c r="B562" s="5">
        <v>43729</v>
      </c>
      <c r="C562">
        <v>86657720156</v>
      </c>
      <c r="D562" s="6">
        <v>920</v>
      </c>
      <c r="E562" s="5">
        <v>43759</v>
      </c>
      <c r="F562" s="5">
        <v>43759</v>
      </c>
      <c r="G562" s="7" t="s">
        <v>8</v>
      </c>
      <c r="H56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62">
        <f>MONTH(TBVendas[[#This Row],[Data da Venda]])</f>
        <v>9</v>
      </c>
      <c r="J562">
        <f>YEAR(TBVendas[[#This Row],[Data da Venda]])</f>
        <v>2019</v>
      </c>
      <c r="K562" t="str">
        <f>IF(TBVendas[[#This Row],[Data da Venda]]=TBVendas[[#This Row],[Data do Pagamento]], "Sim","Não")</f>
        <v>Não</v>
      </c>
    </row>
    <row r="563" spans="2:11" x14ac:dyDescent="0.25">
      <c r="B563" s="5">
        <v>43729</v>
      </c>
      <c r="C563">
        <v>86657720191</v>
      </c>
      <c r="D563" s="6">
        <v>201</v>
      </c>
      <c r="E563" s="5">
        <v>43759</v>
      </c>
      <c r="F563" s="5">
        <v>43759</v>
      </c>
      <c r="G563" s="7" t="s">
        <v>8</v>
      </c>
      <c r="H56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63">
        <f>MONTH(TBVendas[[#This Row],[Data da Venda]])</f>
        <v>9</v>
      </c>
      <c r="J563">
        <f>YEAR(TBVendas[[#This Row],[Data da Venda]])</f>
        <v>2019</v>
      </c>
      <c r="K563" t="str">
        <f>IF(TBVendas[[#This Row],[Data da Venda]]=TBVendas[[#This Row],[Data do Pagamento]], "Sim","Não")</f>
        <v>Não</v>
      </c>
    </row>
    <row r="564" spans="2:11" x14ac:dyDescent="0.25">
      <c r="B564" s="5">
        <v>43730</v>
      </c>
      <c r="C564">
        <v>86657720175</v>
      </c>
      <c r="D564" s="6">
        <v>577</v>
      </c>
      <c r="E564" s="5">
        <v>43730</v>
      </c>
      <c r="F564" s="5">
        <v>43756</v>
      </c>
      <c r="G564" s="7" t="s">
        <v>8</v>
      </c>
      <c r="H564">
        <f ca="1">IF(TBVendas[[#This Row],[Data do Pagamento]]-TBVendas[[#This Row],[Data do Vencimento]]&gt;=0,TBVendas[[#This Row],[Data do Pagamento]]-TBVendas[[#This Row],[Data do Vencimento]],TODAY()-TBVendas[[#This Row],[Data do Vencimento]])</f>
        <v>26</v>
      </c>
      <c r="I564">
        <f>MONTH(TBVendas[[#This Row],[Data da Venda]])</f>
        <v>9</v>
      </c>
      <c r="J564">
        <f>YEAR(TBVendas[[#This Row],[Data da Venda]])</f>
        <v>2019</v>
      </c>
      <c r="K564" t="str">
        <f>IF(TBVendas[[#This Row],[Data da Venda]]=TBVendas[[#This Row],[Data do Pagamento]], "Sim","Não")</f>
        <v>Não</v>
      </c>
    </row>
    <row r="565" spans="2:11" x14ac:dyDescent="0.25">
      <c r="B565" s="5">
        <v>43730</v>
      </c>
      <c r="C565">
        <v>86657720105</v>
      </c>
      <c r="D565" s="6">
        <v>441</v>
      </c>
      <c r="E565" s="5">
        <v>43730</v>
      </c>
      <c r="F565" s="5">
        <v>43730</v>
      </c>
      <c r="G565" s="7" t="s">
        <v>7</v>
      </c>
      <c r="H56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65">
        <f>MONTH(TBVendas[[#This Row],[Data da Venda]])</f>
        <v>9</v>
      </c>
      <c r="J565">
        <f>YEAR(TBVendas[[#This Row],[Data da Venda]])</f>
        <v>2019</v>
      </c>
      <c r="K565" t="str">
        <f>IF(TBVendas[[#This Row],[Data da Venda]]=TBVendas[[#This Row],[Data do Pagamento]], "Sim","Não")</f>
        <v>Sim</v>
      </c>
    </row>
    <row r="566" spans="2:11" x14ac:dyDescent="0.25">
      <c r="B566" s="5">
        <v>43730</v>
      </c>
      <c r="C566">
        <v>86657720177</v>
      </c>
      <c r="D566" s="6">
        <v>334</v>
      </c>
      <c r="E566" s="5">
        <v>43760</v>
      </c>
      <c r="F566" s="5">
        <v>43760</v>
      </c>
      <c r="G566" s="7" t="s">
        <v>8</v>
      </c>
      <c r="H56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66">
        <f>MONTH(TBVendas[[#This Row],[Data da Venda]])</f>
        <v>9</v>
      </c>
      <c r="J566">
        <f>YEAR(TBVendas[[#This Row],[Data da Venda]])</f>
        <v>2019</v>
      </c>
      <c r="K566" t="str">
        <f>IF(TBVendas[[#This Row],[Data da Venda]]=TBVendas[[#This Row],[Data do Pagamento]], "Sim","Não")</f>
        <v>Não</v>
      </c>
    </row>
    <row r="567" spans="2:11" x14ac:dyDescent="0.25">
      <c r="B567" s="5">
        <v>43731</v>
      </c>
      <c r="C567">
        <v>86657720250</v>
      </c>
      <c r="D567" s="6">
        <v>684</v>
      </c>
      <c r="E567" s="5">
        <v>43731</v>
      </c>
      <c r="F567" s="5">
        <v>43765</v>
      </c>
      <c r="G567" s="7" t="s">
        <v>8</v>
      </c>
      <c r="H567">
        <f ca="1">IF(TBVendas[[#This Row],[Data do Pagamento]]-TBVendas[[#This Row],[Data do Vencimento]]&gt;=0,TBVendas[[#This Row],[Data do Pagamento]]-TBVendas[[#This Row],[Data do Vencimento]],TODAY()-TBVendas[[#This Row],[Data do Vencimento]])</f>
        <v>34</v>
      </c>
      <c r="I567">
        <f>MONTH(TBVendas[[#This Row],[Data da Venda]])</f>
        <v>9</v>
      </c>
      <c r="J567">
        <f>YEAR(TBVendas[[#This Row],[Data da Venda]])</f>
        <v>2019</v>
      </c>
      <c r="K567" t="str">
        <f>IF(TBVendas[[#This Row],[Data da Venda]]=TBVendas[[#This Row],[Data do Pagamento]], "Sim","Não")</f>
        <v>Não</v>
      </c>
    </row>
    <row r="568" spans="2:11" x14ac:dyDescent="0.25">
      <c r="B568" s="5">
        <v>43731</v>
      </c>
      <c r="C568">
        <v>86657720175</v>
      </c>
      <c r="D568" s="6">
        <v>401</v>
      </c>
      <c r="E568" s="5">
        <v>43761</v>
      </c>
      <c r="F568" s="5">
        <v>43761</v>
      </c>
      <c r="G568" s="7" t="s">
        <v>9</v>
      </c>
      <c r="H56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68">
        <f>MONTH(TBVendas[[#This Row],[Data da Venda]])</f>
        <v>9</v>
      </c>
      <c r="J568">
        <f>YEAR(TBVendas[[#This Row],[Data da Venda]])</f>
        <v>2019</v>
      </c>
      <c r="K568" t="str">
        <f>IF(TBVendas[[#This Row],[Data da Venda]]=TBVendas[[#This Row],[Data do Pagamento]], "Sim","Não")</f>
        <v>Não</v>
      </c>
    </row>
    <row r="569" spans="2:11" x14ac:dyDescent="0.25">
      <c r="B569" s="5">
        <v>43731</v>
      </c>
      <c r="C569">
        <v>86657720153</v>
      </c>
      <c r="D569" s="6">
        <v>224</v>
      </c>
      <c r="E569" s="5">
        <v>43761</v>
      </c>
      <c r="F569" s="5">
        <v>43761</v>
      </c>
      <c r="G569" s="7" t="s">
        <v>7</v>
      </c>
      <c r="H56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69">
        <f>MONTH(TBVendas[[#This Row],[Data da Venda]])</f>
        <v>9</v>
      </c>
      <c r="J569">
        <f>YEAR(TBVendas[[#This Row],[Data da Venda]])</f>
        <v>2019</v>
      </c>
      <c r="K569" t="str">
        <f>IF(TBVendas[[#This Row],[Data da Venda]]=TBVendas[[#This Row],[Data do Pagamento]], "Sim","Não")</f>
        <v>Não</v>
      </c>
    </row>
    <row r="570" spans="2:11" x14ac:dyDescent="0.25">
      <c r="B570" s="5">
        <v>43733</v>
      </c>
      <c r="C570">
        <v>86657720151</v>
      </c>
      <c r="D570" s="6">
        <v>448</v>
      </c>
      <c r="E570" s="5">
        <v>43763</v>
      </c>
      <c r="F570" s="5">
        <v>43803</v>
      </c>
      <c r="G570" s="7" t="s">
        <v>9</v>
      </c>
      <c r="H570">
        <f ca="1">IF(TBVendas[[#This Row],[Data do Pagamento]]-TBVendas[[#This Row],[Data do Vencimento]]&gt;=0,TBVendas[[#This Row],[Data do Pagamento]]-TBVendas[[#This Row],[Data do Vencimento]],TODAY()-TBVendas[[#This Row],[Data do Vencimento]])</f>
        <v>40</v>
      </c>
      <c r="I570">
        <f>MONTH(TBVendas[[#This Row],[Data da Venda]])</f>
        <v>9</v>
      </c>
      <c r="J570">
        <f>YEAR(TBVendas[[#This Row],[Data da Venda]])</f>
        <v>2019</v>
      </c>
      <c r="K570" t="str">
        <f>IF(TBVendas[[#This Row],[Data da Venda]]=TBVendas[[#This Row],[Data do Pagamento]], "Sim","Não")</f>
        <v>Não</v>
      </c>
    </row>
    <row r="571" spans="2:11" x14ac:dyDescent="0.25">
      <c r="B571" s="5">
        <v>43733</v>
      </c>
      <c r="C571">
        <v>86657720248</v>
      </c>
      <c r="D571" s="6">
        <v>981</v>
      </c>
      <c r="E571" s="5">
        <v>43793</v>
      </c>
      <c r="F571" s="5">
        <v>43793</v>
      </c>
      <c r="G571" s="7" t="s">
        <v>9</v>
      </c>
      <c r="H57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71">
        <f>MONTH(TBVendas[[#This Row],[Data da Venda]])</f>
        <v>9</v>
      </c>
      <c r="J571">
        <f>YEAR(TBVendas[[#This Row],[Data da Venda]])</f>
        <v>2019</v>
      </c>
      <c r="K571" t="str">
        <f>IF(TBVendas[[#This Row],[Data da Venda]]=TBVendas[[#This Row],[Data do Pagamento]], "Sim","Não")</f>
        <v>Não</v>
      </c>
    </row>
    <row r="572" spans="2:11" x14ac:dyDescent="0.25">
      <c r="B572" s="5">
        <v>43733</v>
      </c>
      <c r="C572">
        <v>86657720196</v>
      </c>
      <c r="D572" s="6">
        <v>465</v>
      </c>
      <c r="E572" s="5">
        <v>43793</v>
      </c>
      <c r="F572" s="5">
        <v>43793</v>
      </c>
      <c r="G572" s="7" t="s">
        <v>7</v>
      </c>
      <c r="H57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72">
        <f>MONTH(TBVendas[[#This Row],[Data da Venda]])</f>
        <v>9</v>
      </c>
      <c r="J572">
        <f>YEAR(TBVendas[[#This Row],[Data da Venda]])</f>
        <v>2019</v>
      </c>
      <c r="K572" t="str">
        <f>IF(TBVendas[[#This Row],[Data da Venda]]=TBVendas[[#This Row],[Data do Pagamento]], "Sim","Não")</f>
        <v>Não</v>
      </c>
    </row>
    <row r="573" spans="2:11" x14ac:dyDescent="0.25">
      <c r="B573" s="5">
        <v>43733</v>
      </c>
      <c r="C573">
        <v>86657720118</v>
      </c>
      <c r="D573" s="6">
        <v>666</v>
      </c>
      <c r="E573" s="5">
        <v>43793</v>
      </c>
      <c r="F573" s="5">
        <v>43793</v>
      </c>
      <c r="G573" s="7" t="s">
        <v>8</v>
      </c>
      <c r="H57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73">
        <f>MONTH(TBVendas[[#This Row],[Data da Venda]])</f>
        <v>9</v>
      </c>
      <c r="J573">
        <f>YEAR(TBVendas[[#This Row],[Data da Venda]])</f>
        <v>2019</v>
      </c>
      <c r="K573" t="str">
        <f>IF(TBVendas[[#This Row],[Data da Venda]]=TBVendas[[#This Row],[Data do Pagamento]], "Sim","Não")</f>
        <v>Não</v>
      </c>
    </row>
    <row r="574" spans="2:11" x14ac:dyDescent="0.25">
      <c r="B574" s="5">
        <v>43734</v>
      </c>
      <c r="C574">
        <v>86657720199</v>
      </c>
      <c r="D574" s="6">
        <v>696</v>
      </c>
      <c r="E574" s="5">
        <v>43764</v>
      </c>
      <c r="F574" s="5">
        <v>43764</v>
      </c>
      <c r="G574" s="7" t="s">
        <v>7</v>
      </c>
      <c r="H57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74">
        <f>MONTH(TBVendas[[#This Row],[Data da Venda]])</f>
        <v>9</v>
      </c>
      <c r="J574">
        <f>YEAR(TBVendas[[#This Row],[Data da Venda]])</f>
        <v>2019</v>
      </c>
      <c r="K574" t="str">
        <f>IF(TBVendas[[#This Row],[Data da Venda]]=TBVendas[[#This Row],[Data do Pagamento]], "Sim","Não")</f>
        <v>Não</v>
      </c>
    </row>
    <row r="575" spans="2:11" x14ac:dyDescent="0.25">
      <c r="B575" s="5">
        <v>43734</v>
      </c>
      <c r="C575">
        <v>86657720220</v>
      </c>
      <c r="D575" s="6">
        <v>1244</v>
      </c>
      <c r="E575" s="5">
        <v>43764</v>
      </c>
      <c r="F575" s="5">
        <v>43764</v>
      </c>
      <c r="G575" s="7" t="s">
        <v>9</v>
      </c>
      <c r="H57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75">
        <f>MONTH(TBVendas[[#This Row],[Data da Venda]])</f>
        <v>9</v>
      </c>
      <c r="J575">
        <f>YEAR(TBVendas[[#This Row],[Data da Venda]])</f>
        <v>2019</v>
      </c>
      <c r="K575" t="str">
        <f>IF(TBVendas[[#This Row],[Data da Venda]]=TBVendas[[#This Row],[Data do Pagamento]], "Sim","Não")</f>
        <v>Não</v>
      </c>
    </row>
    <row r="576" spans="2:11" x14ac:dyDescent="0.25">
      <c r="B576" s="5">
        <v>43734</v>
      </c>
      <c r="C576">
        <v>86657720229</v>
      </c>
      <c r="D576" s="6">
        <v>1458</v>
      </c>
      <c r="E576" s="5">
        <v>43764</v>
      </c>
      <c r="F576" s="5">
        <v>43764</v>
      </c>
      <c r="G576" s="7" t="s">
        <v>8</v>
      </c>
      <c r="H57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76">
        <f>MONTH(TBVendas[[#This Row],[Data da Venda]])</f>
        <v>9</v>
      </c>
      <c r="J576">
        <f>YEAR(TBVendas[[#This Row],[Data da Venda]])</f>
        <v>2019</v>
      </c>
      <c r="K576" t="str">
        <f>IF(TBVendas[[#This Row],[Data da Venda]]=TBVendas[[#This Row],[Data do Pagamento]], "Sim","Não")</f>
        <v>Não</v>
      </c>
    </row>
    <row r="577" spans="2:11" x14ac:dyDescent="0.25">
      <c r="B577" s="5">
        <v>43735</v>
      </c>
      <c r="C577">
        <v>86657720079</v>
      </c>
      <c r="D577" s="6">
        <v>1024</v>
      </c>
      <c r="E577" s="5">
        <v>43825</v>
      </c>
      <c r="F577" s="5">
        <v>43825</v>
      </c>
      <c r="G577" s="7" t="s">
        <v>7</v>
      </c>
      <c r="H57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77">
        <f>MONTH(TBVendas[[#This Row],[Data da Venda]])</f>
        <v>9</v>
      </c>
      <c r="J577">
        <f>YEAR(TBVendas[[#This Row],[Data da Venda]])</f>
        <v>2019</v>
      </c>
      <c r="K577" t="str">
        <f>IF(TBVendas[[#This Row],[Data da Venda]]=TBVendas[[#This Row],[Data do Pagamento]], "Sim","Não")</f>
        <v>Não</v>
      </c>
    </row>
    <row r="578" spans="2:11" x14ac:dyDescent="0.25">
      <c r="B578" s="5">
        <v>43738</v>
      </c>
      <c r="C578">
        <v>86657720257</v>
      </c>
      <c r="D578" s="6">
        <v>1230</v>
      </c>
      <c r="E578" s="5">
        <v>43738</v>
      </c>
      <c r="F578" s="5">
        <v>43778</v>
      </c>
      <c r="G578" s="7" t="s">
        <v>9</v>
      </c>
      <c r="H578">
        <f ca="1">IF(TBVendas[[#This Row],[Data do Pagamento]]-TBVendas[[#This Row],[Data do Vencimento]]&gt;=0,TBVendas[[#This Row],[Data do Pagamento]]-TBVendas[[#This Row],[Data do Vencimento]],TODAY()-TBVendas[[#This Row],[Data do Vencimento]])</f>
        <v>40</v>
      </c>
      <c r="I578">
        <f>MONTH(TBVendas[[#This Row],[Data da Venda]])</f>
        <v>9</v>
      </c>
      <c r="J578">
        <f>YEAR(TBVendas[[#This Row],[Data da Venda]])</f>
        <v>2019</v>
      </c>
      <c r="K578" t="str">
        <f>IF(TBVendas[[#This Row],[Data da Venda]]=TBVendas[[#This Row],[Data do Pagamento]], "Sim","Não")</f>
        <v>Não</v>
      </c>
    </row>
    <row r="579" spans="2:11" x14ac:dyDescent="0.25">
      <c r="B579" s="5">
        <v>43739</v>
      </c>
      <c r="C579">
        <v>86657720143</v>
      </c>
      <c r="D579" s="6">
        <v>132</v>
      </c>
      <c r="E579" s="5">
        <v>43739</v>
      </c>
      <c r="F579" s="5">
        <v>43739</v>
      </c>
      <c r="G579" s="7" t="s">
        <v>7</v>
      </c>
      <c r="H57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79">
        <f>MONTH(TBVendas[[#This Row],[Data da Venda]])</f>
        <v>10</v>
      </c>
      <c r="J579">
        <f>YEAR(TBVendas[[#This Row],[Data da Venda]])</f>
        <v>2019</v>
      </c>
      <c r="K579" t="str">
        <f>IF(TBVendas[[#This Row],[Data da Venda]]=TBVendas[[#This Row],[Data do Pagamento]], "Sim","Não")</f>
        <v>Sim</v>
      </c>
    </row>
    <row r="580" spans="2:11" x14ac:dyDescent="0.25">
      <c r="B580" s="5">
        <v>43739</v>
      </c>
      <c r="C580">
        <v>86657720065</v>
      </c>
      <c r="D580" s="6">
        <v>877</v>
      </c>
      <c r="E580" s="5">
        <v>43769</v>
      </c>
      <c r="F580" s="5">
        <v>43769</v>
      </c>
      <c r="G580" s="7" t="s">
        <v>9</v>
      </c>
      <c r="H58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80">
        <f>MONTH(TBVendas[[#This Row],[Data da Venda]])</f>
        <v>10</v>
      </c>
      <c r="J580">
        <f>YEAR(TBVendas[[#This Row],[Data da Venda]])</f>
        <v>2019</v>
      </c>
      <c r="K580" t="str">
        <f>IF(TBVendas[[#This Row],[Data da Venda]]=TBVendas[[#This Row],[Data do Pagamento]], "Sim","Não")</f>
        <v>Não</v>
      </c>
    </row>
    <row r="581" spans="2:11" x14ac:dyDescent="0.25">
      <c r="B581" s="5">
        <v>43739</v>
      </c>
      <c r="C581">
        <v>86657720198</v>
      </c>
      <c r="D581" s="6">
        <v>700</v>
      </c>
      <c r="E581" s="5">
        <v>43769</v>
      </c>
      <c r="F581" s="5">
        <v>43769</v>
      </c>
      <c r="G581" s="7" t="s">
        <v>7</v>
      </c>
      <c r="H58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81">
        <f>MONTH(TBVendas[[#This Row],[Data da Venda]])</f>
        <v>10</v>
      </c>
      <c r="J581">
        <f>YEAR(TBVendas[[#This Row],[Data da Venda]])</f>
        <v>2019</v>
      </c>
      <c r="K581" t="str">
        <f>IF(TBVendas[[#This Row],[Data da Venda]]=TBVendas[[#This Row],[Data do Pagamento]], "Sim","Não")</f>
        <v>Não</v>
      </c>
    </row>
    <row r="582" spans="2:11" x14ac:dyDescent="0.25">
      <c r="B582" s="5">
        <v>43740</v>
      </c>
      <c r="C582">
        <v>86657720226</v>
      </c>
      <c r="D582" s="6">
        <v>1250</v>
      </c>
      <c r="E582" s="5">
        <v>43800</v>
      </c>
      <c r="F582" s="5">
        <v>43838</v>
      </c>
      <c r="G582" s="7" t="s">
        <v>8</v>
      </c>
      <c r="H582">
        <f ca="1">IF(TBVendas[[#This Row],[Data do Pagamento]]-TBVendas[[#This Row],[Data do Vencimento]]&gt;=0,TBVendas[[#This Row],[Data do Pagamento]]-TBVendas[[#This Row],[Data do Vencimento]],TODAY()-TBVendas[[#This Row],[Data do Vencimento]])</f>
        <v>38</v>
      </c>
      <c r="I582">
        <f>MONTH(TBVendas[[#This Row],[Data da Venda]])</f>
        <v>10</v>
      </c>
      <c r="J582">
        <f>YEAR(TBVendas[[#This Row],[Data da Venda]])</f>
        <v>2019</v>
      </c>
      <c r="K582" t="str">
        <f>IF(TBVendas[[#This Row],[Data da Venda]]=TBVendas[[#This Row],[Data do Pagamento]], "Sim","Não")</f>
        <v>Não</v>
      </c>
    </row>
    <row r="583" spans="2:11" x14ac:dyDescent="0.25">
      <c r="B583" s="5">
        <v>43741</v>
      </c>
      <c r="C583">
        <v>86657720154</v>
      </c>
      <c r="D583" s="6">
        <v>975</v>
      </c>
      <c r="E583" s="5">
        <v>43771</v>
      </c>
      <c r="F583" s="5">
        <v>43791</v>
      </c>
      <c r="G583" s="7" t="s">
        <v>9</v>
      </c>
      <c r="H583">
        <f ca="1">IF(TBVendas[[#This Row],[Data do Pagamento]]-TBVendas[[#This Row],[Data do Vencimento]]&gt;=0,TBVendas[[#This Row],[Data do Pagamento]]-TBVendas[[#This Row],[Data do Vencimento]],TODAY()-TBVendas[[#This Row],[Data do Vencimento]])</f>
        <v>20</v>
      </c>
      <c r="I583">
        <f>MONTH(TBVendas[[#This Row],[Data da Venda]])</f>
        <v>10</v>
      </c>
      <c r="J583">
        <f>YEAR(TBVendas[[#This Row],[Data da Venda]])</f>
        <v>2019</v>
      </c>
      <c r="K583" t="str">
        <f>IF(TBVendas[[#This Row],[Data da Venda]]=TBVendas[[#This Row],[Data do Pagamento]], "Sim","Não")</f>
        <v>Não</v>
      </c>
    </row>
    <row r="584" spans="2:11" x14ac:dyDescent="0.25">
      <c r="B584" s="5">
        <v>43742</v>
      </c>
      <c r="C584">
        <v>86657720093</v>
      </c>
      <c r="D584" s="6">
        <v>74</v>
      </c>
      <c r="E584" s="5">
        <v>43772</v>
      </c>
      <c r="F584" s="5">
        <v>43772</v>
      </c>
      <c r="G584" s="7" t="s">
        <v>8</v>
      </c>
      <c r="H58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84">
        <f>MONTH(TBVendas[[#This Row],[Data da Venda]])</f>
        <v>10</v>
      </c>
      <c r="J584">
        <f>YEAR(TBVendas[[#This Row],[Data da Venda]])</f>
        <v>2019</v>
      </c>
      <c r="K584" t="str">
        <f>IF(TBVendas[[#This Row],[Data da Venda]]=TBVendas[[#This Row],[Data do Pagamento]], "Sim","Não")</f>
        <v>Não</v>
      </c>
    </row>
    <row r="585" spans="2:11" x14ac:dyDescent="0.25">
      <c r="B585" s="5">
        <v>43742</v>
      </c>
      <c r="C585">
        <v>86657720116</v>
      </c>
      <c r="D585" s="6">
        <v>606</v>
      </c>
      <c r="E585" s="5">
        <v>43772</v>
      </c>
      <c r="F585" s="5">
        <v>43772</v>
      </c>
      <c r="G585" s="7" t="s">
        <v>9</v>
      </c>
      <c r="H58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85">
        <f>MONTH(TBVendas[[#This Row],[Data da Venda]])</f>
        <v>10</v>
      </c>
      <c r="J585">
        <f>YEAR(TBVendas[[#This Row],[Data da Venda]])</f>
        <v>2019</v>
      </c>
      <c r="K585" t="str">
        <f>IF(TBVendas[[#This Row],[Data da Venda]]=TBVendas[[#This Row],[Data do Pagamento]], "Sim","Não")</f>
        <v>Não</v>
      </c>
    </row>
    <row r="586" spans="2:11" x14ac:dyDescent="0.25">
      <c r="B586" s="5">
        <v>43743</v>
      </c>
      <c r="C586">
        <v>86657720240</v>
      </c>
      <c r="D586" s="6">
        <v>378</v>
      </c>
      <c r="E586" s="5">
        <v>43773</v>
      </c>
      <c r="F586" s="5">
        <v>43794</v>
      </c>
      <c r="G586" s="7" t="s">
        <v>8</v>
      </c>
      <c r="H586">
        <f ca="1">IF(TBVendas[[#This Row],[Data do Pagamento]]-TBVendas[[#This Row],[Data do Vencimento]]&gt;=0,TBVendas[[#This Row],[Data do Pagamento]]-TBVendas[[#This Row],[Data do Vencimento]],TODAY()-TBVendas[[#This Row],[Data do Vencimento]])</f>
        <v>21</v>
      </c>
      <c r="I586">
        <f>MONTH(TBVendas[[#This Row],[Data da Venda]])</f>
        <v>10</v>
      </c>
      <c r="J586">
        <f>YEAR(TBVendas[[#This Row],[Data da Venda]])</f>
        <v>2019</v>
      </c>
      <c r="K586" t="str">
        <f>IF(TBVendas[[#This Row],[Data da Venda]]=TBVendas[[#This Row],[Data do Pagamento]], "Sim","Não")</f>
        <v>Não</v>
      </c>
    </row>
    <row r="587" spans="2:11" x14ac:dyDescent="0.25">
      <c r="B587" s="5">
        <v>43743</v>
      </c>
      <c r="C587">
        <v>86657720219</v>
      </c>
      <c r="D587" s="6">
        <v>919</v>
      </c>
      <c r="E587" s="5">
        <v>43803</v>
      </c>
      <c r="F587" s="5">
        <v>43822</v>
      </c>
      <c r="G587" s="7" t="s">
        <v>7</v>
      </c>
      <c r="H587">
        <f ca="1">IF(TBVendas[[#This Row],[Data do Pagamento]]-TBVendas[[#This Row],[Data do Vencimento]]&gt;=0,TBVendas[[#This Row],[Data do Pagamento]]-TBVendas[[#This Row],[Data do Vencimento]],TODAY()-TBVendas[[#This Row],[Data do Vencimento]])</f>
        <v>19</v>
      </c>
      <c r="I587">
        <f>MONTH(TBVendas[[#This Row],[Data da Venda]])</f>
        <v>10</v>
      </c>
      <c r="J587">
        <f>YEAR(TBVendas[[#This Row],[Data da Venda]])</f>
        <v>2019</v>
      </c>
      <c r="K587" t="str">
        <f>IF(TBVendas[[#This Row],[Data da Venda]]=TBVendas[[#This Row],[Data do Pagamento]], "Sim","Não")</f>
        <v>Não</v>
      </c>
    </row>
    <row r="588" spans="2:11" x14ac:dyDescent="0.25">
      <c r="B588" s="5">
        <v>43744</v>
      </c>
      <c r="C588">
        <v>86657720188</v>
      </c>
      <c r="D588" s="6">
        <v>1497</v>
      </c>
      <c r="E588" s="5">
        <v>43744</v>
      </c>
      <c r="F588" s="5">
        <v>43744</v>
      </c>
      <c r="G588" s="7" t="s">
        <v>9</v>
      </c>
      <c r="H58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88">
        <f>MONTH(TBVendas[[#This Row],[Data da Venda]])</f>
        <v>10</v>
      </c>
      <c r="J588">
        <f>YEAR(TBVendas[[#This Row],[Data da Venda]])</f>
        <v>2019</v>
      </c>
      <c r="K588" t="str">
        <f>IF(TBVendas[[#This Row],[Data da Venda]]=TBVendas[[#This Row],[Data do Pagamento]], "Sim","Não")</f>
        <v>Sim</v>
      </c>
    </row>
    <row r="589" spans="2:11" x14ac:dyDescent="0.25">
      <c r="B589" s="5">
        <v>43744</v>
      </c>
      <c r="C589">
        <v>86657720108</v>
      </c>
      <c r="D589" s="6">
        <v>185</v>
      </c>
      <c r="E589" s="5">
        <v>43744</v>
      </c>
      <c r="F589" s="5">
        <v>43744</v>
      </c>
      <c r="G589" s="7" t="s">
        <v>8</v>
      </c>
      <c r="H58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89">
        <f>MONTH(TBVendas[[#This Row],[Data da Venda]])</f>
        <v>10</v>
      </c>
      <c r="J589">
        <f>YEAR(TBVendas[[#This Row],[Data da Venda]])</f>
        <v>2019</v>
      </c>
      <c r="K589" t="str">
        <f>IF(TBVendas[[#This Row],[Data da Venda]]=TBVendas[[#This Row],[Data do Pagamento]], "Sim","Não")</f>
        <v>Sim</v>
      </c>
    </row>
    <row r="590" spans="2:11" x14ac:dyDescent="0.25">
      <c r="B590" s="5">
        <v>43744</v>
      </c>
      <c r="C590">
        <v>86657720237</v>
      </c>
      <c r="D590" s="6">
        <v>709</v>
      </c>
      <c r="E590" s="5">
        <v>43834</v>
      </c>
      <c r="F590" s="5">
        <v>43834</v>
      </c>
      <c r="G590" s="7" t="s">
        <v>8</v>
      </c>
      <c r="H59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90">
        <f>MONTH(TBVendas[[#This Row],[Data da Venda]])</f>
        <v>10</v>
      </c>
      <c r="J590">
        <f>YEAR(TBVendas[[#This Row],[Data da Venda]])</f>
        <v>2019</v>
      </c>
      <c r="K590" t="str">
        <f>IF(TBVendas[[#This Row],[Data da Venda]]=TBVendas[[#This Row],[Data do Pagamento]], "Sim","Não")</f>
        <v>Não</v>
      </c>
    </row>
    <row r="591" spans="2:11" x14ac:dyDescent="0.25">
      <c r="B591" s="5">
        <v>43746</v>
      </c>
      <c r="C591">
        <v>86657720103</v>
      </c>
      <c r="D591" s="6">
        <v>757</v>
      </c>
      <c r="E591" s="5">
        <v>43776</v>
      </c>
      <c r="F591" s="5">
        <v>43776</v>
      </c>
      <c r="G591" s="7" t="s">
        <v>7</v>
      </c>
      <c r="H59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91">
        <f>MONTH(TBVendas[[#This Row],[Data da Venda]])</f>
        <v>10</v>
      </c>
      <c r="J591">
        <f>YEAR(TBVendas[[#This Row],[Data da Venda]])</f>
        <v>2019</v>
      </c>
      <c r="K591" t="str">
        <f>IF(TBVendas[[#This Row],[Data da Venda]]=TBVendas[[#This Row],[Data do Pagamento]], "Sim","Não")</f>
        <v>Não</v>
      </c>
    </row>
    <row r="592" spans="2:11" x14ac:dyDescent="0.25">
      <c r="B592" s="5">
        <v>43746</v>
      </c>
      <c r="C592">
        <v>86657720235</v>
      </c>
      <c r="D592" s="6">
        <v>440</v>
      </c>
      <c r="E592" s="5">
        <v>43776</v>
      </c>
      <c r="F592" s="5">
        <v>43797</v>
      </c>
      <c r="G592" s="7" t="s">
        <v>7</v>
      </c>
      <c r="H592">
        <f ca="1">IF(TBVendas[[#This Row],[Data do Pagamento]]-TBVendas[[#This Row],[Data do Vencimento]]&gt;=0,TBVendas[[#This Row],[Data do Pagamento]]-TBVendas[[#This Row],[Data do Vencimento]],TODAY()-TBVendas[[#This Row],[Data do Vencimento]])</f>
        <v>21</v>
      </c>
      <c r="I592">
        <f>MONTH(TBVendas[[#This Row],[Data da Venda]])</f>
        <v>10</v>
      </c>
      <c r="J592">
        <f>YEAR(TBVendas[[#This Row],[Data da Venda]])</f>
        <v>2019</v>
      </c>
      <c r="K592" t="str">
        <f>IF(TBVendas[[#This Row],[Data da Venda]]=TBVendas[[#This Row],[Data do Pagamento]], "Sim","Não")</f>
        <v>Não</v>
      </c>
    </row>
    <row r="593" spans="2:11" x14ac:dyDescent="0.25">
      <c r="B593" s="5">
        <v>43747</v>
      </c>
      <c r="C593">
        <v>86657720143</v>
      </c>
      <c r="D593" s="6">
        <v>109</v>
      </c>
      <c r="E593" s="5">
        <v>43777</v>
      </c>
      <c r="F593" s="5">
        <v>43777</v>
      </c>
      <c r="G593" s="7" t="s">
        <v>9</v>
      </c>
      <c r="H59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93">
        <f>MONTH(TBVendas[[#This Row],[Data da Venda]])</f>
        <v>10</v>
      </c>
      <c r="J593">
        <f>YEAR(TBVendas[[#This Row],[Data da Venda]])</f>
        <v>2019</v>
      </c>
      <c r="K593" t="str">
        <f>IF(TBVendas[[#This Row],[Data da Venda]]=TBVendas[[#This Row],[Data do Pagamento]], "Sim","Não")</f>
        <v>Não</v>
      </c>
    </row>
    <row r="594" spans="2:11" x14ac:dyDescent="0.25">
      <c r="B594" s="5">
        <v>43747</v>
      </c>
      <c r="C594">
        <v>86657720213</v>
      </c>
      <c r="D594" s="6">
        <v>1063</v>
      </c>
      <c r="E594" s="5">
        <v>43777</v>
      </c>
      <c r="F594" s="5">
        <v>43817</v>
      </c>
      <c r="G594" s="7" t="s">
        <v>9</v>
      </c>
      <c r="H594">
        <f ca="1">IF(TBVendas[[#This Row],[Data do Pagamento]]-TBVendas[[#This Row],[Data do Vencimento]]&gt;=0,TBVendas[[#This Row],[Data do Pagamento]]-TBVendas[[#This Row],[Data do Vencimento]],TODAY()-TBVendas[[#This Row],[Data do Vencimento]])</f>
        <v>40</v>
      </c>
      <c r="I594">
        <f>MONTH(TBVendas[[#This Row],[Data da Venda]])</f>
        <v>10</v>
      </c>
      <c r="J594">
        <f>YEAR(TBVendas[[#This Row],[Data da Venda]])</f>
        <v>2019</v>
      </c>
      <c r="K594" t="str">
        <f>IF(TBVendas[[#This Row],[Data da Venda]]=TBVendas[[#This Row],[Data do Pagamento]], "Sim","Não")</f>
        <v>Não</v>
      </c>
    </row>
    <row r="595" spans="2:11" x14ac:dyDescent="0.25">
      <c r="B595" s="5">
        <v>43747</v>
      </c>
      <c r="C595">
        <v>86657720143</v>
      </c>
      <c r="D595" s="6">
        <v>185</v>
      </c>
      <c r="E595" s="5">
        <v>43807</v>
      </c>
      <c r="F595" s="5">
        <v>43807</v>
      </c>
      <c r="G595" s="7" t="s">
        <v>8</v>
      </c>
      <c r="H59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95">
        <f>MONTH(TBVendas[[#This Row],[Data da Venda]])</f>
        <v>10</v>
      </c>
      <c r="J595">
        <f>YEAR(TBVendas[[#This Row],[Data da Venda]])</f>
        <v>2019</v>
      </c>
      <c r="K595" t="str">
        <f>IF(TBVendas[[#This Row],[Data da Venda]]=TBVendas[[#This Row],[Data do Pagamento]], "Sim","Não")</f>
        <v>Não</v>
      </c>
    </row>
    <row r="596" spans="2:11" x14ac:dyDescent="0.25">
      <c r="B596" s="5">
        <v>43747</v>
      </c>
      <c r="C596">
        <v>86657720140</v>
      </c>
      <c r="D596" s="6">
        <v>696</v>
      </c>
      <c r="E596" s="5">
        <v>43807</v>
      </c>
      <c r="F596" s="5">
        <v>43807</v>
      </c>
      <c r="G596" s="7" t="s">
        <v>8</v>
      </c>
      <c r="H59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96">
        <f>MONTH(TBVendas[[#This Row],[Data da Venda]])</f>
        <v>10</v>
      </c>
      <c r="J596">
        <f>YEAR(TBVendas[[#This Row],[Data da Venda]])</f>
        <v>2019</v>
      </c>
      <c r="K596" t="str">
        <f>IF(TBVendas[[#This Row],[Data da Venda]]=TBVendas[[#This Row],[Data do Pagamento]], "Sim","Não")</f>
        <v>Não</v>
      </c>
    </row>
    <row r="597" spans="2:11" x14ac:dyDescent="0.25">
      <c r="B597" s="5">
        <v>43748</v>
      </c>
      <c r="C597">
        <v>86657720125</v>
      </c>
      <c r="D597" s="6">
        <v>363</v>
      </c>
      <c r="E597" s="5">
        <v>43838</v>
      </c>
      <c r="F597" s="5">
        <v>43838</v>
      </c>
      <c r="G597" s="7" t="s">
        <v>8</v>
      </c>
      <c r="H59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97">
        <f>MONTH(TBVendas[[#This Row],[Data da Venda]])</f>
        <v>10</v>
      </c>
      <c r="J597">
        <f>YEAR(TBVendas[[#This Row],[Data da Venda]])</f>
        <v>2019</v>
      </c>
      <c r="K597" t="str">
        <f>IF(TBVendas[[#This Row],[Data da Venda]]=TBVendas[[#This Row],[Data do Pagamento]], "Sim","Não")</f>
        <v>Não</v>
      </c>
    </row>
    <row r="598" spans="2:11" x14ac:dyDescent="0.25">
      <c r="B598" s="5">
        <v>43749</v>
      </c>
      <c r="C598">
        <v>86657720163</v>
      </c>
      <c r="D598" s="6">
        <v>1396</v>
      </c>
      <c r="E598" s="5">
        <v>43809</v>
      </c>
      <c r="F598" s="5">
        <v>43809</v>
      </c>
      <c r="G598" s="7" t="s">
        <v>9</v>
      </c>
      <c r="H59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98">
        <f>MONTH(TBVendas[[#This Row],[Data da Venda]])</f>
        <v>10</v>
      </c>
      <c r="J598">
        <f>YEAR(TBVendas[[#This Row],[Data da Venda]])</f>
        <v>2019</v>
      </c>
      <c r="K598" t="str">
        <f>IF(TBVendas[[#This Row],[Data da Venda]]=TBVendas[[#This Row],[Data do Pagamento]], "Sim","Não")</f>
        <v>Não</v>
      </c>
    </row>
    <row r="599" spans="2:11" x14ac:dyDescent="0.25">
      <c r="B599" s="5">
        <v>43749</v>
      </c>
      <c r="C599">
        <v>86657720188</v>
      </c>
      <c r="D599" s="6">
        <v>769</v>
      </c>
      <c r="E599" s="5">
        <v>43839</v>
      </c>
      <c r="F599" s="5">
        <v>43839</v>
      </c>
      <c r="G599" s="7" t="s">
        <v>8</v>
      </c>
      <c r="H59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599">
        <f>MONTH(TBVendas[[#This Row],[Data da Venda]])</f>
        <v>10</v>
      </c>
      <c r="J599">
        <f>YEAR(TBVendas[[#This Row],[Data da Venda]])</f>
        <v>2019</v>
      </c>
      <c r="K599" t="str">
        <f>IF(TBVendas[[#This Row],[Data da Venda]]=TBVendas[[#This Row],[Data do Pagamento]], "Sim","Não")</f>
        <v>Não</v>
      </c>
    </row>
    <row r="600" spans="2:11" x14ac:dyDescent="0.25">
      <c r="B600" s="5">
        <v>43750</v>
      </c>
      <c r="C600">
        <v>86657720193</v>
      </c>
      <c r="D600" s="6">
        <v>785</v>
      </c>
      <c r="E600" s="5">
        <v>43750</v>
      </c>
      <c r="F600" s="5">
        <v>43750</v>
      </c>
      <c r="G600" s="7" t="s">
        <v>8</v>
      </c>
      <c r="H60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00">
        <f>MONTH(TBVendas[[#This Row],[Data da Venda]])</f>
        <v>10</v>
      </c>
      <c r="J600">
        <f>YEAR(TBVendas[[#This Row],[Data da Venda]])</f>
        <v>2019</v>
      </c>
      <c r="K600" t="str">
        <f>IF(TBVendas[[#This Row],[Data da Venda]]=TBVendas[[#This Row],[Data do Pagamento]], "Sim","Não")</f>
        <v>Sim</v>
      </c>
    </row>
    <row r="601" spans="2:11" x14ac:dyDescent="0.25">
      <c r="B601" s="5">
        <v>43750</v>
      </c>
      <c r="C601">
        <v>86657720191</v>
      </c>
      <c r="D601" s="6">
        <v>1082</v>
      </c>
      <c r="E601" s="5">
        <v>43750</v>
      </c>
      <c r="F601" s="5">
        <v>43760</v>
      </c>
      <c r="G601" s="7" t="s">
        <v>8</v>
      </c>
      <c r="H601">
        <f ca="1">IF(TBVendas[[#This Row],[Data do Pagamento]]-TBVendas[[#This Row],[Data do Vencimento]]&gt;=0,TBVendas[[#This Row],[Data do Pagamento]]-TBVendas[[#This Row],[Data do Vencimento]],TODAY()-TBVendas[[#This Row],[Data do Vencimento]])</f>
        <v>10</v>
      </c>
      <c r="I601">
        <f>MONTH(TBVendas[[#This Row],[Data da Venda]])</f>
        <v>10</v>
      </c>
      <c r="J601">
        <f>YEAR(TBVendas[[#This Row],[Data da Venda]])</f>
        <v>2019</v>
      </c>
      <c r="K601" t="str">
        <f>IF(TBVendas[[#This Row],[Data da Venda]]=TBVendas[[#This Row],[Data do Pagamento]], "Sim","Não")</f>
        <v>Não</v>
      </c>
    </row>
    <row r="602" spans="2:11" x14ac:dyDescent="0.25">
      <c r="B602" s="5">
        <v>43750</v>
      </c>
      <c r="C602">
        <v>86657720143</v>
      </c>
      <c r="D602" s="6">
        <v>122</v>
      </c>
      <c r="E602" s="5">
        <v>43750</v>
      </c>
      <c r="F602" s="5">
        <v>43750</v>
      </c>
      <c r="G602" s="7" t="s">
        <v>7</v>
      </c>
      <c r="H60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02">
        <f>MONTH(TBVendas[[#This Row],[Data da Venda]])</f>
        <v>10</v>
      </c>
      <c r="J602">
        <f>YEAR(TBVendas[[#This Row],[Data da Venda]])</f>
        <v>2019</v>
      </c>
      <c r="K602" t="str">
        <f>IF(TBVendas[[#This Row],[Data da Venda]]=TBVendas[[#This Row],[Data do Pagamento]], "Sim","Não")</f>
        <v>Sim</v>
      </c>
    </row>
    <row r="603" spans="2:11" x14ac:dyDescent="0.25">
      <c r="B603" s="5">
        <v>43750</v>
      </c>
      <c r="C603">
        <v>86657720084</v>
      </c>
      <c r="D603" s="6">
        <v>341</v>
      </c>
      <c r="E603" s="5">
        <v>43840</v>
      </c>
      <c r="F603" s="5">
        <v>43840</v>
      </c>
      <c r="G603" s="7" t="s">
        <v>8</v>
      </c>
      <c r="H60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03">
        <f>MONTH(TBVendas[[#This Row],[Data da Venda]])</f>
        <v>10</v>
      </c>
      <c r="J603">
        <f>YEAR(TBVendas[[#This Row],[Data da Venda]])</f>
        <v>2019</v>
      </c>
      <c r="K603" t="str">
        <f>IF(TBVendas[[#This Row],[Data da Venda]]=TBVendas[[#This Row],[Data do Pagamento]], "Sim","Não")</f>
        <v>Não</v>
      </c>
    </row>
    <row r="604" spans="2:11" x14ac:dyDescent="0.25">
      <c r="B604" s="5">
        <v>43751</v>
      </c>
      <c r="C604">
        <v>86657720059</v>
      </c>
      <c r="D604" s="6">
        <v>544</v>
      </c>
      <c r="E604" s="5">
        <v>43751</v>
      </c>
      <c r="F604" s="5">
        <v>43751</v>
      </c>
      <c r="G604" s="7" t="s">
        <v>9</v>
      </c>
      <c r="H60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04">
        <f>MONTH(TBVendas[[#This Row],[Data da Venda]])</f>
        <v>10</v>
      </c>
      <c r="J604">
        <f>YEAR(TBVendas[[#This Row],[Data da Venda]])</f>
        <v>2019</v>
      </c>
      <c r="K604" t="str">
        <f>IF(TBVendas[[#This Row],[Data da Venda]]=TBVendas[[#This Row],[Data do Pagamento]], "Sim","Não")</f>
        <v>Sim</v>
      </c>
    </row>
    <row r="605" spans="2:11" x14ac:dyDescent="0.25">
      <c r="B605" s="5">
        <v>43751</v>
      </c>
      <c r="C605">
        <v>86657720208</v>
      </c>
      <c r="D605" s="6">
        <v>1064</v>
      </c>
      <c r="E605" s="5">
        <v>43841</v>
      </c>
      <c r="F605" s="5">
        <v>43841</v>
      </c>
      <c r="G605" s="7" t="s">
        <v>9</v>
      </c>
      <c r="H60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05">
        <f>MONTH(TBVendas[[#This Row],[Data da Venda]])</f>
        <v>10</v>
      </c>
      <c r="J605">
        <f>YEAR(TBVendas[[#This Row],[Data da Venda]])</f>
        <v>2019</v>
      </c>
      <c r="K605" t="str">
        <f>IF(TBVendas[[#This Row],[Data da Venda]]=TBVendas[[#This Row],[Data do Pagamento]], "Sim","Não")</f>
        <v>Não</v>
      </c>
    </row>
    <row r="606" spans="2:11" x14ac:dyDescent="0.25">
      <c r="B606" s="5">
        <v>43751</v>
      </c>
      <c r="C606">
        <v>86657720055</v>
      </c>
      <c r="D606" s="6">
        <v>267</v>
      </c>
      <c r="E606" s="5">
        <v>43841</v>
      </c>
      <c r="F606" s="5">
        <v>43841</v>
      </c>
      <c r="G606" s="7" t="s">
        <v>9</v>
      </c>
      <c r="H60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06">
        <f>MONTH(TBVendas[[#This Row],[Data da Venda]])</f>
        <v>10</v>
      </c>
      <c r="J606">
        <f>YEAR(TBVendas[[#This Row],[Data da Venda]])</f>
        <v>2019</v>
      </c>
      <c r="K606" t="str">
        <f>IF(TBVendas[[#This Row],[Data da Venda]]=TBVendas[[#This Row],[Data do Pagamento]], "Sim","Não")</f>
        <v>Não</v>
      </c>
    </row>
    <row r="607" spans="2:11" x14ac:dyDescent="0.25">
      <c r="B607" s="5">
        <v>43752</v>
      </c>
      <c r="C607">
        <v>86657720234</v>
      </c>
      <c r="D607" s="6">
        <v>1086</v>
      </c>
      <c r="E607" s="5">
        <v>43752</v>
      </c>
      <c r="F607" s="5">
        <v>43768</v>
      </c>
      <c r="G607" s="7" t="s">
        <v>8</v>
      </c>
      <c r="H607">
        <f ca="1">IF(TBVendas[[#This Row],[Data do Pagamento]]-TBVendas[[#This Row],[Data do Vencimento]]&gt;=0,TBVendas[[#This Row],[Data do Pagamento]]-TBVendas[[#This Row],[Data do Vencimento]],TODAY()-TBVendas[[#This Row],[Data do Vencimento]])</f>
        <v>16</v>
      </c>
      <c r="I607">
        <f>MONTH(TBVendas[[#This Row],[Data da Venda]])</f>
        <v>10</v>
      </c>
      <c r="J607">
        <f>YEAR(TBVendas[[#This Row],[Data da Venda]])</f>
        <v>2019</v>
      </c>
      <c r="K607" t="str">
        <f>IF(TBVendas[[#This Row],[Data da Venda]]=TBVendas[[#This Row],[Data do Pagamento]], "Sim","Não")</f>
        <v>Não</v>
      </c>
    </row>
    <row r="608" spans="2:11" x14ac:dyDescent="0.25">
      <c r="B608" s="5">
        <v>43752</v>
      </c>
      <c r="C608">
        <v>86657720118</v>
      </c>
      <c r="D608" s="6">
        <v>1340</v>
      </c>
      <c r="E608" s="5">
        <v>43752</v>
      </c>
      <c r="F608" s="5">
        <v>43752</v>
      </c>
      <c r="G608" s="7" t="s">
        <v>8</v>
      </c>
      <c r="H60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08">
        <f>MONTH(TBVendas[[#This Row],[Data da Venda]])</f>
        <v>10</v>
      </c>
      <c r="J608">
        <f>YEAR(TBVendas[[#This Row],[Data da Venda]])</f>
        <v>2019</v>
      </c>
      <c r="K608" t="str">
        <f>IF(TBVendas[[#This Row],[Data da Venda]]=TBVendas[[#This Row],[Data do Pagamento]], "Sim","Não")</f>
        <v>Sim</v>
      </c>
    </row>
    <row r="609" spans="2:11" x14ac:dyDescent="0.25">
      <c r="B609" s="5">
        <v>43752</v>
      </c>
      <c r="C609">
        <v>86657720081</v>
      </c>
      <c r="D609" s="6">
        <v>892</v>
      </c>
      <c r="E609" s="5">
        <v>43782</v>
      </c>
      <c r="F609" s="5">
        <v>43782</v>
      </c>
      <c r="G609" s="7" t="s">
        <v>7</v>
      </c>
      <c r="H60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09">
        <f>MONTH(TBVendas[[#This Row],[Data da Venda]])</f>
        <v>10</v>
      </c>
      <c r="J609">
        <f>YEAR(TBVendas[[#This Row],[Data da Venda]])</f>
        <v>2019</v>
      </c>
      <c r="K609" t="str">
        <f>IF(TBVendas[[#This Row],[Data da Venda]]=TBVendas[[#This Row],[Data do Pagamento]], "Sim","Não")</f>
        <v>Não</v>
      </c>
    </row>
    <row r="610" spans="2:11" x14ac:dyDescent="0.25">
      <c r="B610" s="5">
        <v>43752</v>
      </c>
      <c r="C610">
        <v>86657720192</v>
      </c>
      <c r="D610" s="6">
        <v>1400</v>
      </c>
      <c r="E610" s="5">
        <v>43782</v>
      </c>
      <c r="F610" s="5">
        <v>43794</v>
      </c>
      <c r="G610" s="7" t="s">
        <v>8</v>
      </c>
      <c r="H610">
        <f ca="1">IF(TBVendas[[#This Row],[Data do Pagamento]]-TBVendas[[#This Row],[Data do Vencimento]]&gt;=0,TBVendas[[#This Row],[Data do Pagamento]]-TBVendas[[#This Row],[Data do Vencimento]],TODAY()-TBVendas[[#This Row],[Data do Vencimento]])</f>
        <v>12</v>
      </c>
      <c r="I610">
        <f>MONTH(TBVendas[[#This Row],[Data da Venda]])</f>
        <v>10</v>
      </c>
      <c r="J610">
        <f>YEAR(TBVendas[[#This Row],[Data da Venda]])</f>
        <v>2019</v>
      </c>
      <c r="K610" t="str">
        <f>IF(TBVendas[[#This Row],[Data da Venda]]=TBVendas[[#This Row],[Data do Pagamento]], "Sim","Não")</f>
        <v>Não</v>
      </c>
    </row>
    <row r="611" spans="2:11" x14ac:dyDescent="0.25">
      <c r="B611" s="5">
        <v>43753</v>
      </c>
      <c r="C611">
        <v>86657720110</v>
      </c>
      <c r="D611" s="6">
        <v>266</v>
      </c>
      <c r="E611" s="5">
        <v>43813</v>
      </c>
      <c r="F611" s="5">
        <v>43813</v>
      </c>
      <c r="G611" s="7" t="s">
        <v>8</v>
      </c>
      <c r="H61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11">
        <f>MONTH(TBVendas[[#This Row],[Data da Venda]])</f>
        <v>10</v>
      </c>
      <c r="J611">
        <f>YEAR(TBVendas[[#This Row],[Data da Venda]])</f>
        <v>2019</v>
      </c>
      <c r="K611" t="str">
        <f>IF(TBVendas[[#This Row],[Data da Venda]]=TBVendas[[#This Row],[Data do Pagamento]], "Sim","Não")</f>
        <v>Não</v>
      </c>
    </row>
    <row r="612" spans="2:11" x14ac:dyDescent="0.25">
      <c r="B612" s="5">
        <v>43755</v>
      </c>
      <c r="C612">
        <v>86657720053</v>
      </c>
      <c r="D612" s="6">
        <v>842</v>
      </c>
      <c r="E612" s="5">
        <v>43815</v>
      </c>
      <c r="F612" s="5">
        <v>43815</v>
      </c>
      <c r="G612" s="7" t="s">
        <v>9</v>
      </c>
      <c r="H61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12">
        <f>MONTH(TBVendas[[#This Row],[Data da Venda]])</f>
        <v>10</v>
      </c>
      <c r="J612">
        <f>YEAR(TBVendas[[#This Row],[Data da Venda]])</f>
        <v>2019</v>
      </c>
      <c r="K612" t="str">
        <f>IF(TBVendas[[#This Row],[Data da Venda]]=TBVendas[[#This Row],[Data do Pagamento]], "Sim","Não")</f>
        <v>Não</v>
      </c>
    </row>
    <row r="613" spans="2:11" x14ac:dyDescent="0.25">
      <c r="B613" s="5">
        <v>43756</v>
      </c>
      <c r="C613">
        <v>86657720153</v>
      </c>
      <c r="D613" s="6">
        <v>379</v>
      </c>
      <c r="E613" s="5">
        <v>43756</v>
      </c>
      <c r="F613" s="5">
        <v>43756</v>
      </c>
      <c r="G613" s="7" t="s">
        <v>7</v>
      </c>
      <c r="H61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13">
        <f>MONTH(TBVendas[[#This Row],[Data da Venda]])</f>
        <v>10</v>
      </c>
      <c r="J613">
        <f>YEAR(TBVendas[[#This Row],[Data da Venda]])</f>
        <v>2019</v>
      </c>
      <c r="K613" t="str">
        <f>IF(TBVendas[[#This Row],[Data da Venda]]=TBVendas[[#This Row],[Data do Pagamento]], "Sim","Não")</f>
        <v>Sim</v>
      </c>
    </row>
    <row r="614" spans="2:11" x14ac:dyDescent="0.25">
      <c r="B614" s="5">
        <v>43756</v>
      </c>
      <c r="C614">
        <v>86657720249</v>
      </c>
      <c r="D614" s="6">
        <v>377</v>
      </c>
      <c r="E614" s="5">
        <v>43786</v>
      </c>
      <c r="F614" s="5">
        <v>43786</v>
      </c>
      <c r="G614" s="7" t="s">
        <v>8</v>
      </c>
      <c r="H61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14">
        <f>MONTH(TBVendas[[#This Row],[Data da Venda]])</f>
        <v>10</v>
      </c>
      <c r="J614">
        <f>YEAR(TBVendas[[#This Row],[Data da Venda]])</f>
        <v>2019</v>
      </c>
      <c r="K614" t="str">
        <f>IF(TBVendas[[#This Row],[Data da Venda]]=TBVendas[[#This Row],[Data do Pagamento]], "Sim","Não")</f>
        <v>Não</v>
      </c>
    </row>
    <row r="615" spans="2:11" x14ac:dyDescent="0.25">
      <c r="B615" s="5">
        <v>43757</v>
      </c>
      <c r="C615">
        <v>86657720080</v>
      </c>
      <c r="D615" s="6">
        <v>1144</v>
      </c>
      <c r="E615" s="5">
        <v>43757</v>
      </c>
      <c r="F615" s="5">
        <v>43757</v>
      </c>
      <c r="G615" s="7" t="s">
        <v>8</v>
      </c>
      <c r="H61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15">
        <f>MONTH(TBVendas[[#This Row],[Data da Venda]])</f>
        <v>10</v>
      </c>
      <c r="J615">
        <f>YEAR(TBVendas[[#This Row],[Data da Venda]])</f>
        <v>2019</v>
      </c>
      <c r="K615" t="str">
        <f>IF(TBVendas[[#This Row],[Data da Venda]]=TBVendas[[#This Row],[Data do Pagamento]], "Sim","Não")</f>
        <v>Sim</v>
      </c>
    </row>
    <row r="616" spans="2:11" x14ac:dyDescent="0.25">
      <c r="B616" s="5">
        <v>43757</v>
      </c>
      <c r="C616">
        <v>86657720151</v>
      </c>
      <c r="D616" s="6">
        <v>82</v>
      </c>
      <c r="E616" s="5">
        <v>43787</v>
      </c>
      <c r="F616" s="5">
        <v>43803</v>
      </c>
      <c r="G616" s="7" t="s">
        <v>9</v>
      </c>
      <c r="H616">
        <f ca="1">IF(TBVendas[[#This Row],[Data do Pagamento]]-TBVendas[[#This Row],[Data do Vencimento]]&gt;=0,TBVendas[[#This Row],[Data do Pagamento]]-TBVendas[[#This Row],[Data do Vencimento]],TODAY()-TBVendas[[#This Row],[Data do Vencimento]])</f>
        <v>16</v>
      </c>
      <c r="I616">
        <f>MONTH(TBVendas[[#This Row],[Data da Venda]])</f>
        <v>10</v>
      </c>
      <c r="J616">
        <f>YEAR(TBVendas[[#This Row],[Data da Venda]])</f>
        <v>2019</v>
      </c>
      <c r="K616" t="str">
        <f>IF(TBVendas[[#This Row],[Data da Venda]]=TBVendas[[#This Row],[Data do Pagamento]], "Sim","Não")</f>
        <v>Não</v>
      </c>
    </row>
    <row r="617" spans="2:11" x14ac:dyDescent="0.25">
      <c r="B617" s="5">
        <v>43757</v>
      </c>
      <c r="C617">
        <v>86657720193</v>
      </c>
      <c r="D617" s="6">
        <v>932</v>
      </c>
      <c r="E617" s="5">
        <v>43787</v>
      </c>
      <c r="F617" s="5">
        <v>43821</v>
      </c>
      <c r="G617" s="7" t="s">
        <v>9</v>
      </c>
      <c r="H617">
        <f ca="1">IF(TBVendas[[#This Row],[Data do Pagamento]]-TBVendas[[#This Row],[Data do Vencimento]]&gt;=0,TBVendas[[#This Row],[Data do Pagamento]]-TBVendas[[#This Row],[Data do Vencimento]],TODAY()-TBVendas[[#This Row],[Data do Vencimento]])</f>
        <v>34</v>
      </c>
      <c r="I617">
        <f>MONTH(TBVendas[[#This Row],[Data da Venda]])</f>
        <v>10</v>
      </c>
      <c r="J617">
        <f>YEAR(TBVendas[[#This Row],[Data da Venda]])</f>
        <v>2019</v>
      </c>
      <c r="K617" t="str">
        <f>IF(TBVendas[[#This Row],[Data da Venda]]=TBVendas[[#This Row],[Data do Pagamento]], "Sim","Não")</f>
        <v>Não</v>
      </c>
    </row>
    <row r="618" spans="2:11" x14ac:dyDescent="0.25">
      <c r="B618" s="5">
        <v>43757</v>
      </c>
      <c r="C618">
        <v>86657720094</v>
      </c>
      <c r="D618" s="6">
        <v>577</v>
      </c>
      <c r="E618" s="5">
        <v>43787</v>
      </c>
      <c r="F618" s="5">
        <v>43817</v>
      </c>
      <c r="G618" s="7" t="s">
        <v>9</v>
      </c>
      <c r="H618">
        <f ca="1">IF(TBVendas[[#This Row],[Data do Pagamento]]-TBVendas[[#This Row],[Data do Vencimento]]&gt;=0,TBVendas[[#This Row],[Data do Pagamento]]-TBVendas[[#This Row],[Data do Vencimento]],TODAY()-TBVendas[[#This Row],[Data do Vencimento]])</f>
        <v>30</v>
      </c>
      <c r="I618">
        <f>MONTH(TBVendas[[#This Row],[Data da Venda]])</f>
        <v>10</v>
      </c>
      <c r="J618">
        <f>YEAR(TBVendas[[#This Row],[Data da Venda]])</f>
        <v>2019</v>
      </c>
      <c r="K618" t="str">
        <f>IF(TBVendas[[#This Row],[Data da Venda]]=TBVendas[[#This Row],[Data do Pagamento]], "Sim","Não")</f>
        <v>Não</v>
      </c>
    </row>
    <row r="619" spans="2:11" x14ac:dyDescent="0.25">
      <c r="B619" s="5">
        <v>43757</v>
      </c>
      <c r="C619">
        <v>86657720159</v>
      </c>
      <c r="D619" s="6">
        <v>1137</v>
      </c>
      <c r="E619" s="5">
        <v>43817</v>
      </c>
      <c r="F619" s="5">
        <v>43857</v>
      </c>
      <c r="G619" s="7" t="s">
        <v>9</v>
      </c>
      <c r="H619">
        <f ca="1">IF(TBVendas[[#This Row],[Data do Pagamento]]-TBVendas[[#This Row],[Data do Vencimento]]&gt;=0,TBVendas[[#This Row],[Data do Pagamento]]-TBVendas[[#This Row],[Data do Vencimento]],TODAY()-TBVendas[[#This Row],[Data do Vencimento]])</f>
        <v>40</v>
      </c>
      <c r="I619">
        <f>MONTH(TBVendas[[#This Row],[Data da Venda]])</f>
        <v>10</v>
      </c>
      <c r="J619">
        <f>YEAR(TBVendas[[#This Row],[Data da Venda]])</f>
        <v>2019</v>
      </c>
      <c r="K619" t="str">
        <f>IF(TBVendas[[#This Row],[Data da Venda]]=TBVendas[[#This Row],[Data do Pagamento]], "Sim","Não")</f>
        <v>Não</v>
      </c>
    </row>
    <row r="620" spans="2:11" x14ac:dyDescent="0.25">
      <c r="B620" s="5">
        <v>43758</v>
      </c>
      <c r="C620">
        <v>86657720103</v>
      </c>
      <c r="D620" s="6">
        <v>126</v>
      </c>
      <c r="E620" s="5">
        <v>43848</v>
      </c>
      <c r="F620" s="5">
        <v>43848</v>
      </c>
      <c r="G620" s="7" t="s">
        <v>9</v>
      </c>
      <c r="H62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20">
        <f>MONTH(TBVendas[[#This Row],[Data da Venda]])</f>
        <v>10</v>
      </c>
      <c r="J620">
        <f>YEAR(TBVendas[[#This Row],[Data da Venda]])</f>
        <v>2019</v>
      </c>
      <c r="K620" t="str">
        <f>IF(TBVendas[[#This Row],[Data da Venda]]=TBVendas[[#This Row],[Data do Pagamento]], "Sim","Não")</f>
        <v>Não</v>
      </c>
    </row>
    <row r="621" spans="2:11" x14ac:dyDescent="0.25">
      <c r="B621" s="5">
        <v>43759</v>
      </c>
      <c r="C621">
        <v>86657720244</v>
      </c>
      <c r="D621" s="6">
        <v>1045</v>
      </c>
      <c r="E621" s="5">
        <v>43759</v>
      </c>
      <c r="F621" s="5">
        <v>43759</v>
      </c>
      <c r="G621" s="7" t="s">
        <v>8</v>
      </c>
      <c r="H62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21">
        <f>MONTH(TBVendas[[#This Row],[Data da Venda]])</f>
        <v>10</v>
      </c>
      <c r="J621">
        <f>YEAR(TBVendas[[#This Row],[Data da Venda]])</f>
        <v>2019</v>
      </c>
      <c r="K621" t="str">
        <f>IF(TBVendas[[#This Row],[Data da Venda]]=TBVendas[[#This Row],[Data do Pagamento]], "Sim","Não")</f>
        <v>Sim</v>
      </c>
    </row>
    <row r="622" spans="2:11" x14ac:dyDescent="0.25">
      <c r="B622" s="5">
        <v>43759</v>
      </c>
      <c r="C622">
        <v>86657720221</v>
      </c>
      <c r="D622" s="6">
        <v>483</v>
      </c>
      <c r="E622" s="5">
        <v>43789</v>
      </c>
      <c r="F622" s="5">
        <v>43789</v>
      </c>
      <c r="G622" s="7" t="s">
        <v>7</v>
      </c>
      <c r="H62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22">
        <f>MONTH(TBVendas[[#This Row],[Data da Venda]])</f>
        <v>10</v>
      </c>
      <c r="J622">
        <f>YEAR(TBVendas[[#This Row],[Data da Venda]])</f>
        <v>2019</v>
      </c>
      <c r="K622" t="str">
        <f>IF(TBVendas[[#This Row],[Data da Venda]]=TBVendas[[#This Row],[Data do Pagamento]], "Sim","Não")</f>
        <v>Não</v>
      </c>
    </row>
    <row r="623" spans="2:11" x14ac:dyDescent="0.25">
      <c r="B623" s="5">
        <v>43759</v>
      </c>
      <c r="C623">
        <v>86657720260</v>
      </c>
      <c r="D623" s="6">
        <v>422</v>
      </c>
      <c r="E623" s="5">
        <v>43789</v>
      </c>
      <c r="F623" s="5">
        <v>43789</v>
      </c>
      <c r="G623" s="7" t="s">
        <v>7</v>
      </c>
      <c r="H62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23">
        <f>MONTH(TBVendas[[#This Row],[Data da Venda]])</f>
        <v>10</v>
      </c>
      <c r="J623">
        <f>YEAR(TBVendas[[#This Row],[Data da Venda]])</f>
        <v>2019</v>
      </c>
      <c r="K623" t="str">
        <f>IF(TBVendas[[#This Row],[Data da Venda]]=TBVendas[[#This Row],[Data do Pagamento]], "Sim","Não")</f>
        <v>Não</v>
      </c>
    </row>
    <row r="624" spans="2:11" x14ac:dyDescent="0.25">
      <c r="B624" s="5">
        <v>43759</v>
      </c>
      <c r="C624">
        <v>86657720230</v>
      </c>
      <c r="D624" s="6">
        <v>719</v>
      </c>
      <c r="E624" s="5">
        <v>43819</v>
      </c>
      <c r="F624" s="5">
        <v>43840</v>
      </c>
      <c r="G624" s="7" t="s">
        <v>7</v>
      </c>
      <c r="H624">
        <f ca="1">IF(TBVendas[[#This Row],[Data do Pagamento]]-TBVendas[[#This Row],[Data do Vencimento]]&gt;=0,TBVendas[[#This Row],[Data do Pagamento]]-TBVendas[[#This Row],[Data do Vencimento]],TODAY()-TBVendas[[#This Row],[Data do Vencimento]])</f>
        <v>21</v>
      </c>
      <c r="I624">
        <f>MONTH(TBVendas[[#This Row],[Data da Venda]])</f>
        <v>10</v>
      </c>
      <c r="J624">
        <f>YEAR(TBVendas[[#This Row],[Data da Venda]])</f>
        <v>2019</v>
      </c>
      <c r="K624" t="str">
        <f>IF(TBVendas[[#This Row],[Data da Venda]]=TBVendas[[#This Row],[Data do Pagamento]], "Sim","Não")</f>
        <v>Não</v>
      </c>
    </row>
    <row r="625" spans="2:11" x14ac:dyDescent="0.25">
      <c r="B625" s="5">
        <v>43760</v>
      </c>
      <c r="C625">
        <v>86657720085</v>
      </c>
      <c r="D625" s="6">
        <v>594</v>
      </c>
      <c r="E625" s="5">
        <v>43790</v>
      </c>
      <c r="F625" s="5">
        <v>43790</v>
      </c>
      <c r="G625" s="7" t="s">
        <v>7</v>
      </c>
      <c r="H62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25">
        <f>MONTH(TBVendas[[#This Row],[Data da Venda]])</f>
        <v>10</v>
      </c>
      <c r="J625">
        <f>YEAR(TBVendas[[#This Row],[Data da Venda]])</f>
        <v>2019</v>
      </c>
      <c r="K625" t="str">
        <f>IF(TBVendas[[#This Row],[Data da Venda]]=TBVendas[[#This Row],[Data do Pagamento]], "Sim","Não")</f>
        <v>Não</v>
      </c>
    </row>
    <row r="626" spans="2:11" x14ac:dyDescent="0.25">
      <c r="B626" s="5">
        <v>43760</v>
      </c>
      <c r="C626">
        <v>86657720095</v>
      </c>
      <c r="D626" s="6">
        <v>401</v>
      </c>
      <c r="E626" s="5">
        <v>43790</v>
      </c>
      <c r="F626" s="5">
        <v>43790</v>
      </c>
      <c r="G626" s="7" t="s">
        <v>8</v>
      </c>
      <c r="H62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26">
        <f>MONTH(TBVendas[[#This Row],[Data da Venda]])</f>
        <v>10</v>
      </c>
      <c r="J626">
        <f>YEAR(TBVendas[[#This Row],[Data da Venda]])</f>
        <v>2019</v>
      </c>
      <c r="K626" t="str">
        <f>IF(TBVendas[[#This Row],[Data da Venda]]=TBVendas[[#This Row],[Data do Pagamento]], "Sim","Não")</f>
        <v>Não</v>
      </c>
    </row>
    <row r="627" spans="2:11" x14ac:dyDescent="0.25">
      <c r="B627" s="5">
        <v>43760</v>
      </c>
      <c r="C627">
        <v>86657720059</v>
      </c>
      <c r="D627" s="6">
        <v>1221</v>
      </c>
      <c r="E627" s="5">
        <v>43850</v>
      </c>
      <c r="F627" s="5">
        <v>43850</v>
      </c>
      <c r="G627" s="7" t="s">
        <v>8</v>
      </c>
      <c r="H62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27">
        <f>MONTH(TBVendas[[#This Row],[Data da Venda]])</f>
        <v>10</v>
      </c>
      <c r="J627">
        <f>YEAR(TBVendas[[#This Row],[Data da Venda]])</f>
        <v>2019</v>
      </c>
      <c r="K627" t="str">
        <f>IF(TBVendas[[#This Row],[Data da Venda]]=TBVendas[[#This Row],[Data do Pagamento]], "Sim","Não")</f>
        <v>Não</v>
      </c>
    </row>
    <row r="628" spans="2:11" x14ac:dyDescent="0.25">
      <c r="B628" s="5">
        <v>43761</v>
      </c>
      <c r="C628">
        <v>86657720070</v>
      </c>
      <c r="D628" s="6">
        <v>251</v>
      </c>
      <c r="E628" s="5">
        <v>43791</v>
      </c>
      <c r="F628" s="5">
        <v>43791</v>
      </c>
      <c r="G628" s="7" t="s">
        <v>9</v>
      </c>
      <c r="H62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28">
        <f>MONTH(TBVendas[[#This Row],[Data da Venda]])</f>
        <v>10</v>
      </c>
      <c r="J628">
        <f>YEAR(TBVendas[[#This Row],[Data da Venda]])</f>
        <v>2019</v>
      </c>
      <c r="K628" t="str">
        <f>IF(TBVendas[[#This Row],[Data da Venda]]=TBVendas[[#This Row],[Data do Pagamento]], "Sim","Não")</f>
        <v>Não</v>
      </c>
    </row>
    <row r="629" spans="2:11" x14ac:dyDescent="0.25">
      <c r="B629" s="5">
        <v>43762</v>
      </c>
      <c r="C629">
        <v>86657720213</v>
      </c>
      <c r="D629" s="6">
        <v>350</v>
      </c>
      <c r="E629" s="5">
        <v>43762</v>
      </c>
      <c r="F629" s="5">
        <v>43762</v>
      </c>
      <c r="G629" s="7" t="s">
        <v>8</v>
      </c>
      <c r="H62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29">
        <f>MONTH(TBVendas[[#This Row],[Data da Venda]])</f>
        <v>10</v>
      </c>
      <c r="J629">
        <f>YEAR(TBVendas[[#This Row],[Data da Venda]])</f>
        <v>2019</v>
      </c>
      <c r="K629" t="str">
        <f>IF(TBVendas[[#This Row],[Data da Venda]]=TBVendas[[#This Row],[Data do Pagamento]], "Sim","Não")</f>
        <v>Sim</v>
      </c>
    </row>
    <row r="630" spans="2:11" x14ac:dyDescent="0.25">
      <c r="B630" s="5">
        <v>43762</v>
      </c>
      <c r="C630">
        <v>86657720140</v>
      </c>
      <c r="D630" s="6">
        <v>1090</v>
      </c>
      <c r="E630" s="5">
        <v>43792</v>
      </c>
      <c r="F630" s="5">
        <v>43792</v>
      </c>
      <c r="G630" s="7" t="s">
        <v>9</v>
      </c>
      <c r="H63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30">
        <f>MONTH(TBVendas[[#This Row],[Data da Venda]])</f>
        <v>10</v>
      </c>
      <c r="J630">
        <f>YEAR(TBVendas[[#This Row],[Data da Venda]])</f>
        <v>2019</v>
      </c>
      <c r="K630" t="str">
        <f>IF(TBVendas[[#This Row],[Data da Venda]]=TBVendas[[#This Row],[Data do Pagamento]], "Sim","Não")</f>
        <v>Não</v>
      </c>
    </row>
    <row r="631" spans="2:11" x14ac:dyDescent="0.25">
      <c r="B631" s="5">
        <v>43763</v>
      </c>
      <c r="C631">
        <v>86657720183</v>
      </c>
      <c r="D631" s="6">
        <v>862</v>
      </c>
      <c r="E631" s="5">
        <v>43853</v>
      </c>
      <c r="F631" s="5">
        <v>43853</v>
      </c>
      <c r="G631" s="7" t="s">
        <v>8</v>
      </c>
      <c r="H63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31">
        <f>MONTH(TBVendas[[#This Row],[Data da Venda]])</f>
        <v>10</v>
      </c>
      <c r="J631">
        <f>YEAR(TBVendas[[#This Row],[Data da Venda]])</f>
        <v>2019</v>
      </c>
      <c r="K631" t="str">
        <f>IF(TBVendas[[#This Row],[Data da Venda]]=TBVendas[[#This Row],[Data do Pagamento]], "Sim","Não")</f>
        <v>Não</v>
      </c>
    </row>
    <row r="632" spans="2:11" x14ac:dyDescent="0.25">
      <c r="B632" s="5">
        <v>43764</v>
      </c>
      <c r="C632">
        <v>86657720058</v>
      </c>
      <c r="D632" s="6">
        <v>429</v>
      </c>
      <c r="E632" s="5">
        <v>43794</v>
      </c>
      <c r="F632" s="5">
        <v>43794</v>
      </c>
      <c r="G632" s="7" t="s">
        <v>9</v>
      </c>
      <c r="H63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32">
        <f>MONTH(TBVendas[[#This Row],[Data da Venda]])</f>
        <v>10</v>
      </c>
      <c r="J632">
        <f>YEAR(TBVendas[[#This Row],[Data da Venda]])</f>
        <v>2019</v>
      </c>
      <c r="K632" t="str">
        <f>IF(TBVendas[[#This Row],[Data da Venda]]=TBVendas[[#This Row],[Data do Pagamento]], "Sim","Não")</f>
        <v>Não</v>
      </c>
    </row>
    <row r="633" spans="2:11" x14ac:dyDescent="0.25">
      <c r="B633" s="5">
        <v>43764</v>
      </c>
      <c r="C633">
        <v>86657720143</v>
      </c>
      <c r="D633" s="6">
        <v>367</v>
      </c>
      <c r="E633" s="5">
        <v>43824</v>
      </c>
      <c r="F633" s="5">
        <v>43824</v>
      </c>
      <c r="G633" s="7" t="s">
        <v>9</v>
      </c>
      <c r="H63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33">
        <f>MONTH(TBVendas[[#This Row],[Data da Venda]])</f>
        <v>10</v>
      </c>
      <c r="J633">
        <f>YEAR(TBVendas[[#This Row],[Data da Venda]])</f>
        <v>2019</v>
      </c>
      <c r="K633" t="str">
        <f>IF(TBVendas[[#This Row],[Data da Venda]]=TBVendas[[#This Row],[Data do Pagamento]], "Sim","Não")</f>
        <v>Não</v>
      </c>
    </row>
    <row r="634" spans="2:11" x14ac:dyDescent="0.25">
      <c r="B634" s="5">
        <v>43765</v>
      </c>
      <c r="C634">
        <v>86657720126</v>
      </c>
      <c r="D634" s="6">
        <v>324</v>
      </c>
      <c r="E634" s="5">
        <v>43765</v>
      </c>
      <c r="F634" s="5">
        <v>43765</v>
      </c>
      <c r="G634" s="7" t="s">
        <v>7</v>
      </c>
      <c r="H63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34">
        <f>MONTH(TBVendas[[#This Row],[Data da Venda]])</f>
        <v>10</v>
      </c>
      <c r="J634">
        <f>YEAR(TBVendas[[#This Row],[Data da Venda]])</f>
        <v>2019</v>
      </c>
      <c r="K634" t="str">
        <f>IF(TBVendas[[#This Row],[Data da Venda]]=TBVendas[[#This Row],[Data do Pagamento]], "Sim","Não")</f>
        <v>Sim</v>
      </c>
    </row>
    <row r="635" spans="2:11" x14ac:dyDescent="0.25">
      <c r="B635" s="5">
        <v>43765</v>
      </c>
      <c r="C635">
        <v>86657720092</v>
      </c>
      <c r="D635" s="6">
        <v>401</v>
      </c>
      <c r="E635" s="5">
        <v>43795</v>
      </c>
      <c r="F635" s="5">
        <v>43795</v>
      </c>
      <c r="G635" s="7" t="s">
        <v>8</v>
      </c>
      <c r="H63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35">
        <f>MONTH(TBVendas[[#This Row],[Data da Venda]])</f>
        <v>10</v>
      </c>
      <c r="J635">
        <f>YEAR(TBVendas[[#This Row],[Data da Venda]])</f>
        <v>2019</v>
      </c>
      <c r="K635" t="str">
        <f>IF(TBVendas[[#This Row],[Data da Venda]]=TBVendas[[#This Row],[Data do Pagamento]], "Sim","Não")</f>
        <v>Não</v>
      </c>
    </row>
    <row r="636" spans="2:11" x14ac:dyDescent="0.25">
      <c r="B636" s="5">
        <v>43766</v>
      </c>
      <c r="C636">
        <v>86657720073</v>
      </c>
      <c r="D636" s="6">
        <v>888</v>
      </c>
      <c r="E636" s="5">
        <v>43796</v>
      </c>
      <c r="F636" s="5">
        <v>43829</v>
      </c>
      <c r="G636" s="7" t="s">
        <v>8</v>
      </c>
      <c r="H636">
        <f ca="1">IF(TBVendas[[#This Row],[Data do Pagamento]]-TBVendas[[#This Row],[Data do Vencimento]]&gt;=0,TBVendas[[#This Row],[Data do Pagamento]]-TBVendas[[#This Row],[Data do Vencimento]],TODAY()-TBVendas[[#This Row],[Data do Vencimento]])</f>
        <v>33</v>
      </c>
      <c r="I636">
        <f>MONTH(TBVendas[[#This Row],[Data da Venda]])</f>
        <v>10</v>
      </c>
      <c r="J636">
        <f>YEAR(TBVendas[[#This Row],[Data da Venda]])</f>
        <v>2019</v>
      </c>
      <c r="K636" t="str">
        <f>IF(TBVendas[[#This Row],[Data da Venda]]=TBVendas[[#This Row],[Data do Pagamento]], "Sim","Não")</f>
        <v>Não</v>
      </c>
    </row>
    <row r="637" spans="2:11" x14ac:dyDescent="0.25">
      <c r="B637" s="5">
        <v>43767</v>
      </c>
      <c r="C637">
        <v>86657720050</v>
      </c>
      <c r="D637" s="6">
        <v>885</v>
      </c>
      <c r="E637" s="5">
        <v>43797</v>
      </c>
      <c r="F637" s="5">
        <v>43797</v>
      </c>
      <c r="G637" s="7" t="s">
        <v>8</v>
      </c>
      <c r="H63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37">
        <f>MONTH(TBVendas[[#This Row],[Data da Venda]])</f>
        <v>10</v>
      </c>
      <c r="J637">
        <f>YEAR(TBVendas[[#This Row],[Data da Venda]])</f>
        <v>2019</v>
      </c>
      <c r="K637" t="str">
        <f>IF(TBVendas[[#This Row],[Data da Venda]]=TBVendas[[#This Row],[Data do Pagamento]], "Sim","Não")</f>
        <v>Não</v>
      </c>
    </row>
    <row r="638" spans="2:11" x14ac:dyDescent="0.25">
      <c r="B638" s="5">
        <v>43767</v>
      </c>
      <c r="C638">
        <v>86657720104</v>
      </c>
      <c r="D638" s="6">
        <v>235</v>
      </c>
      <c r="E638" s="5">
        <v>43857</v>
      </c>
      <c r="F638" s="5">
        <v>43857</v>
      </c>
      <c r="G638" s="7" t="s">
        <v>7</v>
      </c>
      <c r="H63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38">
        <f>MONTH(TBVendas[[#This Row],[Data da Venda]])</f>
        <v>10</v>
      </c>
      <c r="J638">
        <f>YEAR(TBVendas[[#This Row],[Data da Venda]])</f>
        <v>2019</v>
      </c>
      <c r="K638" t="str">
        <f>IF(TBVendas[[#This Row],[Data da Venda]]=TBVendas[[#This Row],[Data do Pagamento]], "Sim","Não")</f>
        <v>Não</v>
      </c>
    </row>
    <row r="639" spans="2:11" x14ac:dyDescent="0.25">
      <c r="B639" s="5">
        <v>43768</v>
      </c>
      <c r="C639">
        <v>86657720137</v>
      </c>
      <c r="D639" s="6">
        <v>946</v>
      </c>
      <c r="E639" s="5">
        <v>43798</v>
      </c>
      <c r="F639" s="5">
        <v>43798</v>
      </c>
      <c r="G639" s="7" t="s">
        <v>9</v>
      </c>
      <c r="H63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39">
        <f>MONTH(TBVendas[[#This Row],[Data da Venda]])</f>
        <v>10</v>
      </c>
      <c r="J639">
        <f>YEAR(TBVendas[[#This Row],[Data da Venda]])</f>
        <v>2019</v>
      </c>
      <c r="K639" t="str">
        <f>IF(TBVendas[[#This Row],[Data da Venda]]=TBVendas[[#This Row],[Data do Pagamento]], "Sim","Não")</f>
        <v>Não</v>
      </c>
    </row>
    <row r="640" spans="2:11" x14ac:dyDescent="0.25">
      <c r="B640" s="5">
        <v>43768</v>
      </c>
      <c r="C640">
        <v>86657720156</v>
      </c>
      <c r="D640" s="6">
        <v>713</v>
      </c>
      <c r="E640" s="5">
        <v>43858</v>
      </c>
      <c r="F640" s="5">
        <v>43858</v>
      </c>
      <c r="G640" s="7" t="s">
        <v>8</v>
      </c>
      <c r="H64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40">
        <f>MONTH(TBVendas[[#This Row],[Data da Venda]])</f>
        <v>10</v>
      </c>
      <c r="J640">
        <f>YEAR(TBVendas[[#This Row],[Data da Venda]])</f>
        <v>2019</v>
      </c>
      <c r="K640" t="str">
        <f>IF(TBVendas[[#This Row],[Data da Venda]]=TBVendas[[#This Row],[Data do Pagamento]], "Sim","Não")</f>
        <v>Não</v>
      </c>
    </row>
    <row r="641" spans="2:11" x14ac:dyDescent="0.25">
      <c r="B641" s="5">
        <v>43769</v>
      </c>
      <c r="C641">
        <v>86657720222</v>
      </c>
      <c r="D641" s="6">
        <v>1286</v>
      </c>
      <c r="E641" s="5">
        <v>43799</v>
      </c>
      <c r="F641" s="5">
        <v>43799</v>
      </c>
      <c r="G641" s="7" t="s">
        <v>8</v>
      </c>
      <c r="H64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41">
        <f>MONTH(TBVendas[[#This Row],[Data da Venda]])</f>
        <v>10</v>
      </c>
      <c r="J641">
        <f>YEAR(TBVendas[[#This Row],[Data da Venda]])</f>
        <v>2019</v>
      </c>
      <c r="K641" t="str">
        <f>IF(TBVendas[[#This Row],[Data da Venda]]=TBVendas[[#This Row],[Data do Pagamento]], "Sim","Não")</f>
        <v>Não</v>
      </c>
    </row>
    <row r="642" spans="2:11" x14ac:dyDescent="0.25">
      <c r="B642" s="5">
        <v>43770</v>
      </c>
      <c r="C642">
        <v>86657720195</v>
      </c>
      <c r="D642" s="6">
        <v>535</v>
      </c>
      <c r="E642" s="5">
        <v>43770</v>
      </c>
      <c r="F642" s="5">
        <v>43770</v>
      </c>
      <c r="G642" s="7" t="s">
        <v>9</v>
      </c>
      <c r="H64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42">
        <f>MONTH(TBVendas[[#This Row],[Data da Venda]])</f>
        <v>11</v>
      </c>
      <c r="J642">
        <f>YEAR(TBVendas[[#This Row],[Data da Venda]])</f>
        <v>2019</v>
      </c>
      <c r="K642" t="str">
        <f>IF(TBVendas[[#This Row],[Data da Venda]]=TBVendas[[#This Row],[Data do Pagamento]], "Sim","Não")</f>
        <v>Sim</v>
      </c>
    </row>
    <row r="643" spans="2:11" x14ac:dyDescent="0.25">
      <c r="B643" s="5">
        <v>43770</v>
      </c>
      <c r="C643">
        <v>86657720088</v>
      </c>
      <c r="D643" s="6">
        <v>382</v>
      </c>
      <c r="E643" s="5">
        <v>43800</v>
      </c>
      <c r="F643" s="5">
        <v>43800</v>
      </c>
      <c r="G643" s="7" t="s">
        <v>9</v>
      </c>
      <c r="H64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43">
        <f>MONTH(TBVendas[[#This Row],[Data da Venda]])</f>
        <v>11</v>
      </c>
      <c r="J643">
        <f>YEAR(TBVendas[[#This Row],[Data da Venda]])</f>
        <v>2019</v>
      </c>
      <c r="K643" t="str">
        <f>IF(TBVendas[[#This Row],[Data da Venda]]=TBVendas[[#This Row],[Data do Pagamento]], "Sim","Não")</f>
        <v>Não</v>
      </c>
    </row>
    <row r="644" spans="2:11" x14ac:dyDescent="0.25">
      <c r="B644" s="5">
        <v>43770</v>
      </c>
      <c r="C644">
        <v>86657720259</v>
      </c>
      <c r="D644" s="6">
        <v>1060</v>
      </c>
      <c r="E644" s="5">
        <v>43830</v>
      </c>
      <c r="F644" s="5">
        <v>43830</v>
      </c>
      <c r="G644" s="7" t="s">
        <v>8</v>
      </c>
      <c r="H64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44">
        <f>MONTH(TBVendas[[#This Row],[Data da Venda]])</f>
        <v>11</v>
      </c>
      <c r="J644">
        <f>YEAR(TBVendas[[#This Row],[Data da Venda]])</f>
        <v>2019</v>
      </c>
      <c r="K644" t="str">
        <f>IF(TBVendas[[#This Row],[Data da Venda]]=TBVendas[[#This Row],[Data do Pagamento]], "Sim","Não")</f>
        <v>Não</v>
      </c>
    </row>
    <row r="645" spans="2:11" x14ac:dyDescent="0.25">
      <c r="B645" s="5">
        <v>43772</v>
      </c>
      <c r="C645">
        <v>86657720180</v>
      </c>
      <c r="D645" s="6">
        <v>567</v>
      </c>
      <c r="E645" s="5">
        <v>43802</v>
      </c>
      <c r="F645" s="5">
        <v>43802</v>
      </c>
      <c r="G645" s="7" t="s">
        <v>7</v>
      </c>
      <c r="H64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45">
        <f>MONTH(TBVendas[[#This Row],[Data da Venda]])</f>
        <v>11</v>
      </c>
      <c r="J645">
        <f>YEAR(TBVendas[[#This Row],[Data da Venda]])</f>
        <v>2019</v>
      </c>
      <c r="K645" t="str">
        <f>IF(TBVendas[[#This Row],[Data da Venda]]=TBVendas[[#This Row],[Data do Pagamento]], "Sim","Não")</f>
        <v>Não</v>
      </c>
    </row>
    <row r="646" spans="2:11" x14ac:dyDescent="0.25">
      <c r="B646" s="5">
        <v>43772</v>
      </c>
      <c r="C646">
        <v>86657720135</v>
      </c>
      <c r="D646" s="6">
        <v>445</v>
      </c>
      <c r="E646" s="5">
        <v>43832</v>
      </c>
      <c r="F646" s="5">
        <v>43832</v>
      </c>
      <c r="G646" s="7" t="s">
        <v>8</v>
      </c>
      <c r="H64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46">
        <f>MONTH(TBVendas[[#This Row],[Data da Venda]])</f>
        <v>11</v>
      </c>
      <c r="J646">
        <f>YEAR(TBVendas[[#This Row],[Data da Venda]])</f>
        <v>2019</v>
      </c>
      <c r="K646" t="str">
        <f>IF(TBVendas[[#This Row],[Data da Venda]]=TBVendas[[#This Row],[Data do Pagamento]], "Sim","Não")</f>
        <v>Não</v>
      </c>
    </row>
    <row r="647" spans="2:11" x14ac:dyDescent="0.25">
      <c r="B647" s="5">
        <v>43773</v>
      </c>
      <c r="C647">
        <v>86657720189</v>
      </c>
      <c r="D647" s="6">
        <v>517</v>
      </c>
      <c r="E647" s="5">
        <v>43773</v>
      </c>
      <c r="F647" s="5">
        <v>43813</v>
      </c>
      <c r="G647" s="7" t="s">
        <v>9</v>
      </c>
      <c r="H647">
        <f ca="1">IF(TBVendas[[#This Row],[Data do Pagamento]]-TBVendas[[#This Row],[Data do Vencimento]]&gt;=0,TBVendas[[#This Row],[Data do Pagamento]]-TBVendas[[#This Row],[Data do Vencimento]],TODAY()-TBVendas[[#This Row],[Data do Vencimento]])</f>
        <v>40</v>
      </c>
      <c r="I647">
        <f>MONTH(TBVendas[[#This Row],[Data da Venda]])</f>
        <v>11</v>
      </c>
      <c r="J647">
        <f>YEAR(TBVendas[[#This Row],[Data da Venda]])</f>
        <v>2019</v>
      </c>
      <c r="K647" t="str">
        <f>IF(TBVendas[[#This Row],[Data da Venda]]=TBVendas[[#This Row],[Data do Pagamento]], "Sim","Não")</f>
        <v>Não</v>
      </c>
    </row>
    <row r="648" spans="2:11" x14ac:dyDescent="0.25">
      <c r="B648" s="5">
        <v>43773</v>
      </c>
      <c r="C648">
        <v>86657720086</v>
      </c>
      <c r="D648" s="6">
        <v>82</v>
      </c>
      <c r="E648" s="5">
        <v>43803</v>
      </c>
      <c r="F648" s="5">
        <v>43803</v>
      </c>
      <c r="G648" s="7" t="s">
        <v>7</v>
      </c>
      <c r="H64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48">
        <f>MONTH(TBVendas[[#This Row],[Data da Venda]])</f>
        <v>11</v>
      </c>
      <c r="J648">
        <f>YEAR(TBVendas[[#This Row],[Data da Venda]])</f>
        <v>2019</v>
      </c>
      <c r="K648" t="str">
        <f>IF(TBVendas[[#This Row],[Data da Venda]]=TBVendas[[#This Row],[Data do Pagamento]], "Sim","Não")</f>
        <v>Não</v>
      </c>
    </row>
    <row r="649" spans="2:11" x14ac:dyDescent="0.25">
      <c r="B649" s="5">
        <v>43773</v>
      </c>
      <c r="C649">
        <v>86657720082</v>
      </c>
      <c r="D649" s="6">
        <v>1072</v>
      </c>
      <c r="E649" s="5">
        <v>43833</v>
      </c>
      <c r="F649" s="5">
        <v>43833</v>
      </c>
      <c r="G649" s="7" t="s">
        <v>7</v>
      </c>
      <c r="H64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49">
        <f>MONTH(TBVendas[[#This Row],[Data da Venda]])</f>
        <v>11</v>
      </c>
      <c r="J649">
        <f>YEAR(TBVendas[[#This Row],[Data da Venda]])</f>
        <v>2019</v>
      </c>
      <c r="K649" t="str">
        <f>IF(TBVendas[[#This Row],[Data da Venda]]=TBVendas[[#This Row],[Data do Pagamento]], "Sim","Não")</f>
        <v>Não</v>
      </c>
    </row>
    <row r="650" spans="2:11" x14ac:dyDescent="0.25">
      <c r="B650" s="5">
        <v>43773</v>
      </c>
      <c r="C650">
        <v>86657720222</v>
      </c>
      <c r="D650" s="6">
        <v>124</v>
      </c>
      <c r="E650" s="5">
        <v>43863</v>
      </c>
      <c r="F650" s="5">
        <v>43863</v>
      </c>
      <c r="G650" s="7" t="s">
        <v>8</v>
      </c>
      <c r="H65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50">
        <f>MONTH(TBVendas[[#This Row],[Data da Venda]])</f>
        <v>11</v>
      </c>
      <c r="J650">
        <f>YEAR(TBVendas[[#This Row],[Data da Venda]])</f>
        <v>2019</v>
      </c>
      <c r="K650" t="str">
        <f>IF(TBVendas[[#This Row],[Data da Venda]]=TBVendas[[#This Row],[Data do Pagamento]], "Sim","Não")</f>
        <v>Não</v>
      </c>
    </row>
    <row r="651" spans="2:11" x14ac:dyDescent="0.25">
      <c r="B651" s="5">
        <v>43775</v>
      </c>
      <c r="C651">
        <v>86657720132</v>
      </c>
      <c r="D651" s="6">
        <v>851</v>
      </c>
      <c r="E651" s="5">
        <v>43805</v>
      </c>
      <c r="F651" s="5">
        <v>43805</v>
      </c>
      <c r="G651" s="7" t="s">
        <v>9</v>
      </c>
      <c r="H65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51">
        <f>MONTH(TBVendas[[#This Row],[Data da Venda]])</f>
        <v>11</v>
      </c>
      <c r="J651">
        <f>YEAR(TBVendas[[#This Row],[Data da Venda]])</f>
        <v>2019</v>
      </c>
      <c r="K651" t="str">
        <f>IF(TBVendas[[#This Row],[Data da Venda]]=TBVendas[[#This Row],[Data do Pagamento]], "Sim","Não")</f>
        <v>Não</v>
      </c>
    </row>
    <row r="652" spans="2:11" x14ac:dyDescent="0.25">
      <c r="B652" s="5">
        <v>43776</v>
      </c>
      <c r="C652">
        <v>86657720051</v>
      </c>
      <c r="D652" s="6">
        <v>318</v>
      </c>
      <c r="E652" s="5">
        <v>43806</v>
      </c>
      <c r="F652" s="5">
        <v>43806</v>
      </c>
      <c r="G652" s="7" t="s">
        <v>9</v>
      </c>
      <c r="H65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52">
        <f>MONTH(TBVendas[[#This Row],[Data da Venda]])</f>
        <v>11</v>
      </c>
      <c r="J652">
        <f>YEAR(TBVendas[[#This Row],[Data da Venda]])</f>
        <v>2019</v>
      </c>
      <c r="K652" t="str">
        <f>IF(TBVendas[[#This Row],[Data da Venda]]=TBVendas[[#This Row],[Data do Pagamento]], "Sim","Não")</f>
        <v>Não</v>
      </c>
    </row>
    <row r="653" spans="2:11" x14ac:dyDescent="0.25">
      <c r="B653" s="5">
        <v>43776</v>
      </c>
      <c r="C653">
        <v>86657720148</v>
      </c>
      <c r="D653" s="6">
        <v>1070</v>
      </c>
      <c r="E653" s="5">
        <v>43836</v>
      </c>
      <c r="F653" s="5">
        <v>43836</v>
      </c>
      <c r="G653" s="7" t="s">
        <v>7</v>
      </c>
      <c r="H65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53">
        <f>MONTH(TBVendas[[#This Row],[Data da Venda]])</f>
        <v>11</v>
      </c>
      <c r="J653">
        <f>YEAR(TBVendas[[#This Row],[Data da Venda]])</f>
        <v>2019</v>
      </c>
      <c r="K653" t="str">
        <f>IF(TBVendas[[#This Row],[Data da Venda]]=TBVendas[[#This Row],[Data do Pagamento]], "Sim","Não")</f>
        <v>Não</v>
      </c>
    </row>
    <row r="654" spans="2:11" x14ac:dyDescent="0.25">
      <c r="B654" s="5">
        <v>43777</v>
      </c>
      <c r="C654">
        <v>86657720126</v>
      </c>
      <c r="D654" s="6">
        <v>104</v>
      </c>
      <c r="E654" s="5">
        <v>43837</v>
      </c>
      <c r="F654" s="5">
        <v>43837</v>
      </c>
      <c r="G654" s="7" t="s">
        <v>8</v>
      </c>
      <c r="H65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54">
        <f>MONTH(TBVendas[[#This Row],[Data da Venda]])</f>
        <v>11</v>
      </c>
      <c r="J654">
        <f>YEAR(TBVendas[[#This Row],[Data da Venda]])</f>
        <v>2019</v>
      </c>
      <c r="K654" t="str">
        <f>IF(TBVendas[[#This Row],[Data da Venda]]=TBVendas[[#This Row],[Data do Pagamento]], "Sim","Não")</f>
        <v>Não</v>
      </c>
    </row>
    <row r="655" spans="2:11" x14ac:dyDescent="0.25">
      <c r="B655" s="5">
        <v>43778</v>
      </c>
      <c r="C655">
        <v>86657720125</v>
      </c>
      <c r="D655" s="6">
        <v>1188</v>
      </c>
      <c r="E655" s="5">
        <v>43808</v>
      </c>
      <c r="F655" s="5">
        <v>43808</v>
      </c>
      <c r="G655" s="7" t="s">
        <v>7</v>
      </c>
      <c r="H65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55">
        <f>MONTH(TBVendas[[#This Row],[Data da Venda]])</f>
        <v>11</v>
      </c>
      <c r="J655">
        <f>YEAR(TBVendas[[#This Row],[Data da Venda]])</f>
        <v>2019</v>
      </c>
      <c r="K655" t="str">
        <f>IF(TBVendas[[#This Row],[Data da Venda]]=TBVendas[[#This Row],[Data do Pagamento]], "Sim","Não")</f>
        <v>Não</v>
      </c>
    </row>
    <row r="656" spans="2:11" x14ac:dyDescent="0.25">
      <c r="B656" s="5">
        <v>43778</v>
      </c>
      <c r="C656">
        <v>86657720198</v>
      </c>
      <c r="D656" s="6">
        <v>1095</v>
      </c>
      <c r="E656" s="5">
        <v>43808</v>
      </c>
      <c r="F656" s="5">
        <v>43808</v>
      </c>
      <c r="G656" s="7" t="s">
        <v>8</v>
      </c>
      <c r="H65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56">
        <f>MONTH(TBVendas[[#This Row],[Data da Venda]])</f>
        <v>11</v>
      </c>
      <c r="J656">
        <f>YEAR(TBVendas[[#This Row],[Data da Venda]])</f>
        <v>2019</v>
      </c>
      <c r="K656" t="str">
        <f>IF(TBVendas[[#This Row],[Data da Venda]]=TBVendas[[#This Row],[Data do Pagamento]], "Sim","Não")</f>
        <v>Não</v>
      </c>
    </row>
    <row r="657" spans="2:11" x14ac:dyDescent="0.25">
      <c r="B657" s="5">
        <v>43778</v>
      </c>
      <c r="C657">
        <v>86657720086</v>
      </c>
      <c r="D657" s="6">
        <v>1468</v>
      </c>
      <c r="E657" s="5">
        <v>43868</v>
      </c>
      <c r="F657" s="5">
        <v>43908</v>
      </c>
      <c r="G657" s="7" t="s">
        <v>9</v>
      </c>
      <c r="H657">
        <f ca="1">IF(TBVendas[[#This Row],[Data do Pagamento]]-TBVendas[[#This Row],[Data do Vencimento]]&gt;=0,TBVendas[[#This Row],[Data do Pagamento]]-TBVendas[[#This Row],[Data do Vencimento]],TODAY()-TBVendas[[#This Row],[Data do Vencimento]])</f>
        <v>40</v>
      </c>
      <c r="I657">
        <f>MONTH(TBVendas[[#This Row],[Data da Venda]])</f>
        <v>11</v>
      </c>
      <c r="J657">
        <f>YEAR(TBVendas[[#This Row],[Data da Venda]])</f>
        <v>2019</v>
      </c>
      <c r="K657" t="str">
        <f>IF(TBVendas[[#This Row],[Data da Venda]]=TBVendas[[#This Row],[Data do Pagamento]], "Sim","Não")</f>
        <v>Não</v>
      </c>
    </row>
    <row r="658" spans="2:11" x14ac:dyDescent="0.25">
      <c r="B658" s="5">
        <v>43779</v>
      </c>
      <c r="C658">
        <v>86657720147</v>
      </c>
      <c r="D658" s="6">
        <v>1246</v>
      </c>
      <c r="E658" s="5">
        <v>43779</v>
      </c>
      <c r="F658" s="5">
        <v>43779</v>
      </c>
      <c r="G658" s="7" t="s">
        <v>7</v>
      </c>
      <c r="H65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58">
        <f>MONTH(TBVendas[[#This Row],[Data da Venda]])</f>
        <v>11</v>
      </c>
      <c r="J658">
        <f>YEAR(TBVendas[[#This Row],[Data da Venda]])</f>
        <v>2019</v>
      </c>
      <c r="K658" t="str">
        <f>IF(TBVendas[[#This Row],[Data da Venda]]=TBVendas[[#This Row],[Data do Pagamento]], "Sim","Não")</f>
        <v>Sim</v>
      </c>
    </row>
    <row r="659" spans="2:11" x14ac:dyDescent="0.25">
      <c r="B659" s="5">
        <v>43779</v>
      </c>
      <c r="C659">
        <v>86657720217</v>
      </c>
      <c r="D659" s="6">
        <v>1472</v>
      </c>
      <c r="E659" s="5">
        <v>43809</v>
      </c>
      <c r="F659" s="5">
        <v>43818</v>
      </c>
      <c r="G659" s="7" t="s">
        <v>8</v>
      </c>
      <c r="H659">
        <f ca="1">IF(TBVendas[[#This Row],[Data do Pagamento]]-TBVendas[[#This Row],[Data do Vencimento]]&gt;=0,TBVendas[[#This Row],[Data do Pagamento]]-TBVendas[[#This Row],[Data do Vencimento]],TODAY()-TBVendas[[#This Row],[Data do Vencimento]])</f>
        <v>9</v>
      </c>
      <c r="I659">
        <f>MONTH(TBVendas[[#This Row],[Data da Venda]])</f>
        <v>11</v>
      </c>
      <c r="J659">
        <f>YEAR(TBVendas[[#This Row],[Data da Venda]])</f>
        <v>2019</v>
      </c>
      <c r="K659" t="str">
        <f>IF(TBVendas[[#This Row],[Data da Venda]]=TBVendas[[#This Row],[Data do Pagamento]], "Sim","Não")</f>
        <v>Não</v>
      </c>
    </row>
    <row r="660" spans="2:11" x14ac:dyDescent="0.25">
      <c r="B660" s="5">
        <v>43779</v>
      </c>
      <c r="C660">
        <v>86657720219</v>
      </c>
      <c r="D660" s="6">
        <v>1392</v>
      </c>
      <c r="E660" s="5">
        <v>43839</v>
      </c>
      <c r="F660" s="5">
        <v>43839</v>
      </c>
      <c r="G660" s="7" t="s">
        <v>7</v>
      </c>
      <c r="H66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60">
        <f>MONTH(TBVendas[[#This Row],[Data da Venda]])</f>
        <v>11</v>
      </c>
      <c r="J660">
        <f>YEAR(TBVendas[[#This Row],[Data da Venda]])</f>
        <v>2019</v>
      </c>
      <c r="K660" t="str">
        <f>IF(TBVendas[[#This Row],[Data da Venda]]=TBVendas[[#This Row],[Data do Pagamento]], "Sim","Não")</f>
        <v>Não</v>
      </c>
    </row>
    <row r="661" spans="2:11" x14ac:dyDescent="0.25">
      <c r="B661" s="5">
        <v>43780</v>
      </c>
      <c r="C661">
        <v>86657720061</v>
      </c>
      <c r="D661" s="6">
        <v>499</v>
      </c>
      <c r="E661" s="5">
        <v>43810</v>
      </c>
      <c r="F661" s="5">
        <v>43810</v>
      </c>
      <c r="G661" s="7" t="s">
        <v>7</v>
      </c>
      <c r="H66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61">
        <f>MONTH(TBVendas[[#This Row],[Data da Venda]])</f>
        <v>11</v>
      </c>
      <c r="J661">
        <f>YEAR(TBVendas[[#This Row],[Data da Venda]])</f>
        <v>2019</v>
      </c>
      <c r="K661" t="str">
        <f>IF(TBVendas[[#This Row],[Data da Venda]]=TBVendas[[#This Row],[Data do Pagamento]], "Sim","Não")</f>
        <v>Não</v>
      </c>
    </row>
    <row r="662" spans="2:11" x14ac:dyDescent="0.25">
      <c r="B662" s="5">
        <v>43781</v>
      </c>
      <c r="C662">
        <v>86657720171</v>
      </c>
      <c r="D662" s="6">
        <v>1432</v>
      </c>
      <c r="E662" s="5">
        <v>43811</v>
      </c>
      <c r="F662" s="5">
        <v>43811</v>
      </c>
      <c r="G662" s="7" t="s">
        <v>9</v>
      </c>
      <c r="H66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62">
        <f>MONTH(TBVendas[[#This Row],[Data da Venda]])</f>
        <v>11</v>
      </c>
      <c r="J662">
        <f>YEAR(TBVendas[[#This Row],[Data da Venda]])</f>
        <v>2019</v>
      </c>
      <c r="K662" t="str">
        <f>IF(TBVendas[[#This Row],[Data da Venda]]=TBVendas[[#This Row],[Data do Pagamento]], "Sim","Não")</f>
        <v>Não</v>
      </c>
    </row>
    <row r="663" spans="2:11" x14ac:dyDescent="0.25">
      <c r="B663" s="5">
        <v>43781</v>
      </c>
      <c r="C663">
        <v>86657720175</v>
      </c>
      <c r="D663" s="6">
        <v>734</v>
      </c>
      <c r="E663" s="5">
        <v>43841</v>
      </c>
      <c r="F663" s="5">
        <v>43841</v>
      </c>
      <c r="G663" s="7" t="s">
        <v>9</v>
      </c>
      <c r="H66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63">
        <f>MONTH(TBVendas[[#This Row],[Data da Venda]])</f>
        <v>11</v>
      </c>
      <c r="J663">
        <f>YEAR(TBVendas[[#This Row],[Data da Venda]])</f>
        <v>2019</v>
      </c>
      <c r="K663" t="str">
        <f>IF(TBVendas[[#This Row],[Data da Venda]]=TBVendas[[#This Row],[Data do Pagamento]], "Sim","Não")</f>
        <v>Não</v>
      </c>
    </row>
    <row r="664" spans="2:11" x14ac:dyDescent="0.25">
      <c r="B664" s="5">
        <v>43782</v>
      </c>
      <c r="C664">
        <v>86657720089</v>
      </c>
      <c r="D664" s="6">
        <v>1427</v>
      </c>
      <c r="E664" s="5">
        <v>43812</v>
      </c>
      <c r="F664" s="5">
        <v>43829</v>
      </c>
      <c r="G664" s="7" t="s">
        <v>7</v>
      </c>
      <c r="H664">
        <f ca="1">IF(TBVendas[[#This Row],[Data do Pagamento]]-TBVendas[[#This Row],[Data do Vencimento]]&gt;=0,TBVendas[[#This Row],[Data do Pagamento]]-TBVendas[[#This Row],[Data do Vencimento]],TODAY()-TBVendas[[#This Row],[Data do Vencimento]])</f>
        <v>17</v>
      </c>
      <c r="I664">
        <f>MONTH(TBVendas[[#This Row],[Data da Venda]])</f>
        <v>11</v>
      </c>
      <c r="J664">
        <f>YEAR(TBVendas[[#This Row],[Data da Venda]])</f>
        <v>2019</v>
      </c>
      <c r="K664" t="str">
        <f>IF(TBVendas[[#This Row],[Data da Venda]]=TBVendas[[#This Row],[Data do Pagamento]], "Sim","Não")</f>
        <v>Não</v>
      </c>
    </row>
    <row r="665" spans="2:11" x14ac:dyDescent="0.25">
      <c r="B665" s="5">
        <v>43782</v>
      </c>
      <c r="C665">
        <v>86657720070</v>
      </c>
      <c r="D665" s="6">
        <v>937</v>
      </c>
      <c r="E665" s="5">
        <v>43812</v>
      </c>
      <c r="F665" s="5">
        <v>43837</v>
      </c>
      <c r="G665" s="7" t="s">
        <v>9</v>
      </c>
      <c r="H665">
        <f ca="1">IF(TBVendas[[#This Row],[Data do Pagamento]]-TBVendas[[#This Row],[Data do Vencimento]]&gt;=0,TBVendas[[#This Row],[Data do Pagamento]]-TBVendas[[#This Row],[Data do Vencimento]],TODAY()-TBVendas[[#This Row],[Data do Vencimento]])</f>
        <v>25</v>
      </c>
      <c r="I665">
        <f>MONTH(TBVendas[[#This Row],[Data da Venda]])</f>
        <v>11</v>
      </c>
      <c r="J665">
        <f>YEAR(TBVendas[[#This Row],[Data da Venda]])</f>
        <v>2019</v>
      </c>
      <c r="K665" t="str">
        <f>IF(TBVendas[[#This Row],[Data da Venda]]=TBVendas[[#This Row],[Data do Pagamento]], "Sim","Não")</f>
        <v>Não</v>
      </c>
    </row>
    <row r="666" spans="2:11" x14ac:dyDescent="0.25">
      <c r="B666" s="5">
        <v>43782</v>
      </c>
      <c r="C666">
        <v>86657720248</v>
      </c>
      <c r="D666" s="6">
        <v>416</v>
      </c>
      <c r="E666" s="5">
        <v>43842</v>
      </c>
      <c r="F666" s="5">
        <v>43842</v>
      </c>
      <c r="G666" s="7" t="s">
        <v>8</v>
      </c>
      <c r="H66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66">
        <f>MONTH(TBVendas[[#This Row],[Data da Venda]])</f>
        <v>11</v>
      </c>
      <c r="J666">
        <f>YEAR(TBVendas[[#This Row],[Data da Venda]])</f>
        <v>2019</v>
      </c>
      <c r="K666" t="str">
        <f>IF(TBVendas[[#This Row],[Data da Venda]]=TBVendas[[#This Row],[Data do Pagamento]], "Sim","Não")</f>
        <v>Não</v>
      </c>
    </row>
    <row r="667" spans="2:11" x14ac:dyDescent="0.25">
      <c r="B667" s="5">
        <v>43782</v>
      </c>
      <c r="C667">
        <v>86657720114</v>
      </c>
      <c r="D667" s="6">
        <v>191</v>
      </c>
      <c r="E667" s="5">
        <v>43842</v>
      </c>
      <c r="F667" s="5">
        <v>43842</v>
      </c>
      <c r="G667" s="7" t="s">
        <v>9</v>
      </c>
      <c r="H66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67">
        <f>MONTH(TBVendas[[#This Row],[Data da Venda]])</f>
        <v>11</v>
      </c>
      <c r="J667">
        <f>YEAR(TBVendas[[#This Row],[Data da Venda]])</f>
        <v>2019</v>
      </c>
      <c r="K667" t="str">
        <f>IF(TBVendas[[#This Row],[Data da Venda]]=TBVendas[[#This Row],[Data do Pagamento]], "Sim","Não")</f>
        <v>Não</v>
      </c>
    </row>
    <row r="668" spans="2:11" x14ac:dyDescent="0.25">
      <c r="B668" s="5">
        <v>43782</v>
      </c>
      <c r="C668">
        <v>86657720141</v>
      </c>
      <c r="D668" s="6">
        <v>175</v>
      </c>
      <c r="E668" s="5">
        <v>43872</v>
      </c>
      <c r="F668" s="5">
        <v>43885</v>
      </c>
      <c r="G668" s="7" t="s">
        <v>8</v>
      </c>
      <c r="H668">
        <f ca="1">IF(TBVendas[[#This Row],[Data do Pagamento]]-TBVendas[[#This Row],[Data do Vencimento]]&gt;=0,TBVendas[[#This Row],[Data do Pagamento]]-TBVendas[[#This Row],[Data do Vencimento]],TODAY()-TBVendas[[#This Row],[Data do Vencimento]])</f>
        <v>13</v>
      </c>
      <c r="I668">
        <f>MONTH(TBVendas[[#This Row],[Data da Venda]])</f>
        <v>11</v>
      </c>
      <c r="J668">
        <f>YEAR(TBVendas[[#This Row],[Data da Venda]])</f>
        <v>2019</v>
      </c>
      <c r="K668" t="str">
        <f>IF(TBVendas[[#This Row],[Data da Venda]]=TBVendas[[#This Row],[Data do Pagamento]], "Sim","Não")</f>
        <v>Não</v>
      </c>
    </row>
    <row r="669" spans="2:11" x14ac:dyDescent="0.25">
      <c r="B669" s="5">
        <v>43783</v>
      </c>
      <c r="C669">
        <v>86657720061</v>
      </c>
      <c r="D669" s="6">
        <v>289</v>
      </c>
      <c r="E669" s="5">
        <v>43813</v>
      </c>
      <c r="F669" s="5">
        <v>43838</v>
      </c>
      <c r="G669" s="7" t="s">
        <v>8</v>
      </c>
      <c r="H669">
        <f ca="1">IF(TBVendas[[#This Row],[Data do Pagamento]]-TBVendas[[#This Row],[Data do Vencimento]]&gt;=0,TBVendas[[#This Row],[Data do Pagamento]]-TBVendas[[#This Row],[Data do Vencimento]],TODAY()-TBVendas[[#This Row],[Data do Vencimento]])</f>
        <v>25</v>
      </c>
      <c r="I669">
        <f>MONTH(TBVendas[[#This Row],[Data da Venda]])</f>
        <v>11</v>
      </c>
      <c r="J669">
        <f>YEAR(TBVendas[[#This Row],[Data da Venda]])</f>
        <v>2019</v>
      </c>
      <c r="K669" t="str">
        <f>IF(TBVendas[[#This Row],[Data da Venda]]=TBVendas[[#This Row],[Data do Pagamento]], "Sim","Não")</f>
        <v>Não</v>
      </c>
    </row>
    <row r="670" spans="2:11" x14ac:dyDescent="0.25">
      <c r="B670" s="5">
        <v>43783</v>
      </c>
      <c r="C670">
        <v>86657720058</v>
      </c>
      <c r="D670" s="6">
        <v>290</v>
      </c>
      <c r="E670" s="5">
        <v>43813</v>
      </c>
      <c r="F670" s="5">
        <v>43813</v>
      </c>
      <c r="G670" s="7" t="s">
        <v>9</v>
      </c>
      <c r="H67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70">
        <f>MONTH(TBVendas[[#This Row],[Data da Venda]])</f>
        <v>11</v>
      </c>
      <c r="J670">
        <f>YEAR(TBVendas[[#This Row],[Data da Venda]])</f>
        <v>2019</v>
      </c>
      <c r="K670" t="str">
        <f>IF(TBVendas[[#This Row],[Data da Venda]]=TBVendas[[#This Row],[Data do Pagamento]], "Sim","Não")</f>
        <v>Não</v>
      </c>
    </row>
    <row r="671" spans="2:11" x14ac:dyDescent="0.25">
      <c r="B671" s="5">
        <v>43783</v>
      </c>
      <c r="C671">
        <v>86657720197</v>
      </c>
      <c r="D671" s="6">
        <v>441</v>
      </c>
      <c r="E671" s="5">
        <v>43873</v>
      </c>
      <c r="F671" s="5">
        <v>43873</v>
      </c>
      <c r="G671" s="7" t="s">
        <v>7</v>
      </c>
      <c r="H67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71">
        <f>MONTH(TBVendas[[#This Row],[Data da Venda]])</f>
        <v>11</v>
      </c>
      <c r="J671">
        <f>YEAR(TBVendas[[#This Row],[Data da Venda]])</f>
        <v>2019</v>
      </c>
      <c r="K671" t="str">
        <f>IF(TBVendas[[#This Row],[Data da Venda]]=TBVendas[[#This Row],[Data do Pagamento]], "Sim","Não")</f>
        <v>Não</v>
      </c>
    </row>
    <row r="672" spans="2:11" x14ac:dyDescent="0.25">
      <c r="B672" s="5">
        <v>43784</v>
      </c>
      <c r="C672">
        <v>86657720089</v>
      </c>
      <c r="D672" s="6">
        <v>1276</v>
      </c>
      <c r="E672" s="5">
        <v>43874</v>
      </c>
      <c r="F672" s="5">
        <v>43874</v>
      </c>
      <c r="G672" s="7" t="s">
        <v>8</v>
      </c>
      <c r="H67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72">
        <f>MONTH(TBVendas[[#This Row],[Data da Venda]])</f>
        <v>11</v>
      </c>
      <c r="J672">
        <f>YEAR(TBVendas[[#This Row],[Data da Venda]])</f>
        <v>2019</v>
      </c>
      <c r="K672" t="str">
        <f>IF(TBVendas[[#This Row],[Data da Venda]]=TBVendas[[#This Row],[Data do Pagamento]], "Sim","Não")</f>
        <v>Não</v>
      </c>
    </row>
    <row r="673" spans="2:11" x14ac:dyDescent="0.25">
      <c r="B673" s="5">
        <v>43787</v>
      </c>
      <c r="C673">
        <v>86657720240</v>
      </c>
      <c r="D673" s="6">
        <v>588</v>
      </c>
      <c r="E673" s="5">
        <v>43817</v>
      </c>
      <c r="F673" s="5">
        <v>43817</v>
      </c>
      <c r="G673" s="7" t="s">
        <v>7</v>
      </c>
      <c r="H67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73">
        <f>MONTH(TBVendas[[#This Row],[Data da Venda]])</f>
        <v>11</v>
      </c>
      <c r="J673">
        <f>YEAR(TBVendas[[#This Row],[Data da Venda]])</f>
        <v>2019</v>
      </c>
      <c r="K673" t="str">
        <f>IF(TBVendas[[#This Row],[Data da Venda]]=TBVendas[[#This Row],[Data do Pagamento]], "Sim","Não")</f>
        <v>Não</v>
      </c>
    </row>
    <row r="674" spans="2:11" x14ac:dyDescent="0.25">
      <c r="B674" s="5">
        <v>43788</v>
      </c>
      <c r="C674">
        <v>86657720090</v>
      </c>
      <c r="D674" s="6">
        <v>136</v>
      </c>
      <c r="E674" s="5">
        <v>43788</v>
      </c>
      <c r="F674" s="5">
        <v>43798</v>
      </c>
      <c r="G674" s="7" t="s">
        <v>7</v>
      </c>
      <c r="H674">
        <f ca="1">IF(TBVendas[[#This Row],[Data do Pagamento]]-TBVendas[[#This Row],[Data do Vencimento]]&gt;=0,TBVendas[[#This Row],[Data do Pagamento]]-TBVendas[[#This Row],[Data do Vencimento]],TODAY()-TBVendas[[#This Row],[Data do Vencimento]])</f>
        <v>10</v>
      </c>
      <c r="I674">
        <f>MONTH(TBVendas[[#This Row],[Data da Venda]])</f>
        <v>11</v>
      </c>
      <c r="J674">
        <f>YEAR(TBVendas[[#This Row],[Data da Venda]])</f>
        <v>2019</v>
      </c>
      <c r="K674" t="str">
        <f>IF(TBVendas[[#This Row],[Data da Venda]]=TBVendas[[#This Row],[Data do Pagamento]], "Sim","Não")</f>
        <v>Não</v>
      </c>
    </row>
    <row r="675" spans="2:11" x14ac:dyDescent="0.25">
      <c r="B675" s="5">
        <v>43790</v>
      </c>
      <c r="C675">
        <v>86657720218</v>
      </c>
      <c r="D675" s="6">
        <v>1170</v>
      </c>
      <c r="E675" s="5">
        <v>43790</v>
      </c>
      <c r="F675" s="5">
        <v>43790</v>
      </c>
      <c r="G675" s="7" t="s">
        <v>9</v>
      </c>
      <c r="H67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75">
        <f>MONTH(TBVendas[[#This Row],[Data da Venda]])</f>
        <v>11</v>
      </c>
      <c r="J675">
        <f>YEAR(TBVendas[[#This Row],[Data da Venda]])</f>
        <v>2019</v>
      </c>
      <c r="K675" t="str">
        <f>IF(TBVendas[[#This Row],[Data da Venda]]=TBVendas[[#This Row],[Data do Pagamento]], "Sim","Não")</f>
        <v>Sim</v>
      </c>
    </row>
    <row r="676" spans="2:11" x14ac:dyDescent="0.25">
      <c r="B676" s="5">
        <v>43790</v>
      </c>
      <c r="C676">
        <v>86657720158</v>
      </c>
      <c r="D676" s="6">
        <v>1386</v>
      </c>
      <c r="E676" s="5">
        <v>43850</v>
      </c>
      <c r="F676" s="5">
        <v>43850</v>
      </c>
      <c r="G676" s="7" t="s">
        <v>7</v>
      </c>
      <c r="H67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76">
        <f>MONTH(TBVendas[[#This Row],[Data da Venda]])</f>
        <v>11</v>
      </c>
      <c r="J676">
        <f>YEAR(TBVendas[[#This Row],[Data da Venda]])</f>
        <v>2019</v>
      </c>
      <c r="K676" t="str">
        <f>IF(TBVendas[[#This Row],[Data da Venda]]=TBVendas[[#This Row],[Data do Pagamento]], "Sim","Não")</f>
        <v>Não</v>
      </c>
    </row>
    <row r="677" spans="2:11" x14ac:dyDescent="0.25">
      <c r="B677" s="5">
        <v>43791</v>
      </c>
      <c r="C677">
        <v>86657720195</v>
      </c>
      <c r="D677" s="6">
        <v>1435</v>
      </c>
      <c r="E677" s="5">
        <v>43821</v>
      </c>
      <c r="F677" s="5">
        <v>43840</v>
      </c>
      <c r="G677" s="7" t="s">
        <v>9</v>
      </c>
      <c r="H677">
        <f ca="1">IF(TBVendas[[#This Row],[Data do Pagamento]]-TBVendas[[#This Row],[Data do Vencimento]]&gt;=0,TBVendas[[#This Row],[Data do Pagamento]]-TBVendas[[#This Row],[Data do Vencimento]],TODAY()-TBVendas[[#This Row],[Data do Vencimento]])</f>
        <v>19</v>
      </c>
      <c r="I677">
        <f>MONTH(TBVendas[[#This Row],[Data da Venda]])</f>
        <v>11</v>
      </c>
      <c r="J677">
        <f>YEAR(TBVendas[[#This Row],[Data da Venda]])</f>
        <v>2019</v>
      </c>
      <c r="K677" t="str">
        <f>IF(TBVendas[[#This Row],[Data da Venda]]=TBVendas[[#This Row],[Data do Pagamento]], "Sim","Não")</f>
        <v>Não</v>
      </c>
    </row>
    <row r="678" spans="2:11" x14ac:dyDescent="0.25">
      <c r="B678" s="5">
        <v>43791</v>
      </c>
      <c r="C678">
        <v>86657720219</v>
      </c>
      <c r="D678" s="6">
        <v>323</v>
      </c>
      <c r="E678" s="5">
        <v>43821</v>
      </c>
      <c r="F678" s="5">
        <v>43821</v>
      </c>
      <c r="G678" s="7" t="s">
        <v>9</v>
      </c>
      <c r="H67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78">
        <f>MONTH(TBVendas[[#This Row],[Data da Venda]])</f>
        <v>11</v>
      </c>
      <c r="J678">
        <f>YEAR(TBVendas[[#This Row],[Data da Venda]])</f>
        <v>2019</v>
      </c>
      <c r="K678" t="str">
        <f>IF(TBVendas[[#This Row],[Data da Venda]]=TBVendas[[#This Row],[Data do Pagamento]], "Sim","Não")</f>
        <v>Não</v>
      </c>
    </row>
    <row r="679" spans="2:11" x14ac:dyDescent="0.25">
      <c r="B679" s="5">
        <v>43791</v>
      </c>
      <c r="C679">
        <v>86657720195</v>
      </c>
      <c r="D679" s="6">
        <v>365</v>
      </c>
      <c r="E679" s="5">
        <v>43821</v>
      </c>
      <c r="F679" s="5">
        <v>43821</v>
      </c>
      <c r="G679" s="7" t="s">
        <v>9</v>
      </c>
      <c r="H67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79">
        <f>MONTH(TBVendas[[#This Row],[Data da Venda]])</f>
        <v>11</v>
      </c>
      <c r="J679">
        <f>YEAR(TBVendas[[#This Row],[Data da Venda]])</f>
        <v>2019</v>
      </c>
      <c r="K679" t="str">
        <f>IF(TBVendas[[#This Row],[Data da Venda]]=TBVendas[[#This Row],[Data do Pagamento]], "Sim","Não")</f>
        <v>Não</v>
      </c>
    </row>
    <row r="680" spans="2:11" x14ac:dyDescent="0.25">
      <c r="B680" s="5">
        <v>43791</v>
      </c>
      <c r="C680">
        <v>86657720109</v>
      </c>
      <c r="D680" s="6">
        <v>703</v>
      </c>
      <c r="E680" s="5">
        <v>43821</v>
      </c>
      <c r="F680" s="5">
        <v>43854</v>
      </c>
      <c r="G680" s="7" t="s">
        <v>8</v>
      </c>
      <c r="H680">
        <f ca="1">IF(TBVendas[[#This Row],[Data do Pagamento]]-TBVendas[[#This Row],[Data do Vencimento]]&gt;=0,TBVendas[[#This Row],[Data do Pagamento]]-TBVendas[[#This Row],[Data do Vencimento]],TODAY()-TBVendas[[#This Row],[Data do Vencimento]])</f>
        <v>33</v>
      </c>
      <c r="I680">
        <f>MONTH(TBVendas[[#This Row],[Data da Venda]])</f>
        <v>11</v>
      </c>
      <c r="J680">
        <f>YEAR(TBVendas[[#This Row],[Data da Venda]])</f>
        <v>2019</v>
      </c>
      <c r="K680" t="str">
        <f>IF(TBVendas[[#This Row],[Data da Venda]]=TBVendas[[#This Row],[Data do Pagamento]], "Sim","Não")</f>
        <v>Não</v>
      </c>
    </row>
    <row r="681" spans="2:11" x14ac:dyDescent="0.25">
      <c r="B681" s="5">
        <v>43792</v>
      </c>
      <c r="C681">
        <v>86657720206</v>
      </c>
      <c r="D681" s="6">
        <v>591</v>
      </c>
      <c r="E681" s="5">
        <v>43822</v>
      </c>
      <c r="F681" s="5">
        <v>43822</v>
      </c>
      <c r="G681" s="7" t="s">
        <v>7</v>
      </c>
      <c r="H68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81">
        <f>MONTH(TBVendas[[#This Row],[Data da Venda]])</f>
        <v>11</v>
      </c>
      <c r="J681">
        <f>YEAR(TBVendas[[#This Row],[Data da Venda]])</f>
        <v>2019</v>
      </c>
      <c r="K681" t="str">
        <f>IF(TBVendas[[#This Row],[Data da Venda]]=TBVendas[[#This Row],[Data do Pagamento]], "Sim","Não")</f>
        <v>Não</v>
      </c>
    </row>
    <row r="682" spans="2:11" x14ac:dyDescent="0.25">
      <c r="B682" s="5">
        <v>43792</v>
      </c>
      <c r="C682">
        <v>86657720250</v>
      </c>
      <c r="D682" s="6">
        <v>211</v>
      </c>
      <c r="E682" s="5">
        <v>43852</v>
      </c>
      <c r="F682" s="5">
        <v>43852</v>
      </c>
      <c r="G682" s="7" t="s">
        <v>8</v>
      </c>
      <c r="H68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82">
        <f>MONTH(TBVendas[[#This Row],[Data da Venda]])</f>
        <v>11</v>
      </c>
      <c r="J682">
        <f>YEAR(TBVendas[[#This Row],[Data da Venda]])</f>
        <v>2019</v>
      </c>
      <c r="K682" t="str">
        <f>IF(TBVendas[[#This Row],[Data da Venda]]=TBVendas[[#This Row],[Data do Pagamento]], "Sim","Não")</f>
        <v>Não</v>
      </c>
    </row>
    <row r="683" spans="2:11" x14ac:dyDescent="0.25">
      <c r="B683" s="5">
        <v>43793</v>
      </c>
      <c r="C683">
        <v>86657720115</v>
      </c>
      <c r="D683" s="6">
        <v>518</v>
      </c>
      <c r="E683" s="5">
        <v>43793</v>
      </c>
      <c r="F683" s="5">
        <v>43793</v>
      </c>
      <c r="G683" s="7" t="s">
        <v>8</v>
      </c>
      <c r="H68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83">
        <f>MONTH(TBVendas[[#This Row],[Data da Venda]])</f>
        <v>11</v>
      </c>
      <c r="J683">
        <f>YEAR(TBVendas[[#This Row],[Data da Venda]])</f>
        <v>2019</v>
      </c>
      <c r="K683" t="str">
        <f>IF(TBVendas[[#This Row],[Data da Venda]]=TBVendas[[#This Row],[Data do Pagamento]], "Sim","Não")</f>
        <v>Sim</v>
      </c>
    </row>
    <row r="684" spans="2:11" x14ac:dyDescent="0.25">
      <c r="B684" s="5">
        <v>43793</v>
      </c>
      <c r="C684">
        <v>86657720225</v>
      </c>
      <c r="D684" s="6">
        <v>99</v>
      </c>
      <c r="E684" s="5">
        <v>43823</v>
      </c>
      <c r="F684" s="5">
        <v>43823</v>
      </c>
      <c r="G684" s="7" t="s">
        <v>7</v>
      </c>
      <c r="H68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84">
        <f>MONTH(TBVendas[[#This Row],[Data da Venda]])</f>
        <v>11</v>
      </c>
      <c r="J684">
        <f>YEAR(TBVendas[[#This Row],[Data da Venda]])</f>
        <v>2019</v>
      </c>
      <c r="K684" t="str">
        <f>IF(TBVendas[[#This Row],[Data da Venda]]=TBVendas[[#This Row],[Data do Pagamento]], "Sim","Não")</f>
        <v>Não</v>
      </c>
    </row>
    <row r="685" spans="2:11" x14ac:dyDescent="0.25">
      <c r="B685" s="5">
        <v>43795</v>
      </c>
      <c r="C685">
        <v>86657720111</v>
      </c>
      <c r="D685" s="6">
        <v>915</v>
      </c>
      <c r="E685" s="5">
        <v>43795</v>
      </c>
      <c r="F685" s="5">
        <v>43795</v>
      </c>
      <c r="G685" s="7" t="s">
        <v>9</v>
      </c>
      <c r="H68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85">
        <f>MONTH(TBVendas[[#This Row],[Data da Venda]])</f>
        <v>11</v>
      </c>
      <c r="J685">
        <f>YEAR(TBVendas[[#This Row],[Data da Venda]])</f>
        <v>2019</v>
      </c>
      <c r="K685" t="str">
        <f>IF(TBVendas[[#This Row],[Data da Venda]]=TBVendas[[#This Row],[Data do Pagamento]], "Sim","Não")</f>
        <v>Sim</v>
      </c>
    </row>
    <row r="686" spans="2:11" x14ac:dyDescent="0.25">
      <c r="B686" s="5">
        <v>43795</v>
      </c>
      <c r="C686">
        <v>86657720159</v>
      </c>
      <c r="D686" s="6">
        <v>439</v>
      </c>
      <c r="E686" s="5">
        <v>43795</v>
      </c>
      <c r="F686" s="5">
        <v>43825</v>
      </c>
      <c r="G686" s="7" t="s">
        <v>9</v>
      </c>
      <c r="H686">
        <f ca="1">IF(TBVendas[[#This Row],[Data do Pagamento]]-TBVendas[[#This Row],[Data do Vencimento]]&gt;=0,TBVendas[[#This Row],[Data do Pagamento]]-TBVendas[[#This Row],[Data do Vencimento]],TODAY()-TBVendas[[#This Row],[Data do Vencimento]])</f>
        <v>30</v>
      </c>
      <c r="I686">
        <f>MONTH(TBVendas[[#This Row],[Data da Venda]])</f>
        <v>11</v>
      </c>
      <c r="J686">
        <f>YEAR(TBVendas[[#This Row],[Data da Venda]])</f>
        <v>2019</v>
      </c>
      <c r="K686" t="str">
        <f>IF(TBVendas[[#This Row],[Data da Venda]]=TBVendas[[#This Row],[Data do Pagamento]], "Sim","Não")</f>
        <v>Não</v>
      </c>
    </row>
    <row r="687" spans="2:11" x14ac:dyDescent="0.25">
      <c r="B687" s="5">
        <v>43795</v>
      </c>
      <c r="C687">
        <v>86657720178</v>
      </c>
      <c r="D687" s="6">
        <v>1290</v>
      </c>
      <c r="E687" s="5">
        <v>43825</v>
      </c>
      <c r="F687" s="5">
        <v>43825</v>
      </c>
      <c r="G687" s="7" t="s">
        <v>8</v>
      </c>
      <c r="H68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87">
        <f>MONTH(TBVendas[[#This Row],[Data da Venda]])</f>
        <v>11</v>
      </c>
      <c r="J687">
        <f>YEAR(TBVendas[[#This Row],[Data da Venda]])</f>
        <v>2019</v>
      </c>
      <c r="K687" t="str">
        <f>IF(TBVendas[[#This Row],[Data da Venda]]=TBVendas[[#This Row],[Data do Pagamento]], "Sim","Não")</f>
        <v>Não</v>
      </c>
    </row>
    <row r="688" spans="2:11" x14ac:dyDescent="0.25">
      <c r="B688" s="5">
        <v>43795</v>
      </c>
      <c r="C688">
        <v>86657720155</v>
      </c>
      <c r="D688" s="6">
        <v>1042</v>
      </c>
      <c r="E688" s="5">
        <v>43825</v>
      </c>
      <c r="F688" s="5">
        <v>43864</v>
      </c>
      <c r="G688" s="7" t="s">
        <v>8</v>
      </c>
      <c r="H688">
        <f ca="1">IF(TBVendas[[#This Row],[Data do Pagamento]]-TBVendas[[#This Row],[Data do Vencimento]]&gt;=0,TBVendas[[#This Row],[Data do Pagamento]]-TBVendas[[#This Row],[Data do Vencimento]],TODAY()-TBVendas[[#This Row],[Data do Vencimento]])</f>
        <v>39</v>
      </c>
      <c r="I688">
        <f>MONTH(TBVendas[[#This Row],[Data da Venda]])</f>
        <v>11</v>
      </c>
      <c r="J688">
        <f>YEAR(TBVendas[[#This Row],[Data da Venda]])</f>
        <v>2019</v>
      </c>
      <c r="K688" t="str">
        <f>IF(TBVendas[[#This Row],[Data da Venda]]=TBVendas[[#This Row],[Data do Pagamento]], "Sim","Não")</f>
        <v>Não</v>
      </c>
    </row>
    <row r="689" spans="2:11" x14ac:dyDescent="0.25">
      <c r="B689" s="5">
        <v>43795</v>
      </c>
      <c r="C689">
        <v>86657720077</v>
      </c>
      <c r="D689" s="6">
        <v>61</v>
      </c>
      <c r="E689" s="5">
        <v>43855</v>
      </c>
      <c r="F689" s="5">
        <v>43886</v>
      </c>
      <c r="G689" s="7" t="s">
        <v>8</v>
      </c>
      <c r="H689">
        <f ca="1">IF(TBVendas[[#This Row],[Data do Pagamento]]-TBVendas[[#This Row],[Data do Vencimento]]&gt;=0,TBVendas[[#This Row],[Data do Pagamento]]-TBVendas[[#This Row],[Data do Vencimento]],TODAY()-TBVendas[[#This Row],[Data do Vencimento]])</f>
        <v>31</v>
      </c>
      <c r="I689">
        <f>MONTH(TBVendas[[#This Row],[Data da Venda]])</f>
        <v>11</v>
      </c>
      <c r="J689">
        <f>YEAR(TBVendas[[#This Row],[Data da Venda]])</f>
        <v>2019</v>
      </c>
      <c r="K689" t="str">
        <f>IF(TBVendas[[#This Row],[Data da Venda]]=TBVendas[[#This Row],[Data do Pagamento]], "Sim","Não")</f>
        <v>Não</v>
      </c>
    </row>
    <row r="690" spans="2:11" x14ac:dyDescent="0.25">
      <c r="B690" s="5">
        <v>43795</v>
      </c>
      <c r="C690">
        <v>86657720243</v>
      </c>
      <c r="D690" s="6">
        <v>1493</v>
      </c>
      <c r="E690" s="5">
        <v>43855</v>
      </c>
      <c r="F690" s="5">
        <v>43855</v>
      </c>
      <c r="G690" s="7" t="s">
        <v>9</v>
      </c>
      <c r="H69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90">
        <f>MONTH(TBVendas[[#This Row],[Data da Venda]])</f>
        <v>11</v>
      </c>
      <c r="J690">
        <f>YEAR(TBVendas[[#This Row],[Data da Venda]])</f>
        <v>2019</v>
      </c>
      <c r="K690" t="str">
        <f>IF(TBVendas[[#This Row],[Data da Venda]]=TBVendas[[#This Row],[Data do Pagamento]], "Sim","Não")</f>
        <v>Não</v>
      </c>
    </row>
    <row r="691" spans="2:11" x14ac:dyDescent="0.25">
      <c r="B691" s="5">
        <v>43796</v>
      </c>
      <c r="C691">
        <v>86657720206</v>
      </c>
      <c r="D691" s="6">
        <v>1104</v>
      </c>
      <c r="E691" s="5">
        <v>43826</v>
      </c>
      <c r="F691" s="5">
        <v>43826</v>
      </c>
      <c r="G691" s="7" t="s">
        <v>8</v>
      </c>
      <c r="H69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91">
        <f>MONTH(TBVendas[[#This Row],[Data da Venda]])</f>
        <v>11</v>
      </c>
      <c r="J691">
        <f>YEAR(TBVendas[[#This Row],[Data da Venda]])</f>
        <v>2019</v>
      </c>
      <c r="K691" t="str">
        <f>IF(TBVendas[[#This Row],[Data da Venda]]=TBVendas[[#This Row],[Data do Pagamento]], "Sim","Não")</f>
        <v>Não</v>
      </c>
    </row>
    <row r="692" spans="2:11" x14ac:dyDescent="0.25">
      <c r="B692" s="5">
        <v>43798</v>
      </c>
      <c r="C692">
        <v>86657720077</v>
      </c>
      <c r="D692" s="6">
        <v>1138</v>
      </c>
      <c r="E692" s="5">
        <v>43828</v>
      </c>
      <c r="F692" s="5">
        <v>43828</v>
      </c>
      <c r="G692" s="7" t="s">
        <v>7</v>
      </c>
      <c r="H69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92">
        <f>MONTH(TBVendas[[#This Row],[Data da Venda]])</f>
        <v>11</v>
      </c>
      <c r="J692">
        <f>YEAR(TBVendas[[#This Row],[Data da Venda]])</f>
        <v>2019</v>
      </c>
      <c r="K692" t="str">
        <f>IF(TBVendas[[#This Row],[Data da Venda]]=TBVendas[[#This Row],[Data do Pagamento]], "Sim","Não")</f>
        <v>Não</v>
      </c>
    </row>
    <row r="693" spans="2:11" x14ac:dyDescent="0.25">
      <c r="B693" s="5">
        <v>43799</v>
      </c>
      <c r="C693">
        <v>86657720134</v>
      </c>
      <c r="D693" s="6">
        <v>1053</v>
      </c>
      <c r="E693" s="5">
        <v>43829</v>
      </c>
      <c r="F693" s="5">
        <v>43836</v>
      </c>
      <c r="G693" s="7" t="s">
        <v>9</v>
      </c>
      <c r="H693">
        <f ca="1">IF(TBVendas[[#This Row],[Data do Pagamento]]-TBVendas[[#This Row],[Data do Vencimento]]&gt;=0,TBVendas[[#This Row],[Data do Pagamento]]-TBVendas[[#This Row],[Data do Vencimento]],TODAY()-TBVendas[[#This Row],[Data do Vencimento]])</f>
        <v>7</v>
      </c>
      <c r="I693">
        <f>MONTH(TBVendas[[#This Row],[Data da Venda]])</f>
        <v>11</v>
      </c>
      <c r="J693">
        <f>YEAR(TBVendas[[#This Row],[Data da Venda]])</f>
        <v>2019</v>
      </c>
      <c r="K693" t="str">
        <f>IF(TBVendas[[#This Row],[Data da Venda]]=TBVendas[[#This Row],[Data do Pagamento]], "Sim","Não")</f>
        <v>Não</v>
      </c>
    </row>
    <row r="694" spans="2:11" x14ac:dyDescent="0.25">
      <c r="B694" s="5">
        <v>43799</v>
      </c>
      <c r="C694">
        <v>86657720131</v>
      </c>
      <c r="D694" s="6">
        <v>178</v>
      </c>
      <c r="E694" s="5">
        <v>43829</v>
      </c>
      <c r="F694" s="5">
        <v>43829</v>
      </c>
      <c r="G694" s="7" t="s">
        <v>8</v>
      </c>
      <c r="H69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94">
        <f>MONTH(TBVendas[[#This Row],[Data da Venda]])</f>
        <v>11</v>
      </c>
      <c r="J694">
        <f>YEAR(TBVendas[[#This Row],[Data da Venda]])</f>
        <v>2019</v>
      </c>
      <c r="K694" t="str">
        <f>IF(TBVendas[[#This Row],[Data da Venda]]=TBVendas[[#This Row],[Data do Pagamento]], "Sim","Não")</f>
        <v>Não</v>
      </c>
    </row>
    <row r="695" spans="2:11" x14ac:dyDescent="0.25">
      <c r="B695" s="5">
        <v>43799</v>
      </c>
      <c r="C695">
        <v>86657720170</v>
      </c>
      <c r="D695" s="6">
        <v>811</v>
      </c>
      <c r="E695" s="5">
        <v>43859</v>
      </c>
      <c r="F695" s="5">
        <v>43859</v>
      </c>
      <c r="G695" s="7" t="s">
        <v>9</v>
      </c>
      <c r="H69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95">
        <f>MONTH(TBVendas[[#This Row],[Data da Venda]])</f>
        <v>11</v>
      </c>
      <c r="J695">
        <f>YEAR(TBVendas[[#This Row],[Data da Venda]])</f>
        <v>2019</v>
      </c>
      <c r="K695" t="str">
        <f>IF(TBVendas[[#This Row],[Data da Venda]]=TBVendas[[#This Row],[Data do Pagamento]], "Sim","Não")</f>
        <v>Não</v>
      </c>
    </row>
    <row r="696" spans="2:11" x14ac:dyDescent="0.25">
      <c r="B696" s="5">
        <v>43800</v>
      </c>
      <c r="C696">
        <v>86657720072</v>
      </c>
      <c r="D696" s="6">
        <v>1054</v>
      </c>
      <c r="E696" s="5">
        <v>43800</v>
      </c>
      <c r="F696" s="5">
        <v>43832</v>
      </c>
      <c r="G696" s="7" t="s">
        <v>9</v>
      </c>
      <c r="H696">
        <f ca="1">IF(TBVendas[[#This Row],[Data do Pagamento]]-TBVendas[[#This Row],[Data do Vencimento]]&gt;=0,TBVendas[[#This Row],[Data do Pagamento]]-TBVendas[[#This Row],[Data do Vencimento]],TODAY()-TBVendas[[#This Row],[Data do Vencimento]])</f>
        <v>32</v>
      </c>
      <c r="I696">
        <f>MONTH(TBVendas[[#This Row],[Data da Venda]])</f>
        <v>12</v>
      </c>
      <c r="J696">
        <f>YEAR(TBVendas[[#This Row],[Data da Venda]])</f>
        <v>2019</v>
      </c>
      <c r="K696" t="str">
        <f>IF(TBVendas[[#This Row],[Data da Venda]]=TBVendas[[#This Row],[Data do Pagamento]], "Sim","Não")</f>
        <v>Não</v>
      </c>
    </row>
    <row r="697" spans="2:11" x14ac:dyDescent="0.25">
      <c r="B697" s="5">
        <v>43801</v>
      </c>
      <c r="C697">
        <v>86657720223</v>
      </c>
      <c r="D697" s="6">
        <v>439</v>
      </c>
      <c r="E697" s="5">
        <v>43831</v>
      </c>
      <c r="F697" s="5">
        <v>43831</v>
      </c>
      <c r="G697" s="7" t="s">
        <v>7</v>
      </c>
      <c r="H69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97">
        <f>MONTH(TBVendas[[#This Row],[Data da Venda]])</f>
        <v>12</v>
      </c>
      <c r="J697">
        <f>YEAR(TBVendas[[#This Row],[Data da Venda]])</f>
        <v>2019</v>
      </c>
      <c r="K697" t="str">
        <f>IF(TBVendas[[#This Row],[Data da Venda]]=TBVendas[[#This Row],[Data do Pagamento]], "Sim","Não")</f>
        <v>Não</v>
      </c>
    </row>
    <row r="698" spans="2:11" x14ac:dyDescent="0.25">
      <c r="B698" s="5">
        <v>43802</v>
      </c>
      <c r="C698">
        <v>86657720084</v>
      </c>
      <c r="D698" s="6">
        <v>179</v>
      </c>
      <c r="E698" s="5">
        <v>43832</v>
      </c>
      <c r="F698" s="5">
        <v>43832</v>
      </c>
      <c r="G698" s="7" t="s">
        <v>9</v>
      </c>
      <c r="H69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698">
        <f>MONTH(TBVendas[[#This Row],[Data da Venda]])</f>
        <v>12</v>
      </c>
      <c r="J698">
        <f>YEAR(TBVendas[[#This Row],[Data da Venda]])</f>
        <v>2019</v>
      </c>
      <c r="K698" t="str">
        <f>IF(TBVendas[[#This Row],[Data da Venda]]=TBVendas[[#This Row],[Data do Pagamento]], "Sim","Não")</f>
        <v>Não</v>
      </c>
    </row>
    <row r="699" spans="2:11" x14ac:dyDescent="0.25">
      <c r="B699" s="5">
        <v>43802</v>
      </c>
      <c r="C699">
        <v>86657720213</v>
      </c>
      <c r="D699" s="6">
        <v>57</v>
      </c>
      <c r="E699" s="5">
        <v>43832</v>
      </c>
      <c r="F699" s="5">
        <v>43866</v>
      </c>
      <c r="G699" s="7" t="s">
        <v>8</v>
      </c>
      <c r="H699">
        <f ca="1">IF(TBVendas[[#This Row],[Data do Pagamento]]-TBVendas[[#This Row],[Data do Vencimento]]&gt;=0,TBVendas[[#This Row],[Data do Pagamento]]-TBVendas[[#This Row],[Data do Vencimento]],TODAY()-TBVendas[[#This Row],[Data do Vencimento]])</f>
        <v>34</v>
      </c>
      <c r="I699">
        <f>MONTH(TBVendas[[#This Row],[Data da Venda]])</f>
        <v>12</v>
      </c>
      <c r="J699">
        <f>YEAR(TBVendas[[#This Row],[Data da Venda]])</f>
        <v>2019</v>
      </c>
      <c r="K699" t="str">
        <f>IF(TBVendas[[#This Row],[Data da Venda]]=TBVendas[[#This Row],[Data do Pagamento]], "Sim","Não")</f>
        <v>Não</v>
      </c>
    </row>
    <row r="700" spans="2:11" x14ac:dyDescent="0.25">
      <c r="B700" s="5">
        <v>43803</v>
      </c>
      <c r="C700">
        <v>86657720066</v>
      </c>
      <c r="D700" s="6">
        <v>1039</v>
      </c>
      <c r="E700" s="5">
        <v>43803</v>
      </c>
      <c r="F700" s="5">
        <v>43808</v>
      </c>
      <c r="G700" s="7" t="s">
        <v>9</v>
      </c>
      <c r="H700">
        <f ca="1">IF(TBVendas[[#This Row],[Data do Pagamento]]-TBVendas[[#This Row],[Data do Vencimento]]&gt;=0,TBVendas[[#This Row],[Data do Pagamento]]-TBVendas[[#This Row],[Data do Vencimento]],TODAY()-TBVendas[[#This Row],[Data do Vencimento]])</f>
        <v>5</v>
      </c>
      <c r="I700">
        <f>MONTH(TBVendas[[#This Row],[Data da Venda]])</f>
        <v>12</v>
      </c>
      <c r="J700">
        <f>YEAR(TBVendas[[#This Row],[Data da Venda]])</f>
        <v>2019</v>
      </c>
      <c r="K700" t="str">
        <f>IF(TBVendas[[#This Row],[Data da Venda]]=TBVendas[[#This Row],[Data do Pagamento]], "Sim","Não")</f>
        <v>Não</v>
      </c>
    </row>
    <row r="701" spans="2:11" x14ac:dyDescent="0.25">
      <c r="B701" s="5">
        <v>43803</v>
      </c>
      <c r="C701">
        <v>86657720174</v>
      </c>
      <c r="D701" s="6">
        <v>298</v>
      </c>
      <c r="E701" s="5">
        <v>43833</v>
      </c>
      <c r="F701" s="5">
        <v>43833</v>
      </c>
      <c r="G701" s="7" t="s">
        <v>8</v>
      </c>
      <c r="H70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01">
        <f>MONTH(TBVendas[[#This Row],[Data da Venda]])</f>
        <v>12</v>
      </c>
      <c r="J701">
        <f>YEAR(TBVendas[[#This Row],[Data da Venda]])</f>
        <v>2019</v>
      </c>
      <c r="K701" t="str">
        <f>IF(TBVendas[[#This Row],[Data da Venda]]=TBVendas[[#This Row],[Data do Pagamento]], "Sim","Não")</f>
        <v>Não</v>
      </c>
    </row>
    <row r="702" spans="2:11" x14ac:dyDescent="0.25">
      <c r="B702" s="5">
        <v>43804</v>
      </c>
      <c r="C702">
        <v>86657720063</v>
      </c>
      <c r="D702" s="6">
        <v>741</v>
      </c>
      <c r="E702" s="5">
        <v>43804</v>
      </c>
      <c r="F702" s="5">
        <v>43804</v>
      </c>
      <c r="G702" s="7" t="s">
        <v>7</v>
      </c>
      <c r="H70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02">
        <f>MONTH(TBVendas[[#This Row],[Data da Venda]])</f>
        <v>12</v>
      </c>
      <c r="J702">
        <f>YEAR(TBVendas[[#This Row],[Data da Venda]])</f>
        <v>2019</v>
      </c>
      <c r="K702" t="str">
        <f>IF(TBVendas[[#This Row],[Data da Venda]]=TBVendas[[#This Row],[Data do Pagamento]], "Sim","Não")</f>
        <v>Sim</v>
      </c>
    </row>
    <row r="703" spans="2:11" x14ac:dyDescent="0.25">
      <c r="B703" s="5">
        <v>43804</v>
      </c>
      <c r="C703">
        <v>86657720130</v>
      </c>
      <c r="D703" s="6">
        <v>1198</v>
      </c>
      <c r="E703" s="5">
        <v>43804</v>
      </c>
      <c r="F703" s="5">
        <v>43804</v>
      </c>
      <c r="G703" s="7" t="s">
        <v>7</v>
      </c>
      <c r="H70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03">
        <f>MONTH(TBVendas[[#This Row],[Data da Venda]])</f>
        <v>12</v>
      </c>
      <c r="J703">
        <f>YEAR(TBVendas[[#This Row],[Data da Venda]])</f>
        <v>2019</v>
      </c>
      <c r="K703" t="str">
        <f>IF(TBVendas[[#This Row],[Data da Venda]]=TBVendas[[#This Row],[Data do Pagamento]], "Sim","Não")</f>
        <v>Sim</v>
      </c>
    </row>
    <row r="704" spans="2:11" x14ac:dyDescent="0.25">
      <c r="B704" s="5">
        <v>43804</v>
      </c>
      <c r="C704">
        <v>86657720152</v>
      </c>
      <c r="D704" s="6">
        <v>894</v>
      </c>
      <c r="E704" s="5">
        <v>43834</v>
      </c>
      <c r="F704" s="5">
        <v>43834</v>
      </c>
      <c r="G704" s="7" t="s">
        <v>8</v>
      </c>
      <c r="H70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04">
        <f>MONTH(TBVendas[[#This Row],[Data da Venda]])</f>
        <v>12</v>
      </c>
      <c r="J704">
        <f>YEAR(TBVendas[[#This Row],[Data da Venda]])</f>
        <v>2019</v>
      </c>
      <c r="K704" t="str">
        <f>IF(TBVendas[[#This Row],[Data da Venda]]=TBVendas[[#This Row],[Data do Pagamento]], "Sim","Não")</f>
        <v>Não</v>
      </c>
    </row>
    <row r="705" spans="2:11" x14ac:dyDescent="0.25">
      <c r="B705" s="5">
        <v>43804</v>
      </c>
      <c r="C705">
        <v>86657720054</v>
      </c>
      <c r="D705" s="6">
        <v>181</v>
      </c>
      <c r="E705" s="5">
        <v>43864</v>
      </c>
      <c r="F705" s="5">
        <v>43864</v>
      </c>
      <c r="G705" s="7" t="s">
        <v>8</v>
      </c>
      <c r="H70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05">
        <f>MONTH(TBVendas[[#This Row],[Data da Venda]])</f>
        <v>12</v>
      </c>
      <c r="J705">
        <f>YEAR(TBVendas[[#This Row],[Data da Venda]])</f>
        <v>2019</v>
      </c>
      <c r="K705" t="str">
        <f>IF(TBVendas[[#This Row],[Data da Venda]]=TBVendas[[#This Row],[Data do Pagamento]], "Sim","Não")</f>
        <v>Não</v>
      </c>
    </row>
    <row r="706" spans="2:11" x14ac:dyDescent="0.25">
      <c r="B706" s="5">
        <v>43804</v>
      </c>
      <c r="C706">
        <v>86657720064</v>
      </c>
      <c r="D706" s="6">
        <v>474</v>
      </c>
      <c r="E706" s="5">
        <v>43894</v>
      </c>
      <c r="F706" s="5">
        <v>43894</v>
      </c>
      <c r="G706" s="7" t="s">
        <v>9</v>
      </c>
      <c r="H70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06">
        <f>MONTH(TBVendas[[#This Row],[Data da Venda]])</f>
        <v>12</v>
      </c>
      <c r="J706">
        <f>YEAR(TBVendas[[#This Row],[Data da Venda]])</f>
        <v>2019</v>
      </c>
      <c r="K706" t="str">
        <f>IF(TBVendas[[#This Row],[Data da Venda]]=TBVendas[[#This Row],[Data do Pagamento]], "Sim","Não")</f>
        <v>Não</v>
      </c>
    </row>
    <row r="707" spans="2:11" x14ac:dyDescent="0.25">
      <c r="B707" s="5">
        <v>43805</v>
      </c>
      <c r="C707">
        <v>86657720080</v>
      </c>
      <c r="D707" s="6">
        <v>1477</v>
      </c>
      <c r="E707" s="5">
        <v>43805</v>
      </c>
      <c r="F707" s="5">
        <v>43805</v>
      </c>
      <c r="G707" s="7" t="s">
        <v>9</v>
      </c>
      <c r="H70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07">
        <f>MONTH(TBVendas[[#This Row],[Data da Venda]])</f>
        <v>12</v>
      </c>
      <c r="J707">
        <f>YEAR(TBVendas[[#This Row],[Data da Venda]])</f>
        <v>2019</v>
      </c>
      <c r="K707" t="str">
        <f>IF(TBVendas[[#This Row],[Data da Venda]]=TBVendas[[#This Row],[Data do Pagamento]], "Sim","Não")</f>
        <v>Sim</v>
      </c>
    </row>
    <row r="708" spans="2:11" x14ac:dyDescent="0.25">
      <c r="B708" s="5">
        <v>43805</v>
      </c>
      <c r="C708">
        <v>86657720150</v>
      </c>
      <c r="D708" s="6">
        <v>374</v>
      </c>
      <c r="E708" s="5">
        <v>43835</v>
      </c>
      <c r="F708" s="5">
        <v>43835</v>
      </c>
      <c r="G708" s="7" t="s">
        <v>8</v>
      </c>
      <c r="H70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08">
        <f>MONTH(TBVendas[[#This Row],[Data da Venda]])</f>
        <v>12</v>
      </c>
      <c r="J708">
        <f>YEAR(TBVendas[[#This Row],[Data da Venda]])</f>
        <v>2019</v>
      </c>
      <c r="K708" t="str">
        <f>IF(TBVendas[[#This Row],[Data da Venda]]=TBVendas[[#This Row],[Data do Pagamento]], "Sim","Não")</f>
        <v>Não</v>
      </c>
    </row>
    <row r="709" spans="2:11" x14ac:dyDescent="0.25">
      <c r="B709" s="5">
        <v>43805</v>
      </c>
      <c r="C709">
        <v>86657720114</v>
      </c>
      <c r="D709" s="6">
        <v>740</v>
      </c>
      <c r="E709" s="5">
        <v>43835</v>
      </c>
      <c r="F709" s="5">
        <v>43835</v>
      </c>
      <c r="G709" s="7" t="s">
        <v>8</v>
      </c>
      <c r="H70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09">
        <f>MONTH(TBVendas[[#This Row],[Data da Venda]])</f>
        <v>12</v>
      </c>
      <c r="J709">
        <f>YEAR(TBVendas[[#This Row],[Data da Venda]])</f>
        <v>2019</v>
      </c>
      <c r="K709" t="str">
        <f>IF(TBVendas[[#This Row],[Data da Venda]]=TBVendas[[#This Row],[Data do Pagamento]], "Sim","Não")</f>
        <v>Não</v>
      </c>
    </row>
    <row r="710" spans="2:11" x14ac:dyDescent="0.25">
      <c r="B710" s="5">
        <v>43805</v>
      </c>
      <c r="C710">
        <v>86657720137</v>
      </c>
      <c r="D710" s="6">
        <v>1086</v>
      </c>
      <c r="E710" s="5">
        <v>43865</v>
      </c>
      <c r="F710" s="5">
        <v>43865</v>
      </c>
      <c r="G710" s="7" t="s">
        <v>7</v>
      </c>
      <c r="H71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10">
        <f>MONTH(TBVendas[[#This Row],[Data da Venda]])</f>
        <v>12</v>
      </c>
      <c r="J710">
        <f>YEAR(TBVendas[[#This Row],[Data da Venda]])</f>
        <v>2019</v>
      </c>
      <c r="K710" t="str">
        <f>IF(TBVendas[[#This Row],[Data da Venda]]=TBVendas[[#This Row],[Data do Pagamento]], "Sim","Não")</f>
        <v>Não</v>
      </c>
    </row>
    <row r="711" spans="2:11" x14ac:dyDescent="0.25">
      <c r="B711" s="5">
        <v>43808</v>
      </c>
      <c r="C711">
        <v>86657720116</v>
      </c>
      <c r="D711" s="6">
        <v>1175</v>
      </c>
      <c r="E711" s="5">
        <v>43808</v>
      </c>
      <c r="F711" s="5">
        <v>43808</v>
      </c>
      <c r="G711" s="7" t="s">
        <v>9</v>
      </c>
      <c r="H71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11">
        <f>MONTH(TBVendas[[#This Row],[Data da Venda]])</f>
        <v>12</v>
      </c>
      <c r="J711">
        <f>YEAR(TBVendas[[#This Row],[Data da Venda]])</f>
        <v>2019</v>
      </c>
      <c r="K711" t="str">
        <f>IF(TBVendas[[#This Row],[Data da Venda]]=TBVendas[[#This Row],[Data do Pagamento]], "Sim","Não")</f>
        <v>Sim</v>
      </c>
    </row>
    <row r="712" spans="2:11" x14ac:dyDescent="0.25">
      <c r="B712" s="5">
        <v>43808</v>
      </c>
      <c r="C712">
        <v>86657720141</v>
      </c>
      <c r="D712" s="6">
        <v>1261</v>
      </c>
      <c r="E712" s="5">
        <v>43838</v>
      </c>
      <c r="F712" s="5">
        <v>43838</v>
      </c>
      <c r="G712" s="7" t="s">
        <v>9</v>
      </c>
      <c r="H71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12">
        <f>MONTH(TBVendas[[#This Row],[Data da Venda]])</f>
        <v>12</v>
      </c>
      <c r="J712">
        <f>YEAR(TBVendas[[#This Row],[Data da Venda]])</f>
        <v>2019</v>
      </c>
      <c r="K712" t="str">
        <f>IF(TBVendas[[#This Row],[Data da Venda]]=TBVendas[[#This Row],[Data do Pagamento]], "Sim","Não")</f>
        <v>Não</v>
      </c>
    </row>
    <row r="713" spans="2:11" x14ac:dyDescent="0.25">
      <c r="B713" s="5">
        <v>43808</v>
      </c>
      <c r="C713">
        <v>86657720051</v>
      </c>
      <c r="D713" s="6">
        <v>917</v>
      </c>
      <c r="E713" s="5">
        <v>43838</v>
      </c>
      <c r="F713" s="5">
        <v>43838</v>
      </c>
      <c r="G713" s="7" t="s">
        <v>8</v>
      </c>
      <c r="H71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13">
        <f>MONTH(TBVendas[[#This Row],[Data da Venda]])</f>
        <v>12</v>
      </c>
      <c r="J713">
        <f>YEAR(TBVendas[[#This Row],[Data da Venda]])</f>
        <v>2019</v>
      </c>
      <c r="K713" t="str">
        <f>IF(TBVendas[[#This Row],[Data da Venda]]=TBVendas[[#This Row],[Data do Pagamento]], "Sim","Não")</f>
        <v>Não</v>
      </c>
    </row>
    <row r="714" spans="2:11" x14ac:dyDescent="0.25">
      <c r="B714" s="5">
        <v>43808</v>
      </c>
      <c r="C714">
        <v>86657720140</v>
      </c>
      <c r="D714" s="6">
        <v>1347</v>
      </c>
      <c r="E714" s="5">
        <v>43838</v>
      </c>
      <c r="F714" s="5">
        <v>43838</v>
      </c>
      <c r="G714" s="7" t="s">
        <v>7</v>
      </c>
      <c r="H71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14">
        <f>MONTH(TBVendas[[#This Row],[Data da Venda]])</f>
        <v>12</v>
      </c>
      <c r="J714">
        <f>YEAR(TBVendas[[#This Row],[Data da Venda]])</f>
        <v>2019</v>
      </c>
      <c r="K714" t="str">
        <f>IF(TBVendas[[#This Row],[Data da Venda]]=TBVendas[[#This Row],[Data do Pagamento]], "Sim","Não")</f>
        <v>Não</v>
      </c>
    </row>
    <row r="715" spans="2:11" x14ac:dyDescent="0.25">
      <c r="B715" s="5">
        <v>43808</v>
      </c>
      <c r="C715">
        <v>86657720137</v>
      </c>
      <c r="D715" s="6">
        <v>694</v>
      </c>
      <c r="E715" s="5">
        <v>43868</v>
      </c>
      <c r="F715" s="5">
        <v>43868</v>
      </c>
      <c r="G715" s="7" t="s">
        <v>8</v>
      </c>
      <c r="H71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15">
        <f>MONTH(TBVendas[[#This Row],[Data da Venda]])</f>
        <v>12</v>
      </c>
      <c r="J715">
        <f>YEAR(TBVendas[[#This Row],[Data da Venda]])</f>
        <v>2019</v>
      </c>
      <c r="K715" t="str">
        <f>IF(TBVendas[[#This Row],[Data da Venda]]=TBVendas[[#This Row],[Data do Pagamento]], "Sim","Não")</f>
        <v>Não</v>
      </c>
    </row>
    <row r="716" spans="2:11" x14ac:dyDescent="0.25">
      <c r="B716" s="5">
        <v>43809</v>
      </c>
      <c r="C716">
        <v>86657720107</v>
      </c>
      <c r="D716" s="6">
        <v>1459</v>
      </c>
      <c r="E716" s="5">
        <v>43809</v>
      </c>
      <c r="F716" s="5">
        <v>43809</v>
      </c>
      <c r="G716" s="7" t="s">
        <v>9</v>
      </c>
      <c r="H71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16">
        <f>MONTH(TBVendas[[#This Row],[Data da Venda]])</f>
        <v>12</v>
      </c>
      <c r="J716">
        <f>YEAR(TBVendas[[#This Row],[Data da Venda]])</f>
        <v>2019</v>
      </c>
      <c r="K716" t="str">
        <f>IF(TBVendas[[#This Row],[Data da Venda]]=TBVendas[[#This Row],[Data do Pagamento]], "Sim","Não")</f>
        <v>Sim</v>
      </c>
    </row>
    <row r="717" spans="2:11" x14ac:dyDescent="0.25">
      <c r="B717" s="5">
        <v>43809</v>
      </c>
      <c r="C717">
        <v>86657720080</v>
      </c>
      <c r="D717" s="6">
        <v>431</v>
      </c>
      <c r="E717" s="5">
        <v>43869</v>
      </c>
      <c r="F717" s="5">
        <v>43869</v>
      </c>
      <c r="G717" s="7" t="s">
        <v>9</v>
      </c>
      <c r="H71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17">
        <f>MONTH(TBVendas[[#This Row],[Data da Venda]])</f>
        <v>12</v>
      </c>
      <c r="J717">
        <f>YEAR(TBVendas[[#This Row],[Data da Venda]])</f>
        <v>2019</v>
      </c>
      <c r="K717" t="str">
        <f>IF(TBVendas[[#This Row],[Data da Venda]]=TBVendas[[#This Row],[Data do Pagamento]], "Sim","Não")</f>
        <v>Não</v>
      </c>
    </row>
    <row r="718" spans="2:11" x14ac:dyDescent="0.25">
      <c r="B718" s="5">
        <v>43810</v>
      </c>
      <c r="C718">
        <v>86657720110</v>
      </c>
      <c r="D718" s="6">
        <v>701</v>
      </c>
      <c r="E718" s="5">
        <v>43840</v>
      </c>
      <c r="F718" s="5">
        <v>43840</v>
      </c>
      <c r="G718" s="7" t="s">
        <v>7</v>
      </c>
      <c r="H71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18">
        <f>MONTH(TBVendas[[#This Row],[Data da Venda]])</f>
        <v>12</v>
      </c>
      <c r="J718">
        <f>YEAR(TBVendas[[#This Row],[Data da Venda]])</f>
        <v>2019</v>
      </c>
      <c r="K718" t="str">
        <f>IF(TBVendas[[#This Row],[Data da Venda]]=TBVendas[[#This Row],[Data do Pagamento]], "Sim","Não")</f>
        <v>Não</v>
      </c>
    </row>
    <row r="719" spans="2:11" x14ac:dyDescent="0.25">
      <c r="B719" s="5">
        <v>43810</v>
      </c>
      <c r="C719">
        <v>86657720096</v>
      </c>
      <c r="D719" s="6">
        <v>608</v>
      </c>
      <c r="E719" s="5">
        <v>43870</v>
      </c>
      <c r="F719" s="5">
        <v>43870</v>
      </c>
      <c r="G719" s="7" t="s">
        <v>7</v>
      </c>
      <c r="H71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19">
        <f>MONTH(TBVendas[[#This Row],[Data da Venda]])</f>
        <v>12</v>
      </c>
      <c r="J719">
        <f>YEAR(TBVendas[[#This Row],[Data da Venda]])</f>
        <v>2019</v>
      </c>
      <c r="K719" t="str">
        <f>IF(TBVendas[[#This Row],[Data da Venda]]=TBVendas[[#This Row],[Data do Pagamento]], "Sim","Não")</f>
        <v>Não</v>
      </c>
    </row>
    <row r="720" spans="2:11" x14ac:dyDescent="0.25">
      <c r="B720" s="5">
        <v>43813</v>
      </c>
      <c r="C720">
        <v>86657720129</v>
      </c>
      <c r="D720" s="6">
        <v>1461</v>
      </c>
      <c r="E720" s="5">
        <v>43843</v>
      </c>
      <c r="F720" s="5">
        <v>43875</v>
      </c>
      <c r="G720" s="7" t="s">
        <v>8</v>
      </c>
      <c r="H720">
        <f ca="1">IF(TBVendas[[#This Row],[Data do Pagamento]]-TBVendas[[#This Row],[Data do Vencimento]]&gt;=0,TBVendas[[#This Row],[Data do Pagamento]]-TBVendas[[#This Row],[Data do Vencimento]],TODAY()-TBVendas[[#This Row],[Data do Vencimento]])</f>
        <v>32</v>
      </c>
      <c r="I720">
        <f>MONTH(TBVendas[[#This Row],[Data da Venda]])</f>
        <v>12</v>
      </c>
      <c r="J720">
        <f>YEAR(TBVendas[[#This Row],[Data da Venda]])</f>
        <v>2019</v>
      </c>
      <c r="K720" t="str">
        <f>IF(TBVendas[[#This Row],[Data da Venda]]=TBVendas[[#This Row],[Data do Pagamento]], "Sim","Não")</f>
        <v>Não</v>
      </c>
    </row>
    <row r="721" spans="2:11" x14ac:dyDescent="0.25">
      <c r="B721" s="5">
        <v>43813</v>
      </c>
      <c r="C721">
        <v>86657720211</v>
      </c>
      <c r="D721" s="6">
        <v>373</v>
      </c>
      <c r="E721" s="5">
        <v>43903</v>
      </c>
      <c r="F721" s="5">
        <v>43903</v>
      </c>
      <c r="G721" s="7" t="s">
        <v>7</v>
      </c>
      <c r="H72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21">
        <f>MONTH(TBVendas[[#This Row],[Data da Venda]])</f>
        <v>12</v>
      </c>
      <c r="J721">
        <f>YEAR(TBVendas[[#This Row],[Data da Venda]])</f>
        <v>2019</v>
      </c>
      <c r="K721" t="str">
        <f>IF(TBVendas[[#This Row],[Data da Venda]]=TBVendas[[#This Row],[Data do Pagamento]], "Sim","Não")</f>
        <v>Não</v>
      </c>
    </row>
    <row r="722" spans="2:11" x14ac:dyDescent="0.25">
      <c r="B722" s="5">
        <v>43814</v>
      </c>
      <c r="C722">
        <v>86657720193</v>
      </c>
      <c r="D722" s="6">
        <v>835</v>
      </c>
      <c r="E722" s="5">
        <v>43874</v>
      </c>
      <c r="F722" s="5">
        <v>43874</v>
      </c>
      <c r="G722" s="7" t="s">
        <v>8</v>
      </c>
      <c r="H72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22">
        <f>MONTH(TBVendas[[#This Row],[Data da Venda]])</f>
        <v>12</v>
      </c>
      <c r="J722">
        <f>YEAR(TBVendas[[#This Row],[Data da Venda]])</f>
        <v>2019</v>
      </c>
      <c r="K722" t="str">
        <f>IF(TBVendas[[#This Row],[Data da Venda]]=TBVendas[[#This Row],[Data do Pagamento]], "Sim","Não")</f>
        <v>Não</v>
      </c>
    </row>
    <row r="723" spans="2:11" x14ac:dyDescent="0.25">
      <c r="B723" s="5">
        <v>43815</v>
      </c>
      <c r="C723">
        <v>86657720204</v>
      </c>
      <c r="D723" s="6">
        <v>220</v>
      </c>
      <c r="E723" s="5">
        <v>43815</v>
      </c>
      <c r="F723" s="5">
        <v>43825</v>
      </c>
      <c r="G723" s="7" t="s">
        <v>8</v>
      </c>
      <c r="H723">
        <f ca="1">IF(TBVendas[[#This Row],[Data do Pagamento]]-TBVendas[[#This Row],[Data do Vencimento]]&gt;=0,TBVendas[[#This Row],[Data do Pagamento]]-TBVendas[[#This Row],[Data do Vencimento]],TODAY()-TBVendas[[#This Row],[Data do Vencimento]])</f>
        <v>10</v>
      </c>
      <c r="I723">
        <f>MONTH(TBVendas[[#This Row],[Data da Venda]])</f>
        <v>12</v>
      </c>
      <c r="J723">
        <f>YEAR(TBVendas[[#This Row],[Data da Venda]])</f>
        <v>2019</v>
      </c>
      <c r="K723" t="str">
        <f>IF(TBVendas[[#This Row],[Data da Venda]]=TBVendas[[#This Row],[Data do Pagamento]], "Sim","Não")</f>
        <v>Não</v>
      </c>
    </row>
    <row r="724" spans="2:11" x14ac:dyDescent="0.25">
      <c r="B724" s="5">
        <v>43816</v>
      </c>
      <c r="C724">
        <v>86657720163</v>
      </c>
      <c r="D724" s="6">
        <v>409</v>
      </c>
      <c r="E724" s="5">
        <v>43876</v>
      </c>
      <c r="F724" s="5">
        <v>43913</v>
      </c>
      <c r="G724" s="7" t="s">
        <v>9</v>
      </c>
      <c r="H724">
        <f ca="1">IF(TBVendas[[#This Row],[Data do Pagamento]]-TBVendas[[#This Row],[Data do Vencimento]]&gt;=0,TBVendas[[#This Row],[Data do Pagamento]]-TBVendas[[#This Row],[Data do Vencimento]],TODAY()-TBVendas[[#This Row],[Data do Vencimento]])</f>
        <v>37</v>
      </c>
      <c r="I724">
        <f>MONTH(TBVendas[[#This Row],[Data da Venda]])</f>
        <v>12</v>
      </c>
      <c r="J724">
        <f>YEAR(TBVendas[[#This Row],[Data da Venda]])</f>
        <v>2019</v>
      </c>
      <c r="K724" t="str">
        <f>IF(TBVendas[[#This Row],[Data da Venda]]=TBVendas[[#This Row],[Data do Pagamento]], "Sim","Não")</f>
        <v>Não</v>
      </c>
    </row>
    <row r="725" spans="2:11" x14ac:dyDescent="0.25">
      <c r="B725" s="5">
        <v>43816</v>
      </c>
      <c r="C725">
        <v>86657720255</v>
      </c>
      <c r="D725" s="6">
        <v>1345</v>
      </c>
      <c r="E725" s="5">
        <v>43906</v>
      </c>
      <c r="F725" s="5">
        <v>43906</v>
      </c>
      <c r="G725" s="7" t="s">
        <v>8</v>
      </c>
      <c r="H72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25">
        <f>MONTH(TBVendas[[#This Row],[Data da Venda]])</f>
        <v>12</v>
      </c>
      <c r="J725">
        <f>YEAR(TBVendas[[#This Row],[Data da Venda]])</f>
        <v>2019</v>
      </c>
      <c r="K725" t="str">
        <f>IF(TBVendas[[#This Row],[Data da Venda]]=TBVendas[[#This Row],[Data do Pagamento]], "Sim","Não")</f>
        <v>Não</v>
      </c>
    </row>
    <row r="726" spans="2:11" x14ac:dyDescent="0.25">
      <c r="B726" s="5">
        <v>43816</v>
      </c>
      <c r="C726">
        <v>86657720114</v>
      </c>
      <c r="D726" s="6">
        <v>1130</v>
      </c>
      <c r="E726" s="5">
        <v>43906</v>
      </c>
      <c r="F726" s="5">
        <v>43933</v>
      </c>
      <c r="G726" s="7" t="s">
        <v>8</v>
      </c>
      <c r="H726">
        <f ca="1">IF(TBVendas[[#This Row],[Data do Pagamento]]-TBVendas[[#This Row],[Data do Vencimento]]&gt;=0,TBVendas[[#This Row],[Data do Pagamento]]-TBVendas[[#This Row],[Data do Vencimento]],TODAY()-TBVendas[[#This Row],[Data do Vencimento]])</f>
        <v>27</v>
      </c>
      <c r="I726">
        <f>MONTH(TBVendas[[#This Row],[Data da Venda]])</f>
        <v>12</v>
      </c>
      <c r="J726">
        <f>YEAR(TBVendas[[#This Row],[Data da Venda]])</f>
        <v>2019</v>
      </c>
      <c r="K726" t="str">
        <f>IF(TBVendas[[#This Row],[Data da Venda]]=TBVendas[[#This Row],[Data do Pagamento]], "Sim","Não")</f>
        <v>Não</v>
      </c>
    </row>
    <row r="727" spans="2:11" x14ac:dyDescent="0.25">
      <c r="B727" s="5">
        <v>43818</v>
      </c>
      <c r="C727">
        <v>86657720058</v>
      </c>
      <c r="D727" s="6">
        <v>506</v>
      </c>
      <c r="E727" s="5">
        <v>43848</v>
      </c>
      <c r="F727" s="5">
        <v>43848</v>
      </c>
      <c r="G727" s="7" t="s">
        <v>9</v>
      </c>
      <c r="H72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27">
        <f>MONTH(TBVendas[[#This Row],[Data da Venda]])</f>
        <v>12</v>
      </c>
      <c r="J727">
        <f>YEAR(TBVendas[[#This Row],[Data da Venda]])</f>
        <v>2019</v>
      </c>
      <c r="K727" t="str">
        <f>IF(TBVendas[[#This Row],[Data da Venda]]=TBVendas[[#This Row],[Data do Pagamento]], "Sim","Não")</f>
        <v>Não</v>
      </c>
    </row>
    <row r="728" spans="2:11" x14ac:dyDescent="0.25">
      <c r="B728" s="5">
        <v>43818</v>
      </c>
      <c r="C728">
        <v>86657720164</v>
      </c>
      <c r="D728" s="6">
        <v>550</v>
      </c>
      <c r="E728" s="5">
        <v>43878</v>
      </c>
      <c r="F728" s="5">
        <v>43878</v>
      </c>
      <c r="G728" s="7" t="s">
        <v>7</v>
      </c>
      <c r="H72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28">
        <f>MONTH(TBVendas[[#This Row],[Data da Venda]])</f>
        <v>12</v>
      </c>
      <c r="J728">
        <f>YEAR(TBVendas[[#This Row],[Data da Venda]])</f>
        <v>2019</v>
      </c>
      <c r="K728" t="str">
        <f>IF(TBVendas[[#This Row],[Data da Venda]]=TBVendas[[#This Row],[Data do Pagamento]], "Sim","Não")</f>
        <v>Não</v>
      </c>
    </row>
    <row r="729" spans="2:11" x14ac:dyDescent="0.25">
      <c r="B729" s="5">
        <v>43818</v>
      </c>
      <c r="C729">
        <v>86657720080</v>
      </c>
      <c r="D729" s="6">
        <v>718</v>
      </c>
      <c r="E729" s="5">
        <v>43878</v>
      </c>
      <c r="F729" s="5">
        <v>43878</v>
      </c>
      <c r="G729" s="7" t="s">
        <v>9</v>
      </c>
      <c r="H72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29">
        <f>MONTH(TBVendas[[#This Row],[Data da Venda]])</f>
        <v>12</v>
      </c>
      <c r="J729">
        <f>YEAR(TBVendas[[#This Row],[Data da Venda]])</f>
        <v>2019</v>
      </c>
      <c r="K729" t="str">
        <f>IF(TBVendas[[#This Row],[Data da Venda]]=TBVendas[[#This Row],[Data do Pagamento]], "Sim","Não")</f>
        <v>Não</v>
      </c>
    </row>
    <row r="730" spans="2:11" x14ac:dyDescent="0.25">
      <c r="B730" s="5">
        <v>43819</v>
      </c>
      <c r="C730">
        <v>86657720213</v>
      </c>
      <c r="D730" s="6">
        <v>1340</v>
      </c>
      <c r="E730" s="5">
        <v>43909</v>
      </c>
      <c r="F730" s="5">
        <v>43909</v>
      </c>
      <c r="G730" s="7" t="s">
        <v>9</v>
      </c>
      <c r="H73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30">
        <f>MONTH(TBVendas[[#This Row],[Data da Venda]])</f>
        <v>12</v>
      </c>
      <c r="J730">
        <f>YEAR(TBVendas[[#This Row],[Data da Venda]])</f>
        <v>2019</v>
      </c>
      <c r="K730" t="str">
        <f>IF(TBVendas[[#This Row],[Data da Venda]]=TBVendas[[#This Row],[Data do Pagamento]], "Sim","Não")</f>
        <v>Não</v>
      </c>
    </row>
    <row r="731" spans="2:11" x14ac:dyDescent="0.25">
      <c r="B731" s="5">
        <v>43820</v>
      </c>
      <c r="C731">
        <v>86657720102</v>
      </c>
      <c r="D731" s="6">
        <v>650</v>
      </c>
      <c r="E731" s="5">
        <v>43820</v>
      </c>
      <c r="F731" s="5">
        <v>43820</v>
      </c>
      <c r="G731" s="7" t="s">
        <v>8</v>
      </c>
      <c r="H73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31">
        <f>MONTH(TBVendas[[#This Row],[Data da Venda]])</f>
        <v>12</v>
      </c>
      <c r="J731">
        <f>YEAR(TBVendas[[#This Row],[Data da Venda]])</f>
        <v>2019</v>
      </c>
      <c r="K731" t="str">
        <f>IF(TBVendas[[#This Row],[Data da Venda]]=TBVendas[[#This Row],[Data do Pagamento]], "Sim","Não")</f>
        <v>Sim</v>
      </c>
    </row>
    <row r="732" spans="2:11" x14ac:dyDescent="0.25">
      <c r="B732" s="5">
        <v>43820</v>
      </c>
      <c r="C732">
        <v>86657720130</v>
      </c>
      <c r="D732" s="6">
        <v>596</v>
      </c>
      <c r="E732" s="5">
        <v>43850</v>
      </c>
      <c r="F732" s="5">
        <v>43850</v>
      </c>
      <c r="G732" s="7" t="s">
        <v>7</v>
      </c>
      <c r="H73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32">
        <f>MONTH(TBVendas[[#This Row],[Data da Venda]])</f>
        <v>12</v>
      </c>
      <c r="J732">
        <f>YEAR(TBVendas[[#This Row],[Data da Venda]])</f>
        <v>2019</v>
      </c>
      <c r="K732" t="str">
        <f>IF(TBVendas[[#This Row],[Data da Venda]]=TBVendas[[#This Row],[Data do Pagamento]], "Sim","Não")</f>
        <v>Não</v>
      </c>
    </row>
    <row r="733" spans="2:11" x14ac:dyDescent="0.25">
      <c r="B733" s="5">
        <v>43820</v>
      </c>
      <c r="C733">
        <v>86657720193</v>
      </c>
      <c r="D733" s="6">
        <v>576</v>
      </c>
      <c r="E733" s="5">
        <v>43910</v>
      </c>
      <c r="F733" s="5">
        <v>43947</v>
      </c>
      <c r="G733" s="7" t="s">
        <v>9</v>
      </c>
      <c r="H733">
        <f ca="1">IF(TBVendas[[#This Row],[Data do Pagamento]]-TBVendas[[#This Row],[Data do Vencimento]]&gt;=0,TBVendas[[#This Row],[Data do Pagamento]]-TBVendas[[#This Row],[Data do Vencimento]],TODAY()-TBVendas[[#This Row],[Data do Vencimento]])</f>
        <v>37</v>
      </c>
      <c r="I733">
        <f>MONTH(TBVendas[[#This Row],[Data da Venda]])</f>
        <v>12</v>
      </c>
      <c r="J733">
        <f>YEAR(TBVendas[[#This Row],[Data da Venda]])</f>
        <v>2019</v>
      </c>
      <c r="K733" t="str">
        <f>IF(TBVendas[[#This Row],[Data da Venda]]=TBVendas[[#This Row],[Data do Pagamento]], "Sim","Não")</f>
        <v>Não</v>
      </c>
    </row>
    <row r="734" spans="2:11" x14ac:dyDescent="0.25">
      <c r="B734" s="5">
        <v>43821</v>
      </c>
      <c r="C734">
        <v>86657720137</v>
      </c>
      <c r="D734" s="6">
        <v>961</v>
      </c>
      <c r="E734" s="5">
        <v>43821</v>
      </c>
      <c r="F734" s="5">
        <v>43844</v>
      </c>
      <c r="G734" s="7" t="s">
        <v>8</v>
      </c>
      <c r="H734">
        <f ca="1">IF(TBVendas[[#This Row],[Data do Pagamento]]-TBVendas[[#This Row],[Data do Vencimento]]&gt;=0,TBVendas[[#This Row],[Data do Pagamento]]-TBVendas[[#This Row],[Data do Vencimento]],TODAY()-TBVendas[[#This Row],[Data do Vencimento]])</f>
        <v>23</v>
      </c>
      <c r="I734">
        <f>MONTH(TBVendas[[#This Row],[Data da Venda]])</f>
        <v>12</v>
      </c>
      <c r="J734">
        <f>YEAR(TBVendas[[#This Row],[Data da Venda]])</f>
        <v>2019</v>
      </c>
      <c r="K734" t="str">
        <f>IF(TBVendas[[#This Row],[Data da Venda]]=TBVendas[[#This Row],[Data do Pagamento]], "Sim","Não")</f>
        <v>Não</v>
      </c>
    </row>
    <row r="735" spans="2:11" x14ac:dyDescent="0.25">
      <c r="B735" s="5">
        <v>43821</v>
      </c>
      <c r="C735">
        <v>86657720141</v>
      </c>
      <c r="D735" s="6">
        <v>843</v>
      </c>
      <c r="E735" s="5">
        <v>43851</v>
      </c>
      <c r="F735" s="5">
        <v>43851</v>
      </c>
      <c r="G735" s="7" t="s">
        <v>8</v>
      </c>
      <c r="H73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35">
        <f>MONTH(TBVendas[[#This Row],[Data da Venda]])</f>
        <v>12</v>
      </c>
      <c r="J735">
        <f>YEAR(TBVendas[[#This Row],[Data da Venda]])</f>
        <v>2019</v>
      </c>
      <c r="K735" t="str">
        <f>IF(TBVendas[[#This Row],[Data da Venda]]=TBVendas[[#This Row],[Data do Pagamento]], "Sim","Não")</f>
        <v>Não</v>
      </c>
    </row>
    <row r="736" spans="2:11" x14ac:dyDescent="0.25">
      <c r="B736" s="5">
        <v>43822</v>
      </c>
      <c r="C736">
        <v>86657720258</v>
      </c>
      <c r="D736" s="6">
        <v>593</v>
      </c>
      <c r="E736" s="5">
        <v>43852</v>
      </c>
      <c r="F736" s="5">
        <v>43871</v>
      </c>
      <c r="G736" s="7" t="s">
        <v>7</v>
      </c>
      <c r="H736">
        <f ca="1">IF(TBVendas[[#This Row],[Data do Pagamento]]-TBVendas[[#This Row],[Data do Vencimento]]&gt;=0,TBVendas[[#This Row],[Data do Pagamento]]-TBVendas[[#This Row],[Data do Vencimento]],TODAY()-TBVendas[[#This Row],[Data do Vencimento]])</f>
        <v>19</v>
      </c>
      <c r="I736">
        <f>MONTH(TBVendas[[#This Row],[Data da Venda]])</f>
        <v>12</v>
      </c>
      <c r="J736">
        <f>YEAR(TBVendas[[#This Row],[Data da Venda]])</f>
        <v>2019</v>
      </c>
      <c r="K736" t="str">
        <f>IF(TBVendas[[#This Row],[Data da Venda]]=TBVendas[[#This Row],[Data do Pagamento]], "Sim","Não")</f>
        <v>Não</v>
      </c>
    </row>
    <row r="737" spans="2:11" x14ac:dyDescent="0.25">
      <c r="B737" s="5">
        <v>43822</v>
      </c>
      <c r="C737">
        <v>86657720257</v>
      </c>
      <c r="D737" s="6">
        <v>1098</v>
      </c>
      <c r="E737" s="5">
        <v>43852</v>
      </c>
      <c r="F737" s="5">
        <v>43852</v>
      </c>
      <c r="G737" s="7" t="s">
        <v>9</v>
      </c>
      <c r="H73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37">
        <f>MONTH(TBVendas[[#This Row],[Data da Venda]])</f>
        <v>12</v>
      </c>
      <c r="J737">
        <f>YEAR(TBVendas[[#This Row],[Data da Venda]])</f>
        <v>2019</v>
      </c>
      <c r="K737" t="str">
        <f>IF(TBVendas[[#This Row],[Data da Venda]]=TBVendas[[#This Row],[Data do Pagamento]], "Sim","Não")</f>
        <v>Não</v>
      </c>
    </row>
    <row r="738" spans="2:11" x14ac:dyDescent="0.25">
      <c r="B738" s="5">
        <v>43823</v>
      </c>
      <c r="C738">
        <v>86657720142</v>
      </c>
      <c r="D738" s="6">
        <v>58</v>
      </c>
      <c r="E738" s="5">
        <v>43853</v>
      </c>
      <c r="F738" s="5">
        <v>43878</v>
      </c>
      <c r="G738" s="7" t="s">
        <v>9</v>
      </c>
      <c r="H738">
        <f ca="1">IF(TBVendas[[#This Row],[Data do Pagamento]]-TBVendas[[#This Row],[Data do Vencimento]]&gt;=0,TBVendas[[#This Row],[Data do Pagamento]]-TBVendas[[#This Row],[Data do Vencimento]],TODAY()-TBVendas[[#This Row],[Data do Vencimento]])</f>
        <v>25</v>
      </c>
      <c r="I738">
        <f>MONTH(TBVendas[[#This Row],[Data da Venda]])</f>
        <v>12</v>
      </c>
      <c r="J738">
        <f>YEAR(TBVendas[[#This Row],[Data da Venda]])</f>
        <v>2019</v>
      </c>
      <c r="K738" t="str">
        <f>IF(TBVendas[[#This Row],[Data da Venda]]=TBVendas[[#This Row],[Data do Pagamento]], "Sim","Não")</f>
        <v>Não</v>
      </c>
    </row>
    <row r="739" spans="2:11" x14ac:dyDescent="0.25">
      <c r="B739" s="5">
        <v>43823</v>
      </c>
      <c r="C739">
        <v>86657720134</v>
      </c>
      <c r="D739" s="6">
        <v>596</v>
      </c>
      <c r="E739" s="5">
        <v>43853</v>
      </c>
      <c r="F739" s="5">
        <v>43853</v>
      </c>
      <c r="G739" s="7" t="s">
        <v>9</v>
      </c>
      <c r="H73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39">
        <f>MONTH(TBVendas[[#This Row],[Data da Venda]])</f>
        <v>12</v>
      </c>
      <c r="J739">
        <f>YEAR(TBVendas[[#This Row],[Data da Venda]])</f>
        <v>2019</v>
      </c>
      <c r="K739" t="str">
        <f>IF(TBVendas[[#This Row],[Data da Venda]]=TBVendas[[#This Row],[Data do Pagamento]], "Sim","Não")</f>
        <v>Não</v>
      </c>
    </row>
    <row r="740" spans="2:11" x14ac:dyDescent="0.25">
      <c r="B740" s="5">
        <v>43824</v>
      </c>
      <c r="C740">
        <v>86657720181</v>
      </c>
      <c r="D740" s="6">
        <v>269</v>
      </c>
      <c r="E740" s="5">
        <v>43854</v>
      </c>
      <c r="F740" s="5">
        <v>43854</v>
      </c>
      <c r="G740" s="7" t="s">
        <v>9</v>
      </c>
      <c r="H74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40">
        <f>MONTH(TBVendas[[#This Row],[Data da Venda]])</f>
        <v>12</v>
      </c>
      <c r="J740">
        <f>YEAR(TBVendas[[#This Row],[Data da Venda]])</f>
        <v>2019</v>
      </c>
      <c r="K740" t="str">
        <f>IF(TBVendas[[#This Row],[Data da Venda]]=TBVendas[[#This Row],[Data do Pagamento]], "Sim","Não")</f>
        <v>Não</v>
      </c>
    </row>
    <row r="741" spans="2:11" x14ac:dyDescent="0.25">
      <c r="B741" s="5">
        <v>43825</v>
      </c>
      <c r="C741">
        <v>86657720160</v>
      </c>
      <c r="D741" s="6">
        <v>1052</v>
      </c>
      <c r="E741" s="5">
        <v>43855</v>
      </c>
      <c r="F741" s="5">
        <v>43855</v>
      </c>
      <c r="G741" s="7" t="s">
        <v>8</v>
      </c>
      <c r="H74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41">
        <f>MONTH(TBVendas[[#This Row],[Data da Venda]])</f>
        <v>12</v>
      </c>
      <c r="J741">
        <f>YEAR(TBVendas[[#This Row],[Data da Venda]])</f>
        <v>2019</v>
      </c>
      <c r="K741" t="str">
        <f>IF(TBVendas[[#This Row],[Data da Venda]]=TBVendas[[#This Row],[Data do Pagamento]], "Sim","Não")</f>
        <v>Não</v>
      </c>
    </row>
    <row r="742" spans="2:11" x14ac:dyDescent="0.25">
      <c r="B742" s="5">
        <v>43825</v>
      </c>
      <c r="C742">
        <v>86657720151</v>
      </c>
      <c r="D742" s="6">
        <v>674</v>
      </c>
      <c r="E742" s="5">
        <v>43855</v>
      </c>
      <c r="F742" s="5">
        <v>43873</v>
      </c>
      <c r="G742" s="7" t="s">
        <v>8</v>
      </c>
      <c r="H742">
        <f ca="1">IF(TBVendas[[#This Row],[Data do Pagamento]]-TBVendas[[#This Row],[Data do Vencimento]]&gt;=0,TBVendas[[#This Row],[Data do Pagamento]]-TBVendas[[#This Row],[Data do Vencimento]],TODAY()-TBVendas[[#This Row],[Data do Vencimento]])</f>
        <v>18</v>
      </c>
      <c r="I742">
        <f>MONTH(TBVendas[[#This Row],[Data da Venda]])</f>
        <v>12</v>
      </c>
      <c r="J742">
        <f>YEAR(TBVendas[[#This Row],[Data da Venda]])</f>
        <v>2019</v>
      </c>
      <c r="K742" t="str">
        <f>IF(TBVendas[[#This Row],[Data da Venda]]=TBVendas[[#This Row],[Data do Pagamento]], "Sim","Não")</f>
        <v>Não</v>
      </c>
    </row>
    <row r="743" spans="2:11" x14ac:dyDescent="0.25">
      <c r="B743" s="5">
        <v>43825</v>
      </c>
      <c r="C743">
        <v>86657720233</v>
      </c>
      <c r="D743" s="6">
        <v>202</v>
      </c>
      <c r="E743" s="5">
        <v>43885</v>
      </c>
      <c r="F743" s="5">
        <v>43885</v>
      </c>
      <c r="G743" s="7" t="s">
        <v>8</v>
      </c>
      <c r="H74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43">
        <f>MONTH(TBVendas[[#This Row],[Data da Venda]])</f>
        <v>12</v>
      </c>
      <c r="J743">
        <f>YEAR(TBVendas[[#This Row],[Data da Venda]])</f>
        <v>2019</v>
      </c>
      <c r="K743" t="str">
        <f>IF(TBVendas[[#This Row],[Data da Venda]]=TBVendas[[#This Row],[Data do Pagamento]], "Sim","Não")</f>
        <v>Não</v>
      </c>
    </row>
    <row r="744" spans="2:11" x14ac:dyDescent="0.25">
      <c r="B744" s="5">
        <v>43825</v>
      </c>
      <c r="C744">
        <v>86657720246</v>
      </c>
      <c r="D744" s="6">
        <v>1364</v>
      </c>
      <c r="E744" s="5">
        <v>43885</v>
      </c>
      <c r="F744" s="5">
        <v>43904</v>
      </c>
      <c r="G744" s="7" t="s">
        <v>8</v>
      </c>
      <c r="H744">
        <f ca="1">IF(TBVendas[[#This Row],[Data do Pagamento]]-TBVendas[[#This Row],[Data do Vencimento]]&gt;=0,TBVendas[[#This Row],[Data do Pagamento]]-TBVendas[[#This Row],[Data do Vencimento]],TODAY()-TBVendas[[#This Row],[Data do Vencimento]])</f>
        <v>19</v>
      </c>
      <c r="I744">
        <f>MONTH(TBVendas[[#This Row],[Data da Venda]])</f>
        <v>12</v>
      </c>
      <c r="J744">
        <f>YEAR(TBVendas[[#This Row],[Data da Venda]])</f>
        <v>2019</v>
      </c>
      <c r="K744" t="str">
        <f>IF(TBVendas[[#This Row],[Data da Venda]]=TBVendas[[#This Row],[Data do Pagamento]], "Sim","Não")</f>
        <v>Não</v>
      </c>
    </row>
    <row r="745" spans="2:11" x14ac:dyDescent="0.25">
      <c r="B745" s="5">
        <v>43825</v>
      </c>
      <c r="C745">
        <v>86657720085</v>
      </c>
      <c r="D745" s="6">
        <v>1117</v>
      </c>
      <c r="E745" s="5">
        <v>43885</v>
      </c>
      <c r="F745" s="5">
        <v>43910</v>
      </c>
      <c r="G745" s="7" t="s">
        <v>8</v>
      </c>
      <c r="H745">
        <f ca="1">IF(TBVendas[[#This Row],[Data do Pagamento]]-TBVendas[[#This Row],[Data do Vencimento]]&gt;=0,TBVendas[[#This Row],[Data do Pagamento]]-TBVendas[[#This Row],[Data do Vencimento]],TODAY()-TBVendas[[#This Row],[Data do Vencimento]])</f>
        <v>25</v>
      </c>
      <c r="I745">
        <f>MONTH(TBVendas[[#This Row],[Data da Venda]])</f>
        <v>12</v>
      </c>
      <c r="J745">
        <f>YEAR(TBVendas[[#This Row],[Data da Venda]])</f>
        <v>2019</v>
      </c>
      <c r="K745" t="str">
        <f>IF(TBVendas[[#This Row],[Data da Venda]]=TBVendas[[#This Row],[Data do Pagamento]], "Sim","Não")</f>
        <v>Não</v>
      </c>
    </row>
    <row r="746" spans="2:11" x14ac:dyDescent="0.25">
      <c r="B746" s="5">
        <v>43825</v>
      </c>
      <c r="C746">
        <v>86657720095</v>
      </c>
      <c r="D746" s="6">
        <v>873</v>
      </c>
      <c r="E746" s="5">
        <v>43915</v>
      </c>
      <c r="F746" s="5">
        <v>43946</v>
      </c>
      <c r="G746" s="7" t="s">
        <v>8</v>
      </c>
      <c r="H746">
        <f ca="1">IF(TBVendas[[#This Row],[Data do Pagamento]]-TBVendas[[#This Row],[Data do Vencimento]]&gt;=0,TBVendas[[#This Row],[Data do Pagamento]]-TBVendas[[#This Row],[Data do Vencimento]],TODAY()-TBVendas[[#This Row],[Data do Vencimento]])</f>
        <v>31</v>
      </c>
      <c r="I746">
        <f>MONTH(TBVendas[[#This Row],[Data da Venda]])</f>
        <v>12</v>
      </c>
      <c r="J746">
        <f>YEAR(TBVendas[[#This Row],[Data da Venda]])</f>
        <v>2019</v>
      </c>
      <c r="K746" t="str">
        <f>IF(TBVendas[[#This Row],[Data da Venda]]=TBVendas[[#This Row],[Data do Pagamento]], "Sim","Não")</f>
        <v>Não</v>
      </c>
    </row>
    <row r="747" spans="2:11" x14ac:dyDescent="0.25">
      <c r="B747" s="5">
        <v>43826</v>
      </c>
      <c r="C747">
        <v>86657720087</v>
      </c>
      <c r="D747" s="6">
        <v>1307</v>
      </c>
      <c r="E747" s="5">
        <v>43826</v>
      </c>
      <c r="F747" s="5">
        <v>43861</v>
      </c>
      <c r="G747" s="7" t="s">
        <v>7</v>
      </c>
      <c r="H747">
        <f ca="1">IF(TBVendas[[#This Row],[Data do Pagamento]]-TBVendas[[#This Row],[Data do Vencimento]]&gt;=0,TBVendas[[#This Row],[Data do Pagamento]]-TBVendas[[#This Row],[Data do Vencimento]],TODAY()-TBVendas[[#This Row],[Data do Vencimento]])</f>
        <v>35</v>
      </c>
      <c r="I747">
        <f>MONTH(TBVendas[[#This Row],[Data da Venda]])</f>
        <v>12</v>
      </c>
      <c r="J747">
        <f>YEAR(TBVendas[[#This Row],[Data da Venda]])</f>
        <v>2019</v>
      </c>
      <c r="K747" t="str">
        <f>IF(TBVendas[[#This Row],[Data da Venda]]=TBVendas[[#This Row],[Data do Pagamento]], "Sim","Não")</f>
        <v>Não</v>
      </c>
    </row>
    <row r="748" spans="2:11" x14ac:dyDescent="0.25">
      <c r="B748" s="5">
        <v>43826</v>
      </c>
      <c r="C748">
        <v>86657720105</v>
      </c>
      <c r="D748" s="6">
        <v>330</v>
      </c>
      <c r="E748" s="5">
        <v>43886</v>
      </c>
      <c r="F748" s="5">
        <v>43924</v>
      </c>
      <c r="G748" s="7" t="s">
        <v>8</v>
      </c>
      <c r="H748">
        <f ca="1">IF(TBVendas[[#This Row],[Data do Pagamento]]-TBVendas[[#This Row],[Data do Vencimento]]&gt;=0,TBVendas[[#This Row],[Data do Pagamento]]-TBVendas[[#This Row],[Data do Vencimento]],TODAY()-TBVendas[[#This Row],[Data do Vencimento]])</f>
        <v>38</v>
      </c>
      <c r="I748">
        <f>MONTH(TBVendas[[#This Row],[Data da Venda]])</f>
        <v>12</v>
      </c>
      <c r="J748">
        <f>YEAR(TBVendas[[#This Row],[Data da Venda]])</f>
        <v>2019</v>
      </c>
      <c r="K748" t="str">
        <f>IF(TBVendas[[#This Row],[Data da Venda]]=TBVendas[[#This Row],[Data do Pagamento]], "Sim","Não")</f>
        <v>Não</v>
      </c>
    </row>
    <row r="749" spans="2:11" x14ac:dyDescent="0.25">
      <c r="B749" s="5">
        <v>43827</v>
      </c>
      <c r="C749">
        <v>86657720053</v>
      </c>
      <c r="D749" s="6">
        <v>1411</v>
      </c>
      <c r="E749" s="5">
        <v>43857</v>
      </c>
      <c r="F749" s="5">
        <v>43875</v>
      </c>
      <c r="G749" s="7" t="s">
        <v>8</v>
      </c>
      <c r="H749">
        <f ca="1">IF(TBVendas[[#This Row],[Data do Pagamento]]-TBVendas[[#This Row],[Data do Vencimento]]&gt;=0,TBVendas[[#This Row],[Data do Pagamento]]-TBVendas[[#This Row],[Data do Vencimento]],TODAY()-TBVendas[[#This Row],[Data do Vencimento]])</f>
        <v>18</v>
      </c>
      <c r="I749">
        <f>MONTH(TBVendas[[#This Row],[Data da Venda]])</f>
        <v>12</v>
      </c>
      <c r="J749">
        <f>YEAR(TBVendas[[#This Row],[Data da Venda]])</f>
        <v>2019</v>
      </c>
      <c r="K749" t="str">
        <f>IF(TBVendas[[#This Row],[Data da Venda]]=TBVendas[[#This Row],[Data do Pagamento]], "Sim","Não")</f>
        <v>Não</v>
      </c>
    </row>
    <row r="750" spans="2:11" x14ac:dyDescent="0.25">
      <c r="B750" s="5">
        <v>43827</v>
      </c>
      <c r="C750">
        <v>86657720094</v>
      </c>
      <c r="D750" s="6">
        <v>516</v>
      </c>
      <c r="E750" s="5">
        <v>43857</v>
      </c>
      <c r="F750" s="5">
        <v>43889</v>
      </c>
      <c r="G750" s="7" t="s">
        <v>9</v>
      </c>
      <c r="H750">
        <f ca="1">IF(TBVendas[[#This Row],[Data do Pagamento]]-TBVendas[[#This Row],[Data do Vencimento]]&gt;=0,TBVendas[[#This Row],[Data do Pagamento]]-TBVendas[[#This Row],[Data do Vencimento]],TODAY()-TBVendas[[#This Row],[Data do Vencimento]])</f>
        <v>32</v>
      </c>
      <c r="I750">
        <f>MONTH(TBVendas[[#This Row],[Data da Venda]])</f>
        <v>12</v>
      </c>
      <c r="J750">
        <f>YEAR(TBVendas[[#This Row],[Data da Venda]])</f>
        <v>2019</v>
      </c>
      <c r="K750" t="str">
        <f>IF(TBVendas[[#This Row],[Data da Venda]]=TBVendas[[#This Row],[Data do Pagamento]], "Sim","Não")</f>
        <v>Não</v>
      </c>
    </row>
    <row r="751" spans="2:11" x14ac:dyDescent="0.25">
      <c r="B751" s="5">
        <v>43828</v>
      </c>
      <c r="C751">
        <v>86657720162</v>
      </c>
      <c r="D751" s="6">
        <v>1092</v>
      </c>
      <c r="E751" s="5">
        <v>43828</v>
      </c>
      <c r="F751" s="5">
        <v>43828</v>
      </c>
      <c r="G751" s="7" t="s">
        <v>7</v>
      </c>
      <c r="H75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51">
        <f>MONTH(TBVendas[[#This Row],[Data da Venda]])</f>
        <v>12</v>
      </c>
      <c r="J751">
        <f>YEAR(TBVendas[[#This Row],[Data da Venda]])</f>
        <v>2019</v>
      </c>
      <c r="K751" t="str">
        <f>IF(TBVendas[[#This Row],[Data da Venda]]=TBVendas[[#This Row],[Data do Pagamento]], "Sim","Não")</f>
        <v>Sim</v>
      </c>
    </row>
    <row r="752" spans="2:11" x14ac:dyDescent="0.25">
      <c r="B752" s="5">
        <v>43828</v>
      </c>
      <c r="C752">
        <v>86657720115</v>
      </c>
      <c r="D752" s="6">
        <v>1108</v>
      </c>
      <c r="E752" s="5">
        <v>43918</v>
      </c>
      <c r="F752" s="5">
        <v>43918</v>
      </c>
      <c r="G752" s="7" t="s">
        <v>8</v>
      </c>
      <c r="H75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52">
        <f>MONTH(TBVendas[[#This Row],[Data da Venda]])</f>
        <v>12</v>
      </c>
      <c r="J752">
        <f>YEAR(TBVendas[[#This Row],[Data da Venda]])</f>
        <v>2019</v>
      </c>
      <c r="K752" t="str">
        <f>IF(TBVendas[[#This Row],[Data da Venda]]=TBVendas[[#This Row],[Data do Pagamento]], "Sim","Não")</f>
        <v>Não</v>
      </c>
    </row>
    <row r="753" spans="2:11" x14ac:dyDescent="0.25">
      <c r="B753" s="5">
        <v>43829</v>
      </c>
      <c r="C753">
        <v>86657720108</v>
      </c>
      <c r="D753" s="6">
        <v>634</v>
      </c>
      <c r="E753" s="5">
        <v>43859</v>
      </c>
      <c r="F753" s="5">
        <v>43859</v>
      </c>
      <c r="G753" s="7" t="s">
        <v>9</v>
      </c>
      <c r="H75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53">
        <f>MONTH(TBVendas[[#This Row],[Data da Venda]])</f>
        <v>12</v>
      </c>
      <c r="J753">
        <f>YEAR(TBVendas[[#This Row],[Data da Venda]])</f>
        <v>2019</v>
      </c>
      <c r="K753" t="str">
        <f>IF(TBVendas[[#This Row],[Data da Venda]]=TBVendas[[#This Row],[Data do Pagamento]], "Sim","Não")</f>
        <v>Não</v>
      </c>
    </row>
    <row r="754" spans="2:11" x14ac:dyDescent="0.25">
      <c r="B754" s="5">
        <v>43831</v>
      </c>
      <c r="C754">
        <v>86657720213</v>
      </c>
      <c r="D754" s="6">
        <v>1038</v>
      </c>
      <c r="E754" s="5">
        <v>43831</v>
      </c>
      <c r="F754" s="5">
        <v>43831</v>
      </c>
      <c r="G754" s="7" t="s">
        <v>8</v>
      </c>
      <c r="H75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54">
        <f>MONTH(TBVendas[[#This Row],[Data da Venda]])</f>
        <v>1</v>
      </c>
      <c r="J754">
        <f>YEAR(TBVendas[[#This Row],[Data da Venda]])</f>
        <v>2020</v>
      </c>
      <c r="K754" t="str">
        <f>IF(TBVendas[[#This Row],[Data da Venda]]=TBVendas[[#This Row],[Data do Pagamento]], "Sim","Não")</f>
        <v>Sim</v>
      </c>
    </row>
    <row r="755" spans="2:11" x14ac:dyDescent="0.25">
      <c r="B755" s="5">
        <v>43831</v>
      </c>
      <c r="C755">
        <v>86657720159</v>
      </c>
      <c r="D755" s="6">
        <v>794</v>
      </c>
      <c r="E755" s="5">
        <v>43831</v>
      </c>
      <c r="F755" s="5">
        <v>43831</v>
      </c>
      <c r="G755" s="7" t="s">
        <v>7</v>
      </c>
      <c r="H75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55">
        <f>MONTH(TBVendas[[#This Row],[Data da Venda]])</f>
        <v>1</v>
      </c>
      <c r="J755">
        <f>YEAR(TBVendas[[#This Row],[Data da Venda]])</f>
        <v>2020</v>
      </c>
      <c r="K755" t="str">
        <f>IF(TBVendas[[#This Row],[Data da Venda]]=TBVendas[[#This Row],[Data do Pagamento]], "Sim","Não")</f>
        <v>Sim</v>
      </c>
    </row>
    <row r="756" spans="2:11" x14ac:dyDescent="0.25">
      <c r="B756" s="5">
        <v>43831</v>
      </c>
      <c r="C756">
        <v>86657720056</v>
      </c>
      <c r="D756" s="6">
        <v>1105</v>
      </c>
      <c r="E756" s="5">
        <v>43861</v>
      </c>
      <c r="F756" s="5">
        <v>43861</v>
      </c>
      <c r="G756" s="7" t="s">
        <v>9</v>
      </c>
      <c r="H75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56">
        <f>MONTH(TBVendas[[#This Row],[Data da Venda]])</f>
        <v>1</v>
      </c>
      <c r="J756">
        <f>YEAR(TBVendas[[#This Row],[Data da Venda]])</f>
        <v>2020</v>
      </c>
      <c r="K756" t="str">
        <f>IF(TBVendas[[#This Row],[Data da Venda]]=TBVendas[[#This Row],[Data do Pagamento]], "Sim","Não")</f>
        <v>Não</v>
      </c>
    </row>
    <row r="757" spans="2:11" x14ac:dyDescent="0.25">
      <c r="B757" s="5">
        <v>43832</v>
      </c>
      <c r="C757">
        <v>86657720252</v>
      </c>
      <c r="D757" s="6">
        <v>1330</v>
      </c>
      <c r="E757" s="5">
        <v>43892</v>
      </c>
      <c r="F757" s="5">
        <v>43892</v>
      </c>
      <c r="G757" s="7" t="s">
        <v>8</v>
      </c>
      <c r="H75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57">
        <f>MONTH(TBVendas[[#This Row],[Data da Venda]])</f>
        <v>1</v>
      </c>
      <c r="J757">
        <f>YEAR(TBVendas[[#This Row],[Data da Venda]])</f>
        <v>2020</v>
      </c>
      <c r="K757" t="str">
        <f>IF(TBVendas[[#This Row],[Data da Venda]]=TBVendas[[#This Row],[Data do Pagamento]], "Sim","Não")</f>
        <v>Não</v>
      </c>
    </row>
    <row r="758" spans="2:11" x14ac:dyDescent="0.25">
      <c r="B758" s="5">
        <v>43833</v>
      </c>
      <c r="C758">
        <v>86657720211</v>
      </c>
      <c r="D758" s="6">
        <v>1070</v>
      </c>
      <c r="E758" s="5">
        <v>43863</v>
      </c>
      <c r="F758" s="5">
        <v>43863</v>
      </c>
      <c r="G758" s="7" t="s">
        <v>9</v>
      </c>
      <c r="H75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58">
        <f>MONTH(TBVendas[[#This Row],[Data da Venda]])</f>
        <v>1</v>
      </c>
      <c r="J758">
        <f>YEAR(TBVendas[[#This Row],[Data da Venda]])</f>
        <v>2020</v>
      </c>
      <c r="K758" t="str">
        <f>IF(TBVendas[[#This Row],[Data da Venda]]=TBVendas[[#This Row],[Data do Pagamento]], "Sim","Não")</f>
        <v>Não</v>
      </c>
    </row>
    <row r="759" spans="2:11" x14ac:dyDescent="0.25">
      <c r="B759" s="5">
        <v>43833</v>
      </c>
      <c r="C759">
        <v>86657720163</v>
      </c>
      <c r="D759" s="6">
        <v>430</v>
      </c>
      <c r="E759" s="5">
        <v>43863</v>
      </c>
      <c r="F759" s="5">
        <v>43863</v>
      </c>
      <c r="G759" s="7" t="s">
        <v>9</v>
      </c>
      <c r="H75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59">
        <f>MONTH(TBVendas[[#This Row],[Data da Venda]])</f>
        <v>1</v>
      </c>
      <c r="J759">
        <f>YEAR(TBVendas[[#This Row],[Data da Venda]])</f>
        <v>2020</v>
      </c>
      <c r="K759" t="str">
        <f>IF(TBVendas[[#This Row],[Data da Venda]]=TBVendas[[#This Row],[Data do Pagamento]], "Sim","Não")</f>
        <v>Não</v>
      </c>
    </row>
    <row r="760" spans="2:11" x14ac:dyDescent="0.25">
      <c r="B760" s="5">
        <v>43834</v>
      </c>
      <c r="C760">
        <v>86657720080</v>
      </c>
      <c r="D760" s="6">
        <v>1325</v>
      </c>
      <c r="E760" s="5">
        <v>43894</v>
      </c>
      <c r="F760" s="5">
        <v>43894</v>
      </c>
      <c r="G760" s="7" t="s">
        <v>8</v>
      </c>
      <c r="H76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60">
        <f>MONTH(TBVendas[[#This Row],[Data da Venda]])</f>
        <v>1</v>
      </c>
      <c r="J760">
        <f>YEAR(TBVendas[[#This Row],[Data da Venda]])</f>
        <v>2020</v>
      </c>
      <c r="K760" t="str">
        <f>IF(TBVendas[[#This Row],[Data da Venda]]=TBVendas[[#This Row],[Data do Pagamento]], "Sim","Não")</f>
        <v>Não</v>
      </c>
    </row>
    <row r="761" spans="2:11" x14ac:dyDescent="0.25">
      <c r="B761" s="5">
        <v>43834</v>
      </c>
      <c r="C761">
        <v>86657720204</v>
      </c>
      <c r="D761" s="6">
        <v>783</v>
      </c>
      <c r="E761" s="5">
        <v>43894</v>
      </c>
      <c r="F761" s="5">
        <v>43929</v>
      </c>
      <c r="G761" s="7" t="s">
        <v>8</v>
      </c>
      <c r="H761">
        <f ca="1">IF(TBVendas[[#This Row],[Data do Pagamento]]-TBVendas[[#This Row],[Data do Vencimento]]&gt;=0,TBVendas[[#This Row],[Data do Pagamento]]-TBVendas[[#This Row],[Data do Vencimento]],TODAY()-TBVendas[[#This Row],[Data do Vencimento]])</f>
        <v>35</v>
      </c>
      <c r="I761">
        <f>MONTH(TBVendas[[#This Row],[Data da Venda]])</f>
        <v>1</v>
      </c>
      <c r="J761">
        <f>YEAR(TBVendas[[#This Row],[Data da Venda]])</f>
        <v>2020</v>
      </c>
      <c r="K761" t="str">
        <f>IF(TBVendas[[#This Row],[Data da Venda]]=TBVendas[[#This Row],[Data do Pagamento]], "Sim","Não")</f>
        <v>Não</v>
      </c>
    </row>
    <row r="762" spans="2:11" x14ac:dyDescent="0.25">
      <c r="B762" s="5">
        <v>43834</v>
      </c>
      <c r="C762">
        <v>86657720078</v>
      </c>
      <c r="D762" s="6">
        <v>169</v>
      </c>
      <c r="E762" s="5">
        <v>43894</v>
      </c>
      <c r="F762" s="5">
        <v>43894</v>
      </c>
      <c r="G762" s="7" t="s">
        <v>8</v>
      </c>
      <c r="H76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62">
        <f>MONTH(TBVendas[[#This Row],[Data da Venda]])</f>
        <v>1</v>
      </c>
      <c r="J762">
        <f>YEAR(TBVendas[[#This Row],[Data da Venda]])</f>
        <v>2020</v>
      </c>
      <c r="K762" t="str">
        <f>IF(TBVendas[[#This Row],[Data da Venda]]=TBVendas[[#This Row],[Data do Pagamento]], "Sim","Não")</f>
        <v>Não</v>
      </c>
    </row>
    <row r="763" spans="2:11" x14ac:dyDescent="0.25">
      <c r="B763" s="5">
        <v>43835</v>
      </c>
      <c r="C763">
        <v>86657720175</v>
      </c>
      <c r="D763" s="6">
        <v>1117</v>
      </c>
      <c r="E763" s="5">
        <v>43835</v>
      </c>
      <c r="F763" s="5">
        <v>43835</v>
      </c>
      <c r="G763" s="7" t="s">
        <v>8</v>
      </c>
      <c r="H76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63">
        <f>MONTH(TBVendas[[#This Row],[Data da Venda]])</f>
        <v>1</v>
      </c>
      <c r="J763">
        <f>YEAR(TBVendas[[#This Row],[Data da Venda]])</f>
        <v>2020</v>
      </c>
      <c r="K763" t="str">
        <f>IF(TBVendas[[#This Row],[Data da Venda]]=TBVendas[[#This Row],[Data do Pagamento]], "Sim","Não")</f>
        <v>Sim</v>
      </c>
    </row>
    <row r="764" spans="2:11" x14ac:dyDescent="0.25">
      <c r="B764" s="5">
        <v>43835</v>
      </c>
      <c r="C764">
        <v>86657720173</v>
      </c>
      <c r="D764" s="6">
        <v>779</v>
      </c>
      <c r="E764" s="5">
        <v>43865</v>
      </c>
      <c r="F764" s="5">
        <v>43865</v>
      </c>
      <c r="G764" s="7" t="s">
        <v>7</v>
      </c>
      <c r="H76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64">
        <f>MONTH(TBVendas[[#This Row],[Data da Venda]])</f>
        <v>1</v>
      </c>
      <c r="J764">
        <f>YEAR(TBVendas[[#This Row],[Data da Venda]])</f>
        <v>2020</v>
      </c>
      <c r="K764" t="str">
        <f>IF(TBVendas[[#This Row],[Data da Venda]]=TBVendas[[#This Row],[Data do Pagamento]], "Sim","Não")</f>
        <v>Não</v>
      </c>
    </row>
    <row r="765" spans="2:11" x14ac:dyDescent="0.25">
      <c r="B765" s="5">
        <v>43836</v>
      </c>
      <c r="C765">
        <v>86657720169</v>
      </c>
      <c r="D765" s="6">
        <v>229</v>
      </c>
      <c r="E765" s="5">
        <v>43896</v>
      </c>
      <c r="F765" s="5">
        <v>43931</v>
      </c>
      <c r="G765" s="7" t="s">
        <v>9</v>
      </c>
      <c r="H765">
        <f ca="1">IF(TBVendas[[#This Row],[Data do Pagamento]]-TBVendas[[#This Row],[Data do Vencimento]]&gt;=0,TBVendas[[#This Row],[Data do Pagamento]]-TBVendas[[#This Row],[Data do Vencimento]],TODAY()-TBVendas[[#This Row],[Data do Vencimento]])</f>
        <v>35</v>
      </c>
      <c r="I765">
        <f>MONTH(TBVendas[[#This Row],[Data da Venda]])</f>
        <v>1</v>
      </c>
      <c r="J765">
        <f>YEAR(TBVendas[[#This Row],[Data da Venda]])</f>
        <v>2020</v>
      </c>
      <c r="K765" t="str">
        <f>IF(TBVendas[[#This Row],[Data da Venda]]=TBVendas[[#This Row],[Data do Pagamento]], "Sim","Não")</f>
        <v>Não</v>
      </c>
    </row>
    <row r="766" spans="2:11" x14ac:dyDescent="0.25">
      <c r="B766" s="5">
        <v>43836</v>
      </c>
      <c r="C766">
        <v>86657720243</v>
      </c>
      <c r="D766" s="6">
        <v>179</v>
      </c>
      <c r="E766" s="5">
        <v>43896</v>
      </c>
      <c r="F766" s="5">
        <v>43896</v>
      </c>
      <c r="G766" s="7" t="s">
        <v>8</v>
      </c>
      <c r="H76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66">
        <f>MONTH(TBVendas[[#This Row],[Data da Venda]])</f>
        <v>1</v>
      </c>
      <c r="J766">
        <f>YEAR(TBVendas[[#This Row],[Data da Venda]])</f>
        <v>2020</v>
      </c>
      <c r="K766" t="str">
        <f>IF(TBVendas[[#This Row],[Data da Venda]]=TBVendas[[#This Row],[Data do Pagamento]], "Sim","Não")</f>
        <v>Não</v>
      </c>
    </row>
    <row r="767" spans="2:11" x14ac:dyDescent="0.25">
      <c r="B767" s="5">
        <v>43837</v>
      </c>
      <c r="C767">
        <v>86657720118</v>
      </c>
      <c r="D767" s="6">
        <v>517</v>
      </c>
      <c r="E767" s="5">
        <v>43927</v>
      </c>
      <c r="F767" s="5">
        <v>43927</v>
      </c>
      <c r="G767" s="7" t="s">
        <v>8</v>
      </c>
      <c r="H76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67">
        <f>MONTH(TBVendas[[#This Row],[Data da Venda]])</f>
        <v>1</v>
      </c>
      <c r="J767">
        <f>YEAR(TBVendas[[#This Row],[Data da Venda]])</f>
        <v>2020</v>
      </c>
      <c r="K767" t="str">
        <f>IF(TBVendas[[#This Row],[Data da Venda]]=TBVendas[[#This Row],[Data do Pagamento]], "Sim","Não")</f>
        <v>Não</v>
      </c>
    </row>
    <row r="768" spans="2:11" x14ac:dyDescent="0.25">
      <c r="B768" s="5">
        <v>43838</v>
      </c>
      <c r="C768">
        <v>86657720141</v>
      </c>
      <c r="D768" s="6">
        <v>635</v>
      </c>
      <c r="E768" s="5">
        <v>43838</v>
      </c>
      <c r="F768" s="5">
        <v>43838</v>
      </c>
      <c r="G768" s="7" t="s">
        <v>8</v>
      </c>
      <c r="H76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68">
        <f>MONTH(TBVendas[[#This Row],[Data da Venda]])</f>
        <v>1</v>
      </c>
      <c r="J768">
        <f>YEAR(TBVendas[[#This Row],[Data da Venda]])</f>
        <v>2020</v>
      </c>
      <c r="K768" t="str">
        <f>IF(TBVendas[[#This Row],[Data da Venda]]=TBVendas[[#This Row],[Data do Pagamento]], "Sim","Não")</f>
        <v>Sim</v>
      </c>
    </row>
    <row r="769" spans="2:11" x14ac:dyDescent="0.25">
      <c r="B769" s="5">
        <v>43838</v>
      </c>
      <c r="C769">
        <v>86657720164</v>
      </c>
      <c r="D769" s="6">
        <v>220</v>
      </c>
      <c r="E769" s="5">
        <v>43868</v>
      </c>
      <c r="F769" s="5">
        <v>43868</v>
      </c>
      <c r="G769" s="7" t="s">
        <v>8</v>
      </c>
      <c r="H76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69">
        <f>MONTH(TBVendas[[#This Row],[Data da Venda]])</f>
        <v>1</v>
      </c>
      <c r="J769">
        <f>YEAR(TBVendas[[#This Row],[Data da Venda]])</f>
        <v>2020</v>
      </c>
      <c r="K769" t="str">
        <f>IF(TBVendas[[#This Row],[Data da Venda]]=TBVendas[[#This Row],[Data do Pagamento]], "Sim","Não")</f>
        <v>Não</v>
      </c>
    </row>
    <row r="770" spans="2:11" x14ac:dyDescent="0.25">
      <c r="B770" s="5">
        <v>43838</v>
      </c>
      <c r="C770">
        <v>86657720088</v>
      </c>
      <c r="D770" s="6">
        <v>804</v>
      </c>
      <c r="E770" s="5">
        <v>43868</v>
      </c>
      <c r="F770" s="5">
        <v>43868</v>
      </c>
      <c r="G770" s="7" t="s">
        <v>8</v>
      </c>
      <c r="H77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70">
        <f>MONTH(TBVendas[[#This Row],[Data da Venda]])</f>
        <v>1</v>
      </c>
      <c r="J770">
        <f>YEAR(TBVendas[[#This Row],[Data da Venda]])</f>
        <v>2020</v>
      </c>
      <c r="K770" t="str">
        <f>IF(TBVendas[[#This Row],[Data da Venda]]=TBVendas[[#This Row],[Data do Pagamento]], "Sim","Não")</f>
        <v>Não</v>
      </c>
    </row>
    <row r="771" spans="2:11" x14ac:dyDescent="0.25">
      <c r="B771" s="5">
        <v>43838</v>
      </c>
      <c r="C771">
        <v>86657720109</v>
      </c>
      <c r="D771" s="6">
        <v>601</v>
      </c>
      <c r="E771" s="5">
        <v>43928</v>
      </c>
      <c r="F771" s="5">
        <v>43928</v>
      </c>
      <c r="G771" s="7" t="s">
        <v>9</v>
      </c>
      <c r="H77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71">
        <f>MONTH(TBVendas[[#This Row],[Data da Venda]])</f>
        <v>1</v>
      </c>
      <c r="J771">
        <f>YEAR(TBVendas[[#This Row],[Data da Venda]])</f>
        <v>2020</v>
      </c>
      <c r="K771" t="str">
        <f>IF(TBVendas[[#This Row],[Data da Venda]]=TBVendas[[#This Row],[Data do Pagamento]], "Sim","Não")</f>
        <v>Não</v>
      </c>
    </row>
    <row r="772" spans="2:11" x14ac:dyDescent="0.25">
      <c r="B772" s="5">
        <v>43839</v>
      </c>
      <c r="C772">
        <v>86657720250</v>
      </c>
      <c r="D772" s="6">
        <v>1496</v>
      </c>
      <c r="E772" s="5">
        <v>43839</v>
      </c>
      <c r="F772" s="5">
        <v>43839</v>
      </c>
      <c r="G772" s="7" t="s">
        <v>9</v>
      </c>
      <c r="H77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72">
        <f>MONTH(TBVendas[[#This Row],[Data da Venda]])</f>
        <v>1</v>
      </c>
      <c r="J772">
        <f>YEAR(TBVendas[[#This Row],[Data da Venda]])</f>
        <v>2020</v>
      </c>
      <c r="K772" t="str">
        <f>IF(TBVendas[[#This Row],[Data da Venda]]=TBVendas[[#This Row],[Data do Pagamento]], "Sim","Não")</f>
        <v>Sim</v>
      </c>
    </row>
    <row r="773" spans="2:11" x14ac:dyDescent="0.25">
      <c r="B773" s="5">
        <v>43839</v>
      </c>
      <c r="C773">
        <v>86657720055</v>
      </c>
      <c r="D773" s="6">
        <v>1435</v>
      </c>
      <c r="E773" s="5">
        <v>43899</v>
      </c>
      <c r="F773" s="5">
        <v>43899</v>
      </c>
      <c r="G773" s="7" t="s">
        <v>8</v>
      </c>
      <c r="H77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73">
        <f>MONTH(TBVendas[[#This Row],[Data da Venda]])</f>
        <v>1</v>
      </c>
      <c r="J773">
        <f>YEAR(TBVendas[[#This Row],[Data da Venda]])</f>
        <v>2020</v>
      </c>
      <c r="K773" t="str">
        <f>IF(TBVendas[[#This Row],[Data da Venda]]=TBVendas[[#This Row],[Data do Pagamento]], "Sim","Não")</f>
        <v>Não</v>
      </c>
    </row>
    <row r="774" spans="2:11" x14ac:dyDescent="0.25">
      <c r="B774" s="5">
        <v>43840</v>
      </c>
      <c r="C774">
        <v>86657720125</v>
      </c>
      <c r="D774" s="6">
        <v>1169</v>
      </c>
      <c r="E774" s="5">
        <v>43840</v>
      </c>
      <c r="F774" s="5">
        <v>43840</v>
      </c>
      <c r="G774" s="7" t="s">
        <v>8</v>
      </c>
      <c r="H77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74">
        <f>MONTH(TBVendas[[#This Row],[Data da Venda]])</f>
        <v>1</v>
      </c>
      <c r="J774">
        <f>YEAR(TBVendas[[#This Row],[Data da Venda]])</f>
        <v>2020</v>
      </c>
      <c r="K774" t="str">
        <f>IF(TBVendas[[#This Row],[Data da Venda]]=TBVendas[[#This Row],[Data do Pagamento]], "Sim","Não")</f>
        <v>Sim</v>
      </c>
    </row>
    <row r="775" spans="2:11" x14ac:dyDescent="0.25">
      <c r="B775" s="5">
        <v>43840</v>
      </c>
      <c r="C775">
        <v>86657720205</v>
      </c>
      <c r="D775" s="6">
        <v>1303</v>
      </c>
      <c r="E775" s="5">
        <v>43870</v>
      </c>
      <c r="F775" s="5">
        <v>43870</v>
      </c>
      <c r="G775" s="7" t="s">
        <v>8</v>
      </c>
      <c r="H77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75">
        <f>MONTH(TBVendas[[#This Row],[Data da Venda]])</f>
        <v>1</v>
      </c>
      <c r="J775">
        <f>YEAR(TBVendas[[#This Row],[Data da Venda]])</f>
        <v>2020</v>
      </c>
      <c r="K775" t="str">
        <f>IF(TBVendas[[#This Row],[Data da Venda]]=TBVendas[[#This Row],[Data do Pagamento]], "Sim","Não")</f>
        <v>Não</v>
      </c>
    </row>
    <row r="776" spans="2:11" x14ac:dyDescent="0.25">
      <c r="B776" s="5">
        <v>43840</v>
      </c>
      <c r="C776">
        <v>86657720231</v>
      </c>
      <c r="D776" s="6">
        <v>73</v>
      </c>
      <c r="E776" s="5">
        <v>43900</v>
      </c>
      <c r="F776" s="5">
        <v>43900</v>
      </c>
      <c r="G776" s="7" t="s">
        <v>9</v>
      </c>
      <c r="H77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76">
        <f>MONTH(TBVendas[[#This Row],[Data da Venda]])</f>
        <v>1</v>
      </c>
      <c r="J776">
        <f>YEAR(TBVendas[[#This Row],[Data da Venda]])</f>
        <v>2020</v>
      </c>
      <c r="K776" t="str">
        <f>IF(TBVendas[[#This Row],[Data da Venda]]=TBVendas[[#This Row],[Data do Pagamento]], "Sim","Não")</f>
        <v>Não</v>
      </c>
    </row>
    <row r="777" spans="2:11" x14ac:dyDescent="0.25">
      <c r="B777" s="5">
        <v>43840</v>
      </c>
      <c r="C777">
        <v>86657720129</v>
      </c>
      <c r="D777" s="6">
        <v>153</v>
      </c>
      <c r="E777" s="5">
        <v>43930</v>
      </c>
      <c r="F777" s="5">
        <v>43930</v>
      </c>
      <c r="G777" s="7" t="s">
        <v>9</v>
      </c>
      <c r="H77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77">
        <f>MONTH(TBVendas[[#This Row],[Data da Venda]])</f>
        <v>1</v>
      </c>
      <c r="J777">
        <f>YEAR(TBVendas[[#This Row],[Data da Venda]])</f>
        <v>2020</v>
      </c>
      <c r="K777" t="str">
        <f>IF(TBVendas[[#This Row],[Data da Venda]]=TBVendas[[#This Row],[Data do Pagamento]], "Sim","Não")</f>
        <v>Não</v>
      </c>
    </row>
    <row r="778" spans="2:11" x14ac:dyDescent="0.25">
      <c r="B778" s="5">
        <v>43840</v>
      </c>
      <c r="C778">
        <v>86657720107</v>
      </c>
      <c r="D778" s="6">
        <v>997</v>
      </c>
      <c r="E778" s="5">
        <v>43930</v>
      </c>
      <c r="F778" s="5">
        <v>43930</v>
      </c>
      <c r="G778" s="7" t="s">
        <v>7</v>
      </c>
      <c r="H77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78">
        <f>MONTH(TBVendas[[#This Row],[Data da Venda]])</f>
        <v>1</v>
      </c>
      <c r="J778">
        <f>YEAR(TBVendas[[#This Row],[Data da Venda]])</f>
        <v>2020</v>
      </c>
      <c r="K778" t="str">
        <f>IF(TBVendas[[#This Row],[Data da Venda]]=TBVendas[[#This Row],[Data do Pagamento]], "Sim","Não")</f>
        <v>Não</v>
      </c>
    </row>
    <row r="779" spans="2:11" x14ac:dyDescent="0.25">
      <c r="B779" s="5">
        <v>43840</v>
      </c>
      <c r="C779">
        <v>86657720093</v>
      </c>
      <c r="D779" s="6">
        <v>1070</v>
      </c>
      <c r="E779" s="5">
        <v>43930</v>
      </c>
      <c r="F779" s="5">
        <v>43957</v>
      </c>
      <c r="G779" s="7" t="s">
        <v>7</v>
      </c>
      <c r="H779">
        <f ca="1">IF(TBVendas[[#This Row],[Data do Pagamento]]-TBVendas[[#This Row],[Data do Vencimento]]&gt;=0,TBVendas[[#This Row],[Data do Pagamento]]-TBVendas[[#This Row],[Data do Vencimento]],TODAY()-TBVendas[[#This Row],[Data do Vencimento]])</f>
        <v>27</v>
      </c>
      <c r="I779">
        <f>MONTH(TBVendas[[#This Row],[Data da Venda]])</f>
        <v>1</v>
      </c>
      <c r="J779">
        <f>YEAR(TBVendas[[#This Row],[Data da Venda]])</f>
        <v>2020</v>
      </c>
      <c r="K779" t="str">
        <f>IF(TBVendas[[#This Row],[Data da Venda]]=TBVendas[[#This Row],[Data do Pagamento]], "Sim","Não")</f>
        <v>Não</v>
      </c>
    </row>
    <row r="780" spans="2:11" x14ac:dyDescent="0.25">
      <c r="B780" s="5">
        <v>43841</v>
      </c>
      <c r="C780">
        <v>86657720065</v>
      </c>
      <c r="D780" s="6">
        <v>1233</v>
      </c>
      <c r="E780" s="5">
        <v>43871</v>
      </c>
      <c r="F780" s="5">
        <v>43886</v>
      </c>
      <c r="G780" s="7" t="s">
        <v>9</v>
      </c>
      <c r="H780">
        <f ca="1">IF(TBVendas[[#This Row],[Data do Pagamento]]-TBVendas[[#This Row],[Data do Vencimento]]&gt;=0,TBVendas[[#This Row],[Data do Pagamento]]-TBVendas[[#This Row],[Data do Vencimento]],TODAY()-TBVendas[[#This Row],[Data do Vencimento]])</f>
        <v>15</v>
      </c>
      <c r="I780">
        <f>MONTH(TBVendas[[#This Row],[Data da Venda]])</f>
        <v>1</v>
      </c>
      <c r="J780">
        <f>YEAR(TBVendas[[#This Row],[Data da Venda]])</f>
        <v>2020</v>
      </c>
      <c r="K780" t="str">
        <f>IF(TBVendas[[#This Row],[Data da Venda]]=TBVendas[[#This Row],[Data do Pagamento]], "Sim","Não")</f>
        <v>Não</v>
      </c>
    </row>
    <row r="781" spans="2:11" x14ac:dyDescent="0.25">
      <c r="B781" s="5">
        <v>43841</v>
      </c>
      <c r="C781">
        <v>86657720258</v>
      </c>
      <c r="D781" s="6">
        <v>1054</v>
      </c>
      <c r="E781" s="5">
        <v>43901</v>
      </c>
      <c r="F781" s="5">
        <v>43901</v>
      </c>
      <c r="G781" s="7" t="s">
        <v>9</v>
      </c>
      <c r="H78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81">
        <f>MONTH(TBVendas[[#This Row],[Data da Venda]])</f>
        <v>1</v>
      </c>
      <c r="J781">
        <f>YEAR(TBVendas[[#This Row],[Data da Venda]])</f>
        <v>2020</v>
      </c>
      <c r="K781" t="str">
        <f>IF(TBVendas[[#This Row],[Data da Venda]]=TBVendas[[#This Row],[Data do Pagamento]], "Sim","Não")</f>
        <v>Não</v>
      </c>
    </row>
    <row r="782" spans="2:11" x14ac:dyDescent="0.25">
      <c r="B782" s="5">
        <v>43841</v>
      </c>
      <c r="C782">
        <v>86657720180</v>
      </c>
      <c r="D782" s="6">
        <v>1107</v>
      </c>
      <c r="E782" s="5">
        <v>43931</v>
      </c>
      <c r="F782" s="5">
        <v>43931</v>
      </c>
      <c r="G782" s="7" t="s">
        <v>8</v>
      </c>
      <c r="H78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82">
        <f>MONTH(TBVendas[[#This Row],[Data da Venda]])</f>
        <v>1</v>
      </c>
      <c r="J782">
        <f>YEAR(TBVendas[[#This Row],[Data da Venda]])</f>
        <v>2020</v>
      </c>
      <c r="K782" t="str">
        <f>IF(TBVendas[[#This Row],[Data da Venda]]=TBVendas[[#This Row],[Data do Pagamento]], "Sim","Não")</f>
        <v>Não</v>
      </c>
    </row>
    <row r="783" spans="2:11" x14ac:dyDescent="0.25">
      <c r="B783" s="5">
        <v>43841</v>
      </c>
      <c r="C783">
        <v>86657720165</v>
      </c>
      <c r="D783" s="6">
        <v>1324</v>
      </c>
      <c r="E783" s="5">
        <v>43931</v>
      </c>
      <c r="F783" s="5">
        <v>43931</v>
      </c>
      <c r="G783" s="7" t="s">
        <v>9</v>
      </c>
      <c r="H78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83">
        <f>MONTH(TBVendas[[#This Row],[Data da Venda]])</f>
        <v>1</v>
      </c>
      <c r="J783">
        <f>YEAR(TBVendas[[#This Row],[Data da Venda]])</f>
        <v>2020</v>
      </c>
      <c r="K783" t="str">
        <f>IF(TBVendas[[#This Row],[Data da Venda]]=TBVendas[[#This Row],[Data do Pagamento]], "Sim","Não")</f>
        <v>Não</v>
      </c>
    </row>
    <row r="784" spans="2:11" x14ac:dyDescent="0.25">
      <c r="B784" s="5">
        <v>43842</v>
      </c>
      <c r="C784">
        <v>86657720141</v>
      </c>
      <c r="D784" s="6">
        <v>932</v>
      </c>
      <c r="E784" s="5">
        <v>43872</v>
      </c>
      <c r="F784" s="5">
        <v>43872</v>
      </c>
      <c r="G784" s="7" t="s">
        <v>8</v>
      </c>
      <c r="H78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84">
        <f>MONTH(TBVendas[[#This Row],[Data da Venda]])</f>
        <v>1</v>
      </c>
      <c r="J784">
        <f>YEAR(TBVendas[[#This Row],[Data da Venda]])</f>
        <v>2020</v>
      </c>
      <c r="K784" t="str">
        <f>IF(TBVendas[[#This Row],[Data da Venda]]=TBVendas[[#This Row],[Data do Pagamento]], "Sim","Não")</f>
        <v>Não</v>
      </c>
    </row>
    <row r="785" spans="2:11" x14ac:dyDescent="0.25">
      <c r="B785" s="5">
        <v>43842</v>
      </c>
      <c r="C785">
        <v>86657720229</v>
      </c>
      <c r="D785" s="6">
        <v>166</v>
      </c>
      <c r="E785" s="5">
        <v>43902</v>
      </c>
      <c r="F785" s="5">
        <v>43902</v>
      </c>
      <c r="G785" s="7" t="s">
        <v>8</v>
      </c>
      <c r="H78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85">
        <f>MONTH(TBVendas[[#This Row],[Data da Venda]])</f>
        <v>1</v>
      </c>
      <c r="J785">
        <f>YEAR(TBVendas[[#This Row],[Data da Venda]])</f>
        <v>2020</v>
      </c>
      <c r="K785" t="str">
        <f>IF(TBVendas[[#This Row],[Data da Venda]]=TBVendas[[#This Row],[Data do Pagamento]], "Sim","Não")</f>
        <v>Não</v>
      </c>
    </row>
    <row r="786" spans="2:11" x14ac:dyDescent="0.25">
      <c r="B786" s="5">
        <v>43842</v>
      </c>
      <c r="C786">
        <v>86657720096</v>
      </c>
      <c r="D786" s="6">
        <v>869</v>
      </c>
      <c r="E786" s="5">
        <v>43932</v>
      </c>
      <c r="F786" s="5">
        <v>43932</v>
      </c>
      <c r="G786" s="7" t="s">
        <v>8</v>
      </c>
      <c r="H78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86">
        <f>MONTH(TBVendas[[#This Row],[Data da Venda]])</f>
        <v>1</v>
      </c>
      <c r="J786">
        <f>YEAR(TBVendas[[#This Row],[Data da Venda]])</f>
        <v>2020</v>
      </c>
      <c r="K786" t="str">
        <f>IF(TBVendas[[#This Row],[Data da Venda]]=TBVendas[[#This Row],[Data do Pagamento]], "Sim","Não")</f>
        <v>Não</v>
      </c>
    </row>
    <row r="787" spans="2:11" x14ac:dyDescent="0.25">
      <c r="B787" s="5">
        <v>43843</v>
      </c>
      <c r="C787">
        <v>86657720243</v>
      </c>
      <c r="D787" s="6">
        <v>1173</v>
      </c>
      <c r="E787" s="5">
        <v>43873</v>
      </c>
      <c r="F787" s="5">
        <v>43907</v>
      </c>
      <c r="G787" s="7" t="s">
        <v>9</v>
      </c>
      <c r="H787">
        <f ca="1">IF(TBVendas[[#This Row],[Data do Pagamento]]-TBVendas[[#This Row],[Data do Vencimento]]&gt;=0,TBVendas[[#This Row],[Data do Pagamento]]-TBVendas[[#This Row],[Data do Vencimento]],TODAY()-TBVendas[[#This Row],[Data do Vencimento]])</f>
        <v>34</v>
      </c>
      <c r="I787">
        <f>MONTH(TBVendas[[#This Row],[Data da Venda]])</f>
        <v>1</v>
      </c>
      <c r="J787">
        <f>YEAR(TBVendas[[#This Row],[Data da Venda]])</f>
        <v>2020</v>
      </c>
      <c r="K787" t="str">
        <f>IF(TBVendas[[#This Row],[Data da Venda]]=TBVendas[[#This Row],[Data do Pagamento]], "Sim","Não")</f>
        <v>Não</v>
      </c>
    </row>
    <row r="788" spans="2:11" x14ac:dyDescent="0.25">
      <c r="B788" s="5">
        <v>43843</v>
      </c>
      <c r="C788">
        <v>86657720235</v>
      </c>
      <c r="D788" s="6">
        <v>843</v>
      </c>
      <c r="E788" s="5">
        <v>43903</v>
      </c>
      <c r="F788" s="5">
        <v>43903</v>
      </c>
      <c r="G788" s="7" t="s">
        <v>9</v>
      </c>
      <c r="H78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88">
        <f>MONTH(TBVendas[[#This Row],[Data da Venda]])</f>
        <v>1</v>
      </c>
      <c r="J788">
        <f>YEAR(TBVendas[[#This Row],[Data da Venda]])</f>
        <v>2020</v>
      </c>
      <c r="K788" t="str">
        <f>IF(TBVendas[[#This Row],[Data da Venda]]=TBVendas[[#This Row],[Data do Pagamento]], "Sim","Não")</f>
        <v>Não</v>
      </c>
    </row>
    <row r="789" spans="2:11" x14ac:dyDescent="0.25">
      <c r="B789" s="5">
        <v>43843</v>
      </c>
      <c r="C789">
        <v>86657720226</v>
      </c>
      <c r="D789" s="6">
        <v>1051</v>
      </c>
      <c r="E789" s="5">
        <v>43933</v>
      </c>
      <c r="F789" s="5">
        <v>43933</v>
      </c>
      <c r="G789" s="7" t="s">
        <v>7</v>
      </c>
      <c r="H78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89">
        <f>MONTH(TBVendas[[#This Row],[Data da Venda]])</f>
        <v>1</v>
      </c>
      <c r="J789">
        <f>YEAR(TBVendas[[#This Row],[Data da Venda]])</f>
        <v>2020</v>
      </c>
      <c r="K789" t="str">
        <f>IF(TBVendas[[#This Row],[Data da Venda]]=TBVendas[[#This Row],[Data do Pagamento]], "Sim","Não")</f>
        <v>Não</v>
      </c>
    </row>
    <row r="790" spans="2:11" x14ac:dyDescent="0.25">
      <c r="B790" s="5">
        <v>43844</v>
      </c>
      <c r="C790">
        <v>86657720156</v>
      </c>
      <c r="D790" s="6">
        <v>908</v>
      </c>
      <c r="E790" s="5">
        <v>43844</v>
      </c>
      <c r="F790" s="5">
        <v>43844</v>
      </c>
      <c r="G790" s="7" t="s">
        <v>7</v>
      </c>
      <c r="H79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90">
        <f>MONTH(TBVendas[[#This Row],[Data da Venda]])</f>
        <v>1</v>
      </c>
      <c r="J790">
        <f>YEAR(TBVendas[[#This Row],[Data da Venda]])</f>
        <v>2020</v>
      </c>
      <c r="K790" t="str">
        <f>IF(TBVendas[[#This Row],[Data da Venda]]=TBVendas[[#This Row],[Data do Pagamento]], "Sim","Não")</f>
        <v>Sim</v>
      </c>
    </row>
    <row r="791" spans="2:11" x14ac:dyDescent="0.25">
      <c r="B791" s="5">
        <v>43844</v>
      </c>
      <c r="C791">
        <v>86657720166</v>
      </c>
      <c r="D791" s="6">
        <v>444</v>
      </c>
      <c r="E791" s="5">
        <v>43874</v>
      </c>
      <c r="F791" s="5">
        <v>43874</v>
      </c>
      <c r="G791" s="7" t="s">
        <v>7</v>
      </c>
      <c r="H79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91">
        <f>MONTH(TBVendas[[#This Row],[Data da Venda]])</f>
        <v>1</v>
      </c>
      <c r="J791">
        <f>YEAR(TBVendas[[#This Row],[Data da Venda]])</f>
        <v>2020</v>
      </c>
      <c r="K791" t="str">
        <f>IF(TBVendas[[#This Row],[Data da Venda]]=TBVendas[[#This Row],[Data do Pagamento]], "Sim","Não")</f>
        <v>Não</v>
      </c>
    </row>
    <row r="792" spans="2:11" x14ac:dyDescent="0.25">
      <c r="B792" s="5">
        <v>43845</v>
      </c>
      <c r="C792">
        <v>86657720064</v>
      </c>
      <c r="D792" s="6">
        <v>1292</v>
      </c>
      <c r="E792" s="5">
        <v>43875</v>
      </c>
      <c r="F792" s="5">
        <v>43875</v>
      </c>
      <c r="G792" s="7" t="s">
        <v>8</v>
      </c>
      <c r="H79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92">
        <f>MONTH(TBVendas[[#This Row],[Data da Venda]])</f>
        <v>1</v>
      </c>
      <c r="J792">
        <f>YEAR(TBVendas[[#This Row],[Data da Venda]])</f>
        <v>2020</v>
      </c>
      <c r="K792" t="str">
        <f>IF(TBVendas[[#This Row],[Data da Venda]]=TBVendas[[#This Row],[Data do Pagamento]], "Sim","Não")</f>
        <v>Não</v>
      </c>
    </row>
    <row r="793" spans="2:11" x14ac:dyDescent="0.25">
      <c r="B793" s="5">
        <v>43845</v>
      </c>
      <c r="C793">
        <v>86657720222</v>
      </c>
      <c r="D793" s="6">
        <v>538</v>
      </c>
      <c r="E793" s="5">
        <v>43875</v>
      </c>
      <c r="F793" s="5">
        <v>43875</v>
      </c>
      <c r="G793" s="7" t="s">
        <v>9</v>
      </c>
      <c r="H79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93">
        <f>MONTH(TBVendas[[#This Row],[Data da Venda]])</f>
        <v>1</v>
      </c>
      <c r="J793">
        <f>YEAR(TBVendas[[#This Row],[Data da Venda]])</f>
        <v>2020</v>
      </c>
      <c r="K793" t="str">
        <f>IF(TBVendas[[#This Row],[Data da Venda]]=TBVendas[[#This Row],[Data do Pagamento]], "Sim","Não")</f>
        <v>Não</v>
      </c>
    </row>
    <row r="794" spans="2:11" x14ac:dyDescent="0.25">
      <c r="B794" s="5">
        <v>43845</v>
      </c>
      <c r="C794">
        <v>86657720239</v>
      </c>
      <c r="D794" s="6">
        <v>363</v>
      </c>
      <c r="E794" s="5">
        <v>43875</v>
      </c>
      <c r="F794" s="5">
        <v>43912</v>
      </c>
      <c r="G794" s="7" t="s">
        <v>8</v>
      </c>
      <c r="H794">
        <f ca="1">IF(TBVendas[[#This Row],[Data do Pagamento]]-TBVendas[[#This Row],[Data do Vencimento]]&gt;=0,TBVendas[[#This Row],[Data do Pagamento]]-TBVendas[[#This Row],[Data do Vencimento]],TODAY()-TBVendas[[#This Row],[Data do Vencimento]])</f>
        <v>37</v>
      </c>
      <c r="I794">
        <f>MONTH(TBVendas[[#This Row],[Data da Venda]])</f>
        <v>1</v>
      </c>
      <c r="J794">
        <f>YEAR(TBVendas[[#This Row],[Data da Venda]])</f>
        <v>2020</v>
      </c>
      <c r="K794" t="str">
        <f>IF(TBVendas[[#This Row],[Data da Venda]]=TBVendas[[#This Row],[Data do Pagamento]], "Sim","Não")</f>
        <v>Não</v>
      </c>
    </row>
    <row r="795" spans="2:11" x14ac:dyDescent="0.25">
      <c r="B795" s="5">
        <v>43845</v>
      </c>
      <c r="C795">
        <v>86657720095</v>
      </c>
      <c r="D795" s="6">
        <v>693</v>
      </c>
      <c r="E795" s="5">
        <v>43905</v>
      </c>
      <c r="F795" s="5">
        <v>43905</v>
      </c>
      <c r="G795" s="7" t="s">
        <v>7</v>
      </c>
      <c r="H79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795">
        <f>MONTH(TBVendas[[#This Row],[Data da Venda]])</f>
        <v>1</v>
      </c>
      <c r="J795">
        <f>YEAR(TBVendas[[#This Row],[Data da Venda]])</f>
        <v>2020</v>
      </c>
      <c r="K795" t="str">
        <f>IF(TBVendas[[#This Row],[Data da Venda]]=TBVendas[[#This Row],[Data do Pagamento]], "Sim","Não")</f>
        <v>Não</v>
      </c>
    </row>
    <row r="796" spans="2:11" x14ac:dyDescent="0.25">
      <c r="B796" s="5">
        <v>43847</v>
      </c>
      <c r="C796">
        <v>86657720240</v>
      </c>
      <c r="D796" s="6">
        <v>1155</v>
      </c>
      <c r="E796" s="5">
        <v>43847</v>
      </c>
      <c r="F796" s="5">
        <v>43866</v>
      </c>
      <c r="G796" s="7" t="s">
        <v>8</v>
      </c>
      <c r="H796">
        <f ca="1">IF(TBVendas[[#This Row],[Data do Pagamento]]-TBVendas[[#This Row],[Data do Vencimento]]&gt;=0,TBVendas[[#This Row],[Data do Pagamento]]-TBVendas[[#This Row],[Data do Vencimento]],TODAY()-TBVendas[[#This Row],[Data do Vencimento]])</f>
        <v>19</v>
      </c>
      <c r="I796">
        <f>MONTH(TBVendas[[#This Row],[Data da Venda]])</f>
        <v>1</v>
      </c>
      <c r="J796">
        <f>YEAR(TBVendas[[#This Row],[Data da Venda]])</f>
        <v>2020</v>
      </c>
      <c r="K796" t="str">
        <f>IF(TBVendas[[#This Row],[Data da Venda]]=TBVendas[[#This Row],[Data do Pagamento]], "Sim","Não")</f>
        <v>Não</v>
      </c>
    </row>
    <row r="797" spans="2:11" x14ac:dyDescent="0.25">
      <c r="B797" s="5">
        <v>43847</v>
      </c>
      <c r="C797">
        <v>86657720181</v>
      </c>
      <c r="D797" s="6">
        <v>1304</v>
      </c>
      <c r="E797" s="5">
        <v>43847</v>
      </c>
      <c r="F797" s="5">
        <v>43879</v>
      </c>
      <c r="G797" s="7" t="s">
        <v>8</v>
      </c>
      <c r="H797">
        <f ca="1">IF(TBVendas[[#This Row],[Data do Pagamento]]-TBVendas[[#This Row],[Data do Vencimento]]&gt;=0,TBVendas[[#This Row],[Data do Pagamento]]-TBVendas[[#This Row],[Data do Vencimento]],TODAY()-TBVendas[[#This Row],[Data do Vencimento]])</f>
        <v>32</v>
      </c>
      <c r="I797">
        <f>MONTH(TBVendas[[#This Row],[Data da Venda]])</f>
        <v>1</v>
      </c>
      <c r="J797">
        <f>YEAR(TBVendas[[#This Row],[Data da Venda]])</f>
        <v>2020</v>
      </c>
      <c r="K797" t="str">
        <f>IF(TBVendas[[#This Row],[Data da Venda]]=TBVendas[[#This Row],[Data do Pagamento]], "Sim","Não")</f>
        <v>Não</v>
      </c>
    </row>
    <row r="798" spans="2:11" x14ac:dyDescent="0.25">
      <c r="B798" s="5">
        <v>43847</v>
      </c>
      <c r="C798">
        <v>86657720254</v>
      </c>
      <c r="D798" s="6">
        <v>71</v>
      </c>
      <c r="E798" s="5">
        <v>43847</v>
      </c>
      <c r="F798" s="5">
        <v>43886</v>
      </c>
      <c r="G798" s="7" t="s">
        <v>7</v>
      </c>
      <c r="H798">
        <f ca="1">IF(TBVendas[[#This Row],[Data do Pagamento]]-TBVendas[[#This Row],[Data do Vencimento]]&gt;=0,TBVendas[[#This Row],[Data do Pagamento]]-TBVendas[[#This Row],[Data do Vencimento]],TODAY()-TBVendas[[#This Row],[Data do Vencimento]])</f>
        <v>39</v>
      </c>
      <c r="I798">
        <f>MONTH(TBVendas[[#This Row],[Data da Venda]])</f>
        <v>1</v>
      </c>
      <c r="J798">
        <f>YEAR(TBVendas[[#This Row],[Data da Venda]])</f>
        <v>2020</v>
      </c>
      <c r="K798" t="str">
        <f>IF(TBVendas[[#This Row],[Data da Venda]]=TBVendas[[#This Row],[Data do Pagamento]], "Sim","Não")</f>
        <v>Não</v>
      </c>
    </row>
    <row r="799" spans="2:11" x14ac:dyDescent="0.25">
      <c r="B799" s="5">
        <v>43847</v>
      </c>
      <c r="C799">
        <v>86657720202</v>
      </c>
      <c r="D799" s="6">
        <v>1422</v>
      </c>
      <c r="E799" s="5">
        <v>43847</v>
      </c>
      <c r="F799" s="5">
        <v>43852</v>
      </c>
      <c r="G799" s="7" t="s">
        <v>8</v>
      </c>
      <c r="H799">
        <f ca="1">IF(TBVendas[[#This Row],[Data do Pagamento]]-TBVendas[[#This Row],[Data do Vencimento]]&gt;=0,TBVendas[[#This Row],[Data do Pagamento]]-TBVendas[[#This Row],[Data do Vencimento]],TODAY()-TBVendas[[#This Row],[Data do Vencimento]])</f>
        <v>5</v>
      </c>
      <c r="I799">
        <f>MONTH(TBVendas[[#This Row],[Data da Venda]])</f>
        <v>1</v>
      </c>
      <c r="J799">
        <f>YEAR(TBVendas[[#This Row],[Data da Venda]])</f>
        <v>2020</v>
      </c>
      <c r="K799" t="str">
        <f>IF(TBVendas[[#This Row],[Data da Venda]]=TBVendas[[#This Row],[Data do Pagamento]], "Sim","Não")</f>
        <v>Não</v>
      </c>
    </row>
    <row r="800" spans="2:11" x14ac:dyDescent="0.25">
      <c r="B800" s="5">
        <v>43847</v>
      </c>
      <c r="C800">
        <v>86657720100</v>
      </c>
      <c r="D800" s="6">
        <v>1371</v>
      </c>
      <c r="E800" s="5">
        <v>43847</v>
      </c>
      <c r="F800" s="5">
        <v>43877</v>
      </c>
      <c r="G800" s="7" t="s">
        <v>7</v>
      </c>
      <c r="H800">
        <f ca="1">IF(TBVendas[[#This Row],[Data do Pagamento]]-TBVendas[[#This Row],[Data do Vencimento]]&gt;=0,TBVendas[[#This Row],[Data do Pagamento]]-TBVendas[[#This Row],[Data do Vencimento]],TODAY()-TBVendas[[#This Row],[Data do Vencimento]])</f>
        <v>30</v>
      </c>
      <c r="I800">
        <f>MONTH(TBVendas[[#This Row],[Data da Venda]])</f>
        <v>1</v>
      </c>
      <c r="J800">
        <f>YEAR(TBVendas[[#This Row],[Data da Venda]])</f>
        <v>2020</v>
      </c>
      <c r="K800" t="str">
        <f>IF(TBVendas[[#This Row],[Data da Venda]]=TBVendas[[#This Row],[Data do Pagamento]], "Sim","Não")</f>
        <v>Não</v>
      </c>
    </row>
    <row r="801" spans="2:11" x14ac:dyDescent="0.25">
      <c r="B801" s="5">
        <v>43847</v>
      </c>
      <c r="C801">
        <v>86657720196</v>
      </c>
      <c r="D801" s="6">
        <v>231</v>
      </c>
      <c r="E801" s="5">
        <v>43877</v>
      </c>
      <c r="F801" s="5">
        <v>43877</v>
      </c>
      <c r="G801" s="7" t="s">
        <v>9</v>
      </c>
      <c r="H80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01">
        <f>MONTH(TBVendas[[#This Row],[Data da Venda]])</f>
        <v>1</v>
      </c>
      <c r="J801">
        <f>YEAR(TBVendas[[#This Row],[Data da Venda]])</f>
        <v>2020</v>
      </c>
      <c r="K801" t="str">
        <f>IF(TBVendas[[#This Row],[Data da Venda]]=TBVendas[[#This Row],[Data do Pagamento]], "Sim","Não")</f>
        <v>Não</v>
      </c>
    </row>
    <row r="802" spans="2:11" x14ac:dyDescent="0.25">
      <c r="B802" s="5">
        <v>43847</v>
      </c>
      <c r="C802">
        <v>86657720101</v>
      </c>
      <c r="D802" s="6">
        <v>1183</v>
      </c>
      <c r="E802" s="5">
        <v>43937</v>
      </c>
      <c r="F802" s="5">
        <v>43956</v>
      </c>
      <c r="G802" s="7" t="s">
        <v>8</v>
      </c>
      <c r="H802">
        <f ca="1">IF(TBVendas[[#This Row],[Data do Pagamento]]-TBVendas[[#This Row],[Data do Vencimento]]&gt;=0,TBVendas[[#This Row],[Data do Pagamento]]-TBVendas[[#This Row],[Data do Vencimento]],TODAY()-TBVendas[[#This Row],[Data do Vencimento]])</f>
        <v>19</v>
      </c>
      <c r="I802">
        <f>MONTH(TBVendas[[#This Row],[Data da Venda]])</f>
        <v>1</v>
      </c>
      <c r="J802">
        <f>YEAR(TBVendas[[#This Row],[Data da Venda]])</f>
        <v>2020</v>
      </c>
      <c r="K802" t="str">
        <f>IF(TBVendas[[#This Row],[Data da Venda]]=TBVendas[[#This Row],[Data do Pagamento]], "Sim","Não")</f>
        <v>Não</v>
      </c>
    </row>
    <row r="803" spans="2:11" x14ac:dyDescent="0.25">
      <c r="B803" s="5">
        <v>43848</v>
      </c>
      <c r="C803">
        <v>86657720233</v>
      </c>
      <c r="D803" s="6">
        <v>1381</v>
      </c>
      <c r="E803" s="5">
        <v>43848</v>
      </c>
      <c r="F803" s="5">
        <v>43848</v>
      </c>
      <c r="G803" s="7" t="s">
        <v>7</v>
      </c>
      <c r="H80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03">
        <f>MONTH(TBVendas[[#This Row],[Data da Venda]])</f>
        <v>1</v>
      </c>
      <c r="J803">
        <f>YEAR(TBVendas[[#This Row],[Data da Venda]])</f>
        <v>2020</v>
      </c>
      <c r="K803" t="str">
        <f>IF(TBVendas[[#This Row],[Data da Venda]]=TBVendas[[#This Row],[Data do Pagamento]], "Sim","Não")</f>
        <v>Sim</v>
      </c>
    </row>
    <row r="804" spans="2:11" x14ac:dyDescent="0.25">
      <c r="B804" s="5">
        <v>43848</v>
      </c>
      <c r="C804">
        <v>86657720155</v>
      </c>
      <c r="D804" s="6">
        <v>405</v>
      </c>
      <c r="E804" s="5">
        <v>43878</v>
      </c>
      <c r="F804" s="5">
        <v>43878</v>
      </c>
      <c r="G804" s="7" t="s">
        <v>7</v>
      </c>
      <c r="H80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04">
        <f>MONTH(TBVendas[[#This Row],[Data da Venda]])</f>
        <v>1</v>
      </c>
      <c r="J804">
        <f>YEAR(TBVendas[[#This Row],[Data da Venda]])</f>
        <v>2020</v>
      </c>
      <c r="K804" t="str">
        <f>IF(TBVendas[[#This Row],[Data da Venda]]=TBVendas[[#This Row],[Data do Pagamento]], "Sim","Não")</f>
        <v>Não</v>
      </c>
    </row>
    <row r="805" spans="2:11" x14ac:dyDescent="0.25">
      <c r="B805" s="5">
        <v>43848</v>
      </c>
      <c r="C805">
        <v>86657720221</v>
      </c>
      <c r="D805" s="6">
        <v>1400</v>
      </c>
      <c r="E805" s="5">
        <v>43938</v>
      </c>
      <c r="F805" s="5">
        <v>43938</v>
      </c>
      <c r="G805" s="7" t="s">
        <v>7</v>
      </c>
      <c r="H80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05">
        <f>MONTH(TBVendas[[#This Row],[Data da Venda]])</f>
        <v>1</v>
      </c>
      <c r="J805">
        <f>YEAR(TBVendas[[#This Row],[Data da Venda]])</f>
        <v>2020</v>
      </c>
      <c r="K805" t="str">
        <f>IF(TBVendas[[#This Row],[Data da Venda]]=TBVendas[[#This Row],[Data do Pagamento]], "Sim","Não")</f>
        <v>Não</v>
      </c>
    </row>
    <row r="806" spans="2:11" x14ac:dyDescent="0.25">
      <c r="B806" s="5">
        <v>43849</v>
      </c>
      <c r="C806">
        <v>86657720075</v>
      </c>
      <c r="D806" s="6">
        <v>1324</v>
      </c>
      <c r="E806" s="5">
        <v>43909</v>
      </c>
      <c r="F806" s="5">
        <v>43909</v>
      </c>
      <c r="G806" s="7" t="s">
        <v>9</v>
      </c>
      <c r="H80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06">
        <f>MONTH(TBVendas[[#This Row],[Data da Venda]])</f>
        <v>1</v>
      </c>
      <c r="J806">
        <f>YEAR(TBVendas[[#This Row],[Data da Venda]])</f>
        <v>2020</v>
      </c>
      <c r="K806" t="str">
        <f>IF(TBVendas[[#This Row],[Data da Venda]]=TBVendas[[#This Row],[Data do Pagamento]], "Sim","Não")</f>
        <v>Não</v>
      </c>
    </row>
    <row r="807" spans="2:11" x14ac:dyDescent="0.25">
      <c r="B807" s="5">
        <v>43849</v>
      </c>
      <c r="C807">
        <v>86657720215</v>
      </c>
      <c r="D807" s="6">
        <v>1179</v>
      </c>
      <c r="E807" s="5">
        <v>43909</v>
      </c>
      <c r="F807" s="5">
        <v>43932</v>
      </c>
      <c r="G807" s="7" t="s">
        <v>8</v>
      </c>
      <c r="H807">
        <f ca="1">IF(TBVendas[[#This Row],[Data do Pagamento]]-TBVendas[[#This Row],[Data do Vencimento]]&gt;=0,TBVendas[[#This Row],[Data do Pagamento]]-TBVendas[[#This Row],[Data do Vencimento]],TODAY()-TBVendas[[#This Row],[Data do Vencimento]])</f>
        <v>23</v>
      </c>
      <c r="I807">
        <f>MONTH(TBVendas[[#This Row],[Data da Venda]])</f>
        <v>1</v>
      </c>
      <c r="J807">
        <f>YEAR(TBVendas[[#This Row],[Data da Venda]])</f>
        <v>2020</v>
      </c>
      <c r="K807" t="str">
        <f>IF(TBVendas[[#This Row],[Data da Venda]]=TBVendas[[#This Row],[Data do Pagamento]], "Sim","Não")</f>
        <v>Não</v>
      </c>
    </row>
    <row r="808" spans="2:11" x14ac:dyDescent="0.25">
      <c r="B808" s="5">
        <v>43850</v>
      </c>
      <c r="C808">
        <v>86657720193</v>
      </c>
      <c r="D808" s="6">
        <v>794</v>
      </c>
      <c r="E808" s="5">
        <v>43910</v>
      </c>
      <c r="F808" s="5">
        <v>43930</v>
      </c>
      <c r="G808" s="7" t="s">
        <v>9</v>
      </c>
      <c r="H808">
        <f ca="1">IF(TBVendas[[#This Row],[Data do Pagamento]]-TBVendas[[#This Row],[Data do Vencimento]]&gt;=0,TBVendas[[#This Row],[Data do Pagamento]]-TBVendas[[#This Row],[Data do Vencimento]],TODAY()-TBVendas[[#This Row],[Data do Vencimento]])</f>
        <v>20</v>
      </c>
      <c r="I808">
        <f>MONTH(TBVendas[[#This Row],[Data da Venda]])</f>
        <v>1</v>
      </c>
      <c r="J808">
        <f>YEAR(TBVendas[[#This Row],[Data da Venda]])</f>
        <v>2020</v>
      </c>
      <c r="K808" t="str">
        <f>IF(TBVendas[[#This Row],[Data da Venda]]=TBVendas[[#This Row],[Data do Pagamento]], "Sim","Não")</f>
        <v>Não</v>
      </c>
    </row>
    <row r="809" spans="2:11" x14ac:dyDescent="0.25">
      <c r="B809" s="5">
        <v>43850</v>
      </c>
      <c r="C809">
        <v>86657720232</v>
      </c>
      <c r="D809" s="6">
        <v>332</v>
      </c>
      <c r="E809" s="5">
        <v>43910</v>
      </c>
      <c r="F809" s="5">
        <v>43910</v>
      </c>
      <c r="G809" s="7" t="s">
        <v>8</v>
      </c>
      <c r="H80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09">
        <f>MONTH(TBVendas[[#This Row],[Data da Venda]])</f>
        <v>1</v>
      </c>
      <c r="J809">
        <f>YEAR(TBVendas[[#This Row],[Data da Venda]])</f>
        <v>2020</v>
      </c>
      <c r="K809" t="str">
        <f>IF(TBVendas[[#This Row],[Data da Venda]]=TBVendas[[#This Row],[Data do Pagamento]], "Sim","Não")</f>
        <v>Não</v>
      </c>
    </row>
    <row r="810" spans="2:11" x14ac:dyDescent="0.25">
      <c r="B810" s="5">
        <v>43851</v>
      </c>
      <c r="C810">
        <v>86657720189</v>
      </c>
      <c r="D810" s="6">
        <v>365</v>
      </c>
      <c r="E810" s="5">
        <v>43881</v>
      </c>
      <c r="F810" s="5">
        <v>43912</v>
      </c>
      <c r="G810" s="7" t="s">
        <v>9</v>
      </c>
      <c r="H810">
        <f ca="1">IF(TBVendas[[#This Row],[Data do Pagamento]]-TBVendas[[#This Row],[Data do Vencimento]]&gt;=0,TBVendas[[#This Row],[Data do Pagamento]]-TBVendas[[#This Row],[Data do Vencimento]],TODAY()-TBVendas[[#This Row],[Data do Vencimento]])</f>
        <v>31</v>
      </c>
      <c r="I810">
        <f>MONTH(TBVendas[[#This Row],[Data da Venda]])</f>
        <v>1</v>
      </c>
      <c r="J810">
        <f>YEAR(TBVendas[[#This Row],[Data da Venda]])</f>
        <v>2020</v>
      </c>
      <c r="K810" t="str">
        <f>IF(TBVendas[[#This Row],[Data da Venda]]=TBVendas[[#This Row],[Data do Pagamento]], "Sim","Não")</f>
        <v>Não</v>
      </c>
    </row>
    <row r="811" spans="2:11" x14ac:dyDescent="0.25">
      <c r="B811" s="5">
        <v>43851</v>
      </c>
      <c r="C811">
        <v>86657720114</v>
      </c>
      <c r="D811" s="6">
        <v>243</v>
      </c>
      <c r="E811" s="5">
        <v>43881</v>
      </c>
      <c r="F811" s="5">
        <v>43902</v>
      </c>
      <c r="G811" s="7" t="s">
        <v>8</v>
      </c>
      <c r="H811">
        <f ca="1">IF(TBVendas[[#This Row],[Data do Pagamento]]-TBVendas[[#This Row],[Data do Vencimento]]&gt;=0,TBVendas[[#This Row],[Data do Pagamento]]-TBVendas[[#This Row],[Data do Vencimento]],TODAY()-TBVendas[[#This Row],[Data do Vencimento]])</f>
        <v>21</v>
      </c>
      <c r="I811">
        <f>MONTH(TBVendas[[#This Row],[Data da Venda]])</f>
        <v>1</v>
      </c>
      <c r="J811">
        <f>YEAR(TBVendas[[#This Row],[Data da Venda]])</f>
        <v>2020</v>
      </c>
      <c r="K811" t="str">
        <f>IF(TBVendas[[#This Row],[Data da Venda]]=TBVendas[[#This Row],[Data do Pagamento]], "Sim","Não")</f>
        <v>Não</v>
      </c>
    </row>
    <row r="812" spans="2:11" x14ac:dyDescent="0.25">
      <c r="B812" s="5">
        <v>43852</v>
      </c>
      <c r="C812">
        <v>86657720085</v>
      </c>
      <c r="D812" s="6">
        <v>838</v>
      </c>
      <c r="E812" s="5">
        <v>43882</v>
      </c>
      <c r="F812" s="5">
        <v>43882</v>
      </c>
      <c r="G812" s="7" t="s">
        <v>7</v>
      </c>
      <c r="H81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12">
        <f>MONTH(TBVendas[[#This Row],[Data da Venda]])</f>
        <v>1</v>
      </c>
      <c r="J812">
        <f>YEAR(TBVendas[[#This Row],[Data da Venda]])</f>
        <v>2020</v>
      </c>
      <c r="K812" t="str">
        <f>IF(TBVendas[[#This Row],[Data da Venda]]=TBVendas[[#This Row],[Data do Pagamento]], "Sim","Não")</f>
        <v>Não</v>
      </c>
    </row>
    <row r="813" spans="2:11" x14ac:dyDescent="0.25">
      <c r="B813" s="5">
        <v>43852</v>
      </c>
      <c r="C813">
        <v>86657720197</v>
      </c>
      <c r="D813" s="6">
        <v>709</v>
      </c>
      <c r="E813" s="5">
        <v>43882</v>
      </c>
      <c r="F813" s="5">
        <v>43882</v>
      </c>
      <c r="G813" s="7" t="s">
        <v>9</v>
      </c>
      <c r="H81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13">
        <f>MONTH(TBVendas[[#This Row],[Data da Venda]])</f>
        <v>1</v>
      </c>
      <c r="J813">
        <f>YEAR(TBVendas[[#This Row],[Data da Venda]])</f>
        <v>2020</v>
      </c>
      <c r="K813" t="str">
        <f>IF(TBVendas[[#This Row],[Data da Venda]]=TBVendas[[#This Row],[Data do Pagamento]], "Sim","Não")</f>
        <v>Não</v>
      </c>
    </row>
    <row r="814" spans="2:11" x14ac:dyDescent="0.25">
      <c r="B814" s="5">
        <v>43852</v>
      </c>
      <c r="C814">
        <v>86657720213</v>
      </c>
      <c r="D814" s="6">
        <v>303</v>
      </c>
      <c r="E814" s="5">
        <v>43912</v>
      </c>
      <c r="F814" s="5">
        <v>43927</v>
      </c>
      <c r="G814" s="7" t="s">
        <v>8</v>
      </c>
      <c r="H814">
        <f ca="1">IF(TBVendas[[#This Row],[Data do Pagamento]]-TBVendas[[#This Row],[Data do Vencimento]]&gt;=0,TBVendas[[#This Row],[Data do Pagamento]]-TBVendas[[#This Row],[Data do Vencimento]],TODAY()-TBVendas[[#This Row],[Data do Vencimento]])</f>
        <v>15</v>
      </c>
      <c r="I814">
        <f>MONTH(TBVendas[[#This Row],[Data da Venda]])</f>
        <v>1</v>
      </c>
      <c r="J814">
        <f>YEAR(TBVendas[[#This Row],[Data da Venda]])</f>
        <v>2020</v>
      </c>
      <c r="K814" t="str">
        <f>IF(TBVendas[[#This Row],[Data da Venda]]=TBVendas[[#This Row],[Data do Pagamento]], "Sim","Não")</f>
        <v>Não</v>
      </c>
    </row>
    <row r="815" spans="2:11" x14ac:dyDescent="0.25">
      <c r="B815" s="5">
        <v>43853</v>
      </c>
      <c r="C815">
        <v>86657720075</v>
      </c>
      <c r="D815" s="6">
        <v>595</v>
      </c>
      <c r="E815" s="5">
        <v>43883</v>
      </c>
      <c r="F815" s="5">
        <v>43883</v>
      </c>
      <c r="G815" s="7" t="s">
        <v>8</v>
      </c>
      <c r="H81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15">
        <f>MONTH(TBVendas[[#This Row],[Data da Venda]])</f>
        <v>1</v>
      </c>
      <c r="J815">
        <f>YEAR(TBVendas[[#This Row],[Data da Venda]])</f>
        <v>2020</v>
      </c>
      <c r="K815" t="str">
        <f>IF(TBVendas[[#This Row],[Data da Venda]]=TBVendas[[#This Row],[Data do Pagamento]], "Sim","Não")</f>
        <v>Não</v>
      </c>
    </row>
    <row r="816" spans="2:11" x14ac:dyDescent="0.25">
      <c r="B816" s="5">
        <v>43853</v>
      </c>
      <c r="C816">
        <v>86657720099</v>
      </c>
      <c r="D816" s="6">
        <v>1090</v>
      </c>
      <c r="E816" s="5">
        <v>43913</v>
      </c>
      <c r="F816" s="5">
        <v>43924</v>
      </c>
      <c r="G816" s="7" t="s">
        <v>8</v>
      </c>
      <c r="H816">
        <f ca="1">IF(TBVendas[[#This Row],[Data do Pagamento]]-TBVendas[[#This Row],[Data do Vencimento]]&gt;=0,TBVendas[[#This Row],[Data do Pagamento]]-TBVendas[[#This Row],[Data do Vencimento]],TODAY()-TBVendas[[#This Row],[Data do Vencimento]])</f>
        <v>11</v>
      </c>
      <c r="I816">
        <f>MONTH(TBVendas[[#This Row],[Data da Venda]])</f>
        <v>1</v>
      </c>
      <c r="J816">
        <f>YEAR(TBVendas[[#This Row],[Data da Venda]])</f>
        <v>2020</v>
      </c>
      <c r="K816" t="str">
        <f>IF(TBVendas[[#This Row],[Data da Venda]]=TBVendas[[#This Row],[Data do Pagamento]], "Sim","Não")</f>
        <v>Não</v>
      </c>
    </row>
    <row r="817" spans="2:11" x14ac:dyDescent="0.25">
      <c r="B817" s="5">
        <v>43853</v>
      </c>
      <c r="C817">
        <v>86657720099</v>
      </c>
      <c r="D817" s="6">
        <v>1460</v>
      </c>
      <c r="E817" s="5">
        <v>43913</v>
      </c>
      <c r="F817" s="5">
        <v>43913</v>
      </c>
      <c r="G817" s="7" t="s">
        <v>9</v>
      </c>
      <c r="H81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17">
        <f>MONTH(TBVendas[[#This Row],[Data da Venda]])</f>
        <v>1</v>
      </c>
      <c r="J817">
        <f>YEAR(TBVendas[[#This Row],[Data da Venda]])</f>
        <v>2020</v>
      </c>
      <c r="K817" t="str">
        <f>IF(TBVendas[[#This Row],[Data da Venda]]=TBVendas[[#This Row],[Data do Pagamento]], "Sim","Não")</f>
        <v>Não</v>
      </c>
    </row>
    <row r="818" spans="2:11" x14ac:dyDescent="0.25">
      <c r="B818" s="5">
        <v>43854</v>
      </c>
      <c r="C818">
        <v>86657720258</v>
      </c>
      <c r="D818" s="6">
        <v>849</v>
      </c>
      <c r="E818" s="5">
        <v>43944</v>
      </c>
      <c r="F818" s="5">
        <v>43944</v>
      </c>
      <c r="G818" s="7" t="s">
        <v>8</v>
      </c>
      <c r="H81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18">
        <f>MONTH(TBVendas[[#This Row],[Data da Venda]])</f>
        <v>1</v>
      </c>
      <c r="J818">
        <f>YEAR(TBVendas[[#This Row],[Data da Venda]])</f>
        <v>2020</v>
      </c>
      <c r="K818" t="str">
        <f>IF(TBVendas[[#This Row],[Data da Venda]]=TBVendas[[#This Row],[Data do Pagamento]], "Sim","Não")</f>
        <v>Não</v>
      </c>
    </row>
    <row r="819" spans="2:11" x14ac:dyDescent="0.25">
      <c r="B819" s="5">
        <v>43855</v>
      </c>
      <c r="C819">
        <v>86657720203</v>
      </c>
      <c r="D819" s="6">
        <v>1421</v>
      </c>
      <c r="E819" s="5">
        <v>43885</v>
      </c>
      <c r="F819" s="5">
        <v>43885</v>
      </c>
      <c r="G819" s="7" t="s">
        <v>7</v>
      </c>
      <c r="H81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19">
        <f>MONTH(TBVendas[[#This Row],[Data da Venda]])</f>
        <v>1</v>
      </c>
      <c r="J819">
        <f>YEAR(TBVendas[[#This Row],[Data da Venda]])</f>
        <v>2020</v>
      </c>
      <c r="K819" t="str">
        <f>IF(TBVendas[[#This Row],[Data da Venda]]=TBVendas[[#This Row],[Data do Pagamento]], "Sim","Não")</f>
        <v>Não</v>
      </c>
    </row>
    <row r="820" spans="2:11" x14ac:dyDescent="0.25">
      <c r="B820" s="5">
        <v>43855</v>
      </c>
      <c r="C820">
        <v>86657720231</v>
      </c>
      <c r="D820" s="6">
        <v>183</v>
      </c>
      <c r="E820" s="5">
        <v>43885</v>
      </c>
      <c r="F820" s="5">
        <v>43885</v>
      </c>
      <c r="G820" s="7" t="s">
        <v>8</v>
      </c>
      <c r="H82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20">
        <f>MONTH(TBVendas[[#This Row],[Data da Venda]])</f>
        <v>1</v>
      </c>
      <c r="J820">
        <f>YEAR(TBVendas[[#This Row],[Data da Venda]])</f>
        <v>2020</v>
      </c>
      <c r="K820" t="str">
        <f>IF(TBVendas[[#This Row],[Data da Venda]]=TBVendas[[#This Row],[Data do Pagamento]], "Sim","Não")</f>
        <v>Não</v>
      </c>
    </row>
    <row r="821" spans="2:11" x14ac:dyDescent="0.25">
      <c r="B821" s="5">
        <v>43855</v>
      </c>
      <c r="C821">
        <v>86657720076</v>
      </c>
      <c r="D821" s="6">
        <v>1201</v>
      </c>
      <c r="E821" s="5">
        <v>43885</v>
      </c>
      <c r="F821" s="5">
        <v>43885</v>
      </c>
      <c r="G821" s="7" t="s">
        <v>7</v>
      </c>
      <c r="H82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21">
        <f>MONTH(TBVendas[[#This Row],[Data da Venda]])</f>
        <v>1</v>
      </c>
      <c r="J821">
        <f>YEAR(TBVendas[[#This Row],[Data da Venda]])</f>
        <v>2020</v>
      </c>
      <c r="K821" t="str">
        <f>IF(TBVendas[[#This Row],[Data da Venda]]=TBVendas[[#This Row],[Data do Pagamento]], "Sim","Não")</f>
        <v>Não</v>
      </c>
    </row>
    <row r="822" spans="2:11" x14ac:dyDescent="0.25">
      <c r="B822" s="5">
        <v>43856</v>
      </c>
      <c r="C822">
        <v>86657720210</v>
      </c>
      <c r="D822" s="6">
        <v>1423</v>
      </c>
      <c r="E822" s="5">
        <v>43916</v>
      </c>
      <c r="F822" s="5">
        <v>43916</v>
      </c>
      <c r="G822" s="7" t="s">
        <v>8</v>
      </c>
      <c r="H82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22">
        <f>MONTH(TBVendas[[#This Row],[Data da Venda]])</f>
        <v>1</v>
      </c>
      <c r="J822">
        <f>YEAR(TBVendas[[#This Row],[Data da Venda]])</f>
        <v>2020</v>
      </c>
      <c r="K822" t="str">
        <f>IF(TBVendas[[#This Row],[Data da Venda]]=TBVendas[[#This Row],[Data do Pagamento]], "Sim","Não")</f>
        <v>Não</v>
      </c>
    </row>
    <row r="823" spans="2:11" x14ac:dyDescent="0.25">
      <c r="B823" s="5">
        <v>43856</v>
      </c>
      <c r="C823">
        <v>86657720243</v>
      </c>
      <c r="D823" s="6">
        <v>1272</v>
      </c>
      <c r="E823" s="5">
        <v>43916</v>
      </c>
      <c r="F823" s="5">
        <v>43916</v>
      </c>
      <c r="G823" s="7" t="s">
        <v>8</v>
      </c>
      <c r="H82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23">
        <f>MONTH(TBVendas[[#This Row],[Data da Venda]])</f>
        <v>1</v>
      </c>
      <c r="J823">
        <f>YEAR(TBVendas[[#This Row],[Data da Venda]])</f>
        <v>2020</v>
      </c>
      <c r="K823" t="str">
        <f>IF(TBVendas[[#This Row],[Data da Venda]]=TBVendas[[#This Row],[Data do Pagamento]], "Sim","Não")</f>
        <v>Não</v>
      </c>
    </row>
    <row r="824" spans="2:11" x14ac:dyDescent="0.25">
      <c r="B824" s="5">
        <v>43858</v>
      </c>
      <c r="C824">
        <v>86657720259</v>
      </c>
      <c r="D824" s="6">
        <v>758</v>
      </c>
      <c r="E824" s="5">
        <v>43888</v>
      </c>
      <c r="F824" s="5">
        <v>43888</v>
      </c>
      <c r="G824" s="7" t="s">
        <v>8</v>
      </c>
      <c r="H82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24">
        <f>MONTH(TBVendas[[#This Row],[Data da Venda]])</f>
        <v>1</v>
      </c>
      <c r="J824">
        <f>YEAR(TBVendas[[#This Row],[Data da Venda]])</f>
        <v>2020</v>
      </c>
      <c r="K824" t="str">
        <f>IF(TBVendas[[#This Row],[Data da Venda]]=TBVendas[[#This Row],[Data do Pagamento]], "Sim","Não")</f>
        <v>Não</v>
      </c>
    </row>
    <row r="825" spans="2:11" x14ac:dyDescent="0.25">
      <c r="B825" s="5">
        <v>43858</v>
      </c>
      <c r="C825">
        <v>86657720231</v>
      </c>
      <c r="D825" s="6">
        <v>1347</v>
      </c>
      <c r="E825" s="5">
        <v>43918</v>
      </c>
      <c r="F825" s="5">
        <v>43918</v>
      </c>
      <c r="G825" s="7" t="s">
        <v>8</v>
      </c>
      <c r="H82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25">
        <f>MONTH(TBVendas[[#This Row],[Data da Venda]])</f>
        <v>1</v>
      </c>
      <c r="J825">
        <f>YEAR(TBVendas[[#This Row],[Data da Venda]])</f>
        <v>2020</v>
      </c>
      <c r="K825" t="str">
        <f>IF(TBVendas[[#This Row],[Data da Venda]]=TBVendas[[#This Row],[Data do Pagamento]], "Sim","Não")</f>
        <v>Não</v>
      </c>
    </row>
    <row r="826" spans="2:11" x14ac:dyDescent="0.25">
      <c r="B826" s="5">
        <v>43858</v>
      </c>
      <c r="C826">
        <v>86657720159</v>
      </c>
      <c r="D826" s="6">
        <v>1087</v>
      </c>
      <c r="E826" s="5">
        <v>43918</v>
      </c>
      <c r="F826" s="5">
        <v>43918</v>
      </c>
      <c r="G826" s="7" t="s">
        <v>8</v>
      </c>
      <c r="H82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26">
        <f>MONTH(TBVendas[[#This Row],[Data da Venda]])</f>
        <v>1</v>
      </c>
      <c r="J826">
        <f>YEAR(TBVendas[[#This Row],[Data da Venda]])</f>
        <v>2020</v>
      </c>
      <c r="K826" t="str">
        <f>IF(TBVendas[[#This Row],[Data da Venda]]=TBVendas[[#This Row],[Data do Pagamento]], "Sim","Não")</f>
        <v>Não</v>
      </c>
    </row>
    <row r="827" spans="2:11" x14ac:dyDescent="0.25">
      <c r="B827" s="5">
        <v>43858</v>
      </c>
      <c r="C827">
        <v>86657720107</v>
      </c>
      <c r="D827" s="6">
        <v>217</v>
      </c>
      <c r="E827" s="5">
        <v>43948</v>
      </c>
      <c r="F827" s="5">
        <v>43948</v>
      </c>
      <c r="G827" s="7" t="s">
        <v>7</v>
      </c>
      <c r="H82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27">
        <f>MONTH(TBVendas[[#This Row],[Data da Venda]])</f>
        <v>1</v>
      </c>
      <c r="J827">
        <f>YEAR(TBVendas[[#This Row],[Data da Venda]])</f>
        <v>2020</v>
      </c>
      <c r="K827" t="str">
        <f>IF(TBVendas[[#This Row],[Data da Venda]]=TBVendas[[#This Row],[Data do Pagamento]], "Sim","Não")</f>
        <v>Não</v>
      </c>
    </row>
    <row r="828" spans="2:11" x14ac:dyDescent="0.25">
      <c r="B828" s="5">
        <v>43859</v>
      </c>
      <c r="C828">
        <v>86657720052</v>
      </c>
      <c r="D828" s="6">
        <v>185</v>
      </c>
      <c r="E828" s="5">
        <v>43889</v>
      </c>
      <c r="F828" s="5">
        <v>43921</v>
      </c>
      <c r="G828" s="7" t="s">
        <v>9</v>
      </c>
      <c r="H828">
        <f ca="1">IF(TBVendas[[#This Row],[Data do Pagamento]]-TBVendas[[#This Row],[Data do Vencimento]]&gt;=0,TBVendas[[#This Row],[Data do Pagamento]]-TBVendas[[#This Row],[Data do Vencimento]],TODAY()-TBVendas[[#This Row],[Data do Vencimento]])</f>
        <v>32</v>
      </c>
      <c r="I828">
        <f>MONTH(TBVendas[[#This Row],[Data da Venda]])</f>
        <v>1</v>
      </c>
      <c r="J828">
        <f>YEAR(TBVendas[[#This Row],[Data da Venda]])</f>
        <v>2020</v>
      </c>
      <c r="K828" t="str">
        <f>IF(TBVendas[[#This Row],[Data da Venda]]=TBVendas[[#This Row],[Data do Pagamento]], "Sim","Não")</f>
        <v>Não</v>
      </c>
    </row>
    <row r="829" spans="2:11" x14ac:dyDescent="0.25">
      <c r="B829" s="5">
        <v>43859</v>
      </c>
      <c r="C829">
        <v>86657720145</v>
      </c>
      <c r="D829" s="6">
        <v>856</v>
      </c>
      <c r="E829" s="5">
        <v>43919</v>
      </c>
      <c r="F829" s="5">
        <v>43937</v>
      </c>
      <c r="G829" s="7" t="s">
        <v>9</v>
      </c>
      <c r="H829">
        <f ca="1">IF(TBVendas[[#This Row],[Data do Pagamento]]-TBVendas[[#This Row],[Data do Vencimento]]&gt;=0,TBVendas[[#This Row],[Data do Pagamento]]-TBVendas[[#This Row],[Data do Vencimento]],TODAY()-TBVendas[[#This Row],[Data do Vencimento]])</f>
        <v>18</v>
      </c>
      <c r="I829">
        <f>MONTH(TBVendas[[#This Row],[Data da Venda]])</f>
        <v>1</v>
      </c>
      <c r="J829">
        <f>YEAR(TBVendas[[#This Row],[Data da Venda]])</f>
        <v>2020</v>
      </c>
      <c r="K829" t="str">
        <f>IF(TBVendas[[#This Row],[Data da Venda]]=TBVendas[[#This Row],[Data do Pagamento]], "Sim","Não")</f>
        <v>Não</v>
      </c>
    </row>
    <row r="830" spans="2:11" x14ac:dyDescent="0.25">
      <c r="B830" s="5">
        <v>43860</v>
      </c>
      <c r="C830">
        <v>86657720257</v>
      </c>
      <c r="D830" s="6">
        <v>893</v>
      </c>
      <c r="E830" s="5">
        <v>43950</v>
      </c>
      <c r="F830" s="5">
        <v>43950</v>
      </c>
      <c r="G830" s="7" t="s">
        <v>7</v>
      </c>
      <c r="H83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30">
        <f>MONTH(TBVendas[[#This Row],[Data da Venda]])</f>
        <v>1</v>
      </c>
      <c r="J830">
        <f>YEAR(TBVendas[[#This Row],[Data da Venda]])</f>
        <v>2020</v>
      </c>
      <c r="K830" t="str">
        <f>IF(TBVendas[[#This Row],[Data da Venda]]=TBVendas[[#This Row],[Data do Pagamento]], "Sim","Não")</f>
        <v>Não</v>
      </c>
    </row>
    <row r="831" spans="2:11" x14ac:dyDescent="0.25">
      <c r="B831" s="5">
        <v>43861</v>
      </c>
      <c r="C831">
        <v>86657720148</v>
      </c>
      <c r="D831" s="6">
        <v>251</v>
      </c>
      <c r="E831" s="5">
        <v>43891</v>
      </c>
      <c r="F831" s="5">
        <v>43891</v>
      </c>
      <c r="G831" s="7" t="s">
        <v>8</v>
      </c>
      <c r="H83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31">
        <f>MONTH(TBVendas[[#This Row],[Data da Venda]])</f>
        <v>1</v>
      </c>
      <c r="J831">
        <f>YEAR(TBVendas[[#This Row],[Data da Venda]])</f>
        <v>2020</v>
      </c>
      <c r="K831" t="str">
        <f>IF(TBVendas[[#This Row],[Data da Venda]]=TBVendas[[#This Row],[Data do Pagamento]], "Sim","Não")</f>
        <v>Não</v>
      </c>
    </row>
    <row r="832" spans="2:11" x14ac:dyDescent="0.25">
      <c r="B832" s="5">
        <v>43861</v>
      </c>
      <c r="C832">
        <v>86657720099</v>
      </c>
      <c r="D832" s="6">
        <v>785</v>
      </c>
      <c r="E832" s="5">
        <v>43921</v>
      </c>
      <c r="F832" s="5">
        <v>43921</v>
      </c>
      <c r="G832" s="7" t="s">
        <v>7</v>
      </c>
      <c r="H83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32">
        <f>MONTH(TBVendas[[#This Row],[Data da Venda]])</f>
        <v>1</v>
      </c>
      <c r="J832">
        <f>YEAR(TBVendas[[#This Row],[Data da Venda]])</f>
        <v>2020</v>
      </c>
      <c r="K832" t="str">
        <f>IF(TBVendas[[#This Row],[Data da Venda]]=TBVendas[[#This Row],[Data do Pagamento]], "Sim","Não")</f>
        <v>Não</v>
      </c>
    </row>
    <row r="833" spans="2:11" x14ac:dyDescent="0.25">
      <c r="B833" s="5">
        <v>43862</v>
      </c>
      <c r="C833">
        <v>86657720112</v>
      </c>
      <c r="D833" s="6">
        <v>950</v>
      </c>
      <c r="E833" s="5">
        <v>43862</v>
      </c>
      <c r="F833" s="5">
        <v>43885</v>
      </c>
      <c r="G833" s="7" t="s">
        <v>9</v>
      </c>
      <c r="H833">
        <f ca="1">IF(TBVendas[[#This Row],[Data do Pagamento]]-TBVendas[[#This Row],[Data do Vencimento]]&gt;=0,TBVendas[[#This Row],[Data do Pagamento]]-TBVendas[[#This Row],[Data do Vencimento]],TODAY()-TBVendas[[#This Row],[Data do Vencimento]])</f>
        <v>23</v>
      </c>
      <c r="I833">
        <f>MONTH(TBVendas[[#This Row],[Data da Venda]])</f>
        <v>2</v>
      </c>
      <c r="J833">
        <f>YEAR(TBVendas[[#This Row],[Data da Venda]])</f>
        <v>2020</v>
      </c>
      <c r="K833" t="str">
        <f>IF(TBVendas[[#This Row],[Data da Venda]]=TBVendas[[#This Row],[Data do Pagamento]], "Sim","Não")</f>
        <v>Não</v>
      </c>
    </row>
    <row r="834" spans="2:11" x14ac:dyDescent="0.25">
      <c r="B834" s="5">
        <v>43862</v>
      </c>
      <c r="C834">
        <v>86657720080</v>
      </c>
      <c r="D834" s="6">
        <v>991</v>
      </c>
      <c r="E834" s="5">
        <v>43922</v>
      </c>
      <c r="F834" s="5">
        <v>43922</v>
      </c>
      <c r="G834" s="7" t="s">
        <v>9</v>
      </c>
      <c r="H83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34">
        <f>MONTH(TBVendas[[#This Row],[Data da Venda]])</f>
        <v>2</v>
      </c>
      <c r="J834">
        <f>YEAR(TBVendas[[#This Row],[Data da Venda]])</f>
        <v>2020</v>
      </c>
      <c r="K834" t="str">
        <f>IF(TBVendas[[#This Row],[Data da Venda]]=TBVendas[[#This Row],[Data do Pagamento]], "Sim","Não")</f>
        <v>Não</v>
      </c>
    </row>
    <row r="835" spans="2:11" x14ac:dyDescent="0.25">
      <c r="B835" s="5">
        <v>43862</v>
      </c>
      <c r="C835">
        <v>86657720130</v>
      </c>
      <c r="D835" s="6">
        <v>490</v>
      </c>
      <c r="E835" s="5">
        <v>43952</v>
      </c>
      <c r="F835" s="5">
        <v>43978</v>
      </c>
      <c r="G835" s="7" t="s">
        <v>7</v>
      </c>
      <c r="H835">
        <f ca="1">IF(TBVendas[[#This Row],[Data do Pagamento]]-TBVendas[[#This Row],[Data do Vencimento]]&gt;=0,TBVendas[[#This Row],[Data do Pagamento]]-TBVendas[[#This Row],[Data do Vencimento]],TODAY()-TBVendas[[#This Row],[Data do Vencimento]])</f>
        <v>26</v>
      </c>
      <c r="I835">
        <f>MONTH(TBVendas[[#This Row],[Data da Venda]])</f>
        <v>2</v>
      </c>
      <c r="J835">
        <f>YEAR(TBVendas[[#This Row],[Data da Venda]])</f>
        <v>2020</v>
      </c>
      <c r="K835" t="str">
        <f>IF(TBVendas[[#This Row],[Data da Venda]]=TBVendas[[#This Row],[Data do Pagamento]], "Sim","Não")</f>
        <v>Não</v>
      </c>
    </row>
    <row r="836" spans="2:11" x14ac:dyDescent="0.25">
      <c r="B836" s="5">
        <v>43862</v>
      </c>
      <c r="C836">
        <v>86657720125</v>
      </c>
      <c r="D836" s="6">
        <v>212</v>
      </c>
      <c r="E836" s="5">
        <v>43952</v>
      </c>
      <c r="F836" s="5">
        <v>43952</v>
      </c>
      <c r="G836" s="7" t="s">
        <v>9</v>
      </c>
      <c r="H83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36">
        <f>MONTH(TBVendas[[#This Row],[Data da Venda]])</f>
        <v>2</v>
      </c>
      <c r="J836">
        <f>YEAR(TBVendas[[#This Row],[Data da Venda]])</f>
        <v>2020</v>
      </c>
      <c r="K836" t="str">
        <f>IF(TBVendas[[#This Row],[Data da Venda]]=TBVendas[[#This Row],[Data do Pagamento]], "Sim","Não")</f>
        <v>Não</v>
      </c>
    </row>
    <row r="837" spans="2:11" x14ac:dyDescent="0.25">
      <c r="B837" s="5">
        <v>43863</v>
      </c>
      <c r="C837">
        <v>86657720192</v>
      </c>
      <c r="D837" s="6">
        <v>290</v>
      </c>
      <c r="E837" s="5">
        <v>43893</v>
      </c>
      <c r="F837" s="5">
        <v>43893</v>
      </c>
      <c r="G837" s="7" t="s">
        <v>7</v>
      </c>
      <c r="H83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37">
        <f>MONTH(TBVendas[[#This Row],[Data da Venda]])</f>
        <v>2</v>
      </c>
      <c r="J837">
        <f>YEAR(TBVendas[[#This Row],[Data da Venda]])</f>
        <v>2020</v>
      </c>
      <c r="K837" t="str">
        <f>IF(TBVendas[[#This Row],[Data da Venda]]=TBVendas[[#This Row],[Data do Pagamento]], "Sim","Não")</f>
        <v>Não</v>
      </c>
    </row>
    <row r="838" spans="2:11" x14ac:dyDescent="0.25">
      <c r="B838" s="5">
        <v>43863</v>
      </c>
      <c r="C838">
        <v>86657720166</v>
      </c>
      <c r="D838" s="6">
        <v>215</v>
      </c>
      <c r="E838" s="5">
        <v>43893</v>
      </c>
      <c r="F838" s="5">
        <v>43893</v>
      </c>
      <c r="G838" s="7" t="s">
        <v>7</v>
      </c>
      <c r="H83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38">
        <f>MONTH(TBVendas[[#This Row],[Data da Venda]])</f>
        <v>2</v>
      </c>
      <c r="J838">
        <f>YEAR(TBVendas[[#This Row],[Data da Venda]])</f>
        <v>2020</v>
      </c>
      <c r="K838" t="str">
        <f>IF(TBVendas[[#This Row],[Data da Venda]]=TBVendas[[#This Row],[Data do Pagamento]], "Sim","Não")</f>
        <v>Não</v>
      </c>
    </row>
    <row r="839" spans="2:11" x14ac:dyDescent="0.25">
      <c r="B839" s="5">
        <v>43865</v>
      </c>
      <c r="C839">
        <v>86657720079</v>
      </c>
      <c r="D839" s="6">
        <v>1454</v>
      </c>
      <c r="E839" s="5">
        <v>43895</v>
      </c>
      <c r="F839" s="5">
        <v>43895</v>
      </c>
      <c r="G839" s="7" t="s">
        <v>7</v>
      </c>
      <c r="H83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39">
        <f>MONTH(TBVendas[[#This Row],[Data da Venda]])</f>
        <v>2</v>
      </c>
      <c r="J839">
        <f>YEAR(TBVendas[[#This Row],[Data da Venda]])</f>
        <v>2020</v>
      </c>
      <c r="K839" t="str">
        <f>IF(TBVendas[[#This Row],[Data da Venda]]=TBVendas[[#This Row],[Data do Pagamento]], "Sim","Não")</f>
        <v>Não</v>
      </c>
    </row>
    <row r="840" spans="2:11" x14ac:dyDescent="0.25">
      <c r="B840" s="5">
        <v>43866</v>
      </c>
      <c r="C840">
        <v>86657720053</v>
      </c>
      <c r="D840" s="6">
        <v>567</v>
      </c>
      <c r="E840" s="5">
        <v>43896</v>
      </c>
      <c r="F840" s="5">
        <v>43924</v>
      </c>
      <c r="G840" s="7" t="s">
        <v>8</v>
      </c>
      <c r="H840">
        <f ca="1">IF(TBVendas[[#This Row],[Data do Pagamento]]-TBVendas[[#This Row],[Data do Vencimento]]&gt;=0,TBVendas[[#This Row],[Data do Pagamento]]-TBVendas[[#This Row],[Data do Vencimento]],TODAY()-TBVendas[[#This Row],[Data do Vencimento]])</f>
        <v>28</v>
      </c>
      <c r="I840">
        <f>MONTH(TBVendas[[#This Row],[Data da Venda]])</f>
        <v>2</v>
      </c>
      <c r="J840">
        <f>YEAR(TBVendas[[#This Row],[Data da Venda]])</f>
        <v>2020</v>
      </c>
      <c r="K840" t="str">
        <f>IF(TBVendas[[#This Row],[Data da Venda]]=TBVendas[[#This Row],[Data do Pagamento]], "Sim","Não")</f>
        <v>Não</v>
      </c>
    </row>
    <row r="841" spans="2:11" x14ac:dyDescent="0.25">
      <c r="B841" s="5">
        <v>43866</v>
      </c>
      <c r="C841">
        <v>86657720240</v>
      </c>
      <c r="D841" s="6">
        <v>1401</v>
      </c>
      <c r="E841" s="5">
        <v>43896</v>
      </c>
      <c r="F841" s="5">
        <v>43896</v>
      </c>
      <c r="G841" s="7" t="s">
        <v>9</v>
      </c>
      <c r="H84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41">
        <f>MONTH(TBVendas[[#This Row],[Data da Venda]])</f>
        <v>2</v>
      </c>
      <c r="J841">
        <f>YEAR(TBVendas[[#This Row],[Data da Venda]])</f>
        <v>2020</v>
      </c>
      <c r="K841" t="str">
        <f>IF(TBVendas[[#This Row],[Data da Venda]]=TBVendas[[#This Row],[Data do Pagamento]], "Sim","Não")</f>
        <v>Não</v>
      </c>
    </row>
    <row r="842" spans="2:11" x14ac:dyDescent="0.25">
      <c r="B842" s="5">
        <v>43866</v>
      </c>
      <c r="C842">
        <v>86657720148</v>
      </c>
      <c r="D842" s="6">
        <v>440</v>
      </c>
      <c r="E842" s="5">
        <v>43896</v>
      </c>
      <c r="F842" s="5">
        <v>43896</v>
      </c>
      <c r="G842" s="7" t="s">
        <v>8</v>
      </c>
      <c r="H84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42">
        <f>MONTH(TBVendas[[#This Row],[Data da Venda]])</f>
        <v>2</v>
      </c>
      <c r="J842">
        <f>YEAR(TBVendas[[#This Row],[Data da Venda]])</f>
        <v>2020</v>
      </c>
      <c r="K842" t="str">
        <f>IF(TBVendas[[#This Row],[Data da Venda]]=TBVendas[[#This Row],[Data do Pagamento]], "Sim","Não")</f>
        <v>Não</v>
      </c>
    </row>
    <row r="843" spans="2:11" x14ac:dyDescent="0.25">
      <c r="B843" s="5">
        <v>43867</v>
      </c>
      <c r="C843">
        <v>86657720253</v>
      </c>
      <c r="D843" s="6">
        <v>1378</v>
      </c>
      <c r="E843" s="5">
        <v>43867</v>
      </c>
      <c r="F843" s="5">
        <v>43867</v>
      </c>
      <c r="G843" s="7" t="s">
        <v>9</v>
      </c>
      <c r="H84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43">
        <f>MONTH(TBVendas[[#This Row],[Data da Venda]])</f>
        <v>2</v>
      </c>
      <c r="J843">
        <f>YEAR(TBVendas[[#This Row],[Data da Venda]])</f>
        <v>2020</v>
      </c>
      <c r="K843" t="str">
        <f>IF(TBVendas[[#This Row],[Data da Venda]]=TBVendas[[#This Row],[Data do Pagamento]], "Sim","Não")</f>
        <v>Sim</v>
      </c>
    </row>
    <row r="844" spans="2:11" x14ac:dyDescent="0.25">
      <c r="B844" s="5">
        <v>43867</v>
      </c>
      <c r="C844">
        <v>86657720055</v>
      </c>
      <c r="D844" s="6">
        <v>719</v>
      </c>
      <c r="E844" s="5">
        <v>43897</v>
      </c>
      <c r="F844" s="5">
        <v>43906</v>
      </c>
      <c r="G844" s="7" t="s">
        <v>7</v>
      </c>
      <c r="H844">
        <f ca="1">IF(TBVendas[[#This Row],[Data do Pagamento]]-TBVendas[[#This Row],[Data do Vencimento]]&gt;=0,TBVendas[[#This Row],[Data do Pagamento]]-TBVendas[[#This Row],[Data do Vencimento]],TODAY()-TBVendas[[#This Row],[Data do Vencimento]])</f>
        <v>9</v>
      </c>
      <c r="I844">
        <f>MONTH(TBVendas[[#This Row],[Data da Venda]])</f>
        <v>2</v>
      </c>
      <c r="J844">
        <f>YEAR(TBVendas[[#This Row],[Data da Venda]])</f>
        <v>2020</v>
      </c>
      <c r="K844" t="str">
        <f>IF(TBVendas[[#This Row],[Data da Venda]]=TBVendas[[#This Row],[Data do Pagamento]], "Sim","Não")</f>
        <v>Não</v>
      </c>
    </row>
    <row r="845" spans="2:11" x14ac:dyDescent="0.25">
      <c r="B845" s="5">
        <v>43867</v>
      </c>
      <c r="C845">
        <v>86657720054</v>
      </c>
      <c r="D845" s="6">
        <v>141</v>
      </c>
      <c r="E845" s="5">
        <v>43897</v>
      </c>
      <c r="F845" s="5">
        <v>43922</v>
      </c>
      <c r="G845" s="7" t="s">
        <v>9</v>
      </c>
      <c r="H845">
        <f ca="1">IF(TBVendas[[#This Row],[Data do Pagamento]]-TBVendas[[#This Row],[Data do Vencimento]]&gt;=0,TBVendas[[#This Row],[Data do Pagamento]]-TBVendas[[#This Row],[Data do Vencimento]],TODAY()-TBVendas[[#This Row],[Data do Vencimento]])</f>
        <v>25</v>
      </c>
      <c r="I845">
        <f>MONTH(TBVendas[[#This Row],[Data da Venda]])</f>
        <v>2</v>
      </c>
      <c r="J845">
        <f>YEAR(TBVendas[[#This Row],[Data da Venda]])</f>
        <v>2020</v>
      </c>
      <c r="K845" t="str">
        <f>IF(TBVendas[[#This Row],[Data da Venda]]=TBVendas[[#This Row],[Data do Pagamento]], "Sim","Não")</f>
        <v>Não</v>
      </c>
    </row>
    <row r="846" spans="2:11" x14ac:dyDescent="0.25">
      <c r="B846" s="5">
        <v>43867</v>
      </c>
      <c r="C846">
        <v>86657720206</v>
      </c>
      <c r="D846" s="6">
        <v>330</v>
      </c>
      <c r="E846" s="5">
        <v>43927</v>
      </c>
      <c r="F846" s="5">
        <v>43927</v>
      </c>
      <c r="G846" s="7" t="s">
        <v>9</v>
      </c>
      <c r="H84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46">
        <f>MONTH(TBVendas[[#This Row],[Data da Venda]])</f>
        <v>2</v>
      </c>
      <c r="J846">
        <f>YEAR(TBVendas[[#This Row],[Data da Venda]])</f>
        <v>2020</v>
      </c>
      <c r="K846" t="str">
        <f>IF(TBVendas[[#This Row],[Data da Venda]]=TBVendas[[#This Row],[Data do Pagamento]], "Sim","Não")</f>
        <v>Não</v>
      </c>
    </row>
    <row r="847" spans="2:11" x14ac:dyDescent="0.25">
      <c r="B847" s="5">
        <v>43868</v>
      </c>
      <c r="C847">
        <v>86657720187</v>
      </c>
      <c r="D847" s="6">
        <v>802</v>
      </c>
      <c r="E847" s="5">
        <v>43868</v>
      </c>
      <c r="F847" s="5">
        <v>43900</v>
      </c>
      <c r="G847" s="7" t="s">
        <v>9</v>
      </c>
      <c r="H847">
        <f ca="1">IF(TBVendas[[#This Row],[Data do Pagamento]]-TBVendas[[#This Row],[Data do Vencimento]]&gt;=0,TBVendas[[#This Row],[Data do Pagamento]]-TBVendas[[#This Row],[Data do Vencimento]],TODAY()-TBVendas[[#This Row],[Data do Vencimento]])</f>
        <v>32</v>
      </c>
      <c r="I847">
        <f>MONTH(TBVendas[[#This Row],[Data da Venda]])</f>
        <v>2</v>
      </c>
      <c r="J847">
        <f>YEAR(TBVendas[[#This Row],[Data da Venda]])</f>
        <v>2020</v>
      </c>
      <c r="K847" t="str">
        <f>IF(TBVendas[[#This Row],[Data da Venda]]=TBVendas[[#This Row],[Data do Pagamento]], "Sim","Não")</f>
        <v>Não</v>
      </c>
    </row>
    <row r="848" spans="2:11" x14ac:dyDescent="0.25">
      <c r="B848" s="5">
        <v>43868</v>
      </c>
      <c r="C848">
        <v>86657720148</v>
      </c>
      <c r="D848" s="6">
        <v>568</v>
      </c>
      <c r="E848" s="5">
        <v>43898</v>
      </c>
      <c r="F848" s="5">
        <v>43918</v>
      </c>
      <c r="G848" s="7" t="s">
        <v>9</v>
      </c>
      <c r="H848">
        <f ca="1">IF(TBVendas[[#This Row],[Data do Pagamento]]-TBVendas[[#This Row],[Data do Vencimento]]&gt;=0,TBVendas[[#This Row],[Data do Pagamento]]-TBVendas[[#This Row],[Data do Vencimento]],TODAY()-TBVendas[[#This Row],[Data do Vencimento]])</f>
        <v>20</v>
      </c>
      <c r="I848">
        <f>MONTH(TBVendas[[#This Row],[Data da Venda]])</f>
        <v>2</v>
      </c>
      <c r="J848">
        <f>YEAR(TBVendas[[#This Row],[Data da Venda]])</f>
        <v>2020</v>
      </c>
      <c r="K848" t="str">
        <f>IF(TBVendas[[#This Row],[Data da Venda]]=TBVendas[[#This Row],[Data do Pagamento]], "Sim","Não")</f>
        <v>Não</v>
      </c>
    </row>
    <row r="849" spans="2:11" x14ac:dyDescent="0.25">
      <c r="B849" s="5">
        <v>43868</v>
      </c>
      <c r="C849">
        <v>86657720101</v>
      </c>
      <c r="D849" s="6">
        <v>860</v>
      </c>
      <c r="E849" s="5">
        <v>43898</v>
      </c>
      <c r="F849" s="5">
        <v>43898</v>
      </c>
      <c r="G849" s="7" t="s">
        <v>9</v>
      </c>
      <c r="H84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49">
        <f>MONTH(TBVendas[[#This Row],[Data da Venda]])</f>
        <v>2</v>
      </c>
      <c r="J849">
        <f>YEAR(TBVendas[[#This Row],[Data da Venda]])</f>
        <v>2020</v>
      </c>
      <c r="K849" t="str">
        <f>IF(TBVendas[[#This Row],[Data da Venda]]=TBVendas[[#This Row],[Data do Pagamento]], "Sim","Não")</f>
        <v>Não</v>
      </c>
    </row>
    <row r="850" spans="2:11" x14ac:dyDescent="0.25">
      <c r="B850" s="5">
        <v>43869</v>
      </c>
      <c r="C850">
        <v>86657720251</v>
      </c>
      <c r="D850" s="6">
        <v>1493</v>
      </c>
      <c r="E850" s="5">
        <v>43869</v>
      </c>
      <c r="F850" s="5">
        <v>43897</v>
      </c>
      <c r="G850" s="7" t="s">
        <v>8</v>
      </c>
      <c r="H850">
        <f ca="1">IF(TBVendas[[#This Row],[Data do Pagamento]]-TBVendas[[#This Row],[Data do Vencimento]]&gt;=0,TBVendas[[#This Row],[Data do Pagamento]]-TBVendas[[#This Row],[Data do Vencimento]],TODAY()-TBVendas[[#This Row],[Data do Vencimento]])</f>
        <v>28</v>
      </c>
      <c r="I850">
        <f>MONTH(TBVendas[[#This Row],[Data da Venda]])</f>
        <v>2</v>
      </c>
      <c r="J850">
        <f>YEAR(TBVendas[[#This Row],[Data da Venda]])</f>
        <v>2020</v>
      </c>
      <c r="K850" t="str">
        <f>IF(TBVendas[[#This Row],[Data da Venda]]=TBVendas[[#This Row],[Data do Pagamento]], "Sim","Não")</f>
        <v>Não</v>
      </c>
    </row>
    <row r="851" spans="2:11" x14ac:dyDescent="0.25">
      <c r="B851" s="5">
        <v>43869</v>
      </c>
      <c r="C851">
        <v>86657720075</v>
      </c>
      <c r="D851" s="6">
        <v>641</v>
      </c>
      <c r="E851" s="5">
        <v>43899</v>
      </c>
      <c r="F851" s="5">
        <v>43899</v>
      </c>
      <c r="G851" s="7" t="s">
        <v>7</v>
      </c>
      <c r="H85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51">
        <f>MONTH(TBVendas[[#This Row],[Data da Venda]])</f>
        <v>2</v>
      </c>
      <c r="J851">
        <f>YEAR(TBVendas[[#This Row],[Data da Venda]])</f>
        <v>2020</v>
      </c>
      <c r="K851" t="str">
        <f>IF(TBVendas[[#This Row],[Data da Venda]]=TBVendas[[#This Row],[Data do Pagamento]], "Sim","Não")</f>
        <v>Não</v>
      </c>
    </row>
    <row r="852" spans="2:11" x14ac:dyDescent="0.25">
      <c r="B852" s="5">
        <v>43870</v>
      </c>
      <c r="C852">
        <v>86657720186</v>
      </c>
      <c r="D852" s="6">
        <v>922</v>
      </c>
      <c r="E852" s="5">
        <v>43930</v>
      </c>
      <c r="F852" s="5">
        <v>43968</v>
      </c>
      <c r="G852" s="7" t="s">
        <v>7</v>
      </c>
      <c r="H852">
        <f ca="1">IF(TBVendas[[#This Row],[Data do Pagamento]]-TBVendas[[#This Row],[Data do Vencimento]]&gt;=0,TBVendas[[#This Row],[Data do Pagamento]]-TBVendas[[#This Row],[Data do Vencimento]],TODAY()-TBVendas[[#This Row],[Data do Vencimento]])</f>
        <v>38</v>
      </c>
      <c r="I852">
        <f>MONTH(TBVendas[[#This Row],[Data da Venda]])</f>
        <v>2</v>
      </c>
      <c r="J852">
        <f>YEAR(TBVendas[[#This Row],[Data da Venda]])</f>
        <v>2020</v>
      </c>
      <c r="K852" t="str">
        <f>IF(TBVendas[[#This Row],[Data da Venda]]=TBVendas[[#This Row],[Data do Pagamento]], "Sim","Não")</f>
        <v>Não</v>
      </c>
    </row>
    <row r="853" spans="2:11" x14ac:dyDescent="0.25">
      <c r="B853" s="5">
        <v>43870</v>
      </c>
      <c r="C853">
        <v>86657720254</v>
      </c>
      <c r="D853" s="6">
        <v>1388</v>
      </c>
      <c r="E853" s="5">
        <v>43930</v>
      </c>
      <c r="F853" s="5">
        <v>43949</v>
      </c>
      <c r="G853" s="7" t="s">
        <v>7</v>
      </c>
      <c r="H853">
        <f ca="1">IF(TBVendas[[#This Row],[Data do Pagamento]]-TBVendas[[#This Row],[Data do Vencimento]]&gt;=0,TBVendas[[#This Row],[Data do Pagamento]]-TBVendas[[#This Row],[Data do Vencimento]],TODAY()-TBVendas[[#This Row],[Data do Vencimento]])</f>
        <v>19</v>
      </c>
      <c r="I853">
        <f>MONTH(TBVendas[[#This Row],[Data da Venda]])</f>
        <v>2</v>
      </c>
      <c r="J853">
        <f>YEAR(TBVendas[[#This Row],[Data da Venda]])</f>
        <v>2020</v>
      </c>
      <c r="K853" t="str">
        <f>IF(TBVendas[[#This Row],[Data da Venda]]=TBVendas[[#This Row],[Data do Pagamento]], "Sim","Não")</f>
        <v>Não</v>
      </c>
    </row>
    <row r="854" spans="2:11" x14ac:dyDescent="0.25">
      <c r="B854" s="5">
        <v>43870</v>
      </c>
      <c r="C854">
        <v>86657720225</v>
      </c>
      <c r="D854" s="6">
        <v>1155</v>
      </c>
      <c r="E854" s="5">
        <v>43930</v>
      </c>
      <c r="F854" s="5">
        <v>43930</v>
      </c>
      <c r="G854" s="7" t="s">
        <v>8</v>
      </c>
      <c r="H85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54">
        <f>MONTH(TBVendas[[#This Row],[Data da Venda]])</f>
        <v>2</v>
      </c>
      <c r="J854">
        <f>YEAR(TBVendas[[#This Row],[Data da Venda]])</f>
        <v>2020</v>
      </c>
      <c r="K854" t="str">
        <f>IF(TBVendas[[#This Row],[Data da Venda]]=TBVendas[[#This Row],[Data do Pagamento]], "Sim","Não")</f>
        <v>Não</v>
      </c>
    </row>
    <row r="855" spans="2:11" x14ac:dyDescent="0.25">
      <c r="B855" s="5">
        <v>43870</v>
      </c>
      <c r="C855">
        <v>86657720222</v>
      </c>
      <c r="D855" s="6">
        <v>819</v>
      </c>
      <c r="E855" s="5">
        <v>43930</v>
      </c>
      <c r="F855" s="5">
        <v>43930</v>
      </c>
      <c r="G855" s="7" t="s">
        <v>9</v>
      </c>
      <c r="H85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55">
        <f>MONTH(TBVendas[[#This Row],[Data da Venda]])</f>
        <v>2</v>
      </c>
      <c r="J855">
        <f>YEAR(TBVendas[[#This Row],[Data da Venda]])</f>
        <v>2020</v>
      </c>
      <c r="K855" t="str">
        <f>IF(TBVendas[[#This Row],[Data da Venda]]=TBVendas[[#This Row],[Data do Pagamento]], "Sim","Não")</f>
        <v>Não</v>
      </c>
    </row>
    <row r="856" spans="2:11" x14ac:dyDescent="0.25">
      <c r="B856" s="5">
        <v>43871</v>
      </c>
      <c r="C856">
        <v>86657720199</v>
      </c>
      <c r="D856" s="6">
        <v>507</v>
      </c>
      <c r="E856" s="5">
        <v>43901</v>
      </c>
      <c r="F856" s="5">
        <v>43901</v>
      </c>
      <c r="G856" s="7" t="s">
        <v>9</v>
      </c>
      <c r="H85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56">
        <f>MONTH(TBVendas[[#This Row],[Data da Venda]])</f>
        <v>2</v>
      </c>
      <c r="J856">
        <f>YEAR(TBVendas[[#This Row],[Data da Venda]])</f>
        <v>2020</v>
      </c>
      <c r="K856" t="str">
        <f>IF(TBVendas[[#This Row],[Data da Venda]]=TBVendas[[#This Row],[Data do Pagamento]], "Sim","Não")</f>
        <v>Não</v>
      </c>
    </row>
    <row r="857" spans="2:11" x14ac:dyDescent="0.25">
      <c r="B857" s="5">
        <v>43871</v>
      </c>
      <c r="C857">
        <v>86657720207</v>
      </c>
      <c r="D857" s="6">
        <v>413</v>
      </c>
      <c r="E857" s="5">
        <v>43931</v>
      </c>
      <c r="F857" s="5">
        <v>43931</v>
      </c>
      <c r="G857" s="7" t="s">
        <v>8</v>
      </c>
      <c r="H85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57">
        <f>MONTH(TBVendas[[#This Row],[Data da Venda]])</f>
        <v>2</v>
      </c>
      <c r="J857">
        <f>YEAR(TBVendas[[#This Row],[Data da Venda]])</f>
        <v>2020</v>
      </c>
      <c r="K857" t="str">
        <f>IF(TBVendas[[#This Row],[Data da Venda]]=TBVendas[[#This Row],[Data do Pagamento]], "Sim","Não")</f>
        <v>Não</v>
      </c>
    </row>
    <row r="858" spans="2:11" x14ac:dyDescent="0.25">
      <c r="B858" s="5">
        <v>43871</v>
      </c>
      <c r="C858">
        <v>86657720180</v>
      </c>
      <c r="D858" s="6">
        <v>386</v>
      </c>
      <c r="E858" s="5">
        <v>43931</v>
      </c>
      <c r="F858" s="5">
        <v>43931</v>
      </c>
      <c r="G858" s="7" t="s">
        <v>9</v>
      </c>
      <c r="H85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58">
        <f>MONTH(TBVendas[[#This Row],[Data da Venda]])</f>
        <v>2</v>
      </c>
      <c r="J858">
        <f>YEAR(TBVendas[[#This Row],[Data da Venda]])</f>
        <v>2020</v>
      </c>
      <c r="K858" t="str">
        <f>IF(TBVendas[[#This Row],[Data da Venda]]=TBVendas[[#This Row],[Data do Pagamento]], "Sim","Não")</f>
        <v>Não</v>
      </c>
    </row>
    <row r="859" spans="2:11" x14ac:dyDescent="0.25">
      <c r="B859" s="5">
        <v>43872</v>
      </c>
      <c r="C859">
        <v>86657720051</v>
      </c>
      <c r="D859" s="6">
        <v>1434</v>
      </c>
      <c r="E859" s="5">
        <v>43932</v>
      </c>
      <c r="F859" s="5">
        <v>43932</v>
      </c>
      <c r="G859" s="7" t="s">
        <v>7</v>
      </c>
      <c r="H85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59">
        <f>MONTH(TBVendas[[#This Row],[Data da Venda]])</f>
        <v>2</v>
      </c>
      <c r="J859">
        <f>YEAR(TBVendas[[#This Row],[Data da Venda]])</f>
        <v>2020</v>
      </c>
      <c r="K859" t="str">
        <f>IF(TBVendas[[#This Row],[Data da Venda]]=TBVendas[[#This Row],[Data do Pagamento]], "Sim","Não")</f>
        <v>Não</v>
      </c>
    </row>
    <row r="860" spans="2:11" x14ac:dyDescent="0.25">
      <c r="B860" s="5">
        <v>43873</v>
      </c>
      <c r="C860">
        <v>86657720163</v>
      </c>
      <c r="D860" s="6">
        <v>875</v>
      </c>
      <c r="E860" s="5">
        <v>43933</v>
      </c>
      <c r="F860" s="5">
        <v>43969</v>
      </c>
      <c r="G860" s="7" t="s">
        <v>7</v>
      </c>
      <c r="H860">
        <f ca="1">IF(TBVendas[[#This Row],[Data do Pagamento]]-TBVendas[[#This Row],[Data do Vencimento]]&gt;=0,TBVendas[[#This Row],[Data do Pagamento]]-TBVendas[[#This Row],[Data do Vencimento]],TODAY()-TBVendas[[#This Row],[Data do Vencimento]])</f>
        <v>36</v>
      </c>
      <c r="I860">
        <f>MONTH(TBVendas[[#This Row],[Data da Venda]])</f>
        <v>2</v>
      </c>
      <c r="J860">
        <f>YEAR(TBVendas[[#This Row],[Data da Venda]])</f>
        <v>2020</v>
      </c>
      <c r="K860" t="str">
        <f>IF(TBVendas[[#This Row],[Data da Venda]]=TBVendas[[#This Row],[Data do Pagamento]], "Sim","Não")</f>
        <v>Não</v>
      </c>
    </row>
    <row r="861" spans="2:11" x14ac:dyDescent="0.25">
      <c r="B861" s="5">
        <v>43876</v>
      </c>
      <c r="C861">
        <v>86657720218</v>
      </c>
      <c r="D861" s="6">
        <v>108</v>
      </c>
      <c r="E861" s="5">
        <v>43906</v>
      </c>
      <c r="F861" s="5">
        <v>43906</v>
      </c>
      <c r="G861" s="7" t="s">
        <v>7</v>
      </c>
      <c r="H86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61">
        <f>MONTH(TBVendas[[#This Row],[Data da Venda]])</f>
        <v>2</v>
      </c>
      <c r="J861">
        <f>YEAR(TBVendas[[#This Row],[Data da Venda]])</f>
        <v>2020</v>
      </c>
      <c r="K861" t="str">
        <f>IF(TBVendas[[#This Row],[Data da Venda]]=TBVendas[[#This Row],[Data do Pagamento]], "Sim","Não")</f>
        <v>Não</v>
      </c>
    </row>
    <row r="862" spans="2:11" x14ac:dyDescent="0.25">
      <c r="B862" s="5">
        <v>43876</v>
      </c>
      <c r="C862">
        <v>86657720240</v>
      </c>
      <c r="D862" s="6">
        <v>532</v>
      </c>
      <c r="E862" s="5">
        <v>43936</v>
      </c>
      <c r="F862" s="5">
        <v>43936</v>
      </c>
      <c r="G862" s="7" t="s">
        <v>8</v>
      </c>
      <c r="H86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62">
        <f>MONTH(TBVendas[[#This Row],[Data da Venda]])</f>
        <v>2</v>
      </c>
      <c r="J862">
        <f>YEAR(TBVendas[[#This Row],[Data da Venda]])</f>
        <v>2020</v>
      </c>
      <c r="K862" t="str">
        <f>IF(TBVendas[[#This Row],[Data da Venda]]=TBVendas[[#This Row],[Data do Pagamento]], "Sim","Não")</f>
        <v>Não</v>
      </c>
    </row>
    <row r="863" spans="2:11" x14ac:dyDescent="0.25">
      <c r="B863" s="5">
        <v>43876</v>
      </c>
      <c r="C863">
        <v>86657720181</v>
      </c>
      <c r="D863" s="6">
        <v>509</v>
      </c>
      <c r="E863" s="5">
        <v>43936</v>
      </c>
      <c r="F863" s="5">
        <v>43973</v>
      </c>
      <c r="G863" s="7" t="s">
        <v>7</v>
      </c>
      <c r="H863">
        <f ca="1">IF(TBVendas[[#This Row],[Data do Pagamento]]-TBVendas[[#This Row],[Data do Vencimento]]&gt;=0,TBVendas[[#This Row],[Data do Pagamento]]-TBVendas[[#This Row],[Data do Vencimento]],TODAY()-TBVendas[[#This Row],[Data do Vencimento]])</f>
        <v>37</v>
      </c>
      <c r="I863">
        <f>MONTH(TBVendas[[#This Row],[Data da Venda]])</f>
        <v>2</v>
      </c>
      <c r="J863">
        <f>YEAR(TBVendas[[#This Row],[Data da Venda]])</f>
        <v>2020</v>
      </c>
      <c r="K863" t="str">
        <f>IF(TBVendas[[#This Row],[Data da Venda]]=TBVendas[[#This Row],[Data do Pagamento]], "Sim","Não")</f>
        <v>Não</v>
      </c>
    </row>
    <row r="864" spans="2:11" x14ac:dyDescent="0.25">
      <c r="B864" s="5">
        <v>43877</v>
      </c>
      <c r="C864">
        <v>86657720099</v>
      </c>
      <c r="D864" s="6">
        <v>807</v>
      </c>
      <c r="E864" s="5">
        <v>43907</v>
      </c>
      <c r="F864" s="5">
        <v>43907</v>
      </c>
      <c r="G864" s="7" t="s">
        <v>8</v>
      </c>
      <c r="H86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64">
        <f>MONTH(TBVendas[[#This Row],[Data da Venda]])</f>
        <v>2</v>
      </c>
      <c r="J864">
        <f>YEAR(TBVendas[[#This Row],[Data da Venda]])</f>
        <v>2020</v>
      </c>
      <c r="K864" t="str">
        <f>IF(TBVendas[[#This Row],[Data da Venda]]=TBVendas[[#This Row],[Data do Pagamento]], "Sim","Não")</f>
        <v>Não</v>
      </c>
    </row>
    <row r="865" spans="2:11" x14ac:dyDescent="0.25">
      <c r="B865" s="5">
        <v>43877</v>
      </c>
      <c r="C865">
        <v>86657720159</v>
      </c>
      <c r="D865" s="6">
        <v>897</v>
      </c>
      <c r="E865" s="5">
        <v>43937</v>
      </c>
      <c r="F865" s="5">
        <v>43937</v>
      </c>
      <c r="G865" s="7" t="s">
        <v>8</v>
      </c>
      <c r="H86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65">
        <f>MONTH(TBVendas[[#This Row],[Data da Venda]])</f>
        <v>2</v>
      </c>
      <c r="J865">
        <f>YEAR(TBVendas[[#This Row],[Data da Venda]])</f>
        <v>2020</v>
      </c>
      <c r="K865" t="str">
        <f>IF(TBVendas[[#This Row],[Data da Venda]]=TBVendas[[#This Row],[Data do Pagamento]], "Sim","Não")</f>
        <v>Não</v>
      </c>
    </row>
    <row r="866" spans="2:11" x14ac:dyDescent="0.25">
      <c r="B866" s="5">
        <v>43878</v>
      </c>
      <c r="C866">
        <v>86657720183</v>
      </c>
      <c r="D866" s="6">
        <v>1407</v>
      </c>
      <c r="E866" s="5">
        <v>43908</v>
      </c>
      <c r="F866" s="5">
        <v>43908</v>
      </c>
      <c r="G866" s="7" t="s">
        <v>8</v>
      </c>
      <c r="H86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66">
        <f>MONTH(TBVendas[[#This Row],[Data da Venda]])</f>
        <v>2</v>
      </c>
      <c r="J866">
        <f>YEAR(TBVendas[[#This Row],[Data da Venda]])</f>
        <v>2020</v>
      </c>
      <c r="K866" t="str">
        <f>IF(TBVendas[[#This Row],[Data da Venda]]=TBVendas[[#This Row],[Data do Pagamento]], "Sim","Não")</f>
        <v>Não</v>
      </c>
    </row>
    <row r="867" spans="2:11" x14ac:dyDescent="0.25">
      <c r="B867" s="5">
        <v>43878</v>
      </c>
      <c r="C867">
        <v>86657720090</v>
      </c>
      <c r="D867" s="6">
        <v>622</v>
      </c>
      <c r="E867" s="5">
        <v>43938</v>
      </c>
      <c r="F867" s="5">
        <v>43947</v>
      </c>
      <c r="G867" s="7" t="s">
        <v>7</v>
      </c>
      <c r="H867">
        <f ca="1">IF(TBVendas[[#This Row],[Data do Pagamento]]-TBVendas[[#This Row],[Data do Vencimento]]&gt;=0,TBVendas[[#This Row],[Data do Pagamento]]-TBVendas[[#This Row],[Data do Vencimento]],TODAY()-TBVendas[[#This Row],[Data do Vencimento]])</f>
        <v>9</v>
      </c>
      <c r="I867">
        <f>MONTH(TBVendas[[#This Row],[Data da Venda]])</f>
        <v>2</v>
      </c>
      <c r="J867">
        <f>YEAR(TBVendas[[#This Row],[Data da Venda]])</f>
        <v>2020</v>
      </c>
      <c r="K867" t="str">
        <f>IF(TBVendas[[#This Row],[Data da Venda]]=TBVendas[[#This Row],[Data do Pagamento]], "Sim","Não")</f>
        <v>Não</v>
      </c>
    </row>
    <row r="868" spans="2:11" x14ac:dyDescent="0.25">
      <c r="B868" s="5">
        <v>43879</v>
      </c>
      <c r="C868">
        <v>86657720086</v>
      </c>
      <c r="D868" s="6">
        <v>971</v>
      </c>
      <c r="E868" s="5">
        <v>43939</v>
      </c>
      <c r="F868" s="5">
        <v>43939</v>
      </c>
      <c r="G868" s="7" t="s">
        <v>9</v>
      </c>
      <c r="H86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68">
        <f>MONTH(TBVendas[[#This Row],[Data da Venda]])</f>
        <v>2</v>
      </c>
      <c r="J868">
        <f>YEAR(TBVendas[[#This Row],[Data da Venda]])</f>
        <v>2020</v>
      </c>
      <c r="K868" t="str">
        <f>IF(TBVendas[[#This Row],[Data da Venda]]=TBVendas[[#This Row],[Data do Pagamento]], "Sim","Não")</f>
        <v>Não</v>
      </c>
    </row>
    <row r="869" spans="2:11" x14ac:dyDescent="0.25">
      <c r="B869" s="5">
        <v>43880</v>
      </c>
      <c r="C869">
        <v>86657720055</v>
      </c>
      <c r="D869" s="6">
        <v>1446</v>
      </c>
      <c r="E869" s="5">
        <v>43880</v>
      </c>
      <c r="F869" s="5">
        <v>43880</v>
      </c>
      <c r="G869" s="7" t="s">
        <v>7</v>
      </c>
      <c r="H86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69">
        <f>MONTH(TBVendas[[#This Row],[Data da Venda]])</f>
        <v>2</v>
      </c>
      <c r="J869">
        <f>YEAR(TBVendas[[#This Row],[Data da Venda]])</f>
        <v>2020</v>
      </c>
      <c r="K869" t="str">
        <f>IF(TBVendas[[#This Row],[Data da Venda]]=TBVendas[[#This Row],[Data do Pagamento]], "Sim","Não")</f>
        <v>Sim</v>
      </c>
    </row>
    <row r="870" spans="2:11" x14ac:dyDescent="0.25">
      <c r="B870" s="5">
        <v>43881</v>
      </c>
      <c r="C870">
        <v>86657720153</v>
      </c>
      <c r="D870" s="6">
        <v>1146</v>
      </c>
      <c r="E870" s="5">
        <v>43941</v>
      </c>
      <c r="F870" s="5">
        <v>43941</v>
      </c>
      <c r="G870" s="7" t="s">
        <v>8</v>
      </c>
      <c r="H87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70">
        <f>MONTH(TBVendas[[#This Row],[Data da Venda]])</f>
        <v>2</v>
      </c>
      <c r="J870">
        <f>YEAR(TBVendas[[#This Row],[Data da Venda]])</f>
        <v>2020</v>
      </c>
      <c r="K870" t="str">
        <f>IF(TBVendas[[#This Row],[Data da Venda]]=TBVendas[[#This Row],[Data do Pagamento]], "Sim","Não")</f>
        <v>Não</v>
      </c>
    </row>
    <row r="871" spans="2:11" x14ac:dyDescent="0.25">
      <c r="B871" s="5">
        <v>43882</v>
      </c>
      <c r="C871">
        <v>86657720238</v>
      </c>
      <c r="D871" s="6">
        <v>178</v>
      </c>
      <c r="E871" s="5">
        <v>43912</v>
      </c>
      <c r="F871" s="5">
        <v>43943</v>
      </c>
      <c r="G871" s="7" t="s">
        <v>9</v>
      </c>
      <c r="H871">
        <f ca="1">IF(TBVendas[[#This Row],[Data do Pagamento]]-TBVendas[[#This Row],[Data do Vencimento]]&gt;=0,TBVendas[[#This Row],[Data do Pagamento]]-TBVendas[[#This Row],[Data do Vencimento]],TODAY()-TBVendas[[#This Row],[Data do Vencimento]])</f>
        <v>31</v>
      </c>
      <c r="I871">
        <f>MONTH(TBVendas[[#This Row],[Data da Venda]])</f>
        <v>2</v>
      </c>
      <c r="J871">
        <f>YEAR(TBVendas[[#This Row],[Data da Venda]])</f>
        <v>2020</v>
      </c>
      <c r="K871" t="str">
        <f>IF(TBVendas[[#This Row],[Data da Venda]]=TBVendas[[#This Row],[Data do Pagamento]], "Sim","Não")</f>
        <v>Não</v>
      </c>
    </row>
    <row r="872" spans="2:11" x14ac:dyDescent="0.25">
      <c r="B872" s="5">
        <v>43883</v>
      </c>
      <c r="C872">
        <v>86657720200</v>
      </c>
      <c r="D872" s="6">
        <v>495</v>
      </c>
      <c r="E872" s="5">
        <v>43883</v>
      </c>
      <c r="F872" s="5">
        <v>43883</v>
      </c>
      <c r="G872" s="7" t="s">
        <v>8</v>
      </c>
      <c r="H87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72">
        <f>MONTH(TBVendas[[#This Row],[Data da Venda]])</f>
        <v>2</v>
      </c>
      <c r="J872">
        <f>YEAR(TBVendas[[#This Row],[Data da Venda]])</f>
        <v>2020</v>
      </c>
      <c r="K872" t="str">
        <f>IF(TBVendas[[#This Row],[Data da Venda]]=TBVendas[[#This Row],[Data do Pagamento]], "Sim","Não")</f>
        <v>Sim</v>
      </c>
    </row>
    <row r="873" spans="2:11" x14ac:dyDescent="0.25">
      <c r="B873" s="5">
        <v>43883</v>
      </c>
      <c r="C873">
        <v>86657720114</v>
      </c>
      <c r="D873" s="6">
        <v>72</v>
      </c>
      <c r="E873" s="5">
        <v>43913</v>
      </c>
      <c r="F873" s="5">
        <v>43947</v>
      </c>
      <c r="G873" s="7" t="s">
        <v>8</v>
      </c>
      <c r="H873">
        <f ca="1">IF(TBVendas[[#This Row],[Data do Pagamento]]-TBVendas[[#This Row],[Data do Vencimento]]&gt;=0,TBVendas[[#This Row],[Data do Pagamento]]-TBVendas[[#This Row],[Data do Vencimento]],TODAY()-TBVendas[[#This Row],[Data do Vencimento]])</f>
        <v>34</v>
      </c>
      <c r="I873">
        <f>MONTH(TBVendas[[#This Row],[Data da Venda]])</f>
        <v>2</v>
      </c>
      <c r="J873">
        <f>YEAR(TBVendas[[#This Row],[Data da Venda]])</f>
        <v>2020</v>
      </c>
      <c r="K873" t="str">
        <f>IF(TBVendas[[#This Row],[Data da Venda]]=TBVendas[[#This Row],[Data do Pagamento]], "Sim","Não")</f>
        <v>Não</v>
      </c>
    </row>
    <row r="874" spans="2:11" x14ac:dyDescent="0.25">
      <c r="B874" s="5">
        <v>43883</v>
      </c>
      <c r="C874">
        <v>86657720254</v>
      </c>
      <c r="D874" s="6">
        <v>671</v>
      </c>
      <c r="E874" s="5">
        <v>43943</v>
      </c>
      <c r="F874" s="5">
        <v>43943</v>
      </c>
      <c r="G874" s="7" t="s">
        <v>9</v>
      </c>
      <c r="H87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74">
        <f>MONTH(TBVendas[[#This Row],[Data da Venda]])</f>
        <v>2</v>
      </c>
      <c r="J874">
        <f>YEAR(TBVendas[[#This Row],[Data da Venda]])</f>
        <v>2020</v>
      </c>
      <c r="K874" t="str">
        <f>IF(TBVendas[[#This Row],[Data da Venda]]=TBVendas[[#This Row],[Data do Pagamento]], "Sim","Não")</f>
        <v>Não</v>
      </c>
    </row>
    <row r="875" spans="2:11" x14ac:dyDescent="0.25">
      <c r="B875" s="5">
        <v>43883</v>
      </c>
      <c r="C875">
        <v>86657720192</v>
      </c>
      <c r="D875" s="6">
        <v>1235</v>
      </c>
      <c r="E875" s="5">
        <v>43943</v>
      </c>
      <c r="F875" s="5">
        <v>43965</v>
      </c>
      <c r="G875" s="7" t="s">
        <v>7</v>
      </c>
      <c r="H875">
        <f ca="1">IF(TBVendas[[#This Row],[Data do Pagamento]]-TBVendas[[#This Row],[Data do Vencimento]]&gt;=0,TBVendas[[#This Row],[Data do Pagamento]]-TBVendas[[#This Row],[Data do Vencimento]],TODAY()-TBVendas[[#This Row],[Data do Vencimento]])</f>
        <v>22</v>
      </c>
      <c r="I875">
        <f>MONTH(TBVendas[[#This Row],[Data da Venda]])</f>
        <v>2</v>
      </c>
      <c r="J875">
        <f>YEAR(TBVendas[[#This Row],[Data da Venda]])</f>
        <v>2020</v>
      </c>
      <c r="K875" t="str">
        <f>IF(TBVendas[[#This Row],[Data da Venda]]=TBVendas[[#This Row],[Data do Pagamento]], "Sim","Não")</f>
        <v>Não</v>
      </c>
    </row>
    <row r="876" spans="2:11" x14ac:dyDescent="0.25">
      <c r="B876" s="5">
        <v>43885</v>
      </c>
      <c r="C876">
        <v>86657720172</v>
      </c>
      <c r="D876" s="6">
        <v>1380</v>
      </c>
      <c r="E876" s="5">
        <v>43915</v>
      </c>
      <c r="F876" s="5">
        <v>43949</v>
      </c>
      <c r="G876" s="7" t="s">
        <v>9</v>
      </c>
      <c r="H876">
        <f ca="1">IF(TBVendas[[#This Row],[Data do Pagamento]]-TBVendas[[#This Row],[Data do Vencimento]]&gt;=0,TBVendas[[#This Row],[Data do Pagamento]]-TBVendas[[#This Row],[Data do Vencimento]],TODAY()-TBVendas[[#This Row],[Data do Vencimento]])</f>
        <v>34</v>
      </c>
      <c r="I876">
        <f>MONTH(TBVendas[[#This Row],[Data da Venda]])</f>
        <v>2</v>
      </c>
      <c r="J876">
        <f>YEAR(TBVendas[[#This Row],[Data da Venda]])</f>
        <v>2020</v>
      </c>
      <c r="K876" t="str">
        <f>IF(TBVendas[[#This Row],[Data da Venda]]=TBVendas[[#This Row],[Data do Pagamento]], "Sim","Não")</f>
        <v>Não</v>
      </c>
    </row>
    <row r="877" spans="2:11" x14ac:dyDescent="0.25">
      <c r="B877" s="5">
        <v>43886</v>
      </c>
      <c r="C877">
        <v>86657720116</v>
      </c>
      <c r="D877" s="6">
        <v>476</v>
      </c>
      <c r="E877" s="5">
        <v>43916</v>
      </c>
      <c r="F877" s="5">
        <v>43916</v>
      </c>
      <c r="G877" s="7" t="s">
        <v>8</v>
      </c>
      <c r="H87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77">
        <f>MONTH(TBVendas[[#This Row],[Data da Venda]])</f>
        <v>2</v>
      </c>
      <c r="J877">
        <f>YEAR(TBVendas[[#This Row],[Data da Venda]])</f>
        <v>2020</v>
      </c>
      <c r="K877" t="str">
        <f>IF(TBVendas[[#This Row],[Data da Venda]]=TBVendas[[#This Row],[Data do Pagamento]], "Sim","Não")</f>
        <v>Não</v>
      </c>
    </row>
    <row r="878" spans="2:11" x14ac:dyDescent="0.25">
      <c r="B878" s="5">
        <v>43888</v>
      </c>
      <c r="C878">
        <v>86657720092</v>
      </c>
      <c r="D878" s="6">
        <v>157</v>
      </c>
      <c r="E878" s="5">
        <v>43918</v>
      </c>
      <c r="F878" s="5">
        <v>43932</v>
      </c>
      <c r="G878" s="7" t="s">
        <v>7</v>
      </c>
      <c r="H878">
        <f ca="1">IF(TBVendas[[#This Row],[Data do Pagamento]]-TBVendas[[#This Row],[Data do Vencimento]]&gt;=0,TBVendas[[#This Row],[Data do Pagamento]]-TBVendas[[#This Row],[Data do Vencimento]],TODAY()-TBVendas[[#This Row],[Data do Vencimento]])</f>
        <v>14</v>
      </c>
      <c r="I878">
        <f>MONTH(TBVendas[[#This Row],[Data da Venda]])</f>
        <v>2</v>
      </c>
      <c r="J878">
        <f>YEAR(TBVendas[[#This Row],[Data da Venda]])</f>
        <v>2020</v>
      </c>
      <c r="K878" t="str">
        <f>IF(TBVendas[[#This Row],[Data da Venda]]=TBVendas[[#This Row],[Data do Pagamento]], "Sim","Não")</f>
        <v>Não</v>
      </c>
    </row>
    <row r="879" spans="2:11" x14ac:dyDescent="0.25">
      <c r="B879" s="5">
        <v>43888</v>
      </c>
      <c r="C879">
        <v>86657720198</v>
      </c>
      <c r="D879" s="6">
        <v>648</v>
      </c>
      <c r="E879" s="5">
        <v>43948</v>
      </c>
      <c r="F879" s="5">
        <v>43948</v>
      </c>
      <c r="G879" s="7" t="s">
        <v>9</v>
      </c>
      <c r="H87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79">
        <f>MONTH(TBVendas[[#This Row],[Data da Venda]])</f>
        <v>2</v>
      </c>
      <c r="J879">
        <f>YEAR(TBVendas[[#This Row],[Data da Venda]])</f>
        <v>2020</v>
      </c>
      <c r="K879" t="str">
        <f>IF(TBVendas[[#This Row],[Data da Venda]]=TBVendas[[#This Row],[Data do Pagamento]], "Sim","Não")</f>
        <v>Não</v>
      </c>
    </row>
    <row r="880" spans="2:11" x14ac:dyDescent="0.25">
      <c r="B880" s="5">
        <v>43888</v>
      </c>
      <c r="C880">
        <v>86657720242</v>
      </c>
      <c r="D880" s="6">
        <v>1369</v>
      </c>
      <c r="E880" s="5">
        <v>43978</v>
      </c>
      <c r="F880" s="5">
        <v>43978</v>
      </c>
      <c r="G880" s="7" t="s">
        <v>7</v>
      </c>
      <c r="H88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80">
        <f>MONTH(TBVendas[[#This Row],[Data da Venda]])</f>
        <v>2</v>
      </c>
      <c r="J880">
        <f>YEAR(TBVendas[[#This Row],[Data da Venda]])</f>
        <v>2020</v>
      </c>
      <c r="K880" t="str">
        <f>IF(TBVendas[[#This Row],[Data da Venda]]=TBVendas[[#This Row],[Data do Pagamento]], "Sim","Não")</f>
        <v>Não</v>
      </c>
    </row>
    <row r="881" spans="2:11" x14ac:dyDescent="0.25">
      <c r="B881" s="5">
        <v>43889</v>
      </c>
      <c r="C881">
        <v>86657720070</v>
      </c>
      <c r="D881" s="6">
        <v>1119</v>
      </c>
      <c r="E881" s="5">
        <v>43919</v>
      </c>
      <c r="F881" s="5">
        <v>43943</v>
      </c>
      <c r="G881" s="7" t="s">
        <v>8</v>
      </c>
      <c r="H881">
        <f ca="1">IF(TBVendas[[#This Row],[Data do Pagamento]]-TBVendas[[#This Row],[Data do Vencimento]]&gt;=0,TBVendas[[#This Row],[Data do Pagamento]]-TBVendas[[#This Row],[Data do Vencimento]],TODAY()-TBVendas[[#This Row],[Data do Vencimento]])</f>
        <v>24</v>
      </c>
      <c r="I881">
        <f>MONTH(TBVendas[[#This Row],[Data da Venda]])</f>
        <v>2</v>
      </c>
      <c r="J881">
        <f>YEAR(TBVendas[[#This Row],[Data da Venda]])</f>
        <v>2020</v>
      </c>
      <c r="K881" t="str">
        <f>IF(TBVendas[[#This Row],[Data da Venda]]=TBVendas[[#This Row],[Data do Pagamento]], "Sim","Não")</f>
        <v>Não</v>
      </c>
    </row>
    <row r="882" spans="2:11" x14ac:dyDescent="0.25">
      <c r="B882" s="5">
        <v>43889</v>
      </c>
      <c r="C882">
        <v>86657720091</v>
      </c>
      <c r="D882" s="6">
        <v>1437</v>
      </c>
      <c r="E882" s="5">
        <v>43949</v>
      </c>
      <c r="F882" s="5">
        <v>43949</v>
      </c>
      <c r="G882" s="7" t="s">
        <v>9</v>
      </c>
      <c r="H88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82">
        <f>MONTH(TBVendas[[#This Row],[Data da Venda]])</f>
        <v>2</v>
      </c>
      <c r="J882">
        <f>YEAR(TBVendas[[#This Row],[Data da Venda]])</f>
        <v>2020</v>
      </c>
      <c r="K882" t="str">
        <f>IF(TBVendas[[#This Row],[Data da Venda]]=TBVendas[[#This Row],[Data do Pagamento]], "Sim","Não")</f>
        <v>Não</v>
      </c>
    </row>
    <row r="883" spans="2:11" x14ac:dyDescent="0.25">
      <c r="B883" s="5">
        <v>43890</v>
      </c>
      <c r="C883">
        <v>86657720116</v>
      </c>
      <c r="D883" s="6">
        <v>63</v>
      </c>
      <c r="E883" s="5">
        <v>43920</v>
      </c>
      <c r="F883" s="5">
        <v>43955</v>
      </c>
      <c r="G883" s="7" t="s">
        <v>8</v>
      </c>
      <c r="H883">
        <f ca="1">IF(TBVendas[[#This Row],[Data do Pagamento]]-TBVendas[[#This Row],[Data do Vencimento]]&gt;=0,TBVendas[[#This Row],[Data do Pagamento]]-TBVendas[[#This Row],[Data do Vencimento]],TODAY()-TBVendas[[#This Row],[Data do Vencimento]])</f>
        <v>35</v>
      </c>
      <c r="I883">
        <f>MONTH(TBVendas[[#This Row],[Data da Venda]])</f>
        <v>2</v>
      </c>
      <c r="J883">
        <f>YEAR(TBVendas[[#This Row],[Data da Venda]])</f>
        <v>2020</v>
      </c>
      <c r="K883" t="str">
        <f>IF(TBVendas[[#This Row],[Data da Venda]]=TBVendas[[#This Row],[Data do Pagamento]], "Sim","Não")</f>
        <v>Não</v>
      </c>
    </row>
    <row r="884" spans="2:11" x14ac:dyDescent="0.25">
      <c r="B884" s="5">
        <v>43891</v>
      </c>
      <c r="C884">
        <v>86657720074</v>
      </c>
      <c r="D884" s="6">
        <v>527</v>
      </c>
      <c r="E884" s="5">
        <v>43921</v>
      </c>
      <c r="F884" s="5">
        <v>43921</v>
      </c>
      <c r="G884" s="7" t="s">
        <v>8</v>
      </c>
      <c r="H88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84">
        <f>MONTH(TBVendas[[#This Row],[Data da Venda]])</f>
        <v>3</v>
      </c>
      <c r="J884">
        <f>YEAR(TBVendas[[#This Row],[Data da Venda]])</f>
        <v>2020</v>
      </c>
      <c r="K884" t="str">
        <f>IF(TBVendas[[#This Row],[Data da Venda]]=TBVendas[[#This Row],[Data do Pagamento]], "Sim","Não")</f>
        <v>Não</v>
      </c>
    </row>
    <row r="885" spans="2:11" x14ac:dyDescent="0.25">
      <c r="B885" s="5">
        <v>43892</v>
      </c>
      <c r="C885">
        <v>86657720103</v>
      </c>
      <c r="D885" s="6">
        <v>477</v>
      </c>
      <c r="E885" s="5">
        <v>43892</v>
      </c>
      <c r="F885" s="5">
        <v>43892</v>
      </c>
      <c r="G885" s="7" t="s">
        <v>7</v>
      </c>
      <c r="H88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85">
        <f>MONTH(TBVendas[[#This Row],[Data da Venda]])</f>
        <v>3</v>
      </c>
      <c r="J885">
        <f>YEAR(TBVendas[[#This Row],[Data da Venda]])</f>
        <v>2020</v>
      </c>
      <c r="K885" t="str">
        <f>IF(TBVendas[[#This Row],[Data da Venda]]=TBVendas[[#This Row],[Data do Pagamento]], "Sim","Não")</f>
        <v>Sim</v>
      </c>
    </row>
    <row r="886" spans="2:11" x14ac:dyDescent="0.25">
      <c r="B886" s="5">
        <v>43893</v>
      </c>
      <c r="C886">
        <v>86657720094</v>
      </c>
      <c r="D886" s="6">
        <v>818</v>
      </c>
      <c r="E886" s="5">
        <v>43923</v>
      </c>
      <c r="F886" s="5">
        <v>43923</v>
      </c>
      <c r="G886" s="7" t="s">
        <v>9</v>
      </c>
      <c r="H88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86">
        <f>MONTH(TBVendas[[#This Row],[Data da Venda]])</f>
        <v>3</v>
      </c>
      <c r="J886">
        <f>YEAR(TBVendas[[#This Row],[Data da Venda]])</f>
        <v>2020</v>
      </c>
      <c r="K886" t="str">
        <f>IF(TBVendas[[#This Row],[Data da Venda]]=TBVendas[[#This Row],[Data do Pagamento]], "Sim","Não")</f>
        <v>Não</v>
      </c>
    </row>
    <row r="887" spans="2:11" x14ac:dyDescent="0.25">
      <c r="B887" s="5">
        <v>43893</v>
      </c>
      <c r="C887">
        <v>86657720117</v>
      </c>
      <c r="D887" s="6">
        <v>355</v>
      </c>
      <c r="E887" s="5">
        <v>43923</v>
      </c>
      <c r="F887" s="5">
        <v>43958</v>
      </c>
      <c r="G887" s="7" t="s">
        <v>9</v>
      </c>
      <c r="H887">
        <f ca="1">IF(TBVendas[[#This Row],[Data do Pagamento]]-TBVendas[[#This Row],[Data do Vencimento]]&gt;=0,TBVendas[[#This Row],[Data do Pagamento]]-TBVendas[[#This Row],[Data do Vencimento]],TODAY()-TBVendas[[#This Row],[Data do Vencimento]])</f>
        <v>35</v>
      </c>
      <c r="I887">
        <f>MONTH(TBVendas[[#This Row],[Data da Venda]])</f>
        <v>3</v>
      </c>
      <c r="J887">
        <f>YEAR(TBVendas[[#This Row],[Data da Venda]])</f>
        <v>2020</v>
      </c>
      <c r="K887" t="str">
        <f>IF(TBVendas[[#This Row],[Data da Venda]]=TBVendas[[#This Row],[Data do Pagamento]], "Sim","Não")</f>
        <v>Não</v>
      </c>
    </row>
    <row r="888" spans="2:11" x14ac:dyDescent="0.25">
      <c r="B888" s="5">
        <v>43893</v>
      </c>
      <c r="C888">
        <v>86657720164</v>
      </c>
      <c r="D888" s="6">
        <v>144</v>
      </c>
      <c r="E888" s="5">
        <v>43953</v>
      </c>
      <c r="F888" s="5">
        <v>43953</v>
      </c>
      <c r="G888" s="7" t="s">
        <v>8</v>
      </c>
      <c r="H88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88">
        <f>MONTH(TBVendas[[#This Row],[Data da Venda]])</f>
        <v>3</v>
      </c>
      <c r="J888">
        <f>YEAR(TBVendas[[#This Row],[Data da Venda]])</f>
        <v>2020</v>
      </c>
      <c r="K888" t="str">
        <f>IF(TBVendas[[#This Row],[Data da Venda]]=TBVendas[[#This Row],[Data do Pagamento]], "Sim","Não")</f>
        <v>Não</v>
      </c>
    </row>
    <row r="889" spans="2:11" x14ac:dyDescent="0.25">
      <c r="B889" s="5">
        <v>43893</v>
      </c>
      <c r="C889">
        <v>86657720092</v>
      </c>
      <c r="D889" s="6">
        <v>419</v>
      </c>
      <c r="E889" s="5">
        <v>43953</v>
      </c>
      <c r="F889" s="5">
        <v>43953</v>
      </c>
      <c r="G889" s="7" t="s">
        <v>8</v>
      </c>
      <c r="H88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89">
        <f>MONTH(TBVendas[[#This Row],[Data da Venda]])</f>
        <v>3</v>
      </c>
      <c r="J889">
        <f>YEAR(TBVendas[[#This Row],[Data da Venda]])</f>
        <v>2020</v>
      </c>
      <c r="K889" t="str">
        <f>IF(TBVendas[[#This Row],[Data da Venda]]=TBVendas[[#This Row],[Data do Pagamento]], "Sim","Não")</f>
        <v>Não</v>
      </c>
    </row>
    <row r="890" spans="2:11" x14ac:dyDescent="0.25">
      <c r="B890" s="5">
        <v>43893</v>
      </c>
      <c r="C890">
        <v>86657720204</v>
      </c>
      <c r="D890" s="6">
        <v>1287</v>
      </c>
      <c r="E890" s="5">
        <v>43953</v>
      </c>
      <c r="F890" s="5">
        <v>43983</v>
      </c>
      <c r="G890" s="7" t="s">
        <v>9</v>
      </c>
      <c r="H890">
        <f ca="1">IF(TBVendas[[#This Row],[Data do Pagamento]]-TBVendas[[#This Row],[Data do Vencimento]]&gt;=0,TBVendas[[#This Row],[Data do Pagamento]]-TBVendas[[#This Row],[Data do Vencimento]],TODAY()-TBVendas[[#This Row],[Data do Vencimento]])</f>
        <v>30</v>
      </c>
      <c r="I890">
        <f>MONTH(TBVendas[[#This Row],[Data da Venda]])</f>
        <v>3</v>
      </c>
      <c r="J890">
        <f>YEAR(TBVendas[[#This Row],[Data da Venda]])</f>
        <v>2020</v>
      </c>
      <c r="K890" t="str">
        <f>IF(TBVendas[[#This Row],[Data da Venda]]=TBVendas[[#This Row],[Data do Pagamento]], "Sim","Não")</f>
        <v>Não</v>
      </c>
    </row>
    <row r="891" spans="2:11" x14ac:dyDescent="0.25">
      <c r="B891" s="5">
        <v>43893</v>
      </c>
      <c r="C891">
        <v>86657720198</v>
      </c>
      <c r="D891" s="6">
        <v>1383</v>
      </c>
      <c r="E891" s="5">
        <v>43953</v>
      </c>
      <c r="F891" s="5">
        <v>43991</v>
      </c>
      <c r="G891" s="7" t="s">
        <v>9</v>
      </c>
      <c r="H891">
        <f ca="1">IF(TBVendas[[#This Row],[Data do Pagamento]]-TBVendas[[#This Row],[Data do Vencimento]]&gt;=0,TBVendas[[#This Row],[Data do Pagamento]]-TBVendas[[#This Row],[Data do Vencimento]],TODAY()-TBVendas[[#This Row],[Data do Vencimento]])</f>
        <v>38</v>
      </c>
      <c r="I891">
        <f>MONTH(TBVendas[[#This Row],[Data da Venda]])</f>
        <v>3</v>
      </c>
      <c r="J891">
        <f>YEAR(TBVendas[[#This Row],[Data da Venda]])</f>
        <v>2020</v>
      </c>
      <c r="K891" t="str">
        <f>IF(TBVendas[[#This Row],[Data da Venda]]=TBVendas[[#This Row],[Data do Pagamento]], "Sim","Não")</f>
        <v>Não</v>
      </c>
    </row>
    <row r="892" spans="2:11" x14ac:dyDescent="0.25">
      <c r="B892" s="5">
        <v>43894</v>
      </c>
      <c r="C892">
        <v>86657720097</v>
      </c>
      <c r="D892" s="6">
        <v>126</v>
      </c>
      <c r="E892" s="5">
        <v>43894</v>
      </c>
      <c r="F892" s="5">
        <v>43931</v>
      </c>
      <c r="G892" s="7" t="s">
        <v>9</v>
      </c>
      <c r="H892">
        <f ca="1">IF(TBVendas[[#This Row],[Data do Pagamento]]-TBVendas[[#This Row],[Data do Vencimento]]&gt;=0,TBVendas[[#This Row],[Data do Pagamento]]-TBVendas[[#This Row],[Data do Vencimento]],TODAY()-TBVendas[[#This Row],[Data do Vencimento]])</f>
        <v>37</v>
      </c>
      <c r="I892">
        <f>MONTH(TBVendas[[#This Row],[Data da Venda]])</f>
        <v>3</v>
      </c>
      <c r="J892">
        <f>YEAR(TBVendas[[#This Row],[Data da Venda]])</f>
        <v>2020</v>
      </c>
      <c r="K892" t="str">
        <f>IF(TBVendas[[#This Row],[Data da Venda]]=TBVendas[[#This Row],[Data do Pagamento]], "Sim","Não")</f>
        <v>Não</v>
      </c>
    </row>
    <row r="893" spans="2:11" x14ac:dyDescent="0.25">
      <c r="B893" s="5">
        <v>43894</v>
      </c>
      <c r="C893">
        <v>86657720108</v>
      </c>
      <c r="D893" s="6">
        <v>60</v>
      </c>
      <c r="E893" s="5">
        <v>43894</v>
      </c>
      <c r="F893" s="5">
        <v>43894</v>
      </c>
      <c r="G893" s="7" t="s">
        <v>8</v>
      </c>
      <c r="H89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93">
        <f>MONTH(TBVendas[[#This Row],[Data da Venda]])</f>
        <v>3</v>
      </c>
      <c r="J893">
        <f>YEAR(TBVendas[[#This Row],[Data da Venda]])</f>
        <v>2020</v>
      </c>
      <c r="K893" t="str">
        <f>IF(TBVendas[[#This Row],[Data da Venda]]=TBVendas[[#This Row],[Data do Pagamento]], "Sim","Não")</f>
        <v>Sim</v>
      </c>
    </row>
    <row r="894" spans="2:11" x14ac:dyDescent="0.25">
      <c r="B894" s="5">
        <v>43894</v>
      </c>
      <c r="C894">
        <v>86657720177</v>
      </c>
      <c r="D894" s="6">
        <v>240</v>
      </c>
      <c r="E894" s="5">
        <v>43924</v>
      </c>
      <c r="F894" s="5">
        <v>43956</v>
      </c>
      <c r="G894" s="7" t="s">
        <v>9</v>
      </c>
      <c r="H894">
        <f ca="1">IF(TBVendas[[#This Row],[Data do Pagamento]]-TBVendas[[#This Row],[Data do Vencimento]]&gt;=0,TBVendas[[#This Row],[Data do Pagamento]]-TBVendas[[#This Row],[Data do Vencimento]],TODAY()-TBVendas[[#This Row],[Data do Vencimento]])</f>
        <v>32</v>
      </c>
      <c r="I894">
        <f>MONTH(TBVendas[[#This Row],[Data da Venda]])</f>
        <v>3</v>
      </c>
      <c r="J894">
        <f>YEAR(TBVendas[[#This Row],[Data da Venda]])</f>
        <v>2020</v>
      </c>
      <c r="K894" t="str">
        <f>IF(TBVendas[[#This Row],[Data da Venda]]=TBVendas[[#This Row],[Data do Pagamento]], "Sim","Não")</f>
        <v>Não</v>
      </c>
    </row>
    <row r="895" spans="2:11" x14ac:dyDescent="0.25">
      <c r="B895" s="5">
        <v>43894</v>
      </c>
      <c r="C895">
        <v>86657720083</v>
      </c>
      <c r="D895" s="6">
        <v>1484</v>
      </c>
      <c r="E895" s="5">
        <v>43984</v>
      </c>
      <c r="F895" s="5">
        <v>43984</v>
      </c>
      <c r="G895" s="7" t="s">
        <v>7</v>
      </c>
      <c r="H89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95">
        <f>MONTH(TBVendas[[#This Row],[Data da Venda]])</f>
        <v>3</v>
      </c>
      <c r="J895">
        <f>YEAR(TBVendas[[#This Row],[Data da Venda]])</f>
        <v>2020</v>
      </c>
      <c r="K895" t="str">
        <f>IF(TBVendas[[#This Row],[Data da Venda]]=TBVendas[[#This Row],[Data do Pagamento]], "Sim","Não")</f>
        <v>Não</v>
      </c>
    </row>
    <row r="896" spans="2:11" x14ac:dyDescent="0.25">
      <c r="B896" s="5">
        <v>43895</v>
      </c>
      <c r="C896">
        <v>86657720061</v>
      </c>
      <c r="D896" s="6">
        <v>1170</v>
      </c>
      <c r="E896" s="5">
        <v>43895</v>
      </c>
      <c r="F896" s="5">
        <v>43895</v>
      </c>
      <c r="G896" s="7" t="s">
        <v>9</v>
      </c>
      <c r="H89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96">
        <f>MONTH(TBVendas[[#This Row],[Data da Venda]])</f>
        <v>3</v>
      </c>
      <c r="J896">
        <f>YEAR(TBVendas[[#This Row],[Data da Venda]])</f>
        <v>2020</v>
      </c>
      <c r="K896" t="str">
        <f>IF(TBVendas[[#This Row],[Data da Venda]]=TBVendas[[#This Row],[Data do Pagamento]], "Sim","Não")</f>
        <v>Sim</v>
      </c>
    </row>
    <row r="897" spans="2:11" x14ac:dyDescent="0.25">
      <c r="B897" s="5">
        <v>43895</v>
      </c>
      <c r="C897">
        <v>86657720209</v>
      </c>
      <c r="D897" s="6">
        <v>1499</v>
      </c>
      <c r="E897" s="5">
        <v>43955</v>
      </c>
      <c r="F897" s="5">
        <v>43955</v>
      </c>
      <c r="G897" s="7" t="s">
        <v>8</v>
      </c>
      <c r="H89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97">
        <f>MONTH(TBVendas[[#This Row],[Data da Venda]])</f>
        <v>3</v>
      </c>
      <c r="J897">
        <f>YEAR(TBVendas[[#This Row],[Data da Venda]])</f>
        <v>2020</v>
      </c>
      <c r="K897" t="str">
        <f>IF(TBVendas[[#This Row],[Data da Venda]]=TBVendas[[#This Row],[Data do Pagamento]], "Sim","Não")</f>
        <v>Não</v>
      </c>
    </row>
    <row r="898" spans="2:11" x14ac:dyDescent="0.25">
      <c r="B898" s="5">
        <v>43895</v>
      </c>
      <c r="C898">
        <v>86657720246</v>
      </c>
      <c r="D898" s="6">
        <v>872</v>
      </c>
      <c r="E898" s="5">
        <v>43955</v>
      </c>
      <c r="F898" s="5">
        <v>43989</v>
      </c>
      <c r="G898" s="7" t="s">
        <v>9</v>
      </c>
      <c r="H898">
        <f ca="1">IF(TBVendas[[#This Row],[Data do Pagamento]]-TBVendas[[#This Row],[Data do Vencimento]]&gt;=0,TBVendas[[#This Row],[Data do Pagamento]]-TBVendas[[#This Row],[Data do Vencimento]],TODAY()-TBVendas[[#This Row],[Data do Vencimento]])</f>
        <v>34</v>
      </c>
      <c r="I898">
        <f>MONTH(TBVendas[[#This Row],[Data da Venda]])</f>
        <v>3</v>
      </c>
      <c r="J898">
        <f>YEAR(TBVendas[[#This Row],[Data da Venda]])</f>
        <v>2020</v>
      </c>
      <c r="K898" t="str">
        <f>IF(TBVendas[[#This Row],[Data da Venda]]=TBVendas[[#This Row],[Data do Pagamento]], "Sim","Não")</f>
        <v>Não</v>
      </c>
    </row>
    <row r="899" spans="2:11" x14ac:dyDescent="0.25">
      <c r="B899" s="5">
        <v>43897</v>
      </c>
      <c r="C899">
        <v>86657720133</v>
      </c>
      <c r="D899" s="6">
        <v>405</v>
      </c>
      <c r="E899" s="5">
        <v>43897</v>
      </c>
      <c r="F899" s="5">
        <v>43897</v>
      </c>
      <c r="G899" s="7" t="s">
        <v>9</v>
      </c>
      <c r="H89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899">
        <f>MONTH(TBVendas[[#This Row],[Data da Venda]])</f>
        <v>3</v>
      </c>
      <c r="J899">
        <f>YEAR(TBVendas[[#This Row],[Data da Venda]])</f>
        <v>2020</v>
      </c>
      <c r="K899" t="str">
        <f>IF(TBVendas[[#This Row],[Data da Venda]]=TBVendas[[#This Row],[Data do Pagamento]], "Sim","Não")</f>
        <v>Sim</v>
      </c>
    </row>
    <row r="900" spans="2:11" x14ac:dyDescent="0.25">
      <c r="B900" s="5">
        <v>43897</v>
      </c>
      <c r="C900">
        <v>86657720172</v>
      </c>
      <c r="D900" s="6">
        <v>1342</v>
      </c>
      <c r="E900" s="5">
        <v>43957</v>
      </c>
      <c r="F900" s="5">
        <v>43957</v>
      </c>
      <c r="G900" s="7" t="s">
        <v>9</v>
      </c>
      <c r="H90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00">
        <f>MONTH(TBVendas[[#This Row],[Data da Venda]])</f>
        <v>3</v>
      </c>
      <c r="J900">
        <f>YEAR(TBVendas[[#This Row],[Data da Venda]])</f>
        <v>2020</v>
      </c>
      <c r="K900" t="str">
        <f>IF(TBVendas[[#This Row],[Data da Venda]]=TBVendas[[#This Row],[Data do Pagamento]], "Sim","Não")</f>
        <v>Não</v>
      </c>
    </row>
    <row r="901" spans="2:11" x14ac:dyDescent="0.25">
      <c r="B901" s="5">
        <v>43897</v>
      </c>
      <c r="C901">
        <v>86657720202</v>
      </c>
      <c r="D901" s="6">
        <v>1204</v>
      </c>
      <c r="E901" s="5">
        <v>43987</v>
      </c>
      <c r="F901" s="5">
        <v>44015</v>
      </c>
      <c r="G901" s="7" t="s">
        <v>8</v>
      </c>
      <c r="H901">
        <f ca="1">IF(TBVendas[[#This Row],[Data do Pagamento]]-TBVendas[[#This Row],[Data do Vencimento]]&gt;=0,TBVendas[[#This Row],[Data do Pagamento]]-TBVendas[[#This Row],[Data do Vencimento]],TODAY()-TBVendas[[#This Row],[Data do Vencimento]])</f>
        <v>28</v>
      </c>
      <c r="I901">
        <f>MONTH(TBVendas[[#This Row],[Data da Venda]])</f>
        <v>3</v>
      </c>
      <c r="J901">
        <f>YEAR(TBVendas[[#This Row],[Data da Venda]])</f>
        <v>2020</v>
      </c>
      <c r="K901" t="str">
        <f>IF(TBVendas[[#This Row],[Data da Venda]]=TBVendas[[#This Row],[Data do Pagamento]], "Sim","Não")</f>
        <v>Não</v>
      </c>
    </row>
    <row r="902" spans="2:11" x14ac:dyDescent="0.25">
      <c r="B902" s="5">
        <v>43898</v>
      </c>
      <c r="C902">
        <v>86657720096</v>
      </c>
      <c r="D902" s="6">
        <v>787</v>
      </c>
      <c r="E902" s="5">
        <v>43958</v>
      </c>
      <c r="F902" s="5">
        <v>43958</v>
      </c>
      <c r="G902" s="7" t="s">
        <v>9</v>
      </c>
      <c r="H90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02">
        <f>MONTH(TBVendas[[#This Row],[Data da Venda]])</f>
        <v>3</v>
      </c>
      <c r="J902">
        <f>YEAR(TBVendas[[#This Row],[Data da Venda]])</f>
        <v>2020</v>
      </c>
      <c r="K902" t="str">
        <f>IF(TBVendas[[#This Row],[Data da Venda]]=TBVendas[[#This Row],[Data do Pagamento]], "Sim","Não")</f>
        <v>Não</v>
      </c>
    </row>
    <row r="903" spans="2:11" x14ac:dyDescent="0.25">
      <c r="B903" s="5">
        <v>43899</v>
      </c>
      <c r="C903">
        <v>86657720099</v>
      </c>
      <c r="D903" s="6">
        <v>384</v>
      </c>
      <c r="E903" s="5">
        <v>43959</v>
      </c>
      <c r="F903" s="5">
        <v>43959</v>
      </c>
      <c r="G903" s="7" t="s">
        <v>8</v>
      </c>
      <c r="H90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03">
        <f>MONTH(TBVendas[[#This Row],[Data da Venda]])</f>
        <v>3</v>
      </c>
      <c r="J903">
        <f>YEAR(TBVendas[[#This Row],[Data da Venda]])</f>
        <v>2020</v>
      </c>
      <c r="K903" t="str">
        <f>IF(TBVendas[[#This Row],[Data da Venda]]=TBVendas[[#This Row],[Data do Pagamento]], "Sim","Não")</f>
        <v>Não</v>
      </c>
    </row>
    <row r="904" spans="2:11" x14ac:dyDescent="0.25">
      <c r="B904" s="5">
        <v>43900</v>
      </c>
      <c r="C904">
        <v>86657720104</v>
      </c>
      <c r="D904" s="6">
        <v>914</v>
      </c>
      <c r="E904" s="5">
        <v>43900</v>
      </c>
      <c r="F904" s="5">
        <v>43917</v>
      </c>
      <c r="G904" s="7" t="s">
        <v>8</v>
      </c>
      <c r="H904">
        <f ca="1">IF(TBVendas[[#This Row],[Data do Pagamento]]-TBVendas[[#This Row],[Data do Vencimento]]&gt;=0,TBVendas[[#This Row],[Data do Pagamento]]-TBVendas[[#This Row],[Data do Vencimento]],TODAY()-TBVendas[[#This Row],[Data do Vencimento]])</f>
        <v>17</v>
      </c>
      <c r="I904">
        <f>MONTH(TBVendas[[#This Row],[Data da Venda]])</f>
        <v>3</v>
      </c>
      <c r="J904">
        <f>YEAR(TBVendas[[#This Row],[Data da Venda]])</f>
        <v>2020</v>
      </c>
      <c r="K904" t="str">
        <f>IF(TBVendas[[#This Row],[Data da Venda]]=TBVendas[[#This Row],[Data do Pagamento]], "Sim","Não")</f>
        <v>Não</v>
      </c>
    </row>
    <row r="905" spans="2:11" x14ac:dyDescent="0.25">
      <c r="B905" s="5">
        <v>43900</v>
      </c>
      <c r="C905">
        <v>86657720086</v>
      </c>
      <c r="D905" s="6">
        <v>1085</v>
      </c>
      <c r="E905" s="5">
        <v>43930</v>
      </c>
      <c r="F905" s="5">
        <v>43930</v>
      </c>
      <c r="G905" s="7" t="s">
        <v>9</v>
      </c>
      <c r="H90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05">
        <f>MONTH(TBVendas[[#This Row],[Data da Venda]])</f>
        <v>3</v>
      </c>
      <c r="J905">
        <f>YEAR(TBVendas[[#This Row],[Data da Venda]])</f>
        <v>2020</v>
      </c>
      <c r="K905" t="str">
        <f>IF(TBVendas[[#This Row],[Data da Venda]]=TBVendas[[#This Row],[Data do Pagamento]], "Sim","Não")</f>
        <v>Não</v>
      </c>
    </row>
    <row r="906" spans="2:11" x14ac:dyDescent="0.25">
      <c r="B906" s="5">
        <v>43900</v>
      </c>
      <c r="C906">
        <v>86657720251</v>
      </c>
      <c r="D906" s="6">
        <v>383</v>
      </c>
      <c r="E906" s="5">
        <v>43930</v>
      </c>
      <c r="F906" s="5">
        <v>43969</v>
      </c>
      <c r="G906" s="7" t="s">
        <v>8</v>
      </c>
      <c r="H906">
        <f ca="1">IF(TBVendas[[#This Row],[Data do Pagamento]]-TBVendas[[#This Row],[Data do Vencimento]]&gt;=0,TBVendas[[#This Row],[Data do Pagamento]]-TBVendas[[#This Row],[Data do Vencimento]],TODAY()-TBVendas[[#This Row],[Data do Vencimento]])</f>
        <v>39</v>
      </c>
      <c r="I906">
        <f>MONTH(TBVendas[[#This Row],[Data da Venda]])</f>
        <v>3</v>
      </c>
      <c r="J906">
        <f>YEAR(TBVendas[[#This Row],[Data da Venda]])</f>
        <v>2020</v>
      </c>
      <c r="K906" t="str">
        <f>IF(TBVendas[[#This Row],[Data da Venda]]=TBVendas[[#This Row],[Data do Pagamento]], "Sim","Não")</f>
        <v>Não</v>
      </c>
    </row>
    <row r="907" spans="2:11" x14ac:dyDescent="0.25">
      <c r="B907" s="5">
        <v>43901</v>
      </c>
      <c r="C907">
        <v>86657720260</v>
      </c>
      <c r="D907" s="6">
        <v>1354</v>
      </c>
      <c r="E907" s="5">
        <v>43931</v>
      </c>
      <c r="F907" s="5">
        <v>43931</v>
      </c>
      <c r="G907" s="7" t="s">
        <v>8</v>
      </c>
      <c r="H90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07">
        <f>MONTH(TBVendas[[#This Row],[Data da Venda]])</f>
        <v>3</v>
      </c>
      <c r="J907">
        <f>YEAR(TBVendas[[#This Row],[Data da Venda]])</f>
        <v>2020</v>
      </c>
      <c r="K907" t="str">
        <f>IF(TBVendas[[#This Row],[Data da Venda]]=TBVendas[[#This Row],[Data do Pagamento]], "Sim","Não")</f>
        <v>Não</v>
      </c>
    </row>
    <row r="908" spans="2:11" x14ac:dyDescent="0.25">
      <c r="B908" s="5">
        <v>43901</v>
      </c>
      <c r="C908">
        <v>86657720228</v>
      </c>
      <c r="D908" s="6">
        <v>865</v>
      </c>
      <c r="E908" s="5">
        <v>43961</v>
      </c>
      <c r="F908" s="5">
        <v>43961</v>
      </c>
      <c r="G908" s="7" t="s">
        <v>8</v>
      </c>
      <c r="H90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08">
        <f>MONTH(TBVendas[[#This Row],[Data da Venda]])</f>
        <v>3</v>
      </c>
      <c r="J908">
        <f>YEAR(TBVendas[[#This Row],[Data da Venda]])</f>
        <v>2020</v>
      </c>
      <c r="K908" t="str">
        <f>IF(TBVendas[[#This Row],[Data da Venda]]=TBVendas[[#This Row],[Data do Pagamento]], "Sim","Não")</f>
        <v>Não</v>
      </c>
    </row>
    <row r="909" spans="2:11" x14ac:dyDescent="0.25">
      <c r="B909" s="5">
        <v>43902</v>
      </c>
      <c r="C909">
        <v>86657720134</v>
      </c>
      <c r="D909" s="6">
        <v>1313</v>
      </c>
      <c r="E909" s="5">
        <v>43902</v>
      </c>
      <c r="F909" s="5">
        <v>43902</v>
      </c>
      <c r="G909" s="7" t="s">
        <v>9</v>
      </c>
      <c r="H90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09">
        <f>MONTH(TBVendas[[#This Row],[Data da Venda]])</f>
        <v>3</v>
      </c>
      <c r="J909">
        <f>YEAR(TBVendas[[#This Row],[Data da Venda]])</f>
        <v>2020</v>
      </c>
      <c r="K909" t="str">
        <f>IF(TBVendas[[#This Row],[Data da Venda]]=TBVendas[[#This Row],[Data do Pagamento]], "Sim","Não")</f>
        <v>Sim</v>
      </c>
    </row>
    <row r="910" spans="2:11" x14ac:dyDescent="0.25">
      <c r="B910" s="5">
        <v>43902</v>
      </c>
      <c r="C910">
        <v>86657720222</v>
      </c>
      <c r="D910" s="6">
        <v>573</v>
      </c>
      <c r="E910" s="5">
        <v>43962</v>
      </c>
      <c r="F910" s="5">
        <v>43962</v>
      </c>
      <c r="G910" s="7" t="s">
        <v>8</v>
      </c>
      <c r="H91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10">
        <f>MONTH(TBVendas[[#This Row],[Data da Venda]])</f>
        <v>3</v>
      </c>
      <c r="J910">
        <f>YEAR(TBVendas[[#This Row],[Data da Venda]])</f>
        <v>2020</v>
      </c>
      <c r="K910" t="str">
        <f>IF(TBVendas[[#This Row],[Data da Venda]]=TBVendas[[#This Row],[Data do Pagamento]], "Sim","Não")</f>
        <v>Não</v>
      </c>
    </row>
    <row r="911" spans="2:11" x14ac:dyDescent="0.25">
      <c r="B911" s="5">
        <v>43902</v>
      </c>
      <c r="C911">
        <v>86657720238</v>
      </c>
      <c r="D911" s="6">
        <v>177</v>
      </c>
      <c r="E911" s="5">
        <v>43992</v>
      </c>
      <c r="F911" s="5">
        <v>44030</v>
      </c>
      <c r="G911" s="7" t="s">
        <v>9</v>
      </c>
      <c r="H911">
        <f ca="1">IF(TBVendas[[#This Row],[Data do Pagamento]]-TBVendas[[#This Row],[Data do Vencimento]]&gt;=0,TBVendas[[#This Row],[Data do Pagamento]]-TBVendas[[#This Row],[Data do Vencimento]],TODAY()-TBVendas[[#This Row],[Data do Vencimento]])</f>
        <v>38</v>
      </c>
      <c r="I911">
        <f>MONTH(TBVendas[[#This Row],[Data da Venda]])</f>
        <v>3</v>
      </c>
      <c r="J911">
        <f>YEAR(TBVendas[[#This Row],[Data da Venda]])</f>
        <v>2020</v>
      </c>
      <c r="K911" t="str">
        <f>IF(TBVendas[[#This Row],[Data da Venda]]=TBVendas[[#This Row],[Data do Pagamento]], "Sim","Não")</f>
        <v>Não</v>
      </c>
    </row>
    <row r="912" spans="2:11" x14ac:dyDescent="0.25">
      <c r="B912" s="5">
        <v>43903</v>
      </c>
      <c r="C912">
        <v>86657720239</v>
      </c>
      <c r="D912" s="6">
        <v>727</v>
      </c>
      <c r="E912" s="5">
        <v>43963</v>
      </c>
      <c r="F912" s="5">
        <v>43963</v>
      </c>
      <c r="G912" s="7" t="s">
        <v>7</v>
      </c>
      <c r="H91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12">
        <f>MONTH(TBVendas[[#This Row],[Data da Venda]])</f>
        <v>3</v>
      </c>
      <c r="J912">
        <f>YEAR(TBVendas[[#This Row],[Data da Venda]])</f>
        <v>2020</v>
      </c>
      <c r="K912" t="str">
        <f>IF(TBVendas[[#This Row],[Data da Venda]]=TBVendas[[#This Row],[Data do Pagamento]], "Sim","Não")</f>
        <v>Não</v>
      </c>
    </row>
    <row r="913" spans="2:11" x14ac:dyDescent="0.25">
      <c r="B913" s="5">
        <v>43903</v>
      </c>
      <c r="C913">
        <v>86657720242</v>
      </c>
      <c r="D913" s="6">
        <v>104</v>
      </c>
      <c r="E913" s="5">
        <v>43963</v>
      </c>
      <c r="F913" s="5">
        <v>43963</v>
      </c>
      <c r="G913" s="7" t="s">
        <v>7</v>
      </c>
      <c r="H91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13">
        <f>MONTH(TBVendas[[#This Row],[Data da Venda]])</f>
        <v>3</v>
      </c>
      <c r="J913">
        <f>YEAR(TBVendas[[#This Row],[Data da Venda]])</f>
        <v>2020</v>
      </c>
      <c r="K913" t="str">
        <f>IF(TBVendas[[#This Row],[Data da Venda]]=TBVendas[[#This Row],[Data do Pagamento]], "Sim","Não")</f>
        <v>Não</v>
      </c>
    </row>
    <row r="914" spans="2:11" x14ac:dyDescent="0.25">
      <c r="B914" s="5">
        <v>43903</v>
      </c>
      <c r="C914">
        <v>86657720235</v>
      </c>
      <c r="D914" s="6">
        <v>1240</v>
      </c>
      <c r="E914" s="5">
        <v>43993</v>
      </c>
      <c r="F914" s="5">
        <v>43993</v>
      </c>
      <c r="G914" s="7" t="s">
        <v>7</v>
      </c>
      <c r="H91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14">
        <f>MONTH(TBVendas[[#This Row],[Data da Venda]])</f>
        <v>3</v>
      </c>
      <c r="J914">
        <f>YEAR(TBVendas[[#This Row],[Data da Venda]])</f>
        <v>2020</v>
      </c>
      <c r="K914" t="str">
        <f>IF(TBVendas[[#This Row],[Data da Venda]]=TBVendas[[#This Row],[Data do Pagamento]], "Sim","Não")</f>
        <v>Não</v>
      </c>
    </row>
    <row r="915" spans="2:11" x14ac:dyDescent="0.25">
      <c r="B915" s="5">
        <v>43904</v>
      </c>
      <c r="C915">
        <v>86657720095</v>
      </c>
      <c r="D915" s="6">
        <v>865</v>
      </c>
      <c r="E915" s="5">
        <v>43904</v>
      </c>
      <c r="F915" s="5">
        <v>43904</v>
      </c>
      <c r="G915" s="7" t="s">
        <v>9</v>
      </c>
      <c r="H91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15">
        <f>MONTH(TBVendas[[#This Row],[Data da Venda]])</f>
        <v>3</v>
      </c>
      <c r="J915">
        <f>YEAR(TBVendas[[#This Row],[Data da Venda]])</f>
        <v>2020</v>
      </c>
      <c r="K915" t="str">
        <f>IF(TBVendas[[#This Row],[Data da Venda]]=TBVendas[[#This Row],[Data do Pagamento]], "Sim","Não")</f>
        <v>Sim</v>
      </c>
    </row>
    <row r="916" spans="2:11" x14ac:dyDescent="0.25">
      <c r="B916" s="5">
        <v>43904</v>
      </c>
      <c r="C916">
        <v>86657720233</v>
      </c>
      <c r="D916" s="6">
        <v>1090</v>
      </c>
      <c r="E916" s="5">
        <v>43904</v>
      </c>
      <c r="F916" s="5">
        <v>43937</v>
      </c>
      <c r="G916" s="7" t="s">
        <v>9</v>
      </c>
      <c r="H916">
        <f ca="1">IF(TBVendas[[#This Row],[Data do Pagamento]]-TBVendas[[#This Row],[Data do Vencimento]]&gt;=0,TBVendas[[#This Row],[Data do Pagamento]]-TBVendas[[#This Row],[Data do Vencimento]],TODAY()-TBVendas[[#This Row],[Data do Vencimento]])</f>
        <v>33</v>
      </c>
      <c r="I916">
        <f>MONTH(TBVendas[[#This Row],[Data da Venda]])</f>
        <v>3</v>
      </c>
      <c r="J916">
        <f>YEAR(TBVendas[[#This Row],[Data da Venda]])</f>
        <v>2020</v>
      </c>
      <c r="K916" t="str">
        <f>IF(TBVendas[[#This Row],[Data da Venda]]=TBVendas[[#This Row],[Data do Pagamento]], "Sim","Não")</f>
        <v>Não</v>
      </c>
    </row>
    <row r="917" spans="2:11" x14ac:dyDescent="0.25">
      <c r="B917" s="5">
        <v>43904</v>
      </c>
      <c r="C917">
        <v>86657720136</v>
      </c>
      <c r="D917" s="6">
        <v>647</v>
      </c>
      <c r="E917" s="5">
        <v>43964</v>
      </c>
      <c r="F917" s="5">
        <v>43964</v>
      </c>
      <c r="G917" s="7" t="s">
        <v>9</v>
      </c>
      <c r="H91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17">
        <f>MONTH(TBVendas[[#This Row],[Data da Venda]])</f>
        <v>3</v>
      </c>
      <c r="J917">
        <f>YEAR(TBVendas[[#This Row],[Data da Venda]])</f>
        <v>2020</v>
      </c>
      <c r="K917" t="str">
        <f>IF(TBVendas[[#This Row],[Data da Venda]]=TBVendas[[#This Row],[Data do Pagamento]], "Sim","Não")</f>
        <v>Não</v>
      </c>
    </row>
    <row r="918" spans="2:11" x14ac:dyDescent="0.25">
      <c r="B918" s="5">
        <v>43904</v>
      </c>
      <c r="C918">
        <v>86657720212</v>
      </c>
      <c r="D918" s="6">
        <v>552</v>
      </c>
      <c r="E918" s="5">
        <v>43964</v>
      </c>
      <c r="F918" s="5">
        <v>43964</v>
      </c>
      <c r="G918" s="7" t="s">
        <v>7</v>
      </c>
      <c r="H91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18">
        <f>MONTH(TBVendas[[#This Row],[Data da Venda]])</f>
        <v>3</v>
      </c>
      <c r="J918">
        <f>YEAR(TBVendas[[#This Row],[Data da Venda]])</f>
        <v>2020</v>
      </c>
      <c r="K918" t="str">
        <f>IF(TBVendas[[#This Row],[Data da Venda]]=TBVendas[[#This Row],[Data do Pagamento]], "Sim","Não")</f>
        <v>Não</v>
      </c>
    </row>
    <row r="919" spans="2:11" x14ac:dyDescent="0.25">
      <c r="B919" s="5">
        <v>43904</v>
      </c>
      <c r="C919">
        <v>86657720229</v>
      </c>
      <c r="D919" s="6">
        <v>1499</v>
      </c>
      <c r="E919" s="5">
        <v>43994</v>
      </c>
      <c r="F919" s="5">
        <v>43994</v>
      </c>
      <c r="G919" s="7" t="s">
        <v>8</v>
      </c>
      <c r="H91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19">
        <f>MONTH(TBVendas[[#This Row],[Data da Venda]])</f>
        <v>3</v>
      </c>
      <c r="J919">
        <f>YEAR(TBVendas[[#This Row],[Data da Venda]])</f>
        <v>2020</v>
      </c>
      <c r="K919" t="str">
        <f>IF(TBVendas[[#This Row],[Data da Venda]]=TBVendas[[#This Row],[Data do Pagamento]], "Sim","Não")</f>
        <v>Não</v>
      </c>
    </row>
    <row r="920" spans="2:11" x14ac:dyDescent="0.25">
      <c r="B920" s="5">
        <v>43905</v>
      </c>
      <c r="C920">
        <v>86657720110</v>
      </c>
      <c r="D920" s="6">
        <v>914</v>
      </c>
      <c r="E920" s="5">
        <v>43905</v>
      </c>
      <c r="F920" s="5">
        <v>43905</v>
      </c>
      <c r="G920" s="7" t="s">
        <v>8</v>
      </c>
      <c r="H92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20">
        <f>MONTH(TBVendas[[#This Row],[Data da Venda]])</f>
        <v>3</v>
      </c>
      <c r="J920">
        <f>YEAR(TBVendas[[#This Row],[Data da Venda]])</f>
        <v>2020</v>
      </c>
      <c r="K920" t="str">
        <f>IF(TBVendas[[#This Row],[Data da Venda]]=TBVendas[[#This Row],[Data do Pagamento]], "Sim","Não")</f>
        <v>Sim</v>
      </c>
    </row>
    <row r="921" spans="2:11" x14ac:dyDescent="0.25">
      <c r="B921" s="5">
        <v>43905</v>
      </c>
      <c r="C921">
        <v>86657720081</v>
      </c>
      <c r="D921" s="6">
        <v>270</v>
      </c>
      <c r="E921" s="5">
        <v>43935</v>
      </c>
      <c r="F921" s="5">
        <v>43935</v>
      </c>
      <c r="G921" s="7" t="s">
        <v>9</v>
      </c>
      <c r="H92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21">
        <f>MONTH(TBVendas[[#This Row],[Data da Venda]])</f>
        <v>3</v>
      </c>
      <c r="J921">
        <f>YEAR(TBVendas[[#This Row],[Data da Venda]])</f>
        <v>2020</v>
      </c>
      <c r="K921" t="str">
        <f>IF(TBVendas[[#This Row],[Data da Venda]]=TBVendas[[#This Row],[Data do Pagamento]], "Sim","Não")</f>
        <v>Não</v>
      </c>
    </row>
    <row r="922" spans="2:11" x14ac:dyDescent="0.25">
      <c r="B922" s="5">
        <v>43905</v>
      </c>
      <c r="C922">
        <v>86657720085</v>
      </c>
      <c r="D922" s="6">
        <v>1371</v>
      </c>
      <c r="E922" s="5">
        <v>43965</v>
      </c>
      <c r="F922" s="5">
        <v>43965</v>
      </c>
      <c r="G922" s="7" t="s">
        <v>8</v>
      </c>
      <c r="H92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22">
        <f>MONTH(TBVendas[[#This Row],[Data da Venda]])</f>
        <v>3</v>
      </c>
      <c r="J922">
        <f>YEAR(TBVendas[[#This Row],[Data da Venda]])</f>
        <v>2020</v>
      </c>
      <c r="K922" t="str">
        <f>IF(TBVendas[[#This Row],[Data da Venda]]=TBVendas[[#This Row],[Data do Pagamento]], "Sim","Não")</f>
        <v>Não</v>
      </c>
    </row>
    <row r="923" spans="2:11" x14ac:dyDescent="0.25">
      <c r="B923" s="5">
        <v>43906</v>
      </c>
      <c r="C923">
        <v>86657720212</v>
      </c>
      <c r="D923" s="6">
        <v>1313</v>
      </c>
      <c r="E923" s="5">
        <v>43936</v>
      </c>
      <c r="F923" s="5">
        <v>43955</v>
      </c>
      <c r="G923" s="7" t="s">
        <v>9</v>
      </c>
      <c r="H923">
        <f ca="1">IF(TBVendas[[#This Row],[Data do Pagamento]]-TBVendas[[#This Row],[Data do Vencimento]]&gt;=0,TBVendas[[#This Row],[Data do Pagamento]]-TBVendas[[#This Row],[Data do Vencimento]],TODAY()-TBVendas[[#This Row],[Data do Vencimento]])</f>
        <v>19</v>
      </c>
      <c r="I923">
        <f>MONTH(TBVendas[[#This Row],[Data da Venda]])</f>
        <v>3</v>
      </c>
      <c r="J923">
        <f>YEAR(TBVendas[[#This Row],[Data da Venda]])</f>
        <v>2020</v>
      </c>
      <c r="K923" t="str">
        <f>IF(TBVendas[[#This Row],[Data da Venda]]=TBVendas[[#This Row],[Data do Pagamento]], "Sim","Não")</f>
        <v>Não</v>
      </c>
    </row>
    <row r="924" spans="2:11" x14ac:dyDescent="0.25">
      <c r="B924" s="5">
        <v>43907</v>
      </c>
      <c r="C924">
        <v>86657720209</v>
      </c>
      <c r="D924" s="6">
        <v>1340</v>
      </c>
      <c r="E924" s="5">
        <v>43937</v>
      </c>
      <c r="F924" s="5">
        <v>43937</v>
      </c>
      <c r="G924" s="7" t="s">
        <v>9</v>
      </c>
      <c r="H92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24">
        <f>MONTH(TBVendas[[#This Row],[Data da Venda]])</f>
        <v>3</v>
      </c>
      <c r="J924">
        <f>YEAR(TBVendas[[#This Row],[Data da Venda]])</f>
        <v>2020</v>
      </c>
      <c r="K924" t="str">
        <f>IF(TBVendas[[#This Row],[Data da Venda]]=TBVendas[[#This Row],[Data do Pagamento]], "Sim","Não")</f>
        <v>Não</v>
      </c>
    </row>
    <row r="925" spans="2:11" x14ac:dyDescent="0.25">
      <c r="B925" s="5">
        <v>43908</v>
      </c>
      <c r="C925">
        <v>86657720243</v>
      </c>
      <c r="D925" s="6">
        <v>868</v>
      </c>
      <c r="E925" s="5">
        <v>43938</v>
      </c>
      <c r="F925" s="5">
        <v>43972</v>
      </c>
      <c r="G925" s="7" t="s">
        <v>8</v>
      </c>
      <c r="H925">
        <f ca="1">IF(TBVendas[[#This Row],[Data do Pagamento]]-TBVendas[[#This Row],[Data do Vencimento]]&gt;=0,TBVendas[[#This Row],[Data do Pagamento]]-TBVendas[[#This Row],[Data do Vencimento]],TODAY()-TBVendas[[#This Row],[Data do Vencimento]])</f>
        <v>34</v>
      </c>
      <c r="I925">
        <f>MONTH(TBVendas[[#This Row],[Data da Venda]])</f>
        <v>3</v>
      </c>
      <c r="J925">
        <f>YEAR(TBVendas[[#This Row],[Data da Venda]])</f>
        <v>2020</v>
      </c>
      <c r="K925" t="str">
        <f>IF(TBVendas[[#This Row],[Data da Venda]]=TBVendas[[#This Row],[Data do Pagamento]], "Sim","Não")</f>
        <v>Não</v>
      </c>
    </row>
    <row r="926" spans="2:11" x14ac:dyDescent="0.25">
      <c r="B926" s="5">
        <v>43908</v>
      </c>
      <c r="C926">
        <v>86657720244</v>
      </c>
      <c r="D926" s="6">
        <v>1125</v>
      </c>
      <c r="E926" s="5">
        <v>43968</v>
      </c>
      <c r="F926" s="5">
        <v>43968</v>
      </c>
      <c r="G926" s="7" t="s">
        <v>8</v>
      </c>
      <c r="H92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26">
        <f>MONTH(TBVendas[[#This Row],[Data da Venda]])</f>
        <v>3</v>
      </c>
      <c r="J926">
        <f>YEAR(TBVendas[[#This Row],[Data da Venda]])</f>
        <v>2020</v>
      </c>
      <c r="K926" t="str">
        <f>IF(TBVendas[[#This Row],[Data da Venda]]=TBVendas[[#This Row],[Data do Pagamento]], "Sim","Não")</f>
        <v>Não</v>
      </c>
    </row>
    <row r="927" spans="2:11" x14ac:dyDescent="0.25">
      <c r="B927" s="5">
        <v>43909</v>
      </c>
      <c r="C927">
        <v>86657720090</v>
      </c>
      <c r="D927" s="6">
        <v>1487</v>
      </c>
      <c r="E927" s="5">
        <v>43939</v>
      </c>
      <c r="F927" s="5">
        <v>43939</v>
      </c>
      <c r="G927" s="7" t="s">
        <v>9</v>
      </c>
      <c r="H92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27">
        <f>MONTH(TBVendas[[#This Row],[Data da Venda]])</f>
        <v>3</v>
      </c>
      <c r="J927">
        <f>YEAR(TBVendas[[#This Row],[Data da Venda]])</f>
        <v>2020</v>
      </c>
      <c r="K927" t="str">
        <f>IF(TBVendas[[#This Row],[Data da Venda]]=TBVendas[[#This Row],[Data do Pagamento]], "Sim","Não")</f>
        <v>Não</v>
      </c>
    </row>
    <row r="928" spans="2:11" x14ac:dyDescent="0.25">
      <c r="B928" s="5">
        <v>43910</v>
      </c>
      <c r="C928">
        <v>86657720133</v>
      </c>
      <c r="D928" s="6">
        <v>513</v>
      </c>
      <c r="E928" s="5">
        <v>43910</v>
      </c>
      <c r="F928" s="5">
        <v>43919</v>
      </c>
      <c r="G928" s="7" t="s">
        <v>8</v>
      </c>
      <c r="H928">
        <f ca="1">IF(TBVendas[[#This Row],[Data do Pagamento]]-TBVendas[[#This Row],[Data do Vencimento]]&gt;=0,TBVendas[[#This Row],[Data do Pagamento]]-TBVendas[[#This Row],[Data do Vencimento]],TODAY()-TBVendas[[#This Row],[Data do Vencimento]])</f>
        <v>9</v>
      </c>
      <c r="I928">
        <f>MONTH(TBVendas[[#This Row],[Data da Venda]])</f>
        <v>3</v>
      </c>
      <c r="J928">
        <f>YEAR(TBVendas[[#This Row],[Data da Venda]])</f>
        <v>2020</v>
      </c>
      <c r="K928" t="str">
        <f>IF(TBVendas[[#This Row],[Data da Venda]]=TBVendas[[#This Row],[Data do Pagamento]], "Sim","Não")</f>
        <v>Não</v>
      </c>
    </row>
    <row r="929" spans="2:11" x14ac:dyDescent="0.25">
      <c r="B929" s="5">
        <v>43910</v>
      </c>
      <c r="C929">
        <v>86657720173</v>
      </c>
      <c r="D929" s="6">
        <v>1260</v>
      </c>
      <c r="E929" s="5">
        <v>43940</v>
      </c>
      <c r="F929" s="5">
        <v>43940</v>
      </c>
      <c r="G929" s="7" t="s">
        <v>8</v>
      </c>
      <c r="H92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29">
        <f>MONTH(TBVendas[[#This Row],[Data da Venda]])</f>
        <v>3</v>
      </c>
      <c r="J929">
        <f>YEAR(TBVendas[[#This Row],[Data da Venda]])</f>
        <v>2020</v>
      </c>
      <c r="K929" t="str">
        <f>IF(TBVendas[[#This Row],[Data da Venda]]=TBVendas[[#This Row],[Data do Pagamento]], "Sim","Não")</f>
        <v>Não</v>
      </c>
    </row>
    <row r="930" spans="2:11" x14ac:dyDescent="0.25">
      <c r="B930" s="5">
        <v>43910</v>
      </c>
      <c r="C930">
        <v>86657720194</v>
      </c>
      <c r="D930" s="6">
        <v>52</v>
      </c>
      <c r="E930" s="5">
        <v>43940</v>
      </c>
      <c r="F930" s="5">
        <v>43940</v>
      </c>
      <c r="G930" s="7" t="s">
        <v>9</v>
      </c>
      <c r="H93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30">
        <f>MONTH(TBVendas[[#This Row],[Data da Venda]])</f>
        <v>3</v>
      </c>
      <c r="J930">
        <f>YEAR(TBVendas[[#This Row],[Data da Venda]])</f>
        <v>2020</v>
      </c>
      <c r="K930" t="str">
        <f>IF(TBVendas[[#This Row],[Data da Venda]]=TBVendas[[#This Row],[Data do Pagamento]], "Sim","Não")</f>
        <v>Não</v>
      </c>
    </row>
    <row r="931" spans="2:11" x14ac:dyDescent="0.25">
      <c r="B931" s="5">
        <v>43911</v>
      </c>
      <c r="C931">
        <v>86657720188</v>
      </c>
      <c r="D931" s="6">
        <v>1448</v>
      </c>
      <c r="E931" s="5">
        <v>43911</v>
      </c>
      <c r="F931" s="5">
        <v>43911</v>
      </c>
      <c r="G931" s="7" t="s">
        <v>9</v>
      </c>
      <c r="H93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31">
        <f>MONTH(TBVendas[[#This Row],[Data da Venda]])</f>
        <v>3</v>
      </c>
      <c r="J931">
        <f>YEAR(TBVendas[[#This Row],[Data da Venda]])</f>
        <v>2020</v>
      </c>
      <c r="K931" t="str">
        <f>IF(TBVendas[[#This Row],[Data da Venda]]=TBVendas[[#This Row],[Data do Pagamento]], "Sim","Não")</f>
        <v>Sim</v>
      </c>
    </row>
    <row r="932" spans="2:11" x14ac:dyDescent="0.25">
      <c r="B932" s="5">
        <v>43912</v>
      </c>
      <c r="C932">
        <v>86657720065</v>
      </c>
      <c r="D932" s="6">
        <v>1485</v>
      </c>
      <c r="E932" s="5">
        <v>43972</v>
      </c>
      <c r="F932" s="5">
        <v>43972</v>
      </c>
      <c r="G932" s="7" t="s">
        <v>8</v>
      </c>
      <c r="H93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32">
        <f>MONTH(TBVendas[[#This Row],[Data da Venda]])</f>
        <v>3</v>
      </c>
      <c r="J932">
        <f>YEAR(TBVendas[[#This Row],[Data da Venda]])</f>
        <v>2020</v>
      </c>
      <c r="K932" t="str">
        <f>IF(TBVendas[[#This Row],[Data da Venda]]=TBVendas[[#This Row],[Data do Pagamento]], "Sim","Não")</f>
        <v>Não</v>
      </c>
    </row>
    <row r="933" spans="2:11" x14ac:dyDescent="0.25">
      <c r="B933" s="5">
        <v>43913</v>
      </c>
      <c r="C933">
        <v>86657720053</v>
      </c>
      <c r="D933" s="6">
        <v>439</v>
      </c>
      <c r="E933" s="5">
        <v>43973</v>
      </c>
      <c r="F933" s="5">
        <v>43973</v>
      </c>
      <c r="G933" s="7" t="s">
        <v>9</v>
      </c>
      <c r="H93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33">
        <f>MONTH(TBVendas[[#This Row],[Data da Venda]])</f>
        <v>3</v>
      </c>
      <c r="J933">
        <f>YEAR(TBVendas[[#This Row],[Data da Venda]])</f>
        <v>2020</v>
      </c>
      <c r="K933" t="str">
        <f>IF(TBVendas[[#This Row],[Data da Venda]]=TBVendas[[#This Row],[Data do Pagamento]], "Sim","Não")</f>
        <v>Não</v>
      </c>
    </row>
    <row r="934" spans="2:11" x14ac:dyDescent="0.25">
      <c r="B934" s="5">
        <v>43914</v>
      </c>
      <c r="C934">
        <v>86657720116</v>
      </c>
      <c r="D934" s="6">
        <v>212</v>
      </c>
      <c r="E934" s="5">
        <v>43914</v>
      </c>
      <c r="F934" s="5">
        <v>43914</v>
      </c>
      <c r="G934" s="7" t="s">
        <v>9</v>
      </c>
      <c r="H93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34">
        <f>MONTH(TBVendas[[#This Row],[Data da Venda]])</f>
        <v>3</v>
      </c>
      <c r="J934">
        <f>YEAR(TBVendas[[#This Row],[Data da Venda]])</f>
        <v>2020</v>
      </c>
      <c r="K934" t="str">
        <f>IF(TBVendas[[#This Row],[Data da Venda]]=TBVendas[[#This Row],[Data do Pagamento]], "Sim","Não")</f>
        <v>Sim</v>
      </c>
    </row>
    <row r="935" spans="2:11" x14ac:dyDescent="0.25">
      <c r="B935" s="5">
        <v>43914</v>
      </c>
      <c r="C935">
        <v>86657720174</v>
      </c>
      <c r="D935" s="6">
        <v>1463</v>
      </c>
      <c r="E935" s="5">
        <v>43944</v>
      </c>
      <c r="F935" s="5">
        <v>43944</v>
      </c>
      <c r="G935" s="7" t="s">
        <v>8</v>
      </c>
      <c r="H93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35">
        <f>MONTH(TBVendas[[#This Row],[Data da Venda]])</f>
        <v>3</v>
      </c>
      <c r="J935">
        <f>YEAR(TBVendas[[#This Row],[Data da Venda]])</f>
        <v>2020</v>
      </c>
      <c r="K935" t="str">
        <f>IF(TBVendas[[#This Row],[Data da Venda]]=TBVendas[[#This Row],[Data do Pagamento]], "Sim","Não")</f>
        <v>Não</v>
      </c>
    </row>
    <row r="936" spans="2:11" x14ac:dyDescent="0.25">
      <c r="B936" s="5">
        <v>43915</v>
      </c>
      <c r="C936">
        <v>86657720051</v>
      </c>
      <c r="D936" s="6">
        <v>91</v>
      </c>
      <c r="E936" s="5">
        <v>43915</v>
      </c>
      <c r="F936" s="5">
        <v>43915</v>
      </c>
      <c r="G936" s="7" t="s">
        <v>8</v>
      </c>
      <c r="H93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36">
        <f>MONTH(TBVendas[[#This Row],[Data da Venda]])</f>
        <v>3</v>
      </c>
      <c r="J936">
        <f>YEAR(TBVendas[[#This Row],[Data da Venda]])</f>
        <v>2020</v>
      </c>
      <c r="K936" t="str">
        <f>IF(TBVendas[[#This Row],[Data da Venda]]=TBVendas[[#This Row],[Data do Pagamento]], "Sim","Não")</f>
        <v>Sim</v>
      </c>
    </row>
    <row r="937" spans="2:11" x14ac:dyDescent="0.25">
      <c r="B937" s="5">
        <v>43915</v>
      </c>
      <c r="C937">
        <v>86657720219</v>
      </c>
      <c r="D937" s="6">
        <v>674</v>
      </c>
      <c r="E937" s="5">
        <v>43945</v>
      </c>
      <c r="F937" s="5">
        <v>43965</v>
      </c>
      <c r="G937" s="7" t="s">
        <v>7</v>
      </c>
      <c r="H937">
        <f ca="1">IF(TBVendas[[#This Row],[Data do Pagamento]]-TBVendas[[#This Row],[Data do Vencimento]]&gt;=0,TBVendas[[#This Row],[Data do Pagamento]]-TBVendas[[#This Row],[Data do Vencimento]],TODAY()-TBVendas[[#This Row],[Data do Vencimento]])</f>
        <v>20</v>
      </c>
      <c r="I937">
        <f>MONTH(TBVendas[[#This Row],[Data da Venda]])</f>
        <v>3</v>
      </c>
      <c r="J937">
        <f>YEAR(TBVendas[[#This Row],[Data da Venda]])</f>
        <v>2020</v>
      </c>
      <c r="K937" t="str">
        <f>IF(TBVendas[[#This Row],[Data da Venda]]=TBVendas[[#This Row],[Data do Pagamento]], "Sim","Não")</f>
        <v>Não</v>
      </c>
    </row>
    <row r="938" spans="2:11" x14ac:dyDescent="0.25">
      <c r="B938" s="5">
        <v>43915</v>
      </c>
      <c r="C938">
        <v>86657720175</v>
      </c>
      <c r="D938" s="6">
        <v>89</v>
      </c>
      <c r="E938" s="5">
        <v>43975</v>
      </c>
      <c r="F938" s="5">
        <v>43975</v>
      </c>
      <c r="G938" s="7" t="s">
        <v>8</v>
      </c>
      <c r="H93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38">
        <f>MONTH(TBVendas[[#This Row],[Data da Venda]])</f>
        <v>3</v>
      </c>
      <c r="J938">
        <f>YEAR(TBVendas[[#This Row],[Data da Venda]])</f>
        <v>2020</v>
      </c>
      <c r="K938" t="str">
        <f>IF(TBVendas[[#This Row],[Data da Venda]]=TBVendas[[#This Row],[Data do Pagamento]], "Sim","Não")</f>
        <v>Não</v>
      </c>
    </row>
    <row r="939" spans="2:11" x14ac:dyDescent="0.25">
      <c r="B939" s="5">
        <v>43915</v>
      </c>
      <c r="C939">
        <v>86657720179</v>
      </c>
      <c r="D939" s="6">
        <v>1375</v>
      </c>
      <c r="E939" s="5">
        <v>43975</v>
      </c>
      <c r="F939" s="5">
        <v>44008</v>
      </c>
      <c r="G939" s="7" t="s">
        <v>8</v>
      </c>
      <c r="H939">
        <f ca="1">IF(TBVendas[[#This Row],[Data do Pagamento]]-TBVendas[[#This Row],[Data do Vencimento]]&gt;=0,TBVendas[[#This Row],[Data do Pagamento]]-TBVendas[[#This Row],[Data do Vencimento]],TODAY()-TBVendas[[#This Row],[Data do Vencimento]])</f>
        <v>33</v>
      </c>
      <c r="I939">
        <f>MONTH(TBVendas[[#This Row],[Data da Venda]])</f>
        <v>3</v>
      </c>
      <c r="J939">
        <f>YEAR(TBVendas[[#This Row],[Data da Venda]])</f>
        <v>2020</v>
      </c>
      <c r="K939" t="str">
        <f>IF(TBVendas[[#This Row],[Data da Venda]]=TBVendas[[#This Row],[Data do Pagamento]], "Sim","Não")</f>
        <v>Não</v>
      </c>
    </row>
    <row r="940" spans="2:11" x14ac:dyDescent="0.25">
      <c r="B940" s="5">
        <v>43916</v>
      </c>
      <c r="C940">
        <v>86657720253</v>
      </c>
      <c r="D940" s="6">
        <v>211</v>
      </c>
      <c r="E940" s="5">
        <v>43916</v>
      </c>
      <c r="F940" s="5">
        <v>43935</v>
      </c>
      <c r="G940" s="7" t="s">
        <v>8</v>
      </c>
      <c r="H940">
        <f ca="1">IF(TBVendas[[#This Row],[Data do Pagamento]]-TBVendas[[#This Row],[Data do Vencimento]]&gt;=0,TBVendas[[#This Row],[Data do Pagamento]]-TBVendas[[#This Row],[Data do Vencimento]],TODAY()-TBVendas[[#This Row],[Data do Vencimento]])</f>
        <v>19</v>
      </c>
      <c r="I940">
        <f>MONTH(TBVendas[[#This Row],[Data da Venda]])</f>
        <v>3</v>
      </c>
      <c r="J940">
        <f>YEAR(TBVendas[[#This Row],[Data da Venda]])</f>
        <v>2020</v>
      </c>
      <c r="K940" t="str">
        <f>IF(TBVendas[[#This Row],[Data da Venda]]=TBVendas[[#This Row],[Data do Pagamento]], "Sim","Não")</f>
        <v>Não</v>
      </c>
    </row>
    <row r="941" spans="2:11" x14ac:dyDescent="0.25">
      <c r="B941" s="5">
        <v>43916</v>
      </c>
      <c r="C941">
        <v>86657720230</v>
      </c>
      <c r="D941" s="6">
        <v>661</v>
      </c>
      <c r="E941" s="5">
        <v>43946</v>
      </c>
      <c r="F941" s="5">
        <v>43958</v>
      </c>
      <c r="G941" s="7" t="s">
        <v>7</v>
      </c>
      <c r="H941">
        <f ca="1">IF(TBVendas[[#This Row],[Data do Pagamento]]-TBVendas[[#This Row],[Data do Vencimento]]&gt;=0,TBVendas[[#This Row],[Data do Pagamento]]-TBVendas[[#This Row],[Data do Vencimento]],TODAY()-TBVendas[[#This Row],[Data do Vencimento]])</f>
        <v>12</v>
      </c>
      <c r="I941">
        <f>MONTH(TBVendas[[#This Row],[Data da Venda]])</f>
        <v>3</v>
      </c>
      <c r="J941">
        <f>YEAR(TBVendas[[#This Row],[Data da Venda]])</f>
        <v>2020</v>
      </c>
      <c r="K941" t="str">
        <f>IF(TBVendas[[#This Row],[Data da Venda]]=TBVendas[[#This Row],[Data do Pagamento]], "Sim","Não")</f>
        <v>Não</v>
      </c>
    </row>
    <row r="942" spans="2:11" x14ac:dyDescent="0.25">
      <c r="B942" s="5">
        <v>43917</v>
      </c>
      <c r="C942">
        <v>86657720092</v>
      </c>
      <c r="D942" s="6">
        <v>564</v>
      </c>
      <c r="E942" s="5">
        <v>43947</v>
      </c>
      <c r="F942" s="5">
        <v>43959</v>
      </c>
      <c r="G942" s="7" t="s">
        <v>7</v>
      </c>
      <c r="H942">
        <f ca="1">IF(TBVendas[[#This Row],[Data do Pagamento]]-TBVendas[[#This Row],[Data do Vencimento]]&gt;=0,TBVendas[[#This Row],[Data do Pagamento]]-TBVendas[[#This Row],[Data do Vencimento]],TODAY()-TBVendas[[#This Row],[Data do Vencimento]])</f>
        <v>12</v>
      </c>
      <c r="I942">
        <f>MONTH(TBVendas[[#This Row],[Data da Venda]])</f>
        <v>3</v>
      </c>
      <c r="J942">
        <f>YEAR(TBVendas[[#This Row],[Data da Venda]])</f>
        <v>2020</v>
      </c>
      <c r="K942" t="str">
        <f>IF(TBVendas[[#This Row],[Data da Venda]]=TBVendas[[#This Row],[Data do Pagamento]], "Sim","Não")</f>
        <v>Não</v>
      </c>
    </row>
    <row r="943" spans="2:11" x14ac:dyDescent="0.25">
      <c r="B943" s="5">
        <v>43917</v>
      </c>
      <c r="C943">
        <v>86657720055</v>
      </c>
      <c r="D943" s="6">
        <v>259</v>
      </c>
      <c r="E943" s="5">
        <v>43977</v>
      </c>
      <c r="F943" s="5">
        <v>43995</v>
      </c>
      <c r="G943" s="7" t="s">
        <v>8</v>
      </c>
      <c r="H943">
        <f ca="1">IF(TBVendas[[#This Row],[Data do Pagamento]]-TBVendas[[#This Row],[Data do Vencimento]]&gt;=0,TBVendas[[#This Row],[Data do Pagamento]]-TBVendas[[#This Row],[Data do Vencimento]],TODAY()-TBVendas[[#This Row],[Data do Vencimento]])</f>
        <v>18</v>
      </c>
      <c r="I943">
        <f>MONTH(TBVendas[[#This Row],[Data da Venda]])</f>
        <v>3</v>
      </c>
      <c r="J943">
        <f>YEAR(TBVendas[[#This Row],[Data da Venda]])</f>
        <v>2020</v>
      </c>
      <c r="K943" t="str">
        <f>IF(TBVendas[[#This Row],[Data da Venda]]=TBVendas[[#This Row],[Data do Pagamento]], "Sim","Não")</f>
        <v>Não</v>
      </c>
    </row>
    <row r="944" spans="2:11" x14ac:dyDescent="0.25">
      <c r="B944" s="5">
        <v>43917</v>
      </c>
      <c r="C944">
        <v>86657720157</v>
      </c>
      <c r="D944" s="6">
        <v>394</v>
      </c>
      <c r="E944" s="5">
        <v>43977</v>
      </c>
      <c r="F944" s="5">
        <v>43977</v>
      </c>
      <c r="G944" s="7" t="s">
        <v>8</v>
      </c>
      <c r="H94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44">
        <f>MONTH(TBVendas[[#This Row],[Data da Venda]])</f>
        <v>3</v>
      </c>
      <c r="J944">
        <f>YEAR(TBVendas[[#This Row],[Data da Venda]])</f>
        <v>2020</v>
      </c>
      <c r="K944" t="str">
        <f>IF(TBVendas[[#This Row],[Data da Venda]]=TBVendas[[#This Row],[Data do Pagamento]], "Sim","Não")</f>
        <v>Não</v>
      </c>
    </row>
    <row r="945" spans="2:11" x14ac:dyDescent="0.25">
      <c r="B945" s="5">
        <v>43918</v>
      </c>
      <c r="C945">
        <v>86657720193</v>
      </c>
      <c r="D945" s="6">
        <v>1443</v>
      </c>
      <c r="E945" s="5">
        <v>43948</v>
      </c>
      <c r="F945" s="5">
        <v>43948</v>
      </c>
      <c r="G945" s="7" t="s">
        <v>9</v>
      </c>
      <c r="H94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45">
        <f>MONTH(TBVendas[[#This Row],[Data da Venda]])</f>
        <v>3</v>
      </c>
      <c r="J945">
        <f>YEAR(TBVendas[[#This Row],[Data da Venda]])</f>
        <v>2020</v>
      </c>
      <c r="K945" t="str">
        <f>IF(TBVendas[[#This Row],[Data da Venda]]=TBVendas[[#This Row],[Data do Pagamento]], "Sim","Não")</f>
        <v>Não</v>
      </c>
    </row>
    <row r="946" spans="2:11" x14ac:dyDescent="0.25">
      <c r="B946" s="5">
        <v>43918</v>
      </c>
      <c r="C946">
        <v>86657720217</v>
      </c>
      <c r="D946" s="6">
        <v>1018</v>
      </c>
      <c r="E946" s="5">
        <v>43948</v>
      </c>
      <c r="F946" s="5">
        <v>43948</v>
      </c>
      <c r="G946" s="7" t="s">
        <v>8</v>
      </c>
      <c r="H94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46">
        <f>MONTH(TBVendas[[#This Row],[Data da Venda]])</f>
        <v>3</v>
      </c>
      <c r="J946">
        <f>YEAR(TBVendas[[#This Row],[Data da Venda]])</f>
        <v>2020</v>
      </c>
      <c r="K946" t="str">
        <f>IF(TBVendas[[#This Row],[Data da Venda]]=TBVendas[[#This Row],[Data do Pagamento]], "Sim","Não")</f>
        <v>Não</v>
      </c>
    </row>
    <row r="947" spans="2:11" x14ac:dyDescent="0.25">
      <c r="B947" s="5">
        <v>43919</v>
      </c>
      <c r="C947">
        <v>86657720083</v>
      </c>
      <c r="D947" s="6">
        <v>572</v>
      </c>
      <c r="E947" s="5">
        <v>43949</v>
      </c>
      <c r="F947" s="5">
        <v>43949</v>
      </c>
      <c r="G947" s="7" t="s">
        <v>9</v>
      </c>
      <c r="H94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47">
        <f>MONTH(TBVendas[[#This Row],[Data da Venda]])</f>
        <v>3</v>
      </c>
      <c r="J947">
        <f>YEAR(TBVendas[[#This Row],[Data da Venda]])</f>
        <v>2020</v>
      </c>
      <c r="K947" t="str">
        <f>IF(TBVendas[[#This Row],[Data da Venda]]=TBVendas[[#This Row],[Data do Pagamento]], "Sim","Não")</f>
        <v>Não</v>
      </c>
    </row>
    <row r="948" spans="2:11" x14ac:dyDescent="0.25">
      <c r="B948" s="5">
        <v>43919</v>
      </c>
      <c r="C948">
        <v>86657720246</v>
      </c>
      <c r="D948" s="6">
        <v>1141</v>
      </c>
      <c r="E948" s="5">
        <v>44009</v>
      </c>
      <c r="F948" s="5">
        <v>44037</v>
      </c>
      <c r="G948" s="7" t="s">
        <v>7</v>
      </c>
      <c r="H948">
        <f ca="1">IF(TBVendas[[#This Row],[Data do Pagamento]]-TBVendas[[#This Row],[Data do Vencimento]]&gt;=0,TBVendas[[#This Row],[Data do Pagamento]]-TBVendas[[#This Row],[Data do Vencimento]],TODAY()-TBVendas[[#This Row],[Data do Vencimento]])</f>
        <v>28</v>
      </c>
      <c r="I948">
        <f>MONTH(TBVendas[[#This Row],[Data da Venda]])</f>
        <v>3</v>
      </c>
      <c r="J948">
        <f>YEAR(TBVendas[[#This Row],[Data da Venda]])</f>
        <v>2020</v>
      </c>
      <c r="K948" t="str">
        <f>IF(TBVendas[[#This Row],[Data da Venda]]=TBVendas[[#This Row],[Data do Pagamento]], "Sim","Não")</f>
        <v>Não</v>
      </c>
    </row>
    <row r="949" spans="2:11" x14ac:dyDescent="0.25">
      <c r="B949" s="5">
        <v>43920</v>
      </c>
      <c r="C949">
        <v>86657720177</v>
      </c>
      <c r="D949" s="6">
        <v>619</v>
      </c>
      <c r="E949" s="5">
        <v>43950</v>
      </c>
      <c r="F949" s="5">
        <v>43970</v>
      </c>
      <c r="G949" s="7" t="s">
        <v>7</v>
      </c>
      <c r="H949">
        <f ca="1">IF(TBVendas[[#This Row],[Data do Pagamento]]-TBVendas[[#This Row],[Data do Vencimento]]&gt;=0,TBVendas[[#This Row],[Data do Pagamento]]-TBVendas[[#This Row],[Data do Vencimento]],TODAY()-TBVendas[[#This Row],[Data do Vencimento]])</f>
        <v>20</v>
      </c>
      <c r="I949">
        <f>MONTH(TBVendas[[#This Row],[Data da Venda]])</f>
        <v>3</v>
      </c>
      <c r="J949">
        <f>YEAR(TBVendas[[#This Row],[Data da Venda]])</f>
        <v>2020</v>
      </c>
      <c r="K949" t="str">
        <f>IF(TBVendas[[#This Row],[Data da Venda]]=TBVendas[[#This Row],[Data do Pagamento]], "Sim","Não")</f>
        <v>Não</v>
      </c>
    </row>
    <row r="950" spans="2:11" x14ac:dyDescent="0.25">
      <c r="B950" s="5">
        <v>43920</v>
      </c>
      <c r="C950">
        <v>86657720210</v>
      </c>
      <c r="D950" s="6">
        <v>825</v>
      </c>
      <c r="E950" s="5">
        <v>43950</v>
      </c>
      <c r="F950" s="5">
        <v>43950</v>
      </c>
      <c r="G950" s="7" t="s">
        <v>7</v>
      </c>
      <c r="H95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50">
        <f>MONTH(TBVendas[[#This Row],[Data da Venda]])</f>
        <v>3</v>
      </c>
      <c r="J950">
        <f>YEAR(TBVendas[[#This Row],[Data da Venda]])</f>
        <v>2020</v>
      </c>
      <c r="K950" t="str">
        <f>IF(TBVendas[[#This Row],[Data da Venda]]=TBVendas[[#This Row],[Data do Pagamento]], "Sim","Não")</f>
        <v>Não</v>
      </c>
    </row>
    <row r="951" spans="2:11" x14ac:dyDescent="0.25">
      <c r="B951" s="5">
        <v>43920</v>
      </c>
      <c r="C951">
        <v>86657720236</v>
      </c>
      <c r="D951" s="6">
        <v>690</v>
      </c>
      <c r="E951" s="5">
        <v>43980</v>
      </c>
      <c r="F951" s="5">
        <v>43980</v>
      </c>
      <c r="G951" s="7" t="s">
        <v>9</v>
      </c>
      <c r="H95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51">
        <f>MONTH(TBVendas[[#This Row],[Data da Venda]])</f>
        <v>3</v>
      </c>
      <c r="J951">
        <f>YEAR(TBVendas[[#This Row],[Data da Venda]])</f>
        <v>2020</v>
      </c>
      <c r="K951" t="str">
        <f>IF(TBVendas[[#This Row],[Data da Venda]]=TBVendas[[#This Row],[Data do Pagamento]], "Sim","Não")</f>
        <v>Não</v>
      </c>
    </row>
    <row r="952" spans="2:11" x14ac:dyDescent="0.25">
      <c r="B952" s="5">
        <v>43922</v>
      </c>
      <c r="C952">
        <v>86657720251</v>
      </c>
      <c r="D952" s="6">
        <v>679</v>
      </c>
      <c r="E952" s="5">
        <v>43922</v>
      </c>
      <c r="F952" s="5">
        <v>43922</v>
      </c>
      <c r="G952" s="7" t="s">
        <v>9</v>
      </c>
      <c r="H95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52">
        <f>MONTH(TBVendas[[#This Row],[Data da Venda]])</f>
        <v>4</v>
      </c>
      <c r="J952">
        <f>YEAR(TBVendas[[#This Row],[Data da Venda]])</f>
        <v>2020</v>
      </c>
      <c r="K952" t="str">
        <f>IF(TBVendas[[#This Row],[Data da Venda]]=TBVendas[[#This Row],[Data do Pagamento]], "Sim","Não")</f>
        <v>Sim</v>
      </c>
    </row>
    <row r="953" spans="2:11" x14ac:dyDescent="0.25">
      <c r="B953" s="5">
        <v>43923</v>
      </c>
      <c r="C953">
        <v>86657720123</v>
      </c>
      <c r="D953" s="6">
        <v>1351</v>
      </c>
      <c r="E953" s="5">
        <v>43923</v>
      </c>
      <c r="F953" s="5">
        <v>43931</v>
      </c>
      <c r="G953" s="7" t="s">
        <v>7</v>
      </c>
      <c r="H953">
        <f ca="1">IF(TBVendas[[#This Row],[Data do Pagamento]]-TBVendas[[#This Row],[Data do Vencimento]]&gt;=0,TBVendas[[#This Row],[Data do Pagamento]]-TBVendas[[#This Row],[Data do Vencimento]],TODAY()-TBVendas[[#This Row],[Data do Vencimento]])</f>
        <v>8</v>
      </c>
      <c r="I953">
        <f>MONTH(TBVendas[[#This Row],[Data da Venda]])</f>
        <v>4</v>
      </c>
      <c r="J953">
        <f>YEAR(TBVendas[[#This Row],[Data da Venda]])</f>
        <v>2020</v>
      </c>
      <c r="K953" t="str">
        <f>IF(TBVendas[[#This Row],[Data da Venda]]=TBVendas[[#This Row],[Data do Pagamento]], "Sim","Não")</f>
        <v>Não</v>
      </c>
    </row>
    <row r="954" spans="2:11" x14ac:dyDescent="0.25">
      <c r="B954" s="5">
        <v>43923</v>
      </c>
      <c r="C954">
        <v>86657720114</v>
      </c>
      <c r="D954" s="6">
        <v>1037</v>
      </c>
      <c r="E954" s="5">
        <v>43923</v>
      </c>
      <c r="F954" s="5">
        <v>43923</v>
      </c>
      <c r="G954" s="7" t="s">
        <v>8</v>
      </c>
      <c r="H95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54">
        <f>MONTH(TBVendas[[#This Row],[Data da Venda]])</f>
        <v>4</v>
      </c>
      <c r="J954">
        <f>YEAR(TBVendas[[#This Row],[Data da Venda]])</f>
        <v>2020</v>
      </c>
      <c r="K954" t="str">
        <f>IF(TBVendas[[#This Row],[Data da Venda]]=TBVendas[[#This Row],[Data do Pagamento]], "Sim","Não")</f>
        <v>Sim</v>
      </c>
    </row>
    <row r="955" spans="2:11" x14ac:dyDescent="0.25">
      <c r="B955" s="5">
        <v>43923</v>
      </c>
      <c r="C955">
        <v>86657720217</v>
      </c>
      <c r="D955" s="6">
        <v>1146</v>
      </c>
      <c r="E955" s="5">
        <v>43923</v>
      </c>
      <c r="F955" s="5">
        <v>43923</v>
      </c>
      <c r="G955" s="7" t="s">
        <v>7</v>
      </c>
      <c r="H95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55">
        <f>MONTH(TBVendas[[#This Row],[Data da Venda]])</f>
        <v>4</v>
      </c>
      <c r="J955">
        <f>YEAR(TBVendas[[#This Row],[Data da Venda]])</f>
        <v>2020</v>
      </c>
      <c r="K955" t="str">
        <f>IF(TBVendas[[#This Row],[Data da Venda]]=TBVendas[[#This Row],[Data do Pagamento]], "Sim","Não")</f>
        <v>Sim</v>
      </c>
    </row>
    <row r="956" spans="2:11" x14ac:dyDescent="0.25">
      <c r="B956" s="5">
        <v>43923</v>
      </c>
      <c r="C956">
        <v>86657720070</v>
      </c>
      <c r="D956" s="6">
        <v>881</v>
      </c>
      <c r="E956" s="5">
        <v>43953</v>
      </c>
      <c r="F956" s="5">
        <v>43953</v>
      </c>
      <c r="G956" s="7" t="s">
        <v>9</v>
      </c>
      <c r="H95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56">
        <f>MONTH(TBVendas[[#This Row],[Data da Venda]])</f>
        <v>4</v>
      </c>
      <c r="J956">
        <f>YEAR(TBVendas[[#This Row],[Data da Venda]])</f>
        <v>2020</v>
      </c>
      <c r="K956" t="str">
        <f>IF(TBVendas[[#This Row],[Data da Venda]]=TBVendas[[#This Row],[Data do Pagamento]], "Sim","Não")</f>
        <v>Não</v>
      </c>
    </row>
    <row r="957" spans="2:11" x14ac:dyDescent="0.25">
      <c r="B957" s="5">
        <v>43923</v>
      </c>
      <c r="C957">
        <v>86657720073</v>
      </c>
      <c r="D957" s="6">
        <v>117</v>
      </c>
      <c r="E957" s="5">
        <v>43983</v>
      </c>
      <c r="F957" s="5">
        <v>43983</v>
      </c>
      <c r="G957" s="7" t="s">
        <v>7</v>
      </c>
      <c r="H95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57">
        <f>MONTH(TBVendas[[#This Row],[Data da Venda]])</f>
        <v>4</v>
      </c>
      <c r="J957">
        <f>YEAR(TBVendas[[#This Row],[Data da Venda]])</f>
        <v>2020</v>
      </c>
      <c r="K957" t="str">
        <f>IF(TBVendas[[#This Row],[Data da Venda]]=TBVendas[[#This Row],[Data do Pagamento]], "Sim","Não")</f>
        <v>Não</v>
      </c>
    </row>
    <row r="958" spans="2:11" x14ac:dyDescent="0.25">
      <c r="B958" s="5">
        <v>43923</v>
      </c>
      <c r="C958">
        <v>86657720199</v>
      </c>
      <c r="D958" s="6">
        <v>464</v>
      </c>
      <c r="E958" s="5">
        <v>43983</v>
      </c>
      <c r="F958" s="5">
        <v>43983</v>
      </c>
      <c r="G958" s="7" t="s">
        <v>7</v>
      </c>
      <c r="H95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58">
        <f>MONTH(TBVendas[[#This Row],[Data da Venda]])</f>
        <v>4</v>
      </c>
      <c r="J958">
        <f>YEAR(TBVendas[[#This Row],[Data da Venda]])</f>
        <v>2020</v>
      </c>
      <c r="K958" t="str">
        <f>IF(TBVendas[[#This Row],[Data da Venda]]=TBVendas[[#This Row],[Data do Pagamento]], "Sim","Não")</f>
        <v>Não</v>
      </c>
    </row>
    <row r="959" spans="2:11" x14ac:dyDescent="0.25">
      <c r="B959" s="5">
        <v>43923</v>
      </c>
      <c r="C959">
        <v>86657720115</v>
      </c>
      <c r="D959" s="6">
        <v>1446</v>
      </c>
      <c r="E959" s="5">
        <v>43983</v>
      </c>
      <c r="F959" s="5">
        <v>43983</v>
      </c>
      <c r="G959" s="7" t="s">
        <v>9</v>
      </c>
      <c r="H95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59">
        <f>MONTH(TBVendas[[#This Row],[Data da Venda]])</f>
        <v>4</v>
      </c>
      <c r="J959">
        <f>YEAR(TBVendas[[#This Row],[Data da Venda]])</f>
        <v>2020</v>
      </c>
      <c r="K959" t="str">
        <f>IF(TBVendas[[#This Row],[Data da Venda]]=TBVendas[[#This Row],[Data do Pagamento]], "Sim","Não")</f>
        <v>Não</v>
      </c>
    </row>
    <row r="960" spans="2:11" x14ac:dyDescent="0.25">
      <c r="B960" s="5">
        <v>43924</v>
      </c>
      <c r="C960">
        <v>86657720109</v>
      </c>
      <c r="D960" s="6">
        <v>201</v>
      </c>
      <c r="E960" s="5">
        <v>43924</v>
      </c>
      <c r="F960" s="5">
        <v>43924</v>
      </c>
      <c r="G960" s="7" t="s">
        <v>9</v>
      </c>
      <c r="H96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60">
        <f>MONTH(TBVendas[[#This Row],[Data da Venda]])</f>
        <v>4</v>
      </c>
      <c r="J960">
        <f>YEAR(TBVendas[[#This Row],[Data da Venda]])</f>
        <v>2020</v>
      </c>
      <c r="K960" t="str">
        <f>IF(TBVendas[[#This Row],[Data da Venda]]=TBVendas[[#This Row],[Data do Pagamento]], "Sim","Não")</f>
        <v>Sim</v>
      </c>
    </row>
    <row r="961" spans="2:11" x14ac:dyDescent="0.25">
      <c r="B961" s="5">
        <v>43924</v>
      </c>
      <c r="C961">
        <v>86657720105</v>
      </c>
      <c r="D961" s="6">
        <v>691</v>
      </c>
      <c r="E961" s="5">
        <v>43984</v>
      </c>
      <c r="F961" s="5">
        <v>43984</v>
      </c>
      <c r="G961" s="7" t="s">
        <v>7</v>
      </c>
      <c r="H96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61">
        <f>MONTH(TBVendas[[#This Row],[Data da Venda]])</f>
        <v>4</v>
      </c>
      <c r="J961">
        <f>YEAR(TBVendas[[#This Row],[Data da Venda]])</f>
        <v>2020</v>
      </c>
      <c r="K961" t="str">
        <f>IF(TBVendas[[#This Row],[Data da Venda]]=TBVendas[[#This Row],[Data do Pagamento]], "Sim","Não")</f>
        <v>Não</v>
      </c>
    </row>
    <row r="962" spans="2:11" x14ac:dyDescent="0.25">
      <c r="B962" s="5">
        <v>43924</v>
      </c>
      <c r="C962">
        <v>86657720229</v>
      </c>
      <c r="D962" s="6">
        <v>162</v>
      </c>
      <c r="E962" s="5">
        <v>44014</v>
      </c>
      <c r="F962" s="5">
        <v>44029</v>
      </c>
      <c r="G962" s="7" t="s">
        <v>9</v>
      </c>
      <c r="H962">
        <f ca="1">IF(TBVendas[[#This Row],[Data do Pagamento]]-TBVendas[[#This Row],[Data do Vencimento]]&gt;=0,TBVendas[[#This Row],[Data do Pagamento]]-TBVendas[[#This Row],[Data do Vencimento]],TODAY()-TBVendas[[#This Row],[Data do Vencimento]])</f>
        <v>15</v>
      </c>
      <c r="I962">
        <f>MONTH(TBVendas[[#This Row],[Data da Venda]])</f>
        <v>4</v>
      </c>
      <c r="J962">
        <f>YEAR(TBVendas[[#This Row],[Data da Venda]])</f>
        <v>2020</v>
      </c>
      <c r="K962" t="str">
        <f>IF(TBVendas[[#This Row],[Data da Venda]]=TBVendas[[#This Row],[Data do Pagamento]], "Sim","Não")</f>
        <v>Não</v>
      </c>
    </row>
    <row r="963" spans="2:11" x14ac:dyDescent="0.25">
      <c r="B963" s="5">
        <v>43925</v>
      </c>
      <c r="C963">
        <v>86657720241</v>
      </c>
      <c r="D963" s="6">
        <v>1376</v>
      </c>
      <c r="E963" s="5">
        <v>43955</v>
      </c>
      <c r="F963" s="5">
        <v>43963</v>
      </c>
      <c r="G963" s="7" t="s">
        <v>9</v>
      </c>
      <c r="H963">
        <f ca="1">IF(TBVendas[[#This Row],[Data do Pagamento]]-TBVendas[[#This Row],[Data do Vencimento]]&gt;=0,TBVendas[[#This Row],[Data do Pagamento]]-TBVendas[[#This Row],[Data do Vencimento]],TODAY()-TBVendas[[#This Row],[Data do Vencimento]])</f>
        <v>8</v>
      </c>
      <c r="I963">
        <f>MONTH(TBVendas[[#This Row],[Data da Venda]])</f>
        <v>4</v>
      </c>
      <c r="J963">
        <f>YEAR(TBVendas[[#This Row],[Data da Venda]])</f>
        <v>2020</v>
      </c>
      <c r="K963" t="str">
        <f>IF(TBVendas[[#This Row],[Data da Venda]]=TBVendas[[#This Row],[Data do Pagamento]], "Sim","Não")</f>
        <v>Não</v>
      </c>
    </row>
    <row r="964" spans="2:11" x14ac:dyDescent="0.25">
      <c r="B964" s="5">
        <v>43925</v>
      </c>
      <c r="C964">
        <v>86657720171</v>
      </c>
      <c r="D964" s="6">
        <v>1271</v>
      </c>
      <c r="E964" s="5">
        <v>43955</v>
      </c>
      <c r="F964" s="5">
        <v>43955</v>
      </c>
      <c r="G964" s="7" t="s">
        <v>7</v>
      </c>
      <c r="H96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64">
        <f>MONTH(TBVendas[[#This Row],[Data da Venda]])</f>
        <v>4</v>
      </c>
      <c r="J964">
        <f>YEAR(TBVendas[[#This Row],[Data da Venda]])</f>
        <v>2020</v>
      </c>
      <c r="K964" t="str">
        <f>IF(TBVendas[[#This Row],[Data da Venda]]=TBVendas[[#This Row],[Data do Pagamento]], "Sim","Não")</f>
        <v>Não</v>
      </c>
    </row>
    <row r="965" spans="2:11" x14ac:dyDescent="0.25">
      <c r="B965" s="5">
        <v>43926</v>
      </c>
      <c r="C965">
        <v>86657720189</v>
      </c>
      <c r="D965" s="6">
        <v>1373</v>
      </c>
      <c r="E965" s="5">
        <v>44016</v>
      </c>
      <c r="F965" s="5">
        <v>44016</v>
      </c>
      <c r="G965" s="7" t="s">
        <v>8</v>
      </c>
      <c r="H96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65">
        <f>MONTH(TBVendas[[#This Row],[Data da Venda]])</f>
        <v>4</v>
      </c>
      <c r="J965">
        <f>YEAR(TBVendas[[#This Row],[Data da Venda]])</f>
        <v>2020</v>
      </c>
      <c r="K965" t="str">
        <f>IF(TBVendas[[#This Row],[Data da Venda]]=TBVendas[[#This Row],[Data do Pagamento]], "Sim","Não")</f>
        <v>Não</v>
      </c>
    </row>
    <row r="966" spans="2:11" x14ac:dyDescent="0.25">
      <c r="B966" s="5">
        <v>43927</v>
      </c>
      <c r="C966">
        <v>86657720166</v>
      </c>
      <c r="D966" s="6">
        <v>748</v>
      </c>
      <c r="E966" s="5">
        <v>43987</v>
      </c>
      <c r="F966" s="5">
        <v>44015</v>
      </c>
      <c r="G966" s="7" t="s">
        <v>9</v>
      </c>
      <c r="H966">
        <f ca="1">IF(TBVendas[[#This Row],[Data do Pagamento]]-TBVendas[[#This Row],[Data do Vencimento]]&gt;=0,TBVendas[[#This Row],[Data do Pagamento]]-TBVendas[[#This Row],[Data do Vencimento]],TODAY()-TBVendas[[#This Row],[Data do Vencimento]])</f>
        <v>28</v>
      </c>
      <c r="I966">
        <f>MONTH(TBVendas[[#This Row],[Data da Venda]])</f>
        <v>4</v>
      </c>
      <c r="J966">
        <f>YEAR(TBVendas[[#This Row],[Data da Venda]])</f>
        <v>2020</v>
      </c>
      <c r="K966" t="str">
        <f>IF(TBVendas[[#This Row],[Data da Venda]]=TBVendas[[#This Row],[Data do Pagamento]], "Sim","Não")</f>
        <v>Não</v>
      </c>
    </row>
    <row r="967" spans="2:11" x14ac:dyDescent="0.25">
      <c r="B967" s="5">
        <v>43928</v>
      </c>
      <c r="C967">
        <v>86657720221</v>
      </c>
      <c r="D967" s="6">
        <v>1119</v>
      </c>
      <c r="E967" s="5">
        <v>43958</v>
      </c>
      <c r="F967" s="5">
        <v>43994</v>
      </c>
      <c r="G967" s="7" t="s">
        <v>7</v>
      </c>
      <c r="H967">
        <f ca="1">IF(TBVendas[[#This Row],[Data do Pagamento]]-TBVendas[[#This Row],[Data do Vencimento]]&gt;=0,TBVendas[[#This Row],[Data do Pagamento]]-TBVendas[[#This Row],[Data do Vencimento]],TODAY()-TBVendas[[#This Row],[Data do Vencimento]])</f>
        <v>36</v>
      </c>
      <c r="I967">
        <f>MONTH(TBVendas[[#This Row],[Data da Venda]])</f>
        <v>4</v>
      </c>
      <c r="J967">
        <f>YEAR(TBVendas[[#This Row],[Data da Venda]])</f>
        <v>2020</v>
      </c>
      <c r="K967" t="str">
        <f>IF(TBVendas[[#This Row],[Data da Venda]]=TBVendas[[#This Row],[Data do Pagamento]], "Sim","Não")</f>
        <v>Não</v>
      </c>
    </row>
    <row r="968" spans="2:11" x14ac:dyDescent="0.25">
      <c r="B968" s="5">
        <v>43928</v>
      </c>
      <c r="C968">
        <v>86657720166</v>
      </c>
      <c r="D968" s="6">
        <v>570</v>
      </c>
      <c r="E968" s="5">
        <v>43988</v>
      </c>
      <c r="F968" s="5">
        <v>43988</v>
      </c>
      <c r="G968" s="7" t="s">
        <v>8</v>
      </c>
      <c r="H96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68">
        <f>MONTH(TBVendas[[#This Row],[Data da Venda]])</f>
        <v>4</v>
      </c>
      <c r="J968">
        <f>YEAR(TBVendas[[#This Row],[Data da Venda]])</f>
        <v>2020</v>
      </c>
      <c r="K968" t="str">
        <f>IF(TBVendas[[#This Row],[Data da Venda]]=TBVendas[[#This Row],[Data do Pagamento]], "Sim","Não")</f>
        <v>Não</v>
      </c>
    </row>
    <row r="969" spans="2:11" x14ac:dyDescent="0.25">
      <c r="B969" s="5">
        <v>43928</v>
      </c>
      <c r="C969">
        <v>86657720203</v>
      </c>
      <c r="D969" s="6">
        <v>1245</v>
      </c>
      <c r="E969" s="5">
        <v>43988</v>
      </c>
      <c r="F969" s="5">
        <v>44026</v>
      </c>
      <c r="G969" s="7" t="s">
        <v>9</v>
      </c>
      <c r="H969">
        <f ca="1">IF(TBVendas[[#This Row],[Data do Pagamento]]-TBVendas[[#This Row],[Data do Vencimento]]&gt;=0,TBVendas[[#This Row],[Data do Pagamento]]-TBVendas[[#This Row],[Data do Vencimento]],TODAY()-TBVendas[[#This Row],[Data do Vencimento]])</f>
        <v>38</v>
      </c>
      <c r="I969">
        <f>MONTH(TBVendas[[#This Row],[Data da Venda]])</f>
        <v>4</v>
      </c>
      <c r="J969">
        <f>YEAR(TBVendas[[#This Row],[Data da Venda]])</f>
        <v>2020</v>
      </c>
      <c r="K969" t="str">
        <f>IF(TBVendas[[#This Row],[Data da Venda]]=TBVendas[[#This Row],[Data do Pagamento]], "Sim","Não")</f>
        <v>Não</v>
      </c>
    </row>
    <row r="970" spans="2:11" x14ac:dyDescent="0.25">
      <c r="B970" s="5">
        <v>43929</v>
      </c>
      <c r="C970">
        <v>86657720101</v>
      </c>
      <c r="D970" s="6">
        <v>153</v>
      </c>
      <c r="E970" s="5">
        <v>43989</v>
      </c>
      <c r="F970" s="5">
        <v>43989</v>
      </c>
      <c r="G970" s="7" t="s">
        <v>8</v>
      </c>
      <c r="H97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70">
        <f>MONTH(TBVendas[[#This Row],[Data da Venda]])</f>
        <v>4</v>
      </c>
      <c r="J970">
        <f>YEAR(TBVendas[[#This Row],[Data da Venda]])</f>
        <v>2020</v>
      </c>
      <c r="K970" t="str">
        <f>IF(TBVendas[[#This Row],[Data da Venda]]=TBVendas[[#This Row],[Data do Pagamento]], "Sim","Não")</f>
        <v>Não</v>
      </c>
    </row>
    <row r="971" spans="2:11" x14ac:dyDescent="0.25">
      <c r="B971" s="5">
        <v>43930</v>
      </c>
      <c r="C971">
        <v>86657720175</v>
      </c>
      <c r="D971" s="6">
        <v>63</v>
      </c>
      <c r="E971" s="5">
        <v>43990</v>
      </c>
      <c r="F971" s="5">
        <v>44022</v>
      </c>
      <c r="G971" s="7" t="s">
        <v>9</v>
      </c>
      <c r="H971">
        <f ca="1">IF(TBVendas[[#This Row],[Data do Pagamento]]-TBVendas[[#This Row],[Data do Vencimento]]&gt;=0,TBVendas[[#This Row],[Data do Pagamento]]-TBVendas[[#This Row],[Data do Vencimento]],TODAY()-TBVendas[[#This Row],[Data do Vencimento]])</f>
        <v>32</v>
      </c>
      <c r="I971">
        <f>MONTH(TBVendas[[#This Row],[Data da Venda]])</f>
        <v>4</v>
      </c>
      <c r="J971">
        <f>YEAR(TBVendas[[#This Row],[Data da Venda]])</f>
        <v>2020</v>
      </c>
      <c r="K971" t="str">
        <f>IF(TBVendas[[#This Row],[Data da Venda]]=TBVendas[[#This Row],[Data do Pagamento]], "Sim","Não")</f>
        <v>Não</v>
      </c>
    </row>
    <row r="972" spans="2:11" x14ac:dyDescent="0.25">
      <c r="B972" s="5">
        <v>43931</v>
      </c>
      <c r="C972">
        <v>86657720187</v>
      </c>
      <c r="D972" s="6">
        <v>1349</v>
      </c>
      <c r="E972" s="5">
        <v>43991</v>
      </c>
      <c r="F972" s="5">
        <v>43991</v>
      </c>
      <c r="G972" s="7" t="s">
        <v>8</v>
      </c>
      <c r="H97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72">
        <f>MONTH(TBVendas[[#This Row],[Data da Venda]])</f>
        <v>4</v>
      </c>
      <c r="J972">
        <f>YEAR(TBVendas[[#This Row],[Data da Venda]])</f>
        <v>2020</v>
      </c>
      <c r="K972" t="str">
        <f>IF(TBVendas[[#This Row],[Data da Venda]]=TBVendas[[#This Row],[Data do Pagamento]], "Sim","Não")</f>
        <v>Não</v>
      </c>
    </row>
    <row r="973" spans="2:11" x14ac:dyDescent="0.25">
      <c r="B973" s="5">
        <v>43932</v>
      </c>
      <c r="C973">
        <v>86657720054</v>
      </c>
      <c r="D973" s="6">
        <v>927</v>
      </c>
      <c r="E973" s="5">
        <v>43962</v>
      </c>
      <c r="F973" s="5">
        <v>43962</v>
      </c>
      <c r="G973" s="7" t="s">
        <v>9</v>
      </c>
      <c r="H97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73">
        <f>MONTH(TBVendas[[#This Row],[Data da Venda]])</f>
        <v>4</v>
      </c>
      <c r="J973">
        <f>YEAR(TBVendas[[#This Row],[Data da Venda]])</f>
        <v>2020</v>
      </c>
      <c r="K973" t="str">
        <f>IF(TBVendas[[#This Row],[Data da Venda]]=TBVendas[[#This Row],[Data do Pagamento]], "Sim","Não")</f>
        <v>Não</v>
      </c>
    </row>
    <row r="974" spans="2:11" x14ac:dyDescent="0.25">
      <c r="B974" s="5">
        <v>43932</v>
      </c>
      <c r="C974">
        <v>86657720085</v>
      </c>
      <c r="D974" s="6">
        <v>1441</v>
      </c>
      <c r="E974" s="5">
        <v>43962</v>
      </c>
      <c r="F974" s="5">
        <v>43962</v>
      </c>
      <c r="G974" s="7" t="s">
        <v>8</v>
      </c>
      <c r="H97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74">
        <f>MONTH(TBVendas[[#This Row],[Data da Venda]])</f>
        <v>4</v>
      </c>
      <c r="J974">
        <f>YEAR(TBVendas[[#This Row],[Data da Venda]])</f>
        <v>2020</v>
      </c>
      <c r="K974" t="str">
        <f>IF(TBVendas[[#This Row],[Data da Venda]]=TBVendas[[#This Row],[Data do Pagamento]], "Sim","Não")</f>
        <v>Não</v>
      </c>
    </row>
    <row r="975" spans="2:11" x14ac:dyDescent="0.25">
      <c r="B975" s="5">
        <v>43933</v>
      </c>
      <c r="C975">
        <v>86657720136</v>
      </c>
      <c r="D975" s="6">
        <v>1009</v>
      </c>
      <c r="E975" s="5">
        <v>43963</v>
      </c>
      <c r="F975" s="5">
        <v>43963</v>
      </c>
      <c r="G975" s="7" t="s">
        <v>7</v>
      </c>
      <c r="H97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75">
        <f>MONTH(TBVendas[[#This Row],[Data da Venda]])</f>
        <v>4</v>
      </c>
      <c r="J975">
        <f>YEAR(TBVendas[[#This Row],[Data da Venda]])</f>
        <v>2020</v>
      </c>
      <c r="K975" t="str">
        <f>IF(TBVendas[[#This Row],[Data da Venda]]=TBVendas[[#This Row],[Data do Pagamento]], "Sim","Não")</f>
        <v>Não</v>
      </c>
    </row>
    <row r="976" spans="2:11" x14ac:dyDescent="0.25">
      <c r="B976" s="5">
        <v>43934</v>
      </c>
      <c r="C976">
        <v>86657720126</v>
      </c>
      <c r="D976" s="6">
        <v>546</v>
      </c>
      <c r="E976" s="5">
        <v>43934</v>
      </c>
      <c r="F976" s="5">
        <v>43934</v>
      </c>
      <c r="G976" s="7" t="s">
        <v>8</v>
      </c>
      <c r="H97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76">
        <f>MONTH(TBVendas[[#This Row],[Data da Venda]])</f>
        <v>4</v>
      </c>
      <c r="J976">
        <f>YEAR(TBVendas[[#This Row],[Data da Venda]])</f>
        <v>2020</v>
      </c>
      <c r="K976" t="str">
        <f>IF(TBVendas[[#This Row],[Data da Venda]]=TBVendas[[#This Row],[Data do Pagamento]], "Sim","Não")</f>
        <v>Sim</v>
      </c>
    </row>
    <row r="977" spans="2:11" x14ac:dyDescent="0.25">
      <c r="B977" s="5">
        <v>43934</v>
      </c>
      <c r="C977">
        <v>86657720246</v>
      </c>
      <c r="D977" s="6">
        <v>59</v>
      </c>
      <c r="E977" s="5">
        <v>43964</v>
      </c>
      <c r="F977" s="5">
        <v>43964</v>
      </c>
      <c r="G977" s="7" t="s">
        <v>8</v>
      </c>
      <c r="H97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77">
        <f>MONTH(TBVendas[[#This Row],[Data da Venda]])</f>
        <v>4</v>
      </c>
      <c r="J977">
        <f>YEAR(TBVendas[[#This Row],[Data da Venda]])</f>
        <v>2020</v>
      </c>
      <c r="K977" t="str">
        <f>IF(TBVendas[[#This Row],[Data da Venda]]=TBVendas[[#This Row],[Data do Pagamento]], "Sim","Não")</f>
        <v>Não</v>
      </c>
    </row>
    <row r="978" spans="2:11" x14ac:dyDescent="0.25">
      <c r="B978" s="5">
        <v>43935</v>
      </c>
      <c r="C978">
        <v>86657720226</v>
      </c>
      <c r="D978" s="6">
        <v>158</v>
      </c>
      <c r="E978" s="5">
        <v>43965</v>
      </c>
      <c r="F978" s="5">
        <v>44000</v>
      </c>
      <c r="G978" s="7" t="s">
        <v>8</v>
      </c>
      <c r="H978">
        <f ca="1">IF(TBVendas[[#This Row],[Data do Pagamento]]-TBVendas[[#This Row],[Data do Vencimento]]&gt;=0,TBVendas[[#This Row],[Data do Pagamento]]-TBVendas[[#This Row],[Data do Vencimento]],TODAY()-TBVendas[[#This Row],[Data do Vencimento]])</f>
        <v>35</v>
      </c>
      <c r="I978">
        <f>MONTH(TBVendas[[#This Row],[Data da Venda]])</f>
        <v>4</v>
      </c>
      <c r="J978">
        <f>YEAR(TBVendas[[#This Row],[Data da Venda]])</f>
        <v>2020</v>
      </c>
      <c r="K978" t="str">
        <f>IF(TBVendas[[#This Row],[Data da Venda]]=TBVendas[[#This Row],[Data do Pagamento]], "Sim","Não")</f>
        <v>Não</v>
      </c>
    </row>
    <row r="979" spans="2:11" x14ac:dyDescent="0.25">
      <c r="B979" s="5">
        <v>43935</v>
      </c>
      <c r="C979">
        <v>86657720079</v>
      </c>
      <c r="D979" s="6">
        <v>573</v>
      </c>
      <c r="E979" s="5">
        <v>44025</v>
      </c>
      <c r="F979" s="5">
        <v>44025</v>
      </c>
      <c r="G979" s="7" t="s">
        <v>9</v>
      </c>
      <c r="H979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79">
        <f>MONTH(TBVendas[[#This Row],[Data da Venda]])</f>
        <v>4</v>
      </c>
      <c r="J979">
        <f>YEAR(TBVendas[[#This Row],[Data da Venda]])</f>
        <v>2020</v>
      </c>
      <c r="K979" t="str">
        <f>IF(TBVendas[[#This Row],[Data da Venda]]=TBVendas[[#This Row],[Data do Pagamento]], "Sim","Não")</f>
        <v>Não</v>
      </c>
    </row>
    <row r="980" spans="2:11" x14ac:dyDescent="0.25">
      <c r="B980" s="5">
        <v>43936</v>
      </c>
      <c r="C980">
        <v>86657720255</v>
      </c>
      <c r="D980" s="6">
        <v>1335</v>
      </c>
      <c r="E980" s="5">
        <v>43966</v>
      </c>
      <c r="F980" s="5">
        <v>43966</v>
      </c>
      <c r="G980" s="7" t="s">
        <v>7</v>
      </c>
      <c r="H98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80">
        <f>MONTH(TBVendas[[#This Row],[Data da Venda]])</f>
        <v>4</v>
      </c>
      <c r="J980">
        <f>YEAR(TBVendas[[#This Row],[Data da Venda]])</f>
        <v>2020</v>
      </c>
      <c r="K980" t="str">
        <f>IF(TBVendas[[#This Row],[Data da Venda]]=TBVendas[[#This Row],[Data do Pagamento]], "Sim","Não")</f>
        <v>Não</v>
      </c>
    </row>
    <row r="981" spans="2:11" x14ac:dyDescent="0.25">
      <c r="B981" s="5">
        <v>43936</v>
      </c>
      <c r="C981">
        <v>86657720151</v>
      </c>
      <c r="D981" s="6">
        <v>1275</v>
      </c>
      <c r="E981" s="5">
        <v>43966</v>
      </c>
      <c r="F981" s="5">
        <v>43966</v>
      </c>
      <c r="G981" s="7" t="s">
        <v>7</v>
      </c>
      <c r="H98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81">
        <f>MONTH(TBVendas[[#This Row],[Data da Venda]])</f>
        <v>4</v>
      </c>
      <c r="J981">
        <f>YEAR(TBVendas[[#This Row],[Data da Venda]])</f>
        <v>2020</v>
      </c>
      <c r="K981" t="str">
        <f>IF(TBVendas[[#This Row],[Data da Venda]]=TBVendas[[#This Row],[Data do Pagamento]], "Sim","Não")</f>
        <v>Não</v>
      </c>
    </row>
    <row r="982" spans="2:11" x14ac:dyDescent="0.25">
      <c r="B982" s="5">
        <v>43936</v>
      </c>
      <c r="C982">
        <v>86657720112</v>
      </c>
      <c r="D982" s="6">
        <v>1040</v>
      </c>
      <c r="E982" s="5">
        <v>43966</v>
      </c>
      <c r="F982" s="5">
        <v>43966</v>
      </c>
      <c r="G982" s="7" t="s">
        <v>9</v>
      </c>
      <c r="H98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82">
        <f>MONTH(TBVendas[[#This Row],[Data da Venda]])</f>
        <v>4</v>
      </c>
      <c r="J982">
        <f>YEAR(TBVendas[[#This Row],[Data da Venda]])</f>
        <v>2020</v>
      </c>
      <c r="K982" t="str">
        <f>IF(TBVendas[[#This Row],[Data da Venda]]=TBVendas[[#This Row],[Data do Pagamento]], "Sim","Não")</f>
        <v>Não</v>
      </c>
    </row>
    <row r="983" spans="2:11" x14ac:dyDescent="0.25">
      <c r="B983" s="5">
        <v>43937</v>
      </c>
      <c r="C983">
        <v>86657720052</v>
      </c>
      <c r="D983" s="6">
        <v>1190</v>
      </c>
      <c r="E983" s="5">
        <v>43937</v>
      </c>
      <c r="F983" s="5">
        <v>43937</v>
      </c>
      <c r="G983" s="7" t="s">
        <v>9</v>
      </c>
      <c r="H98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83">
        <f>MONTH(TBVendas[[#This Row],[Data da Venda]])</f>
        <v>4</v>
      </c>
      <c r="J983">
        <f>YEAR(TBVendas[[#This Row],[Data da Venda]])</f>
        <v>2020</v>
      </c>
      <c r="K983" t="str">
        <f>IF(TBVendas[[#This Row],[Data da Venda]]=TBVendas[[#This Row],[Data do Pagamento]], "Sim","Não")</f>
        <v>Sim</v>
      </c>
    </row>
    <row r="984" spans="2:11" x14ac:dyDescent="0.25">
      <c r="B984" s="5">
        <v>43938</v>
      </c>
      <c r="C984">
        <v>86657720061</v>
      </c>
      <c r="D984" s="6">
        <v>422</v>
      </c>
      <c r="E984" s="5">
        <v>43938</v>
      </c>
      <c r="F984" s="5">
        <v>43938</v>
      </c>
      <c r="G984" s="7" t="s">
        <v>9</v>
      </c>
      <c r="H98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84">
        <f>MONTH(TBVendas[[#This Row],[Data da Venda]])</f>
        <v>4</v>
      </c>
      <c r="J984">
        <f>YEAR(TBVendas[[#This Row],[Data da Venda]])</f>
        <v>2020</v>
      </c>
      <c r="K984" t="str">
        <f>IF(TBVendas[[#This Row],[Data da Venda]]=TBVendas[[#This Row],[Data do Pagamento]], "Sim","Não")</f>
        <v>Sim</v>
      </c>
    </row>
    <row r="985" spans="2:11" x14ac:dyDescent="0.25">
      <c r="B985" s="5">
        <v>43939</v>
      </c>
      <c r="C985">
        <v>86657720209</v>
      </c>
      <c r="D985" s="6">
        <v>1046</v>
      </c>
      <c r="E985" s="5">
        <v>43939</v>
      </c>
      <c r="F985" s="5">
        <v>43939</v>
      </c>
      <c r="G985" s="7" t="s">
        <v>9</v>
      </c>
      <c r="H98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85">
        <f>MONTH(TBVendas[[#This Row],[Data da Venda]])</f>
        <v>4</v>
      </c>
      <c r="J985">
        <f>YEAR(TBVendas[[#This Row],[Data da Venda]])</f>
        <v>2020</v>
      </c>
      <c r="K985" t="str">
        <f>IF(TBVendas[[#This Row],[Data da Venda]]=TBVendas[[#This Row],[Data do Pagamento]], "Sim","Não")</f>
        <v>Sim</v>
      </c>
    </row>
    <row r="986" spans="2:11" x14ac:dyDescent="0.25">
      <c r="B986" s="5">
        <v>43941</v>
      </c>
      <c r="C986">
        <v>86657720073</v>
      </c>
      <c r="D986" s="6">
        <v>486</v>
      </c>
      <c r="E986" s="5">
        <v>43941</v>
      </c>
      <c r="F986" s="5">
        <v>43941</v>
      </c>
      <c r="G986" s="7" t="s">
        <v>9</v>
      </c>
      <c r="H98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86">
        <f>MONTH(TBVendas[[#This Row],[Data da Venda]])</f>
        <v>4</v>
      </c>
      <c r="J986">
        <f>YEAR(TBVendas[[#This Row],[Data da Venda]])</f>
        <v>2020</v>
      </c>
      <c r="K986" t="str">
        <f>IF(TBVendas[[#This Row],[Data da Venda]]=TBVendas[[#This Row],[Data do Pagamento]], "Sim","Não")</f>
        <v>Sim</v>
      </c>
    </row>
    <row r="987" spans="2:11" x14ac:dyDescent="0.25">
      <c r="B987" s="5">
        <v>43941</v>
      </c>
      <c r="C987">
        <v>86657720194</v>
      </c>
      <c r="D987" s="6">
        <v>768</v>
      </c>
      <c r="E987" s="5">
        <v>43941</v>
      </c>
      <c r="F987" s="5">
        <v>43941</v>
      </c>
      <c r="G987" s="7" t="s">
        <v>9</v>
      </c>
      <c r="H98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87">
        <f>MONTH(TBVendas[[#This Row],[Data da Venda]])</f>
        <v>4</v>
      </c>
      <c r="J987">
        <f>YEAR(TBVendas[[#This Row],[Data da Venda]])</f>
        <v>2020</v>
      </c>
      <c r="K987" t="str">
        <f>IF(TBVendas[[#This Row],[Data da Venda]]=TBVendas[[#This Row],[Data do Pagamento]], "Sim","Não")</f>
        <v>Sim</v>
      </c>
    </row>
    <row r="988" spans="2:11" x14ac:dyDescent="0.25">
      <c r="B988" s="5">
        <v>43941</v>
      </c>
      <c r="C988">
        <v>86657720123</v>
      </c>
      <c r="D988" s="6">
        <v>355</v>
      </c>
      <c r="E988" s="5">
        <v>43941</v>
      </c>
      <c r="F988" s="5">
        <v>43941</v>
      </c>
      <c r="G988" s="7" t="s">
        <v>9</v>
      </c>
      <c r="H98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88">
        <f>MONTH(TBVendas[[#This Row],[Data da Venda]])</f>
        <v>4</v>
      </c>
      <c r="J988">
        <f>YEAR(TBVendas[[#This Row],[Data da Venda]])</f>
        <v>2020</v>
      </c>
      <c r="K988" t="str">
        <f>IF(TBVendas[[#This Row],[Data da Venda]]=TBVendas[[#This Row],[Data do Pagamento]], "Sim","Não")</f>
        <v>Sim</v>
      </c>
    </row>
    <row r="989" spans="2:11" x14ac:dyDescent="0.25">
      <c r="B989" s="5">
        <v>43941</v>
      </c>
      <c r="C989">
        <v>86657720149</v>
      </c>
      <c r="D989" s="6">
        <v>1361</v>
      </c>
      <c r="E989" s="5">
        <v>43971</v>
      </c>
      <c r="F989" s="5">
        <v>44005</v>
      </c>
      <c r="G989" s="7" t="s">
        <v>8</v>
      </c>
      <c r="H989">
        <f ca="1">IF(TBVendas[[#This Row],[Data do Pagamento]]-TBVendas[[#This Row],[Data do Vencimento]]&gt;=0,TBVendas[[#This Row],[Data do Pagamento]]-TBVendas[[#This Row],[Data do Vencimento]],TODAY()-TBVendas[[#This Row],[Data do Vencimento]])</f>
        <v>34</v>
      </c>
      <c r="I989">
        <f>MONTH(TBVendas[[#This Row],[Data da Venda]])</f>
        <v>4</v>
      </c>
      <c r="J989">
        <f>YEAR(TBVendas[[#This Row],[Data da Venda]])</f>
        <v>2020</v>
      </c>
      <c r="K989" t="str">
        <f>IF(TBVendas[[#This Row],[Data da Venda]]=TBVendas[[#This Row],[Data do Pagamento]], "Sim","Não")</f>
        <v>Não</v>
      </c>
    </row>
    <row r="990" spans="2:11" x14ac:dyDescent="0.25">
      <c r="B990" s="5">
        <v>43941</v>
      </c>
      <c r="C990">
        <v>86657720095</v>
      </c>
      <c r="D990" s="6">
        <v>450</v>
      </c>
      <c r="E990" s="5">
        <v>44001</v>
      </c>
      <c r="F990" s="5">
        <v>44001</v>
      </c>
      <c r="G990" s="7" t="s">
        <v>7</v>
      </c>
      <c r="H99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90">
        <f>MONTH(TBVendas[[#This Row],[Data da Venda]])</f>
        <v>4</v>
      </c>
      <c r="J990">
        <f>YEAR(TBVendas[[#This Row],[Data da Venda]])</f>
        <v>2020</v>
      </c>
      <c r="K990" t="str">
        <f>IF(TBVendas[[#This Row],[Data da Venda]]=TBVendas[[#This Row],[Data do Pagamento]], "Sim","Não")</f>
        <v>Não</v>
      </c>
    </row>
    <row r="991" spans="2:11" x14ac:dyDescent="0.25">
      <c r="B991" s="5">
        <v>43941</v>
      </c>
      <c r="C991">
        <v>86657720191</v>
      </c>
      <c r="D991" s="6">
        <v>1224</v>
      </c>
      <c r="E991" s="5">
        <v>44031</v>
      </c>
      <c r="F991" s="5">
        <v>44040</v>
      </c>
      <c r="G991" s="7" t="s">
        <v>7</v>
      </c>
      <c r="H991">
        <f ca="1">IF(TBVendas[[#This Row],[Data do Pagamento]]-TBVendas[[#This Row],[Data do Vencimento]]&gt;=0,TBVendas[[#This Row],[Data do Pagamento]]-TBVendas[[#This Row],[Data do Vencimento]],TODAY()-TBVendas[[#This Row],[Data do Vencimento]])</f>
        <v>9</v>
      </c>
      <c r="I991">
        <f>MONTH(TBVendas[[#This Row],[Data da Venda]])</f>
        <v>4</v>
      </c>
      <c r="J991">
        <f>YEAR(TBVendas[[#This Row],[Data da Venda]])</f>
        <v>2020</v>
      </c>
      <c r="K991" t="str">
        <f>IF(TBVendas[[#This Row],[Data da Venda]]=TBVendas[[#This Row],[Data do Pagamento]], "Sim","Não")</f>
        <v>Não</v>
      </c>
    </row>
    <row r="992" spans="2:11" x14ac:dyDescent="0.25">
      <c r="B992" s="5">
        <v>43944</v>
      </c>
      <c r="C992">
        <v>86657720170</v>
      </c>
      <c r="D992" s="6">
        <v>965</v>
      </c>
      <c r="E992" s="5">
        <v>43944</v>
      </c>
      <c r="F992" s="5">
        <v>43944</v>
      </c>
      <c r="G992" s="7" t="s">
        <v>9</v>
      </c>
      <c r="H992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92">
        <f>MONTH(TBVendas[[#This Row],[Data da Venda]])</f>
        <v>4</v>
      </c>
      <c r="J992">
        <f>YEAR(TBVendas[[#This Row],[Data da Venda]])</f>
        <v>2020</v>
      </c>
      <c r="K992" t="str">
        <f>IF(TBVendas[[#This Row],[Data da Venda]]=TBVendas[[#This Row],[Data do Pagamento]], "Sim","Não")</f>
        <v>Sim</v>
      </c>
    </row>
    <row r="993" spans="2:11" x14ac:dyDescent="0.25">
      <c r="B993" s="5">
        <v>43944</v>
      </c>
      <c r="C993">
        <v>86657720246</v>
      </c>
      <c r="D993" s="6">
        <v>725</v>
      </c>
      <c r="E993" s="5">
        <v>43974</v>
      </c>
      <c r="F993" s="5">
        <v>43982</v>
      </c>
      <c r="G993" s="7" t="s">
        <v>9</v>
      </c>
      <c r="H993">
        <f ca="1">IF(TBVendas[[#This Row],[Data do Pagamento]]-TBVendas[[#This Row],[Data do Vencimento]]&gt;=0,TBVendas[[#This Row],[Data do Pagamento]]-TBVendas[[#This Row],[Data do Vencimento]],TODAY()-TBVendas[[#This Row],[Data do Vencimento]])</f>
        <v>8</v>
      </c>
      <c r="I993">
        <f>MONTH(TBVendas[[#This Row],[Data da Venda]])</f>
        <v>4</v>
      </c>
      <c r="J993">
        <f>YEAR(TBVendas[[#This Row],[Data da Venda]])</f>
        <v>2020</v>
      </c>
      <c r="K993" t="str">
        <f>IF(TBVendas[[#This Row],[Data da Venda]]=TBVendas[[#This Row],[Data do Pagamento]], "Sim","Não")</f>
        <v>Não</v>
      </c>
    </row>
    <row r="994" spans="2:11" x14ac:dyDescent="0.25">
      <c r="B994" s="5">
        <v>43944</v>
      </c>
      <c r="C994">
        <v>86657720180</v>
      </c>
      <c r="D994" s="6">
        <v>1041</v>
      </c>
      <c r="E994" s="5">
        <v>43974</v>
      </c>
      <c r="F994" s="5">
        <v>43974</v>
      </c>
      <c r="G994" s="7" t="s">
        <v>9</v>
      </c>
      <c r="H99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94">
        <f>MONTH(TBVendas[[#This Row],[Data da Venda]])</f>
        <v>4</v>
      </c>
      <c r="J994">
        <f>YEAR(TBVendas[[#This Row],[Data da Venda]])</f>
        <v>2020</v>
      </c>
      <c r="K994" t="str">
        <f>IF(TBVendas[[#This Row],[Data da Venda]]=TBVendas[[#This Row],[Data do Pagamento]], "Sim","Não")</f>
        <v>Não</v>
      </c>
    </row>
    <row r="995" spans="2:11" x14ac:dyDescent="0.25">
      <c r="B995" s="5">
        <v>43945</v>
      </c>
      <c r="C995">
        <v>86657720209</v>
      </c>
      <c r="D995" s="6">
        <v>1090</v>
      </c>
      <c r="E995" s="5">
        <v>43945</v>
      </c>
      <c r="F995" s="5">
        <v>43945</v>
      </c>
      <c r="G995" s="7" t="s">
        <v>8</v>
      </c>
      <c r="H99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95">
        <f>MONTH(TBVendas[[#This Row],[Data da Venda]])</f>
        <v>4</v>
      </c>
      <c r="J995">
        <f>YEAR(TBVendas[[#This Row],[Data da Venda]])</f>
        <v>2020</v>
      </c>
      <c r="K995" t="str">
        <f>IF(TBVendas[[#This Row],[Data da Venda]]=TBVendas[[#This Row],[Data do Pagamento]], "Sim","Não")</f>
        <v>Sim</v>
      </c>
    </row>
    <row r="996" spans="2:11" x14ac:dyDescent="0.25">
      <c r="B996" s="5">
        <v>43945</v>
      </c>
      <c r="C996">
        <v>86657720160</v>
      </c>
      <c r="D996" s="6">
        <v>1211</v>
      </c>
      <c r="E996" s="5">
        <v>43975</v>
      </c>
      <c r="F996" s="5">
        <v>43991</v>
      </c>
      <c r="G996" s="7" t="s">
        <v>9</v>
      </c>
      <c r="H996">
        <f ca="1">IF(TBVendas[[#This Row],[Data do Pagamento]]-TBVendas[[#This Row],[Data do Vencimento]]&gt;=0,TBVendas[[#This Row],[Data do Pagamento]]-TBVendas[[#This Row],[Data do Vencimento]],TODAY()-TBVendas[[#This Row],[Data do Vencimento]])</f>
        <v>16</v>
      </c>
      <c r="I996">
        <f>MONTH(TBVendas[[#This Row],[Data da Venda]])</f>
        <v>4</v>
      </c>
      <c r="J996">
        <f>YEAR(TBVendas[[#This Row],[Data da Venda]])</f>
        <v>2020</v>
      </c>
      <c r="K996" t="str">
        <f>IF(TBVendas[[#This Row],[Data da Venda]]=TBVendas[[#This Row],[Data do Pagamento]], "Sim","Não")</f>
        <v>Não</v>
      </c>
    </row>
    <row r="997" spans="2:11" x14ac:dyDescent="0.25">
      <c r="B997" s="5">
        <v>43945</v>
      </c>
      <c r="C997">
        <v>86657720252</v>
      </c>
      <c r="D997" s="6">
        <v>141</v>
      </c>
      <c r="E997" s="5">
        <v>43975</v>
      </c>
      <c r="F997" s="5">
        <v>43975</v>
      </c>
      <c r="G997" s="7" t="s">
        <v>8</v>
      </c>
      <c r="H997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97">
        <f>MONTH(TBVendas[[#This Row],[Data da Venda]])</f>
        <v>4</v>
      </c>
      <c r="J997">
        <f>YEAR(TBVendas[[#This Row],[Data da Venda]])</f>
        <v>2020</v>
      </c>
      <c r="K997" t="str">
        <f>IF(TBVendas[[#This Row],[Data da Venda]]=TBVendas[[#This Row],[Data do Pagamento]], "Sim","Não")</f>
        <v>Não</v>
      </c>
    </row>
    <row r="998" spans="2:11" x14ac:dyDescent="0.25">
      <c r="B998" s="5">
        <v>43945</v>
      </c>
      <c r="C998">
        <v>86657720247</v>
      </c>
      <c r="D998" s="6">
        <v>1497</v>
      </c>
      <c r="E998" s="5">
        <v>43975</v>
      </c>
      <c r="F998" s="5">
        <v>43975</v>
      </c>
      <c r="G998" s="7" t="s">
        <v>7</v>
      </c>
      <c r="H998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998">
        <f>MONTH(TBVendas[[#This Row],[Data da Venda]])</f>
        <v>4</v>
      </c>
      <c r="J998">
        <f>YEAR(TBVendas[[#This Row],[Data da Venda]])</f>
        <v>2020</v>
      </c>
      <c r="K998" t="str">
        <f>IF(TBVendas[[#This Row],[Data da Venda]]=TBVendas[[#This Row],[Data do Pagamento]], "Sim","Não")</f>
        <v>Não</v>
      </c>
    </row>
    <row r="999" spans="2:11" x14ac:dyDescent="0.25">
      <c r="B999" s="5">
        <v>43945</v>
      </c>
      <c r="C999">
        <v>86657720064</v>
      </c>
      <c r="D999" s="6">
        <v>900</v>
      </c>
      <c r="E999" s="5">
        <v>44005</v>
      </c>
      <c r="F999" s="5">
        <v>44010</v>
      </c>
      <c r="G999" s="7" t="s">
        <v>7</v>
      </c>
      <c r="H999">
        <f ca="1">IF(TBVendas[[#This Row],[Data do Pagamento]]-TBVendas[[#This Row],[Data do Vencimento]]&gt;=0,TBVendas[[#This Row],[Data do Pagamento]]-TBVendas[[#This Row],[Data do Vencimento]],TODAY()-TBVendas[[#This Row],[Data do Vencimento]])</f>
        <v>5</v>
      </c>
      <c r="I999">
        <f>MONTH(TBVendas[[#This Row],[Data da Venda]])</f>
        <v>4</v>
      </c>
      <c r="J999">
        <f>YEAR(TBVendas[[#This Row],[Data da Venda]])</f>
        <v>2020</v>
      </c>
      <c r="K999" t="str">
        <f>IF(TBVendas[[#This Row],[Data da Venda]]=TBVendas[[#This Row],[Data do Pagamento]], "Sim","Não")</f>
        <v>Não</v>
      </c>
    </row>
    <row r="1000" spans="2:11" x14ac:dyDescent="0.25">
      <c r="B1000" s="5">
        <v>43947</v>
      </c>
      <c r="C1000">
        <v>86657720222</v>
      </c>
      <c r="D1000" s="6">
        <v>304</v>
      </c>
      <c r="E1000" s="5">
        <v>44037</v>
      </c>
      <c r="F1000" s="5">
        <v>44037</v>
      </c>
      <c r="G1000" s="7" t="s">
        <v>8</v>
      </c>
      <c r="H1000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000">
        <f>MONTH(TBVendas[[#This Row],[Data da Venda]])</f>
        <v>4</v>
      </c>
      <c r="J1000">
        <f>YEAR(TBVendas[[#This Row],[Data da Venda]])</f>
        <v>2020</v>
      </c>
      <c r="K1000" t="str">
        <f>IF(TBVendas[[#This Row],[Data da Venda]]=TBVendas[[#This Row],[Data do Pagamento]], "Sim","Não")</f>
        <v>Não</v>
      </c>
    </row>
    <row r="1001" spans="2:11" x14ac:dyDescent="0.25">
      <c r="B1001" s="5">
        <v>43948</v>
      </c>
      <c r="C1001">
        <v>86657720218</v>
      </c>
      <c r="D1001" s="6">
        <v>52</v>
      </c>
      <c r="E1001" s="5">
        <v>43978</v>
      </c>
      <c r="F1001" s="5">
        <v>43978</v>
      </c>
      <c r="G1001" s="7" t="s">
        <v>9</v>
      </c>
      <c r="H1001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001">
        <f>MONTH(TBVendas[[#This Row],[Data da Venda]])</f>
        <v>4</v>
      </c>
      <c r="J1001">
        <f>YEAR(TBVendas[[#This Row],[Data da Venda]])</f>
        <v>2020</v>
      </c>
      <c r="K1001" t="str">
        <f>IF(TBVendas[[#This Row],[Data da Venda]]=TBVendas[[#This Row],[Data do Pagamento]], "Sim","Não")</f>
        <v>Não</v>
      </c>
    </row>
    <row r="1002" spans="2:11" x14ac:dyDescent="0.25">
      <c r="B1002" s="5">
        <v>43948</v>
      </c>
      <c r="C1002">
        <v>86657720195</v>
      </c>
      <c r="D1002" s="6">
        <v>727</v>
      </c>
      <c r="E1002" s="5">
        <v>44008</v>
      </c>
      <c r="F1002" s="5">
        <v>44038</v>
      </c>
      <c r="G1002" s="7" t="s">
        <v>8</v>
      </c>
      <c r="H1002">
        <f ca="1">IF(TBVendas[[#This Row],[Data do Pagamento]]-TBVendas[[#This Row],[Data do Vencimento]]&gt;=0,TBVendas[[#This Row],[Data do Pagamento]]-TBVendas[[#This Row],[Data do Vencimento]],TODAY()-TBVendas[[#This Row],[Data do Vencimento]])</f>
        <v>30</v>
      </c>
      <c r="I1002">
        <f>MONTH(TBVendas[[#This Row],[Data da Venda]])</f>
        <v>4</v>
      </c>
      <c r="J1002">
        <f>YEAR(TBVendas[[#This Row],[Data da Venda]])</f>
        <v>2020</v>
      </c>
      <c r="K1002" t="str">
        <f>IF(TBVendas[[#This Row],[Data da Venda]]=TBVendas[[#This Row],[Data do Pagamento]], "Sim","Não")</f>
        <v>Não</v>
      </c>
    </row>
    <row r="1003" spans="2:11" x14ac:dyDescent="0.25">
      <c r="B1003" s="5">
        <v>43949</v>
      </c>
      <c r="C1003">
        <v>86657720156</v>
      </c>
      <c r="D1003" s="6">
        <v>1089</v>
      </c>
      <c r="E1003" s="5">
        <v>43949</v>
      </c>
      <c r="F1003" s="5">
        <v>43949</v>
      </c>
      <c r="G1003" s="7" t="s">
        <v>8</v>
      </c>
      <c r="H1003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003">
        <f>MONTH(TBVendas[[#This Row],[Data da Venda]])</f>
        <v>4</v>
      </c>
      <c r="J1003">
        <f>YEAR(TBVendas[[#This Row],[Data da Venda]])</f>
        <v>2020</v>
      </c>
      <c r="K1003" t="str">
        <f>IF(TBVendas[[#This Row],[Data da Venda]]=TBVendas[[#This Row],[Data do Pagamento]], "Sim","Não")</f>
        <v>Sim</v>
      </c>
    </row>
    <row r="1004" spans="2:11" x14ac:dyDescent="0.25">
      <c r="B1004" s="5">
        <v>43950</v>
      </c>
      <c r="C1004">
        <v>86657720121</v>
      </c>
      <c r="D1004" s="6">
        <v>1429</v>
      </c>
      <c r="E1004" s="5">
        <v>43980</v>
      </c>
      <c r="F1004" s="5">
        <v>43980</v>
      </c>
      <c r="G1004" s="7" t="s">
        <v>8</v>
      </c>
      <c r="H1004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004">
        <f>MONTH(TBVendas[[#This Row],[Data da Venda]])</f>
        <v>4</v>
      </c>
      <c r="J1004">
        <f>YEAR(TBVendas[[#This Row],[Data da Venda]])</f>
        <v>2020</v>
      </c>
      <c r="K1004" t="str">
        <f>IF(TBVendas[[#This Row],[Data da Venda]]=TBVendas[[#This Row],[Data do Pagamento]], "Sim","Não")</f>
        <v>Não</v>
      </c>
    </row>
    <row r="1005" spans="2:11" x14ac:dyDescent="0.25">
      <c r="B1005" s="5">
        <v>43951</v>
      </c>
      <c r="C1005">
        <v>86657720123</v>
      </c>
      <c r="D1005" s="6">
        <v>1302</v>
      </c>
      <c r="E1005" s="5">
        <v>43951</v>
      </c>
      <c r="F1005" s="5">
        <v>43951</v>
      </c>
      <c r="G1005" s="7" t="s">
        <v>8</v>
      </c>
      <c r="H1005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005">
        <f>MONTH(TBVendas[[#This Row],[Data da Venda]])</f>
        <v>4</v>
      </c>
      <c r="J1005">
        <f>YEAR(TBVendas[[#This Row],[Data da Venda]])</f>
        <v>2020</v>
      </c>
      <c r="K1005" t="str">
        <f>IF(TBVendas[[#This Row],[Data da Venda]]=TBVendas[[#This Row],[Data do Pagamento]], "Sim","Não")</f>
        <v>Sim</v>
      </c>
    </row>
    <row r="1006" spans="2:11" x14ac:dyDescent="0.25">
      <c r="B1006" s="5">
        <v>43951</v>
      </c>
      <c r="C1006">
        <v>86657720205</v>
      </c>
      <c r="D1006" s="6">
        <v>1393</v>
      </c>
      <c r="E1006" s="5">
        <v>43981</v>
      </c>
      <c r="F1006" s="5">
        <v>43981</v>
      </c>
      <c r="G1006" s="7" t="s">
        <v>8</v>
      </c>
      <c r="H1006">
        <f ca="1">IF(TBVendas[[#This Row],[Data do Pagamento]]-TBVendas[[#This Row],[Data do Vencimento]]&gt;=0,TBVendas[[#This Row],[Data do Pagamento]]-TBVendas[[#This Row],[Data do Vencimento]],TODAY()-TBVendas[[#This Row],[Data do Vencimento]])</f>
        <v>0</v>
      </c>
      <c r="I1006">
        <f>MONTH(TBVendas[[#This Row],[Data da Venda]])</f>
        <v>4</v>
      </c>
      <c r="J1006">
        <f>YEAR(TBVendas[[#This Row],[Data da Venda]])</f>
        <v>2020</v>
      </c>
      <c r="K1006" t="str">
        <f>IF(TBVendas[[#This Row],[Data da Venda]]=TBVendas[[#This Row],[Data do Pagamento]], "Sim","Não")</f>
        <v>Não</v>
      </c>
    </row>
  </sheetData>
  <sheetProtection sheet="1" objects="1" scenarios="1" selectLockedCells="1" autoFilter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8434-1D8D-4DE9-9A66-FFC0F8223BF7}">
  <dimension ref="B2:P40"/>
  <sheetViews>
    <sheetView workbookViewId="0">
      <selection activeCell="G4" sqref="G4"/>
    </sheetView>
  </sheetViews>
  <sheetFormatPr defaultRowHeight="15" x14ac:dyDescent="0.25"/>
  <cols>
    <col min="2" max="2" width="10.42578125" bestFit="1" customWidth="1"/>
    <col min="3" max="3" width="12" bestFit="1" customWidth="1"/>
    <col min="5" max="5" width="8" style="15" bestFit="1" customWidth="1"/>
    <col min="6" max="6" width="10.7109375" bestFit="1" customWidth="1"/>
    <col min="7" max="7" width="24.7109375" bestFit="1" customWidth="1"/>
    <col min="8" max="8" width="10.7109375" bestFit="1" customWidth="1"/>
    <col min="10" max="11" width="11" bestFit="1" customWidth="1"/>
    <col min="12" max="12" width="10.42578125" bestFit="1" customWidth="1"/>
  </cols>
  <sheetData>
    <row r="2" spans="2:13" x14ac:dyDescent="0.25">
      <c r="B2" s="65" t="s">
        <v>307</v>
      </c>
      <c r="C2" s="65"/>
      <c r="D2" s="65"/>
      <c r="E2" s="65"/>
      <c r="F2" s="65"/>
    </row>
    <row r="4" spans="2:13" x14ac:dyDescent="0.25">
      <c r="B4" s="12" t="s">
        <v>249</v>
      </c>
      <c r="C4" s="88">
        <f>DashBoard!P1</f>
        <v>43666</v>
      </c>
    </row>
    <row r="5" spans="2:13" x14ac:dyDescent="0.25">
      <c r="B5" s="12" t="s">
        <v>250</v>
      </c>
      <c r="C5" s="10">
        <f>DashBoard!C5</f>
        <v>86657720158</v>
      </c>
    </row>
    <row r="7" spans="2:13" x14ac:dyDescent="0.25">
      <c r="B7" s="64" t="s">
        <v>244</v>
      </c>
      <c r="C7" s="64"/>
      <c r="D7" s="64"/>
      <c r="E7" s="64"/>
      <c r="G7" s="19" t="s">
        <v>251</v>
      </c>
      <c r="H7" s="20">
        <f>H8/H9</f>
        <v>979</v>
      </c>
      <c r="J7" s="13" t="s">
        <v>248</v>
      </c>
      <c r="K7" s="13" t="s">
        <v>243</v>
      </c>
      <c r="L7" s="13" t="s">
        <v>258</v>
      </c>
    </row>
    <row r="8" spans="2:13" x14ac:dyDescent="0.25">
      <c r="B8" s="13" t="s">
        <v>245</v>
      </c>
      <c r="C8" s="13" t="s">
        <v>246</v>
      </c>
      <c r="D8" s="13" t="s">
        <v>247</v>
      </c>
      <c r="E8" s="16" t="s">
        <v>248</v>
      </c>
      <c r="G8" s="12" t="s">
        <v>252</v>
      </c>
      <c r="H8" s="23">
        <f>SUMIF(TBVendas[CPF],Análise!$C$5,TBVendas[Valor da Venda])</f>
        <v>2937</v>
      </c>
      <c r="J8" s="14" t="s">
        <v>259</v>
      </c>
      <c r="K8" s="24">
        <f>_xlfn.MINIFS(TBVendas[Data da Venda],TBVendas[CPF],C5)</f>
        <v>43564</v>
      </c>
      <c r="L8" s="14">
        <f t="array" ref="L8">INDEX(TBVendas[],MATCH(SMALL(IF(TBVendas[CPF]=$C$5,TBVendas[Valor da Venda]),1),TBVendas[Valor da Venda],0),3)</f>
        <v>540</v>
      </c>
    </row>
    <row r="9" spans="2:13" ht="15" customHeight="1" x14ac:dyDescent="0.25">
      <c r="B9" s="11">
        <f>$C$4</f>
        <v>43666</v>
      </c>
      <c r="C9">
        <f>MONTH(B9)</f>
        <v>7</v>
      </c>
      <c r="D9">
        <f>YEAR(B9)</f>
        <v>2019</v>
      </c>
      <c r="E9" s="15">
        <f>SUMIFS(TBVendas[Valor da Venda],TBVendas[Ano da venda],Análise!D9,TBVendas[Mês da venda],Análise!C9,TBVendas[CPF],$C$5)</f>
        <v>0</v>
      </c>
      <c r="G9" s="21" t="s">
        <v>253</v>
      </c>
      <c r="H9" s="18">
        <f>COUNTIF(TBVendas[CPF],Análise!$C$5)</f>
        <v>3</v>
      </c>
      <c r="J9" t="s">
        <v>260</v>
      </c>
      <c r="K9" s="1" cm="1">
        <f t="array" ref="K9">MAX(IF(TBVendas[CPF]=C5,TBVendas[Data da Venda]))</f>
        <v>43790</v>
      </c>
      <c r="L9" cm="1">
        <f t="array" ref="L9">INDEX(TBVendas[],MATCH(LARGE(IF(TBVendas[CPF]=$C$5,TBVendas[Valor da Venda]),1),TBVendas[Valor da Venda],0),3)</f>
        <v>1386</v>
      </c>
    </row>
    <row r="10" spans="2:13" x14ac:dyDescent="0.25">
      <c r="B10" s="11">
        <f>B9-30</f>
        <v>43636</v>
      </c>
      <c r="C10">
        <f t="shared" ref="C10:C20" si="0">MONTH(B10)</f>
        <v>6</v>
      </c>
      <c r="D10">
        <f t="shared" ref="D10:D20" si="1">YEAR(B10)</f>
        <v>2019</v>
      </c>
      <c r="E10" s="15">
        <f>SUMIFS(TBVendas[Valor da Venda],TBVendas[Ano da venda],Análise!D10,TBVendas[Mês da venda],Análise!C10,TBVendas[CPF],$C$5)</f>
        <v>0</v>
      </c>
      <c r="G10" s="12"/>
      <c r="J10" t="s">
        <v>263</v>
      </c>
      <c r="L10">
        <f>IF((C4-K9)/30&lt;0,0,(C4-K9)/30)</f>
        <v>0</v>
      </c>
    </row>
    <row r="11" spans="2:13" ht="33" customHeight="1" x14ac:dyDescent="0.25">
      <c r="B11" s="11">
        <f t="shared" ref="B11:B20" si="2">B10-30</f>
        <v>43606</v>
      </c>
      <c r="C11">
        <f t="shared" si="0"/>
        <v>5</v>
      </c>
      <c r="D11">
        <f t="shared" si="1"/>
        <v>2019</v>
      </c>
      <c r="E11" s="15">
        <f>SUMIFS(TBVendas[Valor da Venda],TBVendas[Ano da venda],Análise!D11,TBVendas[Mês da venda],Análise!C11,TBVendas[CPF],$C$5)</f>
        <v>0</v>
      </c>
      <c r="G11" s="22" t="s">
        <v>254</v>
      </c>
      <c r="H11" s="13"/>
      <c r="J11" s="67" t="s">
        <v>261</v>
      </c>
      <c r="K11" s="67"/>
      <c r="L11" s="55">
        <f>(K9-K8)/30</f>
        <v>7.5333333333333332</v>
      </c>
    </row>
    <row r="12" spans="2:13" x14ac:dyDescent="0.25">
      <c r="B12" s="11">
        <f t="shared" si="2"/>
        <v>43576</v>
      </c>
      <c r="C12">
        <f t="shared" si="0"/>
        <v>4</v>
      </c>
      <c r="D12">
        <f t="shared" si="1"/>
        <v>2019</v>
      </c>
      <c r="E12" s="15">
        <f>SUMIFS(TBVendas[Valor da Venda],TBVendas[Ano da venda],Análise!D12,TBVendas[Mês da venda],Análise!C12,TBVendas[CPF],$C$5)</f>
        <v>1011</v>
      </c>
      <c r="G12" s="12" t="s">
        <v>253</v>
      </c>
      <c r="H12">
        <f ca="1">COUNTIFS(TBVendas[CPF],Análise!$C$5,TBVendas[Dias de atraso],"&gt;0")</f>
        <v>0</v>
      </c>
      <c r="J12" s="25" t="s">
        <v>262</v>
      </c>
    </row>
    <row r="13" spans="2:13" x14ac:dyDescent="0.25">
      <c r="B13" s="11">
        <f t="shared" si="2"/>
        <v>43546</v>
      </c>
      <c r="C13">
        <f t="shared" si="0"/>
        <v>3</v>
      </c>
      <c r="D13">
        <f t="shared" si="1"/>
        <v>2019</v>
      </c>
      <c r="E13" s="15">
        <f>SUMIFS(TBVendas[Valor da Venda],TBVendas[Ano da venda],Análise!D13,TBVendas[Mês da venda],Análise!C13,TBVendas[CPF],$C$5)</f>
        <v>0</v>
      </c>
      <c r="G13" s="12" t="s">
        <v>255</v>
      </c>
      <c r="H13">
        <f ca="1">SUMIF(TBVendas[CPF],Análise!$C$5,TBVendas[Dias de atraso])</f>
        <v>0</v>
      </c>
    </row>
    <row r="14" spans="2:13" ht="30" x14ac:dyDescent="0.25">
      <c r="B14" s="11">
        <f t="shared" si="2"/>
        <v>43516</v>
      </c>
      <c r="C14">
        <f t="shared" si="0"/>
        <v>2</v>
      </c>
      <c r="D14">
        <f t="shared" si="1"/>
        <v>2019</v>
      </c>
      <c r="E14" s="15">
        <f>SUMIFS(TBVendas[Valor da Venda],TBVendas[Ano da venda],Análise!D14,TBVendas[Mês da venda],Análise!C14,TBVendas[CPF],$C$5)</f>
        <v>0</v>
      </c>
      <c r="G14" s="21" t="s">
        <v>256</v>
      </c>
      <c r="H14" s="50">
        <f ca="1">IF(H12&gt;0,H13/H12,0)</f>
        <v>0</v>
      </c>
      <c r="J14" s="51" t="s">
        <v>266</v>
      </c>
      <c r="K14" s="22" t="s">
        <v>265</v>
      </c>
      <c r="L14" s="22" t="s">
        <v>264</v>
      </c>
      <c r="M14" s="22" t="s">
        <v>267</v>
      </c>
    </row>
    <row r="15" spans="2:13" x14ac:dyDescent="0.25">
      <c r="B15" s="11">
        <f t="shared" si="2"/>
        <v>43486</v>
      </c>
      <c r="C15">
        <f t="shared" si="0"/>
        <v>1</v>
      </c>
      <c r="D15">
        <f t="shared" si="1"/>
        <v>2019</v>
      </c>
      <c r="E15" s="15">
        <f>SUMIFS(TBVendas[Valor da Venda],TBVendas[Ano da venda],Análise!D15,TBVendas[Mês da venda],Análise!C15,TBVendas[CPF],$C$5)</f>
        <v>0</v>
      </c>
      <c r="J15" s="26" t="s">
        <v>268</v>
      </c>
      <c r="K15">
        <v>15</v>
      </c>
      <c r="L15">
        <f>VLOOKUP(L11,B26:D30,3,TRUE)</f>
        <v>80</v>
      </c>
      <c r="M15">
        <f>(L15*K15)/$K$21</f>
        <v>12</v>
      </c>
    </row>
    <row r="16" spans="2:13" ht="30" x14ac:dyDescent="0.25">
      <c r="B16" s="11">
        <f t="shared" si="2"/>
        <v>43456</v>
      </c>
      <c r="C16">
        <f t="shared" si="0"/>
        <v>12</v>
      </c>
      <c r="D16">
        <f t="shared" si="1"/>
        <v>2018</v>
      </c>
      <c r="E16" s="15">
        <f>SUMIFS(TBVendas[Valor da Venda],TBVendas[Ano da venda],Análise!D16,TBVendas[Mês da venda],Análise!C16,TBVendas[CPF],$C$5)</f>
        <v>0</v>
      </c>
      <c r="G16" s="22" t="s">
        <v>257</v>
      </c>
      <c r="H16" s="13"/>
      <c r="J16" s="26" t="s">
        <v>252</v>
      </c>
      <c r="K16">
        <v>25</v>
      </c>
      <c r="L16">
        <f>VLOOKUP(H8,F26:H30,3,TRUE)</f>
        <v>60</v>
      </c>
      <c r="M16">
        <f t="shared" ref="M16:M20" si="3">(L16*K16)/$K$21</f>
        <v>15</v>
      </c>
    </row>
    <row r="17" spans="2:16" ht="30" x14ac:dyDescent="0.25">
      <c r="B17" s="11">
        <f t="shared" si="2"/>
        <v>43426</v>
      </c>
      <c r="C17">
        <f t="shared" si="0"/>
        <v>11</v>
      </c>
      <c r="D17">
        <f t="shared" si="1"/>
        <v>2018</v>
      </c>
      <c r="E17" s="15">
        <f>SUMIFS(TBVendas[Valor da Venda],TBVendas[Ano da venda],Análise!D17,TBVendas[Mês da venda],Análise!C17,TBVendas[CPF],$C$5)</f>
        <v>0</v>
      </c>
      <c r="G17" s="12" t="s">
        <v>287</v>
      </c>
      <c r="H17" s="3">
        <f>SUMIFS(TBVendas[Valor da Venda],TBVendas[À vista],"Sim",TBVendas[CPF],$C$5)</f>
        <v>1551</v>
      </c>
      <c r="J17" s="26" t="s">
        <v>251</v>
      </c>
      <c r="K17">
        <v>15</v>
      </c>
      <c r="L17">
        <f>VLOOKUP(H7,J26:L30,3,TRUE)</f>
        <v>40</v>
      </c>
      <c r="M17">
        <f t="shared" si="3"/>
        <v>6</v>
      </c>
    </row>
    <row r="18" spans="2:16" x14ac:dyDescent="0.25">
      <c r="B18" s="11">
        <f t="shared" si="2"/>
        <v>43396</v>
      </c>
      <c r="C18">
        <f t="shared" si="0"/>
        <v>10</v>
      </c>
      <c r="D18">
        <f t="shared" si="1"/>
        <v>2018</v>
      </c>
      <c r="E18" s="15">
        <f>SUMIFS(TBVendas[Valor da Venda],TBVendas[Ano da venda],Análise!D18,TBVendas[Mês da venda],Análise!C18,TBVendas[CPF],$C$5)</f>
        <v>0</v>
      </c>
      <c r="G18" s="12" t="s">
        <v>288</v>
      </c>
      <c r="H18" s="3">
        <f>SUMIFS(TBVendas[Valor da Venda],TBVendas[À vista],"Não",TBVendas[CPF],$C$5)</f>
        <v>1386</v>
      </c>
      <c r="J18" s="26" t="s">
        <v>269</v>
      </c>
      <c r="K18">
        <v>10</v>
      </c>
      <c r="L18">
        <f>VLOOKUP(L10,N26:P30,3,TRUE)</f>
        <v>100</v>
      </c>
      <c r="M18">
        <f t="shared" si="3"/>
        <v>10</v>
      </c>
    </row>
    <row r="19" spans="2:16" x14ac:dyDescent="0.25">
      <c r="B19" s="11">
        <f t="shared" si="2"/>
        <v>43366</v>
      </c>
      <c r="C19">
        <f t="shared" si="0"/>
        <v>9</v>
      </c>
      <c r="D19">
        <f t="shared" si="1"/>
        <v>2018</v>
      </c>
      <c r="E19" s="15">
        <f>SUMIFS(TBVendas[Valor da Venda],TBVendas[Ano da venda],Análise!D19,TBVendas[Mês da venda],Análise!C19,TBVendas[CPF],$C$5)</f>
        <v>0</v>
      </c>
      <c r="G19" s="12" t="s">
        <v>7</v>
      </c>
      <c r="H19" s="3">
        <f>SUMIFS(TBVendas[Valor da Venda],TBVendas[Meio Pagto],"Dinheiro",TBVendas[CPF],$C$5)</f>
        <v>1386</v>
      </c>
      <c r="J19" s="26" t="s">
        <v>270</v>
      </c>
      <c r="K19">
        <v>30</v>
      </c>
      <c r="L19">
        <f ca="1">VLOOKUP(H13,B35:D39,3,TRUE)</f>
        <v>100</v>
      </c>
      <c r="M19">
        <f t="shared" ca="1" si="3"/>
        <v>30</v>
      </c>
    </row>
    <row r="20" spans="2:16" ht="30" x14ac:dyDescent="0.25">
      <c r="B20" s="17">
        <f t="shared" si="2"/>
        <v>43336</v>
      </c>
      <c r="C20" s="18">
        <f t="shared" si="0"/>
        <v>8</v>
      </c>
      <c r="D20" s="18">
        <f t="shared" si="1"/>
        <v>2018</v>
      </c>
      <c r="E20" s="15">
        <f>SUMIFS(TBVendas[Valor da Venda],TBVendas[Ano da venda],Análise!D20,TBVendas[Mês da venda],Análise!C20,TBVendas[CPF],$C$5)</f>
        <v>0</v>
      </c>
      <c r="G20" s="12" t="s">
        <v>8</v>
      </c>
      <c r="H20" s="3">
        <f>SUMIFS(TBVendas[Valor da Venda],TBVendas[Meio Pagto],"Cartão",TBVendas[CPF],$C$5)</f>
        <v>1011</v>
      </c>
      <c r="J20" s="26" t="s">
        <v>271</v>
      </c>
      <c r="K20">
        <v>5</v>
      </c>
      <c r="L20">
        <f>H35</f>
        <v>60</v>
      </c>
      <c r="M20">
        <f t="shared" si="3"/>
        <v>3</v>
      </c>
    </row>
    <row r="21" spans="2:16" ht="30" x14ac:dyDescent="0.25">
      <c r="G21" s="21" t="s">
        <v>9</v>
      </c>
      <c r="H21" s="48">
        <f>SUMIFS(TBVendas[Valor da Venda],TBVendas[Meio Pagto],"Boleto",TBVendas[CPF],$C$5)</f>
        <v>540</v>
      </c>
      <c r="J21" s="50" t="s">
        <v>272</v>
      </c>
      <c r="K21" s="18">
        <f>SUM(K15:K20)</f>
        <v>100</v>
      </c>
      <c r="L21" s="18"/>
      <c r="M21" s="18">
        <f ca="1">SUM(M15:M20)</f>
        <v>76</v>
      </c>
    </row>
    <row r="22" spans="2:16" x14ac:dyDescent="0.25">
      <c r="J22" s="29" t="s">
        <v>293</v>
      </c>
      <c r="K22" s="29"/>
      <c r="L22" s="66" t="str">
        <f ca="1">VLOOKUP(M21,J35:L38,3,TRUE)</f>
        <v>Ouro</v>
      </c>
      <c r="M22" s="66"/>
    </row>
    <row r="24" spans="2:16" x14ac:dyDescent="0.25">
      <c r="B24" s="29" t="s">
        <v>273</v>
      </c>
      <c r="C24" s="13"/>
      <c r="D24" s="13"/>
      <c r="F24" s="29" t="s">
        <v>277</v>
      </c>
      <c r="G24" s="13"/>
      <c r="H24" s="13"/>
      <c r="J24" s="29" t="s">
        <v>280</v>
      </c>
      <c r="K24" s="13"/>
      <c r="L24" s="13"/>
      <c r="N24" s="29" t="s">
        <v>281</v>
      </c>
      <c r="O24" s="13"/>
      <c r="P24" s="13"/>
    </row>
    <row r="25" spans="2:16" x14ac:dyDescent="0.25">
      <c r="B25" s="13" t="s">
        <v>274</v>
      </c>
      <c r="C25" s="13" t="s">
        <v>275</v>
      </c>
      <c r="D25" s="22" t="s">
        <v>276</v>
      </c>
      <c r="F25" s="14" t="s">
        <v>274</v>
      </c>
      <c r="G25" s="14" t="s">
        <v>275</v>
      </c>
      <c r="H25" s="19" t="s">
        <v>276</v>
      </c>
      <c r="J25" s="14" t="s">
        <v>274</v>
      </c>
      <c r="K25" s="14" t="s">
        <v>275</v>
      </c>
      <c r="L25" s="19" t="s">
        <v>276</v>
      </c>
      <c r="N25" s="14" t="s">
        <v>274</v>
      </c>
      <c r="O25" s="14" t="s">
        <v>275</v>
      </c>
      <c r="P25" s="19" t="s">
        <v>276</v>
      </c>
    </row>
    <row r="26" spans="2:16" x14ac:dyDescent="0.25">
      <c r="B26" s="27">
        <v>0</v>
      </c>
      <c r="C26" s="27">
        <v>1</v>
      </c>
      <c r="D26">
        <v>20</v>
      </c>
      <c r="F26" s="33">
        <v>0</v>
      </c>
      <c r="G26" s="33">
        <v>1000</v>
      </c>
      <c r="H26" s="39">
        <v>20</v>
      </c>
      <c r="J26" s="36">
        <v>0</v>
      </c>
      <c r="K26" s="36">
        <v>500</v>
      </c>
      <c r="L26" s="42">
        <v>20</v>
      </c>
      <c r="N26" s="45">
        <v>0</v>
      </c>
      <c r="O26" s="45">
        <v>1</v>
      </c>
      <c r="P26" s="42">
        <v>100</v>
      </c>
    </row>
    <row r="27" spans="2:16" x14ac:dyDescent="0.25">
      <c r="B27" s="27">
        <v>2</v>
      </c>
      <c r="C27" s="27">
        <v>3</v>
      </c>
      <c r="D27">
        <v>40</v>
      </c>
      <c r="F27" s="34">
        <v>1001</v>
      </c>
      <c r="G27" s="34">
        <v>2000</v>
      </c>
      <c r="H27" s="40">
        <v>40</v>
      </c>
      <c r="J27" s="37">
        <v>501</v>
      </c>
      <c r="K27" s="37">
        <v>1000</v>
      </c>
      <c r="L27" s="43">
        <v>40</v>
      </c>
      <c r="N27" s="46">
        <v>2</v>
      </c>
      <c r="O27" s="46">
        <v>3</v>
      </c>
      <c r="P27" s="43">
        <v>80</v>
      </c>
    </row>
    <row r="28" spans="2:16" x14ac:dyDescent="0.25">
      <c r="B28" s="27">
        <v>4</v>
      </c>
      <c r="C28" s="27">
        <v>5</v>
      </c>
      <c r="D28">
        <v>60</v>
      </c>
      <c r="F28" s="34">
        <v>2001</v>
      </c>
      <c r="G28" s="34">
        <v>3000</v>
      </c>
      <c r="H28" s="40">
        <v>60</v>
      </c>
      <c r="J28" s="37">
        <v>1001</v>
      </c>
      <c r="K28" s="37">
        <v>1500</v>
      </c>
      <c r="L28" s="43">
        <v>60</v>
      </c>
      <c r="N28" s="46">
        <v>4</v>
      </c>
      <c r="O28" s="46">
        <v>5</v>
      </c>
      <c r="P28" s="43">
        <v>60</v>
      </c>
    </row>
    <row r="29" spans="2:16" x14ac:dyDescent="0.25">
      <c r="B29" s="27">
        <v>6</v>
      </c>
      <c r="C29" s="27">
        <v>7</v>
      </c>
      <c r="D29">
        <v>80</v>
      </c>
      <c r="F29" s="34">
        <v>3001</v>
      </c>
      <c r="G29" s="34">
        <v>4000</v>
      </c>
      <c r="H29" s="40">
        <v>80</v>
      </c>
      <c r="J29" s="37">
        <v>1501</v>
      </c>
      <c r="K29" s="37">
        <v>2000</v>
      </c>
      <c r="L29" s="43">
        <v>80</v>
      </c>
      <c r="N29" s="46">
        <v>6</v>
      </c>
      <c r="O29" s="46">
        <v>7</v>
      </c>
      <c r="P29" s="43">
        <v>40</v>
      </c>
    </row>
    <row r="30" spans="2:16" x14ac:dyDescent="0.25">
      <c r="B30" s="28">
        <v>8</v>
      </c>
      <c r="C30" s="28"/>
      <c r="D30" s="18">
        <v>100</v>
      </c>
      <c r="F30" s="35">
        <v>4001</v>
      </c>
      <c r="G30" s="35" t="s">
        <v>279</v>
      </c>
      <c r="H30" s="41">
        <v>100</v>
      </c>
      <c r="J30" s="38">
        <v>2001</v>
      </c>
      <c r="K30" s="38" t="s">
        <v>278</v>
      </c>
      <c r="L30" s="44">
        <v>100</v>
      </c>
      <c r="N30" s="47">
        <v>7</v>
      </c>
      <c r="O30" s="47" t="s">
        <v>278</v>
      </c>
      <c r="P30" s="44">
        <v>20</v>
      </c>
    </row>
    <row r="33" spans="2:12" x14ac:dyDescent="0.25">
      <c r="B33" s="29" t="s">
        <v>282</v>
      </c>
      <c r="C33" s="13"/>
      <c r="D33" s="13"/>
      <c r="F33" s="13" t="s">
        <v>283</v>
      </c>
      <c r="G33" s="13"/>
      <c r="H33" s="13"/>
      <c r="J33" s="29" t="s">
        <v>281</v>
      </c>
      <c r="K33" s="13"/>
      <c r="L33" s="13"/>
    </row>
    <row r="34" spans="2:12" x14ac:dyDescent="0.25">
      <c r="B34" s="14" t="s">
        <v>274</v>
      </c>
      <c r="C34" s="14" t="s">
        <v>275</v>
      </c>
      <c r="D34" s="19" t="s">
        <v>276</v>
      </c>
      <c r="F34" s="18" t="s">
        <v>284</v>
      </c>
      <c r="G34" s="18" t="s">
        <v>285</v>
      </c>
      <c r="H34" s="18" t="s">
        <v>286</v>
      </c>
      <c r="J34" s="14" t="s">
        <v>274</v>
      </c>
      <c r="K34" s="14" t="s">
        <v>275</v>
      </c>
      <c r="L34" s="19" t="s">
        <v>276</v>
      </c>
    </row>
    <row r="35" spans="2:12" x14ac:dyDescent="0.25">
      <c r="B35" s="31">
        <v>0</v>
      </c>
      <c r="C35" s="31">
        <v>0</v>
      </c>
      <c r="D35" s="31">
        <v>100</v>
      </c>
      <c r="F35" s="49">
        <f>LARGE($H$17:$H$18,1)</f>
        <v>1551</v>
      </c>
      <c r="G35" s="13" t="str">
        <f>INDEX($G$17:$H$18,MATCH(F35,H17:H18,0),1)</f>
        <v>Compra à vista</v>
      </c>
      <c r="H35" s="13">
        <f>IF(G35="Compra a prazo",40,60)</f>
        <v>60</v>
      </c>
      <c r="J35" s="45">
        <v>0</v>
      </c>
      <c r="K35" s="45">
        <v>54</v>
      </c>
      <c r="L35" s="42" t="s">
        <v>289</v>
      </c>
    </row>
    <row r="36" spans="2:12" x14ac:dyDescent="0.25">
      <c r="B36" s="30">
        <v>1</v>
      </c>
      <c r="C36" s="30">
        <v>10</v>
      </c>
      <c r="D36" s="30">
        <v>80</v>
      </c>
      <c r="J36" s="46">
        <v>55</v>
      </c>
      <c r="K36" s="46">
        <v>64</v>
      </c>
      <c r="L36" s="43" t="s">
        <v>290</v>
      </c>
    </row>
    <row r="37" spans="2:12" x14ac:dyDescent="0.25">
      <c r="B37" s="30">
        <v>11</v>
      </c>
      <c r="C37" s="30">
        <v>15</v>
      </c>
      <c r="D37" s="30">
        <v>60</v>
      </c>
      <c r="J37" s="46">
        <v>65</v>
      </c>
      <c r="K37" s="46">
        <v>89</v>
      </c>
      <c r="L37" s="43" t="s">
        <v>291</v>
      </c>
    </row>
    <row r="38" spans="2:12" x14ac:dyDescent="0.25">
      <c r="B38" s="30">
        <v>16</v>
      </c>
      <c r="C38" s="30">
        <v>20</v>
      </c>
      <c r="D38" s="30">
        <v>40</v>
      </c>
      <c r="J38" s="47">
        <v>90</v>
      </c>
      <c r="K38" s="47">
        <v>100</v>
      </c>
      <c r="L38" s="44" t="s">
        <v>292</v>
      </c>
    </row>
    <row r="39" spans="2:12" x14ac:dyDescent="0.25">
      <c r="B39" s="32">
        <v>21</v>
      </c>
      <c r="C39" s="32" t="s">
        <v>278</v>
      </c>
      <c r="D39" s="32">
        <v>20</v>
      </c>
      <c r="J39" s="46"/>
      <c r="K39" s="46"/>
      <c r="L39" s="43"/>
    </row>
    <row r="40" spans="2:12" x14ac:dyDescent="0.25">
      <c r="J40" s="52"/>
      <c r="K40" s="52"/>
      <c r="L40" s="52"/>
    </row>
  </sheetData>
  <sheetProtection sheet="1" objects="1" scenarios="1" selectLockedCells="1" selectUnlockedCells="1"/>
  <mergeCells count="4">
    <mergeCell ref="B7:E7"/>
    <mergeCell ref="B2:F2"/>
    <mergeCell ref="L22:M22"/>
    <mergeCell ref="J11:K1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4A5E-5C90-47F8-9C11-63E21A2DA403}">
  <sheetPr>
    <pageSetUpPr fitToPage="1"/>
  </sheetPr>
  <dimension ref="A1:P11"/>
  <sheetViews>
    <sheetView showGridLines="0" showRowColHeaders="0" tabSelected="1" zoomScaleNormal="100" workbookViewId="0">
      <selection activeCell="C5" sqref="C5"/>
    </sheetView>
  </sheetViews>
  <sheetFormatPr defaultColWidth="0" defaultRowHeight="15" x14ac:dyDescent="0.25"/>
  <cols>
    <col min="1" max="2" width="9.140625" customWidth="1"/>
    <col min="3" max="3" width="15.85546875" bestFit="1" customWidth="1"/>
    <col min="4" max="8" width="9.140625" customWidth="1"/>
    <col min="9" max="9" width="3.28515625" customWidth="1"/>
    <col min="10" max="10" width="9.140625" customWidth="1"/>
    <col min="11" max="11" width="10.85546875" customWidth="1"/>
    <col min="12" max="12" width="18" customWidth="1"/>
    <col min="13" max="13" width="6.42578125" customWidth="1"/>
    <col min="14" max="14" width="16.85546875" customWidth="1"/>
    <col min="15" max="15" width="11.5703125" customWidth="1"/>
    <col min="16" max="16" width="11.42578125" customWidth="1"/>
    <col min="17" max="16384" width="9.140625" hidden="1"/>
  </cols>
  <sheetData>
    <row r="1" spans="2:16" s="74" customFormat="1" ht="24.95" customHeight="1" x14ac:dyDescent="0.25">
      <c r="O1" s="77" t="s">
        <v>249</v>
      </c>
      <c r="P1" s="78">
        <v>43666</v>
      </c>
    </row>
    <row r="4" spans="2:16" ht="15.75" x14ac:dyDescent="0.25">
      <c r="B4" s="68" t="s">
        <v>294</v>
      </c>
      <c r="C4" s="68"/>
      <c r="E4" s="13" t="s">
        <v>244</v>
      </c>
      <c r="F4" s="13"/>
      <c r="G4" s="13"/>
      <c r="H4" s="13"/>
      <c r="I4" s="13"/>
      <c r="J4" s="13"/>
      <c r="K4" s="13"/>
      <c r="L4" s="13"/>
      <c r="N4" s="64" t="s">
        <v>297</v>
      </c>
      <c r="O4" s="64"/>
      <c r="P4" s="64"/>
    </row>
    <row r="5" spans="2:16" ht="18" customHeight="1" x14ac:dyDescent="0.25">
      <c r="B5" s="53" t="s">
        <v>2</v>
      </c>
      <c r="C5" s="79">
        <v>86657720158</v>
      </c>
      <c r="N5" s="71" t="s">
        <v>298</v>
      </c>
      <c r="O5" s="71"/>
      <c r="P5" s="56">
        <f>Análise!L11</f>
        <v>7.5333333333333332</v>
      </c>
    </row>
    <row r="6" spans="2:16" ht="19.5" customHeight="1" x14ac:dyDescent="0.25">
      <c r="B6" s="54" t="s">
        <v>295</v>
      </c>
      <c r="C6" s="54" t="str">
        <f>IF(C5="","",VLOOKUP(C5,TBClientes[],2,FALSE))</f>
        <v>Nononono158</v>
      </c>
      <c r="N6" s="67" t="s">
        <v>299</v>
      </c>
      <c r="O6" s="67"/>
      <c r="P6" s="57">
        <f>Análise!L10</f>
        <v>0</v>
      </c>
    </row>
    <row r="7" spans="2:16" ht="45" customHeight="1" x14ac:dyDescent="0.25">
      <c r="B7" s="69" t="s">
        <v>296</v>
      </c>
      <c r="C7" s="69"/>
      <c r="N7" s="59" t="s">
        <v>300</v>
      </c>
      <c r="O7" s="59" t="s">
        <v>301</v>
      </c>
      <c r="P7" s="59" t="s">
        <v>302</v>
      </c>
    </row>
    <row r="8" spans="2:16" ht="15.75" x14ac:dyDescent="0.25">
      <c r="B8" s="70" t="str">
        <f ca="1">Análise!L22</f>
        <v>Ouro</v>
      </c>
      <c r="C8" s="70"/>
      <c r="E8" s="18"/>
      <c r="F8" s="18"/>
      <c r="G8" s="18"/>
      <c r="H8" s="18"/>
      <c r="I8" s="18"/>
      <c r="J8" s="18"/>
      <c r="K8" s="18"/>
      <c r="L8" s="18"/>
      <c r="N8" s="61">
        <f>Análise!H8</f>
        <v>2937</v>
      </c>
      <c r="O8" s="60">
        <f>Análise!H7</f>
        <v>979</v>
      </c>
      <c r="P8" s="58">
        <f>Análise!H9</f>
        <v>3</v>
      </c>
    </row>
    <row r="9" spans="2:16" x14ac:dyDescent="0.25">
      <c r="B9" s="18"/>
      <c r="C9" s="18"/>
    </row>
    <row r="10" spans="2:16" ht="15.75" x14ac:dyDescent="0.25">
      <c r="B10" s="63"/>
      <c r="C10" s="63"/>
      <c r="E10" t="s">
        <v>305</v>
      </c>
      <c r="J10" t="s">
        <v>306</v>
      </c>
      <c r="N10" s="13" t="s">
        <v>303</v>
      </c>
      <c r="O10" s="13"/>
    </row>
    <row r="11" spans="2:16" ht="27.75" customHeight="1" x14ac:dyDescent="0.25">
      <c r="N11" s="50" t="s">
        <v>304</v>
      </c>
      <c r="O11" s="62">
        <f ca="1">Análise!H14</f>
        <v>0</v>
      </c>
    </row>
  </sheetData>
  <sheetProtection sheet="1" objects="1" scenarios="1" selectLockedCells="1" autoFilter="0"/>
  <mergeCells count="6">
    <mergeCell ref="B4:C4"/>
    <mergeCell ref="B7:C7"/>
    <mergeCell ref="B8:C8"/>
    <mergeCell ref="N5:O5"/>
    <mergeCell ref="N4:P4"/>
    <mergeCell ref="N6:O6"/>
  </mergeCells>
  <conditionalFormatting sqref="B8:C8">
    <cfRule type="cellIs" dxfId="4" priority="1" operator="equal">
      <formula>"Diamante"</formula>
    </cfRule>
    <cfRule type="cellIs" dxfId="3" priority="2" operator="equal">
      <formula>"Bronze"</formula>
    </cfRule>
    <cfRule type="cellIs" dxfId="2" priority="3" operator="equal">
      <formula>"Prata"</formula>
    </cfRule>
    <cfRule type="cellIs" dxfId="1" priority="4" operator="equal">
      <formula>"Ouro"</formula>
    </cfRule>
  </conditionalFormatting>
  <dataValidations count="1">
    <dataValidation type="list" allowBlank="1" showInputMessage="1" showErrorMessage="1" errorTitle="CPF inexistente!" error="Selecione um CPF da lista." sqref="C5" xr:uid="{EABF1C7C-20DA-44D4-9E2B-34424CFB1A1E}">
      <formula1>TBVendasCPF</formula1>
    </dataValidation>
  </dataValidations>
  <pageMargins left="0.51181102362204722" right="0.51181102362204722" top="0.78740157480314965" bottom="0.78740157480314965" header="0.31496062992125984" footer="0.31496062992125984"/>
  <pageSetup paperSize="9" scale="81" orientation="landscape" r:id="rId1"/>
  <headerFooter>
    <oddFooter>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Clientes</vt:lpstr>
      <vt:lpstr>Vendas</vt:lpstr>
      <vt:lpstr>Análise</vt:lpstr>
      <vt:lpstr>DashBoard</vt:lpstr>
      <vt:lpstr>TBVendasCPF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COUTO</dc:creator>
  <cp:lastModifiedBy>ALAN COUTO</cp:lastModifiedBy>
  <cp:lastPrinted>2024-04-22T21:22:02Z</cp:lastPrinted>
  <dcterms:created xsi:type="dcterms:W3CDTF">2024-04-19T12:01:52Z</dcterms:created>
  <dcterms:modified xsi:type="dcterms:W3CDTF">2024-04-22T22:40:16Z</dcterms:modified>
</cp:coreProperties>
</file>