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aa502bea7be57193/Documentos/GitHub/Segundo_Semestre_Ciencia_de_Dados/ARCPROC_Arquitetura_e_Processamento_de_dados/Criptografia/"/>
    </mc:Choice>
  </mc:AlternateContent>
  <xr:revisionPtr revIDLastSave="487" documentId="8_{10FA558A-4F32-4D27-9F6B-78D8AA691555}" xr6:coauthVersionLast="47" xr6:coauthVersionMax="47" xr10:uidLastSave="{3FDAB113-4E05-4DD3-A8C5-B43666CB9924}"/>
  <bookViews>
    <workbookView xWindow="-105" yWindow="-105" windowWidth="23250" windowHeight="12450" firstSheet="1" activeTab="1" xr2:uid="{BDB6A14F-9731-45DE-97A0-52923901AA94}"/>
  </bookViews>
  <sheets>
    <sheet name="Encriptar" sheetId="1" r:id="rId1"/>
    <sheet name="Resultados" sheetId="2" r:id="rId2"/>
  </sheets>
  <definedNames>
    <definedName name="_xlnm._FilterDatabase" localSheetId="0" hidden="1">Resultados!$B$4:$B$4</definedName>
    <definedName name="PortaDesencriptar">Resultados!$J$4</definedName>
    <definedName name="PortaEncriptar">Resultados!$B$4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F28" i="1"/>
  <c r="F2" i="1"/>
  <c r="C2" i="1"/>
  <c r="F11" i="1"/>
  <c r="E11" i="1"/>
  <c r="D11" i="1"/>
  <c r="C11" i="1"/>
  <c r="F8" i="1"/>
  <c r="E8" i="1"/>
  <c r="D8" i="1"/>
  <c r="C8" i="1"/>
  <c r="F5" i="1"/>
  <c r="E5" i="1"/>
  <c r="D5" i="1"/>
  <c r="C5" i="1"/>
  <c r="E2" i="1"/>
  <c r="D2" i="1"/>
  <c r="C28" i="1" l="1"/>
  <c r="I2" i="1" a="1"/>
  <c r="I2" i="1" s="1"/>
  <c r="V2" i="1" s="1"/>
  <c r="O4" i="1" a="1"/>
  <c r="O4" i="1" s="1"/>
  <c r="X4" i="1" s="1"/>
  <c r="C31" i="1"/>
  <c r="D31" i="1"/>
  <c r="E31" i="1"/>
  <c r="O11" i="1" a="1"/>
  <c r="O11" i="1" s="1"/>
  <c r="X11" i="1" s="1"/>
  <c r="D28" i="1"/>
  <c r="E28" i="1"/>
  <c r="O2" i="1" a="1"/>
  <c r="O2" i="1" l="1"/>
  <c r="O24" i="1" a="1"/>
  <c r="O24" i="1" s="1"/>
  <c r="X24" i="1" s="1"/>
  <c r="O31" i="1" a="1"/>
  <c r="O31" i="1" s="1"/>
  <c r="X31" i="1" s="1"/>
  <c r="I9" i="1" l="1" a="1"/>
  <c r="I9" i="1" s="1"/>
  <c r="X2" i="1"/>
  <c r="V9" i="1" s="1"/>
  <c r="O6" i="1" a="1"/>
  <c r="O6" i="1" s="1"/>
  <c r="I6" i="1" l="1"/>
  <c r="D25" i="1" l="1"/>
  <c r="E25" i="1" l="1"/>
  <c r="C25" i="1"/>
  <c r="F25" i="1"/>
  <c r="C22" i="1"/>
  <c r="F22" i="1"/>
  <c r="D22" i="1"/>
  <c r="E22" i="1"/>
  <c r="O22" i="1" l="1" a="1"/>
  <c r="I22" i="1" a="1"/>
  <c r="P26" i="1" l="1" a="1"/>
  <c r="P26" i="1" s="1"/>
  <c r="J26" i="1" s="1"/>
  <c r="Q26" i="1" a="1"/>
  <c r="Q26" i="1" s="1"/>
  <c r="K26" i="1" s="1"/>
  <c r="R26" i="1" a="1"/>
  <c r="R26" i="1" s="1"/>
  <c r="L26" i="1" s="1"/>
  <c r="O22" i="1"/>
  <c r="I22" i="1"/>
  <c r="V22" i="1" s="1"/>
  <c r="O26" i="1" l="1" a="1"/>
  <c r="O26" i="1" s="1"/>
  <c r="X26" i="1" s="1"/>
  <c r="X22" i="1"/>
  <c r="V29" i="1" s="1"/>
  <c r="I29" i="1" a="1"/>
  <c r="I29" i="1" s="1"/>
  <c r="I26" i="1" l="1"/>
  <c r="O29" i="1" l="1" a="1"/>
  <c r="V26" i="1"/>
  <c r="X29" i="1" s="1"/>
  <c r="V35" i="1" s="1"/>
  <c r="W37" i="1" s="1"/>
  <c r="O29" i="1" l="1"/>
  <c r="O33" i="1" s="1" a="1"/>
  <c r="O33" i="1" s="1"/>
  <c r="I36" i="1" l="1" a="1"/>
  <c r="I36" i="1" s="1"/>
  <c r="O38" i="1" s="1" a="1"/>
  <c r="O38" i="1" s="1"/>
  <c r="I33" i="1"/>
  <c r="P33" i="1" a="1"/>
  <c r="P33" i="1"/>
  <c r="Q33" i="1" a="1"/>
  <c r="Q33" i="1"/>
  <c r="R33" i="1" a="1"/>
  <c r="R33" i="1"/>
  <c r="X33" i="1"/>
  <c r="J33" i="1"/>
  <c r="R6" i="1" a="1"/>
  <c r="R6" i="1" s="1"/>
  <c r="P6" i="1" a="1"/>
  <c r="P6" i="1" s="1"/>
  <c r="Q6" i="1" a="1"/>
  <c r="Q6" i="1" s="1"/>
  <c r="K33" i="1"/>
  <c r="L33" i="1"/>
  <c r="V33" i="1"/>
  <c r="X35" i="1"/>
  <c r="V37" i="1"/>
  <c r="O36" i="1" a="1"/>
  <c r="O36" i="1"/>
  <c r="I38" i="1" a="1"/>
  <c r="I38" i="1"/>
  <c r="J6" i="1" l="1"/>
  <c r="X6" i="1"/>
  <c r="K6" i="1"/>
  <c r="L6" i="1"/>
  <c r="O9" i="1" l="1" a="1"/>
  <c r="V6" i="1"/>
  <c r="X9" i="1" s="1"/>
  <c r="V15" i="1" s="1"/>
  <c r="W17" i="1" s="1"/>
  <c r="O9" i="1" l="1"/>
  <c r="R13" i="1" a="1"/>
  <c r="R13" i="1" s="1"/>
  <c r="L13" i="1" s="1"/>
  <c r="Q13" i="1" s="1" a="1"/>
  <c r="Q13" i="1" s="1"/>
  <c r="K13" i="1" s="1"/>
  <c r="P13" i="1" a="1"/>
  <c r="P13" i="1" s="1"/>
  <c r="J13" i="1" s="1"/>
  <c r="O13" i="1" l="1" a="1"/>
  <c r="O13" i="1" s="1"/>
  <c r="I16" i="1" a="1"/>
  <c r="I16" i="1" s="1"/>
  <c r="O18" i="1" s="1" a="1"/>
  <c r="O18" i="1" s="1"/>
  <c r="I13" i="1" l="1"/>
  <c r="X13" i="1"/>
  <c r="O16" i="1" l="1" a="1"/>
  <c r="O16" i="1" s="1"/>
  <c r="I18" i="1" s="1" a="1"/>
  <c r="I18" i="1" s="1"/>
  <c r="V13" i="1"/>
  <c r="X15" i="1" s="1"/>
  <c r="V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Diek da Silva Guimaraes</author>
  </authors>
  <commentList>
    <comment ref="C1" authorId="0" shapeId="0" xr:uid="{804C8C71-90A0-4568-A89D-C0ECA0AADE95}">
      <text>
        <r>
          <rPr>
            <b/>
            <sz val="9"/>
            <color indexed="81"/>
            <rFont val="Segoe UI"/>
            <charset val="1"/>
          </rPr>
          <t>Alan Diek da Silva Guimaraes:</t>
        </r>
        <r>
          <rPr>
            <sz val="9"/>
            <color indexed="81"/>
            <rFont val="Segoe UI"/>
            <charset val="1"/>
          </rPr>
          <t xml:space="preserve">
Só funciona no office 365 ou On-line.</t>
        </r>
      </text>
    </comment>
    <comment ref="K1" authorId="0" shapeId="0" xr:uid="{54360E90-4EA1-42A2-B795-F3C9FE0B048D}">
      <text>
        <r>
          <rPr>
            <b/>
            <sz val="9"/>
            <color indexed="81"/>
            <rFont val="Segoe UI"/>
            <charset val="1"/>
          </rPr>
          <t>Alan Diek da Silva Guimaraes:</t>
        </r>
        <r>
          <rPr>
            <sz val="9"/>
            <color indexed="81"/>
            <rFont val="Segoe UI"/>
            <charset val="1"/>
          </rPr>
          <t xml:space="preserve">
Só funciona no office 365 ou On-line.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<sst xmlns="http://schemas.openxmlformats.org/spreadsheetml/2006/main" count="93" uniqueCount="41">
  <si>
    <t>ENCRIPTAR</t>
  </si>
  <si>
    <t>Possibilidades</t>
  </si>
  <si>
    <t>valor 1</t>
  </si>
  <si>
    <t>L</t>
  </si>
  <si>
    <t>R</t>
  </si>
  <si>
    <t xml:space="preserve">0000  </t>
  </si>
  <si>
    <t xml:space="preserve">0001  </t>
  </si>
  <si>
    <t>F</t>
  </si>
  <si>
    <t>K1</t>
  </si>
  <si>
    <t xml:space="preserve">0010  </t>
  </si>
  <si>
    <t>valor 2</t>
  </si>
  <si>
    <t>XOR1</t>
  </si>
  <si>
    <t xml:space="preserve">0011  </t>
  </si>
  <si>
    <t>AND 1</t>
  </si>
  <si>
    <t xml:space="preserve">0100  </t>
  </si>
  <si>
    <t xml:space="preserve">0101  </t>
  </si>
  <si>
    <t>Chave 1</t>
  </si>
  <si>
    <t xml:space="preserve">0110  </t>
  </si>
  <si>
    <t>L1</t>
  </si>
  <si>
    <t>R1</t>
  </si>
  <si>
    <t xml:space="preserve">0111  </t>
  </si>
  <si>
    <t xml:space="preserve">1000  </t>
  </si>
  <si>
    <t>Chave 2</t>
  </si>
  <si>
    <t>K2</t>
  </si>
  <si>
    <t xml:space="preserve">1001  </t>
  </si>
  <si>
    <t>XOR2</t>
  </si>
  <si>
    <t xml:space="preserve">1010  </t>
  </si>
  <si>
    <t>AND 2</t>
  </si>
  <si>
    <t xml:space="preserve">1011  </t>
  </si>
  <si>
    <t xml:space="preserve">1100  </t>
  </si>
  <si>
    <t>RESP R1</t>
  </si>
  <si>
    <t>RESP XOR2</t>
  </si>
  <si>
    <t xml:space="preserve">1101  </t>
  </si>
  <si>
    <t>INVERTER</t>
  </si>
  <si>
    <t xml:space="preserve">1110  </t>
  </si>
  <si>
    <t>1111</t>
  </si>
  <si>
    <t>DESENCRIPTAR</t>
  </si>
  <si>
    <t>Porta</t>
  </si>
  <si>
    <t>AND</t>
  </si>
  <si>
    <t>Valor 1</t>
  </si>
  <si>
    <t>Valor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</si>
</sst>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175259</xdr:colOff>
      <xdr:row>1</xdr:row>
      <xdr:rowOff>3810</xdr:rowOff>
    </xdr:from>
    <xdr:to>
      <xdr:col>16</xdr:col>
      <xdr:colOff>115600</xdr:colOff>
      <xdr:row>20</xdr:row>
      <xdr:rowOff>108090</xdr:rowOff>
    </xdr:to>
    <xdr:grpSp>
      <xdr:nvGrpSpPr>
        <xdr:cNvPr id="60" name="Agrupar 59">
          <a:extLst>
            <a:ext uri="{FF2B5EF4-FFF2-40B4-BE49-F238E27FC236}">
              <a16:creationId xmlns:a16="http://schemas.microsoft.com/office/drawing/2014/main" id="{079ECC38-41C8-D575-8EDD-604717DF6FF3}"/>
            </a:ext>
          </a:extLst>
        </xdr:cNvPr>
        <xdr:cNvGrpSpPr/>
      </xdr:nvGrpSpPr>
      <xdr:grpSpPr>
        <a:xfrm>
          <a:off x="1137284" y="299085"/>
          <a:ext cx="9008141" cy="3914280"/>
          <a:chOff x="1173479" y="293370"/>
          <a:chExt cx="9328181" cy="3967620"/>
        </a:xfrm>
      </xdr:grpSpPr>
      <xdr:grpSp>
        <xdr:nvGrpSpPr>
          <xdr:cNvPr id="59" name="Agrupar 58">
            <a:extLst>
              <a:ext uri="{FF2B5EF4-FFF2-40B4-BE49-F238E27FC236}">
                <a16:creationId xmlns:a16="http://schemas.microsoft.com/office/drawing/2014/main" id="{5D9F91F5-2955-0271-C1E8-07705AF04645}"/>
              </a:ext>
            </a:extLst>
          </xdr:cNvPr>
          <xdr:cNvGrpSpPr/>
        </xdr:nvGrpSpPr>
        <xdr:grpSpPr>
          <a:xfrm>
            <a:off x="1173479" y="293370"/>
            <a:ext cx="4029404" cy="3960000"/>
            <a:chOff x="899419" y="274320"/>
            <a:chExt cx="3960810" cy="3998908"/>
          </a:xfrm>
        </xdr:grpSpPr>
        <xdr:grpSp>
          <xdr:nvGrpSpPr>
            <xdr:cNvPr id="3" name="Agrupar 2">
              <a:extLst>
                <a:ext uri="{FF2B5EF4-FFF2-40B4-BE49-F238E27FC236}">
                  <a16:creationId xmlns:a16="http://schemas.microsoft.com/office/drawing/2014/main" id="{FBC6451D-19AC-48FE-8931-910F7C6D5102}"/>
                </a:ext>
              </a:extLst>
            </xdr:cNvPr>
            <xdr:cNvGrpSpPr/>
          </xdr:nvGrpSpPr>
          <xdr:grpSpPr>
            <a:xfrm>
              <a:off x="899419" y="274320"/>
              <a:ext cx="3960810" cy="3998908"/>
              <a:chOff x="983398" y="0"/>
              <a:chExt cx="5815092" cy="5514941"/>
            </a:xfrm>
          </xdr:grpSpPr>
          <xdr:pic>
            <xdr:nvPicPr>
              <xdr:cNvPr id="4" name="Imagem 3">
                <a:extLst>
                  <a:ext uri="{FF2B5EF4-FFF2-40B4-BE49-F238E27FC236}">
                    <a16:creationId xmlns:a16="http://schemas.microsoft.com/office/drawing/2014/main" id="{57B1047B-778F-6107-A282-10AA8A3185B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83398" y="0"/>
                <a:ext cx="5815092" cy="5514941"/>
              </a:xfrm>
              <a:prstGeom prst="rect">
                <a:avLst/>
              </a:prstGeom>
            </xdr:spPr>
          </xdr:pic>
          <xdr:sp macro="" textlink="Encriptar!$V$2">
            <xdr:nvSpPr>
              <xdr:cNvPr id="5" name="CaixaDeTexto 4">
                <a:extLst>
                  <a:ext uri="{FF2B5EF4-FFF2-40B4-BE49-F238E27FC236}">
                    <a16:creationId xmlns:a16="http://schemas.microsoft.com/office/drawing/2014/main" id="{7DC45619-6896-34FE-F808-0C14BD27838A}"/>
                  </a:ext>
                </a:extLst>
              </xdr:cNvPr>
              <xdr:cNvSpPr txBox="1"/>
            </xdr:nvSpPr>
            <xdr:spPr>
              <a:xfrm>
                <a:off x="1308847" y="188258"/>
                <a:ext cx="1344706" cy="25997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D31B5DE6-6F28-476E-89FF-3F3CA7D8A59D}" type="TxLink">
                  <a:rPr lang="en-US" sz="1600" b="1" i="0" u="none" strike="noStrike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pPr algn="ctr"/>
                  <a:t>1010</a:t>
                </a:fld>
                <a:endParaRPr lang="pt-BR" sz="1600" b="1" kern="1200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Encriptar!$X$2">
            <xdr:nvSpPr>
              <xdr:cNvPr id="6" name="CaixaDeTexto 5">
                <a:extLst>
                  <a:ext uri="{FF2B5EF4-FFF2-40B4-BE49-F238E27FC236}">
                    <a16:creationId xmlns:a16="http://schemas.microsoft.com/office/drawing/2014/main" id="{B208B5B6-7EB1-BF93-33D9-D1D8CDEA00F2}"/>
                  </a:ext>
                </a:extLst>
              </xdr:cNvPr>
              <xdr:cNvSpPr txBox="1"/>
            </xdr:nvSpPr>
            <xdr:spPr>
              <a:xfrm>
                <a:off x="2922494" y="179294"/>
                <a:ext cx="1308846" cy="25101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6542EA74-5B3C-4716-A928-A9082B534E92}" type="TxLink">
                  <a:rPr lang="en-US" sz="1600" b="1" i="0" u="none" strike="noStrike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pPr algn="ctr"/>
                  <a:t>0010</a:t>
                </a:fld>
                <a:endParaRPr lang="pt-BR" sz="1600" b="1" kern="1200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Encriptar!$X$4">
            <xdr:nvSpPr>
              <xdr:cNvPr id="7" name="CaixaDeTexto 6">
                <a:extLst>
                  <a:ext uri="{FF2B5EF4-FFF2-40B4-BE49-F238E27FC236}">
                    <a16:creationId xmlns:a16="http://schemas.microsoft.com/office/drawing/2014/main" id="{07A4CFF9-ADFA-B6C5-A0BF-8789407541F7}"/>
                  </a:ext>
                </a:extLst>
              </xdr:cNvPr>
              <xdr:cNvSpPr txBox="1"/>
            </xdr:nvSpPr>
            <xdr:spPr>
              <a:xfrm>
                <a:off x="5074023" y="851647"/>
                <a:ext cx="1308846" cy="25101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C58D6A1A-C4C3-4D34-9A6C-D795BC336DC6}" type="TxLink">
                  <a:rPr lang="en-US" sz="1600" b="1" i="0" u="none" strike="noStrike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pPr algn="ctr"/>
                  <a:t>0110</a:t>
                </a:fld>
                <a:endParaRPr lang="en-US" sz="1600" b="1" i="0" u="none" strike="noStrike" kern="1200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Encriptar!$X$6">
            <xdr:nvSpPr>
              <xdr:cNvPr id="8" name="CaixaDeTexto 7">
                <a:extLst>
                  <a:ext uri="{FF2B5EF4-FFF2-40B4-BE49-F238E27FC236}">
                    <a16:creationId xmlns:a16="http://schemas.microsoft.com/office/drawing/2014/main" id="{ACD4D99E-6D85-9ECF-EC50-CC1C5FF3CCE3}"/>
                  </a:ext>
                </a:extLst>
              </xdr:cNvPr>
              <xdr:cNvSpPr txBox="1"/>
            </xdr:nvSpPr>
            <xdr:spPr>
              <a:xfrm>
                <a:off x="2841811" y="1524000"/>
                <a:ext cx="1308846" cy="25101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98D82DB9-161E-41F2-821E-57A553CB3562}" type="TxLink">
                  <a:rPr lang="en-US" sz="1600" b="1" i="0" u="none" strike="noStrike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pPr algn="ctr"/>
                  <a:t>0010</a:t>
                </a:fld>
                <a:endParaRPr lang="en-US" sz="1600" b="1" i="0" u="none" strike="noStrike" kern="1200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Encriptar!$X$9">
            <xdr:nvSpPr>
              <xdr:cNvPr id="9" name="CaixaDeTexto 8">
                <a:extLst>
                  <a:ext uri="{FF2B5EF4-FFF2-40B4-BE49-F238E27FC236}">
                    <a16:creationId xmlns:a16="http://schemas.microsoft.com/office/drawing/2014/main" id="{CAB5E6A9-0218-D4C5-29FA-1923DED982C1}"/>
                  </a:ext>
                </a:extLst>
              </xdr:cNvPr>
              <xdr:cNvSpPr txBox="1"/>
            </xdr:nvSpPr>
            <xdr:spPr>
              <a:xfrm>
                <a:off x="2850776" y="2447365"/>
                <a:ext cx="1308846" cy="25101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5F8988E0-3382-4E62-B3CD-4DF8A0C58241}" type="TxLink">
                  <a:rPr lang="en-US" sz="1600" b="1" i="0" u="none" strike="noStrike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pPr algn="ctr"/>
                  <a:t>1000</a:t>
                </a:fld>
                <a:endParaRPr lang="en-US" sz="1600" b="1" i="0" u="none" strike="noStrike" kern="1200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Encriptar!$V$9">
            <xdr:nvSpPr>
              <xdr:cNvPr id="10" name="CaixaDeTexto 9">
                <a:extLst>
                  <a:ext uri="{FF2B5EF4-FFF2-40B4-BE49-F238E27FC236}">
                    <a16:creationId xmlns:a16="http://schemas.microsoft.com/office/drawing/2014/main" id="{96F472FB-E08C-9C45-DED7-12A1120DF71F}"/>
                  </a:ext>
                </a:extLst>
              </xdr:cNvPr>
              <xdr:cNvSpPr txBox="1"/>
            </xdr:nvSpPr>
            <xdr:spPr>
              <a:xfrm>
                <a:off x="1353670" y="2447365"/>
                <a:ext cx="1308846" cy="25101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26816B9D-06CC-4359-A24C-1B723B89DFBA}" type="TxLink">
                  <a:rPr lang="en-US" sz="1600" b="1" i="0" u="none" strike="noStrike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pPr algn="ctr"/>
                  <a:t>0010</a:t>
                </a:fld>
                <a:endParaRPr lang="en-US" sz="1600" b="1" i="0" u="none" strike="noStrike" kern="1200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Encriptar!$X$11">
            <xdr:nvSpPr>
              <xdr:cNvPr id="11" name="CaixaDeTexto 10">
                <a:extLst>
                  <a:ext uri="{FF2B5EF4-FFF2-40B4-BE49-F238E27FC236}">
                    <a16:creationId xmlns:a16="http://schemas.microsoft.com/office/drawing/2014/main" id="{E7AB2507-F892-3EBE-7BF3-AE664B475CD0}"/>
                  </a:ext>
                </a:extLst>
              </xdr:cNvPr>
              <xdr:cNvSpPr txBox="1"/>
            </xdr:nvSpPr>
            <xdr:spPr>
              <a:xfrm>
                <a:off x="5091952" y="3056965"/>
                <a:ext cx="1308846" cy="25101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4FA4F74D-72AB-4F5B-A8F7-B8620A57BB13}" type="TxLink">
                  <a:rPr lang="en-US" sz="1600" b="1" i="0" u="none" strike="noStrike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pPr algn="ctr"/>
                  <a:t>1001</a:t>
                </a:fld>
                <a:endParaRPr lang="en-US" sz="1600" b="1" i="0" u="none" strike="noStrike" kern="1200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Encriptar!$X$13">
            <xdr:nvSpPr>
              <xdr:cNvPr id="12" name="CaixaDeTexto 11">
                <a:extLst>
                  <a:ext uri="{FF2B5EF4-FFF2-40B4-BE49-F238E27FC236}">
                    <a16:creationId xmlns:a16="http://schemas.microsoft.com/office/drawing/2014/main" id="{A0CC526A-D7AE-7A24-127E-742819CF52DB}"/>
                  </a:ext>
                </a:extLst>
              </xdr:cNvPr>
              <xdr:cNvSpPr txBox="1"/>
            </xdr:nvSpPr>
            <xdr:spPr>
              <a:xfrm>
                <a:off x="2850775" y="3738283"/>
                <a:ext cx="1308846" cy="25101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E2B62CB2-0CB0-435A-9013-4D3D241B7A01}" type="TxLink">
                  <a:rPr lang="en-US" sz="1600" b="1" i="0" u="none" strike="noStrike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pPr algn="ctr"/>
                  <a:t>1000</a:t>
                </a:fld>
                <a:endParaRPr lang="en-US" sz="1600" b="1" i="0" u="none" strike="noStrike" kern="1200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Encriptar!$X$15">
            <xdr:nvSpPr>
              <xdr:cNvPr id="13" name="CaixaDeTexto 12">
                <a:extLst>
                  <a:ext uri="{FF2B5EF4-FFF2-40B4-BE49-F238E27FC236}">
                    <a16:creationId xmlns:a16="http://schemas.microsoft.com/office/drawing/2014/main" id="{6D583EAC-FC83-0C28-2952-AD65426AB40A}"/>
                  </a:ext>
                </a:extLst>
              </xdr:cNvPr>
              <xdr:cNvSpPr txBox="1"/>
            </xdr:nvSpPr>
            <xdr:spPr>
              <a:xfrm>
                <a:off x="2850775" y="4885765"/>
                <a:ext cx="1308846" cy="25101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BE5153ED-A66B-4C56-902A-CC92C35A5AA1}" type="TxLink">
                  <a:rPr lang="en-US" sz="1600" b="1" i="0" u="none" strike="noStrike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pPr algn="ctr"/>
                  <a:t>1010</a:t>
                </a:fld>
                <a:endParaRPr lang="en-US" sz="1600" b="1" i="0" u="none" strike="noStrike" kern="1200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Encriptar!$V$15">
            <xdr:nvSpPr>
              <xdr:cNvPr id="14" name="CaixaDeTexto 13">
                <a:extLst>
                  <a:ext uri="{FF2B5EF4-FFF2-40B4-BE49-F238E27FC236}">
                    <a16:creationId xmlns:a16="http://schemas.microsoft.com/office/drawing/2014/main" id="{F4D12EC5-7A73-C5FF-96E9-7FCC9AE9BA60}"/>
                  </a:ext>
                </a:extLst>
              </xdr:cNvPr>
              <xdr:cNvSpPr txBox="1"/>
            </xdr:nvSpPr>
            <xdr:spPr>
              <a:xfrm>
                <a:off x="1237128" y="4885765"/>
                <a:ext cx="1308846" cy="25101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490AC960-3DE0-4F15-A488-B29757513AFC}" type="TxLink">
                  <a:rPr lang="en-US" sz="1600" b="1" i="0" u="none" strike="noStrike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pPr algn="ctr"/>
                  <a:t>1000</a:t>
                </a:fld>
                <a:endParaRPr lang="en-US" sz="1600" b="1" i="0" u="none" strike="noStrike" kern="1200">
                  <a:solidFill>
                    <a:srgbClr val="FF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Encriptar!$X$15">
            <xdr:nvSpPr>
              <xdr:cNvPr id="15" name="CaixaDeTexto 14">
                <a:extLst>
                  <a:ext uri="{FF2B5EF4-FFF2-40B4-BE49-F238E27FC236}">
                    <a16:creationId xmlns:a16="http://schemas.microsoft.com/office/drawing/2014/main" id="{E4D23285-902E-415B-85FD-7691CD2D5DE3}"/>
                  </a:ext>
                </a:extLst>
              </xdr:cNvPr>
              <xdr:cNvSpPr txBox="1"/>
            </xdr:nvSpPr>
            <xdr:spPr>
              <a:xfrm>
                <a:off x="1365746" y="5263928"/>
                <a:ext cx="1308846" cy="251012"/>
              </a:xfrm>
              <a:prstGeom prst="rect">
                <a:avLst/>
              </a:prstGeom>
              <a:noFill/>
              <a:ln w="9525" cmpd="sng">
                <a:solidFill>
                  <a:srgbClr val="0070C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95E94B1C-7016-4327-99B1-99253FCE0012}" type="TxLink">
                  <a:rPr lang="en-US" sz="1600" b="1" i="0" u="none" strike="noStrike" kern="1200">
                    <a:solidFill>
                      <a:srgbClr val="00B0F0"/>
                    </a:solidFill>
                    <a:latin typeface="Aptos Narrow"/>
                  </a:rPr>
                  <a:pPr algn="ctr"/>
                  <a:t>1010</a:t>
                </a:fld>
                <a:endParaRPr lang="en-US" sz="2400" b="1" i="0" u="none" strike="noStrike" kern="1200">
                  <a:solidFill>
                    <a:srgbClr val="00B0F0"/>
                  </a:solidFill>
                  <a:latin typeface="Aptos Narrow"/>
                </a:endParaRPr>
              </a:p>
            </xdr:txBody>
          </xdr:sp>
          <xdr:sp macro="" textlink="Encriptar!$V$15">
            <xdr:nvSpPr>
              <xdr:cNvPr id="16" name="CaixaDeTexto 15">
                <a:extLst>
                  <a:ext uri="{FF2B5EF4-FFF2-40B4-BE49-F238E27FC236}">
                    <a16:creationId xmlns:a16="http://schemas.microsoft.com/office/drawing/2014/main" id="{DDD9538B-ACDF-C6EE-3E51-8985D0E93594}"/>
                  </a:ext>
                </a:extLst>
              </xdr:cNvPr>
              <xdr:cNvSpPr txBox="1"/>
            </xdr:nvSpPr>
            <xdr:spPr>
              <a:xfrm>
                <a:off x="2683557" y="5263928"/>
                <a:ext cx="1308846" cy="251012"/>
              </a:xfrm>
              <a:prstGeom prst="rect">
                <a:avLst/>
              </a:prstGeom>
              <a:noFill/>
              <a:ln w="9525" cmpd="sng">
                <a:solidFill>
                  <a:srgbClr val="0070C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5C09A0D5-5ABE-4207-B1ED-5A86CF0FDE20}" type="TxLink">
                  <a:rPr lang="en-US" sz="1600" b="1" i="0" u="none" strike="noStrike" kern="1200">
                    <a:solidFill>
                      <a:srgbClr val="00B0F0"/>
                    </a:solidFill>
                    <a:latin typeface="Aptos Narrow"/>
                  </a:rPr>
                  <a:pPr algn="ctr"/>
                  <a:t>1000</a:t>
                </a:fld>
                <a:endParaRPr lang="en-US" sz="2400" b="1" i="0" u="none" strike="noStrike" kern="1200">
                  <a:solidFill>
                    <a:srgbClr val="00B0F0"/>
                  </a:solidFill>
                  <a:latin typeface="Aptos Narrow"/>
                </a:endParaRPr>
              </a:p>
            </xdr:txBody>
          </xdr:sp>
        </xdr:grpSp>
        <xdr:cxnSp macro="">
          <xdr:nvCxnSpPr>
            <xdr:cNvPr id="53" name="Conector de Seta Reta 52">
              <a:extLst>
                <a:ext uri="{FF2B5EF4-FFF2-40B4-BE49-F238E27FC236}">
                  <a16:creationId xmlns:a16="http://schemas.microsoft.com/office/drawing/2014/main" id="{2982E59E-6C72-4C2A-9FE0-67A31C05B71A}"/>
                </a:ext>
              </a:extLst>
            </xdr:cNvPr>
            <xdr:cNvCxnSpPr/>
          </xdr:nvCxnSpPr>
          <xdr:spPr>
            <a:xfrm flipH="1">
              <a:off x="1920240" y="3956723"/>
              <a:ext cx="230616" cy="23427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Conector de Seta Reta 53">
              <a:extLst>
                <a:ext uri="{FF2B5EF4-FFF2-40B4-BE49-F238E27FC236}">
                  <a16:creationId xmlns:a16="http://schemas.microsoft.com/office/drawing/2014/main" id="{4C7CD314-B310-4407-B593-54A35DF04597}"/>
                </a:ext>
              </a:extLst>
            </xdr:cNvPr>
            <xdr:cNvCxnSpPr/>
          </xdr:nvCxnSpPr>
          <xdr:spPr>
            <a:xfrm>
              <a:off x="1965960" y="3954780"/>
              <a:ext cx="198120" cy="25146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8" name="Agrupar 57">
            <a:extLst>
              <a:ext uri="{FF2B5EF4-FFF2-40B4-BE49-F238E27FC236}">
                <a16:creationId xmlns:a16="http://schemas.microsoft.com/office/drawing/2014/main" id="{95AD170C-6F22-153C-1CF9-35289D7B2B63}"/>
              </a:ext>
            </a:extLst>
          </xdr:cNvPr>
          <xdr:cNvGrpSpPr/>
        </xdr:nvGrpSpPr>
        <xdr:grpSpPr>
          <a:xfrm>
            <a:off x="6530339" y="300990"/>
            <a:ext cx="3971321" cy="3960000"/>
            <a:chOff x="6591299" y="335375"/>
            <a:chExt cx="3971321" cy="4009422"/>
          </a:xfrm>
        </xdr:grpSpPr>
        <xdr:grpSp>
          <xdr:nvGrpSpPr>
            <xdr:cNvPr id="31" name="Agrupar 30">
              <a:extLst>
                <a:ext uri="{FF2B5EF4-FFF2-40B4-BE49-F238E27FC236}">
                  <a16:creationId xmlns:a16="http://schemas.microsoft.com/office/drawing/2014/main" id="{6D57A444-69CB-421F-9F0F-68BFE821E1F2}"/>
                </a:ext>
              </a:extLst>
            </xdr:cNvPr>
            <xdr:cNvGrpSpPr/>
          </xdr:nvGrpSpPr>
          <xdr:grpSpPr>
            <a:xfrm>
              <a:off x="6591299" y="335375"/>
              <a:ext cx="3971321" cy="4009422"/>
              <a:chOff x="8786173" y="1031888"/>
              <a:chExt cx="5830526" cy="5816628"/>
            </a:xfrm>
          </xdr:grpSpPr>
          <xdr:pic>
            <xdr:nvPicPr>
              <xdr:cNvPr id="32" name="Imagem 31">
                <a:extLst>
                  <a:ext uri="{FF2B5EF4-FFF2-40B4-BE49-F238E27FC236}">
                    <a16:creationId xmlns:a16="http://schemas.microsoft.com/office/drawing/2014/main" id="{23FB0212-F4FE-F575-BE0C-4D9ED0C582B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786173" y="1031888"/>
                <a:ext cx="5830526" cy="5816628"/>
              </a:xfrm>
              <a:prstGeom prst="rect">
                <a:avLst/>
              </a:prstGeom>
              <a:noFill/>
              <a:ln w="9525" cmpd="sng">
                <a:noFill/>
              </a:ln>
            </xdr:spPr>
          </xdr:pic>
          <xdr:grpSp>
            <xdr:nvGrpSpPr>
              <xdr:cNvPr id="33" name="Agrupar 32">
                <a:extLst>
                  <a:ext uri="{FF2B5EF4-FFF2-40B4-BE49-F238E27FC236}">
                    <a16:creationId xmlns:a16="http://schemas.microsoft.com/office/drawing/2014/main" id="{F0D611DC-9302-3FB0-465A-5DF6CA395D06}"/>
                  </a:ext>
                </a:extLst>
              </xdr:cNvPr>
              <xdr:cNvGrpSpPr/>
            </xdr:nvGrpSpPr>
            <xdr:grpSpPr>
              <a:xfrm>
                <a:off x="9111344" y="1186543"/>
                <a:ext cx="5138053" cy="5650780"/>
                <a:chOff x="9111344" y="1186543"/>
                <a:chExt cx="5138053" cy="5650780"/>
              </a:xfrm>
            </xdr:grpSpPr>
            <xdr:sp macro="" textlink="Encriptar!$V$22">
              <xdr:nvSpPr>
                <xdr:cNvPr id="34" name="CaixaDeTexto 33">
                  <a:extLst>
                    <a:ext uri="{FF2B5EF4-FFF2-40B4-BE49-F238E27FC236}">
                      <a16:creationId xmlns:a16="http://schemas.microsoft.com/office/drawing/2014/main" id="{29AE51B5-8016-B670-564A-1DE4F1D9E2DC}"/>
                    </a:ext>
                  </a:extLst>
                </xdr:cNvPr>
                <xdr:cNvSpPr txBox="1"/>
              </xdr:nvSpPr>
              <xdr:spPr>
                <a:xfrm>
                  <a:off x="9122229" y="1186543"/>
                  <a:ext cx="1382485" cy="3048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fld id="{A0C9676D-F24D-4B35-AD24-5BBBF5016338}" type="TxLink">
                    <a:rPr lang="en-US" sz="1600" b="1" i="0" u="none" strike="noStrike" kern="1200">
                      <a:solidFill>
                        <a:srgbClr val="FF000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pPr algn="ctr"/>
                    <a:t>1010</a:t>
                  </a:fld>
                  <a:endParaRPr lang="pt-BR" sz="1600" b="1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Encriptar!$X$22">
              <xdr:nvSpPr>
                <xdr:cNvPr id="35" name="CaixaDeTexto 34">
                  <a:extLst>
                    <a:ext uri="{FF2B5EF4-FFF2-40B4-BE49-F238E27FC236}">
                      <a16:creationId xmlns:a16="http://schemas.microsoft.com/office/drawing/2014/main" id="{51CF03B9-B3F1-8E30-E69A-A9343C517325}"/>
                    </a:ext>
                  </a:extLst>
                </xdr:cNvPr>
                <xdr:cNvSpPr txBox="1"/>
              </xdr:nvSpPr>
              <xdr:spPr>
                <a:xfrm>
                  <a:off x="10722429" y="1186543"/>
                  <a:ext cx="1382485" cy="3048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fld id="{38ABF3EE-6E0C-4A04-B5F3-FC1F018F0AB2}" type="TxLink">
                    <a:rPr lang="en-US" sz="1600" b="1" i="0" u="none" strike="noStrike" kern="1200">
                      <a:solidFill>
                        <a:srgbClr val="FF000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pPr algn="ctr"/>
                    <a:t>1000</a:t>
                  </a:fld>
                  <a:endParaRPr lang="pt-BR" sz="1600" b="1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Encriptar!$X$24">
              <xdr:nvSpPr>
                <xdr:cNvPr id="36" name="CaixaDeTexto 35">
                  <a:extLst>
                    <a:ext uri="{FF2B5EF4-FFF2-40B4-BE49-F238E27FC236}">
                      <a16:creationId xmlns:a16="http://schemas.microsoft.com/office/drawing/2014/main" id="{D64CD7CE-C4B4-714C-C8E7-A02D47215020}"/>
                    </a:ext>
                  </a:extLst>
                </xdr:cNvPr>
                <xdr:cNvSpPr txBox="1"/>
              </xdr:nvSpPr>
              <xdr:spPr>
                <a:xfrm>
                  <a:off x="12866912" y="1904999"/>
                  <a:ext cx="1382485" cy="3048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fld id="{AAFFE59D-6AF3-4505-B88E-342C8500DA23}" type="TxLink">
                    <a:rPr lang="en-US" sz="1600" b="1" i="0" u="none" strike="noStrike" kern="1200">
                      <a:solidFill>
                        <a:srgbClr val="FF000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pPr algn="ctr"/>
                    <a:t>1001</a:t>
                  </a:fld>
                  <a:endParaRPr lang="pt-BR" sz="1600" b="1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Encriptar!$X$26">
              <xdr:nvSpPr>
                <xdr:cNvPr id="37" name="CaixaDeTexto 36">
                  <a:extLst>
                    <a:ext uri="{FF2B5EF4-FFF2-40B4-BE49-F238E27FC236}">
                      <a16:creationId xmlns:a16="http://schemas.microsoft.com/office/drawing/2014/main" id="{05A10ACF-085F-FBF5-BA9A-FBDA612BD97E}"/>
                    </a:ext>
                  </a:extLst>
                </xdr:cNvPr>
                <xdr:cNvSpPr txBox="1"/>
              </xdr:nvSpPr>
              <xdr:spPr>
                <a:xfrm>
                  <a:off x="10689770" y="2612570"/>
                  <a:ext cx="1382485" cy="3048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fld id="{DC22FA38-3F17-4FE4-83F2-20D5B3290550}" type="TxLink">
                    <a:rPr lang="en-US" sz="1600" b="1" i="0" u="none" strike="noStrike" kern="1200">
                      <a:solidFill>
                        <a:srgbClr val="FF000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pPr algn="ctr"/>
                    <a:t>1000</a:t>
                  </a:fld>
                  <a:endParaRPr lang="pt-BR" sz="1600" b="1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Encriptar!$X$29">
              <xdr:nvSpPr>
                <xdr:cNvPr id="38" name="CaixaDeTexto 37">
                  <a:extLst>
                    <a:ext uri="{FF2B5EF4-FFF2-40B4-BE49-F238E27FC236}">
                      <a16:creationId xmlns:a16="http://schemas.microsoft.com/office/drawing/2014/main" id="{2B18A213-7733-BBCF-8F3B-CB2F77F6DAA6}"/>
                    </a:ext>
                  </a:extLst>
                </xdr:cNvPr>
                <xdr:cNvSpPr txBox="1"/>
              </xdr:nvSpPr>
              <xdr:spPr>
                <a:xfrm>
                  <a:off x="10689771" y="3592283"/>
                  <a:ext cx="1382485" cy="3048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fld id="{3D27BBEE-0FD8-46FA-A583-7C38A71880D2}" type="TxLink">
                    <a:rPr lang="en-US" sz="1600" b="1" i="0" u="none" strike="noStrike" kern="1200">
                      <a:solidFill>
                        <a:srgbClr val="FF000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pPr algn="ctr"/>
                    <a:t>0010</a:t>
                  </a:fld>
                  <a:endParaRPr lang="pt-BR" sz="1600" b="1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Encriptar!$V$29">
              <xdr:nvSpPr>
                <xdr:cNvPr id="39" name="CaixaDeTexto 38">
                  <a:extLst>
                    <a:ext uri="{FF2B5EF4-FFF2-40B4-BE49-F238E27FC236}">
                      <a16:creationId xmlns:a16="http://schemas.microsoft.com/office/drawing/2014/main" id="{0B76768C-FC1D-7BCA-695A-2DA9CAD72EC0}"/>
                    </a:ext>
                  </a:extLst>
                </xdr:cNvPr>
                <xdr:cNvSpPr txBox="1"/>
              </xdr:nvSpPr>
              <xdr:spPr>
                <a:xfrm>
                  <a:off x="9122228" y="3570512"/>
                  <a:ext cx="1382485" cy="3048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fld id="{9D27A50D-19B7-4C47-B5F5-BE1FF74AA866}" type="TxLink">
                    <a:rPr lang="en-US" sz="1600" b="1" i="0" u="none" strike="noStrike" kern="1200">
                      <a:solidFill>
                        <a:srgbClr val="FF000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pPr algn="ctr"/>
                    <a:t>1000</a:t>
                  </a:fld>
                  <a:endParaRPr lang="pt-BR" sz="1600" b="1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Encriptar!$X$31">
              <xdr:nvSpPr>
                <xdr:cNvPr id="40" name="CaixaDeTexto 39">
                  <a:extLst>
                    <a:ext uri="{FF2B5EF4-FFF2-40B4-BE49-F238E27FC236}">
                      <a16:creationId xmlns:a16="http://schemas.microsoft.com/office/drawing/2014/main" id="{B765DEC5-4E7F-878C-F99F-FFFE838E8CC1}"/>
                    </a:ext>
                  </a:extLst>
                </xdr:cNvPr>
                <xdr:cNvSpPr txBox="1"/>
              </xdr:nvSpPr>
              <xdr:spPr>
                <a:xfrm>
                  <a:off x="12856028" y="4234539"/>
                  <a:ext cx="1382485" cy="3048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fld id="{E148973B-40CB-4980-B1AC-52671E8521F3}" type="TxLink">
                    <a:rPr lang="en-US" sz="1600" b="1" i="0" u="none" strike="noStrike" kern="1200">
                      <a:solidFill>
                        <a:srgbClr val="FF000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pPr algn="ctr"/>
                    <a:t>0110</a:t>
                  </a:fld>
                  <a:endParaRPr lang="pt-BR" sz="1600" b="1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Encriptar!$X$33">
              <xdr:nvSpPr>
                <xdr:cNvPr id="41" name="CaixaDeTexto 40">
                  <a:extLst>
                    <a:ext uri="{FF2B5EF4-FFF2-40B4-BE49-F238E27FC236}">
                      <a16:creationId xmlns:a16="http://schemas.microsoft.com/office/drawing/2014/main" id="{E696615D-D123-EA69-DD27-FBC8080347E2}"/>
                    </a:ext>
                  </a:extLst>
                </xdr:cNvPr>
                <xdr:cNvSpPr txBox="1"/>
              </xdr:nvSpPr>
              <xdr:spPr>
                <a:xfrm>
                  <a:off x="10689771" y="4952995"/>
                  <a:ext cx="1382485" cy="3048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fld id="{0F94F200-ED8A-463E-B712-87F21ECC094D}" type="TxLink">
                    <a:rPr lang="en-US" sz="1600" b="1" i="0" u="none" strike="noStrike" kern="1200">
                      <a:solidFill>
                        <a:srgbClr val="FF000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pPr algn="ctr"/>
                    <a:t>0010</a:t>
                  </a:fld>
                  <a:endParaRPr lang="pt-BR" sz="1600" b="1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Encriptar!$X$35">
              <xdr:nvSpPr>
                <xdr:cNvPr id="42" name="CaixaDeTexto 41">
                  <a:extLst>
                    <a:ext uri="{FF2B5EF4-FFF2-40B4-BE49-F238E27FC236}">
                      <a16:creationId xmlns:a16="http://schemas.microsoft.com/office/drawing/2014/main" id="{204AD54A-4FCF-598B-C09B-F2B9FEDFEAEE}"/>
                    </a:ext>
                  </a:extLst>
                </xdr:cNvPr>
                <xdr:cNvSpPr txBox="1"/>
              </xdr:nvSpPr>
              <xdr:spPr>
                <a:xfrm>
                  <a:off x="10646230" y="6161309"/>
                  <a:ext cx="1382485" cy="3048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fld id="{C2F190BD-BEA7-4EDF-8430-76CF36260DC0}" type="TxLink">
                    <a:rPr lang="en-US" sz="1600" b="1" i="0" u="none" strike="noStrike" kern="1200">
                      <a:solidFill>
                        <a:srgbClr val="FF000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pPr algn="ctr"/>
                    <a:t>1010</a:t>
                  </a:fld>
                  <a:endParaRPr lang="pt-BR" sz="1600" b="1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Encriptar!$V$35">
              <xdr:nvSpPr>
                <xdr:cNvPr id="43" name="CaixaDeTexto 42">
                  <a:extLst>
                    <a:ext uri="{FF2B5EF4-FFF2-40B4-BE49-F238E27FC236}">
                      <a16:creationId xmlns:a16="http://schemas.microsoft.com/office/drawing/2014/main" id="{4CD06992-AFB9-86BF-C415-EE15341AFD73}"/>
                    </a:ext>
                  </a:extLst>
                </xdr:cNvPr>
                <xdr:cNvSpPr txBox="1"/>
              </xdr:nvSpPr>
              <xdr:spPr>
                <a:xfrm>
                  <a:off x="9111344" y="6161308"/>
                  <a:ext cx="1382485" cy="3048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fld id="{84505669-F806-43BB-9A46-272C7AD70E88}" type="TxLink">
                    <a:rPr lang="en-US" sz="1600" b="1" i="0" u="none" strike="noStrike" kern="1200">
                      <a:solidFill>
                        <a:srgbClr val="FF000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pPr algn="ctr"/>
                    <a:t>0010</a:t>
                  </a:fld>
                  <a:endParaRPr lang="pt-BR" sz="1600" b="1" kern="12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Encriptar!$X$35">
              <xdr:nvSpPr>
                <xdr:cNvPr id="44" name="CaixaDeTexto 43">
                  <a:extLst>
                    <a:ext uri="{FF2B5EF4-FFF2-40B4-BE49-F238E27FC236}">
                      <a16:creationId xmlns:a16="http://schemas.microsoft.com/office/drawing/2014/main" id="{C19EA646-BB0D-726D-D54C-242AEB47ED1D}"/>
                    </a:ext>
                  </a:extLst>
                </xdr:cNvPr>
                <xdr:cNvSpPr txBox="1"/>
              </xdr:nvSpPr>
              <xdr:spPr>
                <a:xfrm>
                  <a:off x="9176411" y="6532523"/>
                  <a:ext cx="1382485" cy="304800"/>
                </a:xfrm>
                <a:prstGeom prst="rect">
                  <a:avLst/>
                </a:prstGeom>
                <a:noFill/>
                <a:ln w="9525" cmpd="sng">
                  <a:solidFill>
                    <a:srgbClr val="00206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fld id="{BC2E32DB-856E-43EE-AB95-6A0E9C3D43E2}" type="TxLink">
                    <a:rPr lang="en-US" sz="1600" b="1" i="0" u="none" strike="noStrike" kern="1200">
                      <a:solidFill>
                        <a:srgbClr val="00B0F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pPr algn="ctr"/>
                    <a:t>1010</a:t>
                  </a:fld>
                  <a:endParaRPr lang="pt-BR" sz="1600" b="1" kern="1200">
                    <a:solidFill>
                      <a:srgbClr val="00B0F0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Encriptar!$V$35">
              <xdr:nvSpPr>
                <xdr:cNvPr id="45" name="CaixaDeTexto 44">
                  <a:extLst>
                    <a:ext uri="{FF2B5EF4-FFF2-40B4-BE49-F238E27FC236}">
                      <a16:creationId xmlns:a16="http://schemas.microsoft.com/office/drawing/2014/main" id="{7246BEB1-4DA3-B9F5-7348-24F4C35D51B4}"/>
                    </a:ext>
                  </a:extLst>
                </xdr:cNvPr>
                <xdr:cNvSpPr txBox="1"/>
              </xdr:nvSpPr>
              <xdr:spPr>
                <a:xfrm>
                  <a:off x="10558293" y="6532520"/>
                  <a:ext cx="1382485" cy="304800"/>
                </a:xfrm>
                <a:prstGeom prst="rect">
                  <a:avLst/>
                </a:prstGeom>
                <a:noFill/>
                <a:ln w="9525" cmpd="sng">
                  <a:solidFill>
                    <a:srgbClr val="00206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fld id="{D3D84FB5-8102-4EAE-8A8D-3B7C34E80FC2}" type="TxLink">
                    <a:rPr lang="en-US" sz="1600" b="1" i="0" u="none" strike="noStrike" kern="1200">
                      <a:solidFill>
                        <a:srgbClr val="00B0F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pPr algn="ctr"/>
                    <a:t>0010</a:t>
                  </a:fld>
                  <a:endParaRPr lang="pt-BR" sz="1600" b="1" kern="1200">
                    <a:solidFill>
                      <a:srgbClr val="00B0F0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</xdr:grpSp>
        </xdr:grpSp>
        <xdr:cxnSp macro="">
          <xdr:nvCxnSpPr>
            <xdr:cNvPr id="50" name="Conector de Seta Reta 49">
              <a:extLst>
                <a:ext uri="{FF2B5EF4-FFF2-40B4-BE49-F238E27FC236}">
                  <a16:creationId xmlns:a16="http://schemas.microsoft.com/office/drawing/2014/main" id="{F7518022-AA43-FBDD-2F6D-0A151ABC46B8}"/>
                </a:ext>
              </a:extLst>
            </xdr:cNvPr>
            <xdr:cNvCxnSpPr/>
          </xdr:nvCxnSpPr>
          <xdr:spPr>
            <a:xfrm flipH="1">
              <a:off x="7642860" y="3976153"/>
              <a:ext cx="230616" cy="23770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Conector de Seta Reta 55">
              <a:extLst>
                <a:ext uri="{FF2B5EF4-FFF2-40B4-BE49-F238E27FC236}">
                  <a16:creationId xmlns:a16="http://schemas.microsoft.com/office/drawing/2014/main" id="{F3EF74AB-80B8-4628-9C3F-EB9AB7249113}"/>
                </a:ext>
              </a:extLst>
            </xdr:cNvPr>
            <xdr:cNvCxnSpPr/>
          </xdr:nvCxnSpPr>
          <xdr:spPr>
            <a:xfrm>
              <a:off x="7688580" y="3977640"/>
              <a:ext cx="198120" cy="25146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63525-2822-4486-89DD-0AEE6BB985F7}" name="Possibilidades" displayName="Possibilidades" ref="AB1:AB17" totalsRowShown="0" dataDxfId="1">
  <autoFilter ref="AB1:AB17" xr:uid="{D4963525-2822-4486-89DD-0AEE6BB985F7}"/>
  <tableColumns count="1">
    <tableColumn id="1" xr3:uid="{7F7EE545-9023-4D84-B0F9-225A0A083485}" name="Possibilidad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5D2F-B8B0-4570-9C95-AAB535A91443}">
  <dimension ref="A1:AB38"/>
  <sheetViews>
    <sheetView zoomScale="70" zoomScaleNormal="70" workbookViewId="0">
      <selection activeCell="J9" sqref="J9"/>
    </sheetView>
  </sheetViews>
  <sheetFormatPr defaultRowHeight="14.25"/>
  <cols>
    <col min="1" max="1" width="8.85546875" style="1"/>
    <col min="2" max="2" width="1.7109375" customWidth="1"/>
    <col min="3" max="6" width="2" bestFit="1" customWidth="1"/>
    <col min="7" max="7" width="6.42578125" customWidth="1"/>
    <col min="8" max="8" width="1.85546875" bestFit="1" customWidth="1"/>
    <col min="9" max="12" width="2" bestFit="1" customWidth="1"/>
    <col min="13" max="13" width="3.42578125" customWidth="1"/>
    <col min="14" max="14" width="2.85546875" bestFit="1" customWidth="1"/>
    <col min="15" max="18" width="2" bestFit="1" customWidth="1"/>
    <col min="23" max="23" width="9.42578125" customWidth="1"/>
    <col min="28" max="28" width="15.28515625" customWidth="1"/>
  </cols>
  <sheetData>
    <row r="1" spans="1:28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U1" s="18" t="s">
        <v>0</v>
      </c>
      <c r="V1" s="18"/>
      <c r="W1" s="18"/>
      <c r="X1" s="18"/>
      <c r="Y1" s="18"/>
      <c r="Z1" s="1"/>
      <c r="AB1" t="s">
        <v>1</v>
      </c>
    </row>
    <row r="2" spans="1:28">
      <c r="A2" t="s">
        <v>2</v>
      </c>
      <c r="C2">
        <f>VALUE(MID(Resultados!$B$7,1,1))</f>
        <v>1</v>
      </c>
      <c r="D2">
        <f>VALUE(MID(Resultados!$B$7,2,1))</f>
        <v>0</v>
      </c>
      <c r="E2">
        <f>VALUE(MID(Resultados!$B$7,3,1))</f>
        <v>1</v>
      </c>
      <c r="F2">
        <f>VALUE(MID(Resultados!$B$7,4,1))</f>
        <v>0</v>
      </c>
      <c r="H2" t="s">
        <v>3</v>
      </c>
      <c r="I2" s="3" cm="1">
        <f t="array" ref="I2:L2">C2:F2</f>
        <v>1</v>
      </c>
      <c r="J2" s="3">
        <v>0</v>
      </c>
      <c r="K2" s="3">
        <v>1</v>
      </c>
      <c r="L2" s="3">
        <v>0</v>
      </c>
      <c r="N2" t="s">
        <v>4</v>
      </c>
      <c r="O2" s="3" cm="1">
        <f t="array" ref="O2:R2">C5:F5</f>
        <v>0</v>
      </c>
      <c r="P2" s="3">
        <v>0</v>
      </c>
      <c r="Q2" s="3">
        <v>1</v>
      </c>
      <c r="R2" s="3">
        <v>0</v>
      </c>
      <c r="U2" t="s">
        <v>3</v>
      </c>
      <c r="V2" t="str">
        <f>IFERROR(_xlfn.CONCAT(_xlfn.ANCHORARRAY(I2)),"")</f>
        <v>1010</v>
      </c>
      <c r="W2" t="s">
        <v>4</v>
      </c>
      <c r="X2" t="str">
        <f>IFERROR(_xlfn.CONCAT(_xlfn.ANCHORARRAY(O2)),"")</f>
        <v>0010</v>
      </c>
      <c r="AB2" s="2" t="s">
        <v>5</v>
      </c>
    </row>
    <row r="3" spans="1:28">
      <c r="A3"/>
      <c r="AB3" s="2" t="s">
        <v>6</v>
      </c>
    </row>
    <row r="4" spans="1:28">
      <c r="A4"/>
      <c r="N4" t="s">
        <v>7</v>
      </c>
      <c r="O4" s="3" cm="1">
        <f t="array" ref="O4:R4">C8:F8</f>
        <v>0</v>
      </c>
      <c r="P4" s="3">
        <v>1</v>
      </c>
      <c r="Q4" s="3">
        <v>1</v>
      </c>
      <c r="R4" s="3">
        <v>0</v>
      </c>
      <c r="S4" t="s">
        <v>8</v>
      </c>
      <c r="W4" t="s">
        <v>8</v>
      </c>
      <c r="X4" t="str">
        <f>IFERROR(_xlfn.CONCAT(_xlfn.ANCHORARRAY(O4)),"")</f>
        <v>0110</v>
      </c>
      <c r="AB4" s="2" t="s">
        <v>9</v>
      </c>
    </row>
    <row r="5" spans="1:28">
      <c r="A5" t="s">
        <v>10</v>
      </c>
      <c r="C5">
        <f>VALUE(MID(Resultados!$B$10,1,1))</f>
        <v>0</v>
      </c>
      <c r="D5">
        <f>VALUE(MID(Resultados!$B$10,2,1))</f>
        <v>0</v>
      </c>
      <c r="E5">
        <f>VALUE(MID(Resultados!$B$10,3,1))</f>
        <v>1</v>
      </c>
      <c r="F5">
        <f>VALUE(MID(Resultados!$B$10,4,1))</f>
        <v>0</v>
      </c>
      <c r="V5" t="s">
        <v>11</v>
      </c>
      <c r="AB5" s="2" t="s">
        <v>12</v>
      </c>
    </row>
    <row r="6" spans="1:28">
      <c r="A6"/>
      <c r="I6" s="4">
        <f>IF(_xlfn.XOR(I2,O6),1,0)</f>
        <v>1</v>
      </c>
      <c r="J6" s="4">
        <f t="shared" ref="J6:L6" si="0">IF(_xlfn.XOR(J2,P6),1,0)</f>
        <v>0</v>
      </c>
      <c r="K6" s="4">
        <f t="shared" si="0"/>
        <v>0</v>
      </c>
      <c r="L6" s="4">
        <f t="shared" si="0"/>
        <v>0</v>
      </c>
      <c r="O6" s="5" cm="1">
        <f t="array" ref="O6">_xlfn.IFS(PortaEncriptar="AND",IF(AND(O2,O4),1,0),PortaEncriptar="OR",IF(OR(O2,O4),1,0),PortaEncriptar="XOR",IF(_xlfn.XOR(O2,O4),1,0))</f>
        <v>0</v>
      </c>
      <c r="P6" s="5" cm="1">
        <f t="array" ref="P6">_xlfn.IFS(PortaEncriptar="AND",IF(AND(P2,P4),1,0),PortaEncriptar="OR",IF(OR(P2,P4),1,0),PortaEncriptar="XOR",IF(_xlfn.XOR(P2,P4),1,0))</f>
        <v>0</v>
      </c>
      <c r="Q6" s="5" cm="1">
        <f t="array" ref="Q6">_xlfn.IFS(PortaEncriptar="AND",IF(AND(Q2,Q4),1,0),PortaEncriptar="OR",IF(OR(Q2,Q4),1,0),PortaEncriptar="XOR",IF(_xlfn.XOR(Q2,Q4),1,0))</f>
        <v>1</v>
      </c>
      <c r="R6" s="5" cm="1">
        <f t="array" ref="R6">_xlfn.IFS(PortaEncriptar="AND",IF(AND(R2,R4),1,0),PortaEncriptar="OR",IF(OR(R2,R4),1,0),PortaEncriptar="XOR",IF(_xlfn.XOR(R2,R4),1,0))</f>
        <v>0</v>
      </c>
      <c r="V6" t="str">
        <f>IFERROR(_xlfn.CONCAT(I6:L6),"")</f>
        <v>1000</v>
      </c>
      <c r="X6" t="str">
        <f>IFERROR(_xlfn.CONCAT(O6:R6),"")</f>
        <v>0010</v>
      </c>
      <c r="Y6" t="s">
        <v>13</v>
      </c>
      <c r="AB6" s="2" t="s">
        <v>14</v>
      </c>
    </row>
    <row r="7" spans="1:28">
      <c r="A7"/>
      <c r="AB7" s="2" t="s">
        <v>15</v>
      </c>
    </row>
    <row r="8" spans="1:28">
      <c r="A8" t="s">
        <v>16</v>
      </c>
      <c r="C8">
        <f>VALUE(MID(Resultados!$B$13,1,1))</f>
        <v>0</v>
      </c>
      <c r="D8">
        <f>VALUE(MID(Resultados!$B$13,2,1))</f>
        <v>1</v>
      </c>
      <c r="E8">
        <f>VALUE(MID(Resultados!$B$13,3,1))</f>
        <v>1</v>
      </c>
      <c r="F8">
        <f>VALUE(MID(Resultados!$B$13,4,1))</f>
        <v>0</v>
      </c>
      <c r="AB8" s="2" t="s">
        <v>17</v>
      </c>
    </row>
    <row r="9" spans="1:28">
      <c r="A9"/>
      <c r="H9" t="s">
        <v>3</v>
      </c>
      <c r="I9" s="3" cm="1">
        <f t="array" ref="I9:L9">_xlfn.ANCHORARRAY(O2)</f>
        <v>0</v>
      </c>
      <c r="J9" s="3">
        <v>0</v>
      </c>
      <c r="K9" s="3">
        <v>1</v>
      </c>
      <c r="L9" s="3">
        <v>0</v>
      </c>
      <c r="N9" t="s">
        <v>4</v>
      </c>
      <c r="O9" s="3" cm="1">
        <f t="array" ref="O9:R9">I6:L6</f>
        <v>1</v>
      </c>
      <c r="P9" s="3">
        <v>0</v>
      </c>
      <c r="Q9" s="3">
        <v>0</v>
      </c>
      <c r="R9" s="3">
        <v>0</v>
      </c>
      <c r="U9" t="s">
        <v>18</v>
      </c>
      <c r="V9" t="str">
        <f>IFERROR(X2,"")</f>
        <v>0010</v>
      </c>
      <c r="W9" t="s">
        <v>19</v>
      </c>
      <c r="X9" t="str">
        <f>V6</f>
        <v>1000</v>
      </c>
      <c r="AB9" s="2" t="s">
        <v>20</v>
      </c>
    </row>
    <row r="10" spans="1:28">
      <c r="A10"/>
      <c r="AB10" s="2" t="s">
        <v>21</v>
      </c>
    </row>
    <row r="11" spans="1:28">
      <c r="A11" t="s">
        <v>22</v>
      </c>
      <c r="C11">
        <f>VALUE(MID(Resultados!$B$16,1,1))</f>
        <v>1</v>
      </c>
      <c r="D11">
        <f>VALUE(MID(Resultados!$B$16,2,1))</f>
        <v>0</v>
      </c>
      <c r="E11">
        <f>VALUE(MID(Resultados!$B$16,3,1))</f>
        <v>0</v>
      </c>
      <c r="F11">
        <f>VALUE(MID(Resultados!$B$16,4,1))</f>
        <v>1</v>
      </c>
      <c r="N11" t="s">
        <v>7</v>
      </c>
      <c r="O11" s="3" cm="1">
        <f t="array" ref="O11:R11">C11:F11</f>
        <v>1</v>
      </c>
      <c r="P11" s="3">
        <v>0</v>
      </c>
      <c r="Q11" s="3">
        <v>0</v>
      </c>
      <c r="R11" s="3">
        <v>1</v>
      </c>
      <c r="S11" t="s">
        <v>23</v>
      </c>
      <c r="W11" t="s">
        <v>23</v>
      </c>
      <c r="X11" t="str">
        <f>IFERROR(_xlfn.CONCAT(_xlfn.ANCHORARRAY(O11)),"")</f>
        <v>1001</v>
      </c>
      <c r="AB11" s="2" t="s">
        <v>24</v>
      </c>
    </row>
    <row r="12" spans="1:28">
      <c r="A12"/>
      <c r="V12" t="s">
        <v>25</v>
      </c>
      <c r="AB12" s="2" t="s">
        <v>26</v>
      </c>
    </row>
    <row r="13" spans="1:28">
      <c r="I13" s="4">
        <f>IF(_xlfn.XOR(I9,O13),1,0)</f>
        <v>1</v>
      </c>
      <c r="J13" s="4">
        <f t="shared" ref="J13" si="1">IF(_xlfn.XOR(J9,P13),1,0)</f>
        <v>0</v>
      </c>
      <c r="K13" s="4">
        <f t="shared" ref="K13" si="2">IF(_xlfn.XOR(K9,Q13),1,0)</f>
        <v>1</v>
      </c>
      <c r="L13" s="4">
        <f t="shared" ref="L13" si="3">IF(_xlfn.XOR(L9,R13),1,0)</f>
        <v>0</v>
      </c>
      <c r="O13" s="5" cm="1">
        <f t="array" ref="O13">_xlfn.IFS(PortaEncriptar="AND",IF(AND(O9,O11),1,0),PortaEncriptar="OR",IF(OR(O9,O11),1,0),PortaEncriptar="XOR",IF(_xlfn.XOR(O9,O11),1,0))</f>
        <v>1</v>
      </c>
      <c r="P13" s="5" cm="1">
        <f t="array" ref="P13">_xlfn.IFS(PortaEncriptar="AND",IF(AND(P9,P11),1,0),PortaEncriptar="OR",IF(OR(P9,P11),1,0),PortaEncriptar="XOR",IF(_xlfn.XOR(P9,P11),1,0))</f>
        <v>0</v>
      </c>
      <c r="Q13" s="5" cm="1">
        <f t="array" ref="Q13">_xlfn.IFS(PortaEncriptar="AND",IF(AND(Q9,Q11),1,0),PortaEncriptar="OR",IF(OR(Q9,Q11),1,0),PortaEncriptar="XOR",IF(_xlfn.XOR(Q9,Q11),1,0))</f>
        <v>0</v>
      </c>
      <c r="R13" s="5" cm="1">
        <f t="array" ref="R13">_xlfn.IFS(PortaEncriptar="AND",IF(AND(R9,R11),1,0),PortaEncriptar="OR",IF(OR(R9,R11),1,0),PortaEncriptar="XOR",IF(_xlfn.XOR(R9,R11),1,0))</f>
        <v>0</v>
      </c>
      <c r="V13" t="str">
        <f>IFERROR(_xlfn.CONCAT(I13:L13),"")</f>
        <v>1010</v>
      </c>
      <c r="X13" t="str">
        <f>IFERROR(_xlfn.CONCAT(O13:R13),"")</f>
        <v>1000</v>
      </c>
      <c r="Y13" t="s">
        <v>27</v>
      </c>
      <c r="AB13" s="2" t="s">
        <v>28</v>
      </c>
    </row>
    <row r="14" spans="1:28">
      <c r="AB14" s="2" t="s">
        <v>29</v>
      </c>
    </row>
    <row r="15" spans="1:28">
      <c r="U15" t="s">
        <v>30</v>
      </c>
      <c r="V15" t="str">
        <f>X9</f>
        <v>1000</v>
      </c>
      <c r="W15" t="s">
        <v>31</v>
      </c>
      <c r="X15" t="str">
        <f>V13</f>
        <v>1010</v>
      </c>
      <c r="AB15" s="2" t="s">
        <v>32</v>
      </c>
    </row>
    <row r="16" spans="1:28">
      <c r="I16" s="3" cm="1">
        <f t="array" ref="I16:L16">_xlfn.ANCHORARRAY(O9)</f>
        <v>1</v>
      </c>
      <c r="J16" s="3">
        <v>0</v>
      </c>
      <c r="K16" s="3">
        <v>0</v>
      </c>
      <c r="L16" s="3">
        <v>0</v>
      </c>
      <c r="O16" s="3" cm="1">
        <f t="array" ref="O16:R16">I13:L13</f>
        <v>1</v>
      </c>
      <c r="P16" s="3">
        <v>0</v>
      </c>
      <c r="Q16" s="3">
        <v>1</v>
      </c>
      <c r="R16" s="3">
        <v>0</v>
      </c>
      <c r="U16" s="17" t="s">
        <v>33</v>
      </c>
      <c r="V16" s="17"/>
      <c r="W16" s="17"/>
      <c r="X16" s="17"/>
      <c r="AB16" s="2" t="s">
        <v>34</v>
      </c>
    </row>
    <row r="17" spans="1:28">
      <c r="V17" t="str">
        <f>X15</f>
        <v>1010</v>
      </c>
      <c r="W17" t="str">
        <f>V15</f>
        <v>1000</v>
      </c>
      <c r="AB17" s="2" t="s">
        <v>35</v>
      </c>
    </row>
    <row r="18" spans="1:28">
      <c r="I18" s="3" cm="1">
        <f t="array" ref="I18:L18">_xlfn.ANCHORARRAY(O16)</f>
        <v>1</v>
      </c>
      <c r="J18" s="3">
        <v>0</v>
      </c>
      <c r="K18" s="3">
        <v>1</v>
      </c>
      <c r="L18" s="3">
        <v>0</v>
      </c>
      <c r="O18" s="3" cm="1">
        <f t="array" ref="O18:R18">_xlfn.ANCHORARRAY(I16)</f>
        <v>1</v>
      </c>
      <c r="P18" s="3">
        <v>0</v>
      </c>
      <c r="Q18" s="3">
        <v>0</v>
      </c>
      <c r="R18" s="3">
        <v>0</v>
      </c>
    </row>
    <row r="21" spans="1:28">
      <c r="A21" s="17" t="s">
        <v>36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U21" s="17" t="s">
        <v>36</v>
      </c>
      <c r="V21" s="17"/>
      <c r="W21" s="17"/>
      <c r="X21" s="17"/>
      <c r="Y21" s="17"/>
    </row>
    <row r="22" spans="1:28">
      <c r="A22" t="s">
        <v>2</v>
      </c>
      <c r="C22">
        <f>VALUE(MID(Resultados!J7,1,1))</f>
        <v>1</v>
      </c>
      <c r="D22">
        <f>VALUE(MID(Resultados!J7,2,1))</f>
        <v>0</v>
      </c>
      <c r="E22">
        <f>VALUE(MID(Resultados!J7,3,1))</f>
        <v>1</v>
      </c>
      <c r="F22">
        <f>VALUE(MID(Resultados!J7,4,1))</f>
        <v>0</v>
      </c>
      <c r="H22" t="s">
        <v>3</v>
      </c>
      <c r="I22" s="3" cm="1">
        <f t="array" ref="I22:L22">C22:F22</f>
        <v>1</v>
      </c>
      <c r="J22" s="3">
        <v>0</v>
      </c>
      <c r="K22" s="3">
        <v>1</v>
      </c>
      <c r="L22" s="3">
        <v>0</v>
      </c>
      <c r="N22" t="s">
        <v>4</v>
      </c>
      <c r="O22" s="3" cm="1">
        <f t="array" ref="O22:R22">C25:F25</f>
        <v>1</v>
      </c>
      <c r="P22" s="3">
        <v>0</v>
      </c>
      <c r="Q22" s="3">
        <v>0</v>
      </c>
      <c r="R22" s="3">
        <v>0</v>
      </c>
      <c r="U22" t="s">
        <v>3</v>
      </c>
      <c r="V22" t="str">
        <f>IFERROR(_xlfn.CONCAT(_xlfn.ANCHORARRAY(I22)),"")</f>
        <v>1010</v>
      </c>
      <c r="W22" t="s">
        <v>4</v>
      </c>
      <c r="X22" t="str">
        <f>IFERROR(_xlfn.CONCAT(_xlfn.ANCHORARRAY(O22)),"")</f>
        <v>1000</v>
      </c>
    </row>
    <row r="23" spans="1:28">
      <c r="A23"/>
    </row>
    <row r="24" spans="1:28">
      <c r="A24"/>
      <c r="N24" t="s">
        <v>7</v>
      </c>
      <c r="O24" s="3" cm="1">
        <f t="array" ref="O24:R24">C28:F28</f>
        <v>1</v>
      </c>
      <c r="P24" s="3">
        <v>0</v>
      </c>
      <c r="Q24" s="3">
        <v>0</v>
      </c>
      <c r="R24" s="3">
        <v>1</v>
      </c>
      <c r="S24" t="s">
        <v>8</v>
      </c>
      <c r="W24" t="s">
        <v>8</v>
      </c>
      <c r="X24" t="str">
        <f>IFERROR(_xlfn.CONCAT(_xlfn.ANCHORARRAY(O24)),"")</f>
        <v>1001</v>
      </c>
    </row>
    <row r="25" spans="1:28">
      <c r="A25" t="s">
        <v>10</v>
      </c>
      <c r="C25">
        <f>VALUE(MID(Resultados!J10,1,1))</f>
        <v>1</v>
      </c>
      <c r="D25">
        <f>VALUE(MID(Resultados!J10,2,1))</f>
        <v>0</v>
      </c>
      <c r="E25">
        <f>VALUE(MID(Resultados!J10,3,1))</f>
        <v>0</v>
      </c>
      <c r="F25">
        <f>VALUE(MID(Resultados!J10,4,1))</f>
        <v>0</v>
      </c>
      <c r="V25" t="s">
        <v>11</v>
      </c>
    </row>
    <row r="26" spans="1:28">
      <c r="A26"/>
      <c r="I26" s="6">
        <f>IF(_xlfn.XOR(I22,O26),1,0)</f>
        <v>0</v>
      </c>
      <c r="J26" s="6">
        <f t="shared" ref="J26" si="4">IF(_xlfn.XOR(J22,P26),1,0)</f>
        <v>0</v>
      </c>
      <c r="K26" s="6">
        <f t="shared" ref="K26" si="5">IF(_xlfn.XOR(K22,Q26),1,0)</f>
        <v>1</v>
      </c>
      <c r="L26" s="6">
        <f t="shared" ref="L26" si="6">IF(_xlfn.XOR(L22,R26),1,0)</f>
        <v>0</v>
      </c>
      <c r="O26" s="5" cm="1">
        <f t="array" ref="O26">_xlfn.IFS(PortaDesencriptar="AND",IF(AND(O22,O24),1,0),PortaDesencriptar="OR",IF(OR(O22,O24),1,0),PortaDesencriptar="XOR",IF(_xlfn.XOR(O22,O24),1,0))</f>
        <v>1</v>
      </c>
      <c r="P26" s="5" cm="1">
        <f t="array" ref="P26">_xlfn.IFS(PortaDesencriptar="AND",IF(AND(P22,P24),1,0),PortaDesencriptar="OR",IF(OR(P22,P24),1,0),PortaDesencriptar="XOR",IF(_xlfn.XOR(P22,P24),1,0))</f>
        <v>0</v>
      </c>
      <c r="Q26" s="5" cm="1">
        <f t="array" ref="Q26">_xlfn.IFS(PortaDesencriptar="AND",IF(AND(Q22,Q24),1,0),PortaDesencriptar="OR",IF(OR(Q22,Q24),1,0),PortaDesencriptar="XOR",IF(_xlfn.XOR(Q22,Q24),1,0))</f>
        <v>0</v>
      </c>
      <c r="R26" s="5" cm="1">
        <f t="array" ref="R26">_xlfn.IFS(PortaDesencriptar="AND",IF(AND(R22,R24),1,0),PortaDesencriptar="OR",IF(OR(R22,R24),1,0),PortaDesencriptar="XOR",IF(_xlfn.XOR(R22,R24),1,0))</f>
        <v>0</v>
      </c>
      <c r="V26" t="str">
        <f>IFERROR(_xlfn.CONCAT(I26:L26),"")</f>
        <v>0010</v>
      </c>
      <c r="X26" t="str">
        <f>IFERROR(_xlfn.CONCAT(O26:R26),"")</f>
        <v>1000</v>
      </c>
      <c r="Y26" t="s">
        <v>13</v>
      </c>
    </row>
    <row r="27" spans="1:28">
      <c r="A27"/>
    </row>
    <row r="28" spans="1:28">
      <c r="A28" t="s">
        <v>16</v>
      </c>
      <c r="C28">
        <f>VALUE(MID(Resultados!J13,1,1))</f>
        <v>1</v>
      </c>
      <c r="D28">
        <f>VALUE(MID(Resultados!J13,2,1))</f>
        <v>0</v>
      </c>
      <c r="E28">
        <f>VALUE(MID(Resultados!J13,3,1))</f>
        <v>0</v>
      </c>
      <c r="F28">
        <f>VALUE(MID(Resultados!J13,4,1))</f>
        <v>1</v>
      </c>
    </row>
    <row r="29" spans="1:28">
      <c r="A29"/>
      <c r="H29" t="s">
        <v>3</v>
      </c>
      <c r="I29" s="3" cm="1">
        <f t="array" ref="I29:L29">_xlfn.ANCHORARRAY(O22)</f>
        <v>1</v>
      </c>
      <c r="J29" s="3">
        <v>0</v>
      </c>
      <c r="K29" s="3">
        <v>0</v>
      </c>
      <c r="L29" s="3">
        <v>0</v>
      </c>
      <c r="N29" t="s">
        <v>4</v>
      </c>
      <c r="O29" s="3" cm="1">
        <f t="array" ref="O29:R29">I26:L26</f>
        <v>0</v>
      </c>
      <c r="P29" s="3">
        <v>0</v>
      </c>
      <c r="Q29" s="3">
        <v>1</v>
      </c>
      <c r="R29" s="3">
        <v>0</v>
      </c>
      <c r="U29" t="s">
        <v>18</v>
      </c>
      <c r="V29" t="str">
        <f>X22</f>
        <v>1000</v>
      </c>
      <c r="W29" t="s">
        <v>19</v>
      </c>
      <c r="X29" t="str">
        <f>V26</f>
        <v>0010</v>
      </c>
    </row>
    <row r="30" spans="1:28">
      <c r="A30"/>
    </row>
    <row r="31" spans="1:28">
      <c r="A31" t="s">
        <v>22</v>
      </c>
      <c r="C31">
        <f>VALUE(MID(Resultados!J16,1,1))</f>
        <v>0</v>
      </c>
      <c r="D31">
        <f>VALUE(MID(Resultados!J16,2,1))</f>
        <v>1</v>
      </c>
      <c r="E31">
        <f>VALUE(MID(Resultados!J16,3,1))</f>
        <v>1</v>
      </c>
      <c r="F31">
        <f>VALUE(MID(Resultados!J16,4,1))</f>
        <v>0</v>
      </c>
      <c r="N31" t="s">
        <v>7</v>
      </c>
      <c r="O31" s="3" cm="1">
        <f t="array" ref="O31:R31">C31:F31</f>
        <v>0</v>
      </c>
      <c r="P31" s="3">
        <v>1</v>
      </c>
      <c r="Q31" s="3">
        <v>1</v>
      </c>
      <c r="R31" s="3">
        <v>0</v>
      </c>
      <c r="S31" t="s">
        <v>23</v>
      </c>
      <c r="W31" t="s">
        <v>23</v>
      </c>
      <c r="X31" t="str">
        <f>IFERROR(_xlfn.CONCAT(_xlfn.ANCHORARRAY(O31)),"")</f>
        <v>0110</v>
      </c>
    </row>
    <row r="32" spans="1:28">
      <c r="V32" t="s">
        <v>25</v>
      </c>
    </row>
    <row r="33" spans="1:25">
      <c r="A33"/>
      <c r="I33" s="6">
        <f>IF(_xlfn.XOR(I29,O33),1,0)</f>
        <v>1</v>
      </c>
      <c r="J33" s="6">
        <f t="shared" ref="J33" si="7">IF(_xlfn.XOR(J29,P33),1,0)</f>
        <v>0</v>
      </c>
      <c r="K33" s="6">
        <f t="shared" ref="K33" si="8">IF(_xlfn.XOR(K29,Q33),1,0)</f>
        <v>1</v>
      </c>
      <c r="L33" s="6">
        <f t="shared" ref="L33" si="9">IF(_xlfn.XOR(L29,R33),1,0)</f>
        <v>0</v>
      </c>
      <c r="O33" s="5" cm="1">
        <f t="array" ref="O33">_xlfn.IFS(PortaDesencriptar="AND",IF(AND(O29,O31),1,0),PortaDesencriptar="OR",IF(OR(O29,O31),1,0),PortaDesencriptar="XOR",IF(_xlfn.XOR(O29,O31),1,0))</f>
        <v>0</v>
      </c>
      <c r="P33" s="5" cm="1">
        <f t="array" ref="P33">_xlfn.IFS(PortaDesencriptar="AND",IF(AND(P29,P31),1,0),PortaDesencriptar="OR",IF(OR(P29,P31),1,0),PortaDesencriptar="XOR",IF(_xlfn.XOR(P29,P31),1,0))</f>
        <v>0</v>
      </c>
      <c r="Q33" s="5" cm="1">
        <f t="array" ref="Q33">_xlfn.IFS(PortaDesencriptar="AND",IF(AND(Q29,Q31),1,0),PortaDesencriptar="OR",IF(OR(Q29,Q31),1,0),PortaDesencriptar="XOR",IF(_xlfn.XOR(Q29,Q31),1,0))</f>
        <v>1</v>
      </c>
      <c r="R33" s="5" cm="1">
        <f t="array" ref="R33">_xlfn.IFS(PortaDesencriptar="AND",IF(AND(R29,R31),1,0),PortaDesencriptar="OR",IF(OR(R29,R31),1,0),PortaDesencriptar="XOR",IF(_xlfn.XOR(R29,R31),1,0))</f>
        <v>0</v>
      </c>
      <c r="V33" t="str">
        <f>IFERROR(_xlfn.CONCAT(I33:L33),"")</f>
        <v>1010</v>
      </c>
      <c r="X33" t="str">
        <f>IFERROR(_xlfn.CONCAT(O33:R33),"")</f>
        <v>0010</v>
      </c>
      <c r="Y33" t="s">
        <v>27</v>
      </c>
    </row>
    <row r="34" spans="1:25">
      <c r="A34"/>
    </row>
    <row r="35" spans="1:25">
      <c r="A35"/>
      <c r="U35" t="s">
        <v>30</v>
      </c>
      <c r="V35" t="str">
        <f>X29</f>
        <v>0010</v>
      </c>
      <c r="W35" t="s">
        <v>31</v>
      </c>
      <c r="X35" t="str">
        <f>V33</f>
        <v>1010</v>
      </c>
    </row>
    <row r="36" spans="1:25">
      <c r="A36"/>
      <c r="I36" s="3" cm="1">
        <f t="array" ref="I36:L36">_xlfn.ANCHORARRAY(O29)</f>
        <v>0</v>
      </c>
      <c r="J36" s="3">
        <v>0</v>
      </c>
      <c r="K36" s="3">
        <v>1</v>
      </c>
      <c r="L36" s="3">
        <v>0</v>
      </c>
      <c r="O36" s="3" cm="1">
        <f t="array" ref="O36:R36">I33:L33</f>
        <v>1</v>
      </c>
      <c r="P36" s="3">
        <v>0</v>
      </c>
      <c r="Q36" s="3">
        <v>1</v>
      </c>
      <c r="R36" s="3">
        <v>0</v>
      </c>
      <c r="U36" s="17" t="s">
        <v>33</v>
      </c>
      <c r="V36" s="17"/>
      <c r="W36" s="17"/>
      <c r="X36" s="17"/>
    </row>
    <row r="37" spans="1:25">
      <c r="A37"/>
      <c r="V37" t="str">
        <f>X35</f>
        <v>1010</v>
      </c>
      <c r="W37" t="str">
        <f>V35</f>
        <v>0010</v>
      </c>
    </row>
    <row r="38" spans="1:25">
      <c r="A38"/>
      <c r="I38" s="3" cm="1">
        <f t="array" ref="I38:L38">_xlfn.ANCHORARRAY(O36)</f>
        <v>1</v>
      </c>
      <c r="J38" s="3">
        <v>0</v>
      </c>
      <c r="K38" s="3">
        <v>1</v>
      </c>
      <c r="L38" s="3">
        <v>0</v>
      </c>
      <c r="O38" s="3" cm="1">
        <f t="array" ref="O38:R38">_xlfn.ANCHORARRAY(I36)</f>
        <v>0</v>
      </c>
      <c r="P38" s="3">
        <v>0</v>
      </c>
      <c r="Q38" s="3">
        <v>1</v>
      </c>
      <c r="R38" s="3">
        <v>0</v>
      </c>
    </row>
  </sheetData>
  <mergeCells count="6">
    <mergeCell ref="U36:X36"/>
    <mergeCell ref="U16:X16"/>
    <mergeCell ref="U1:Y1"/>
    <mergeCell ref="A1:S1"/>
    <mergeCell ref="A21:S21"/>
    <mergeCell ref="U21:Y21"/>
  </mergeCells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113C-1A6A-4B38-8993-3D2ED6FCFEDE}">
  <dimension ref="B1:Q16"/>
  <sheetViews>
    <sheetView showGridLines="0" tabSelected="1" workbookViewId="0">
      <selection activeCell="J16" sqref="J16"/>
    </sheetView>
  </sheetViews>
  <sheetFormatPr defaultColWidth="9.7109375" defaultRowHeight="14.25"/>
  <cols>
    <col min="1" max="1" width="4.7109375" customWidth="1"/>
    <col min="10" max="10" width="9.7109375" style="14"/>
  </cols>
  <sheetData>
    <row r="1" spans="2:17" ht="23.25">
      <c r="C1" s="19" t="s">
        <v>0</v>
      </c>
      <c r="D1" s="19"/>
      <c r="E1" s="19"/>
      <c r="F1" s="19"/>
      <c r="G1" s="19"/>
      <c r="H1" s="19"/>
      <c r="I1" s="7"/>
      <c r="J1" s="7"/>
      <c r="K1" s="19" t="s">
        <v>36</v>
      </c>
      <c r="L1" s="19"/>
      <c r="M1" s="19"/>
      <c r="N1" s="19"/>
      <c r="O1" s="19"/>
      <c r="P1" s="19"/>
      <c r="Q1" s="19"/>
    </row>
    <row r="2" spans="2:17" ht="15" customHeight="1" thickBot="1"/>
    <row r="3" spans="2:17">
      <c r="B3" s="8" t="s">
        <v>37</v>
      </c>
      <c r="J3" s="8" t="s">
        <v>37</v>
      </c>
    </row>
    <row r="4" spans="2:17" ht="18">
      <c r="B4" s="9" t="s">
        <v>38</v>
      </c>
      <c r="J4" s="9" t="s">
        <v>38</v>
      </c>
    </row>
    <row r="5" spans="2:17">
      <c r="B5" s="10"/>
      <c r="J5" s="10"/>
    </row>
    <row r="6" spans="2:17">
      <c r="B6" s="11" t="s">
        <v>39</v>
      </c>
      <c r="J6" s="10" t="s">
        <v>39</v>
      </c>
    </row>
    <row r="7" spans="2:17" ht="20.25">
      <c r="B7" s="12" t="s">
        <v>26</v>
      </c>
      <c r="J7" s="15" t="s">
        <v>26</v>
      </c>
    </row>
    <row r="8" spans="2:17">
      <c r="B8" s="11"/>
      <c r="J8" s="10"/>
    </row>
    <row r="9" spans="2:17">
      <c r="B9" s="11" t="s">
        <v>40</v>
      </c>
      <c r="J9" s="10" t="s">
        <v>40</v>
      </c>
    </row>
    <row r="10" spans="2:17" ht="20.25">
      <c r="B10" s="12" t="s">
        <v>9</v>
      </c>
      <c r="J10" s="15" t="s">
        <v>21</v>
      </c>
    </row>
    <row r="11" spans="2:17">
      <c r="B11" s="11"/>
      <c r="J11" s="10"/>
    </row>
    <row r="12" spans="2:17">
      <c r="B12" s="11" t="s">
        <v>16</v>
      </c>
      <c r="J12" s="10" t="s">
        <v>16</v>
      </c>
    </row>
    <row r="13" spans="2:17" ht="20.25">
      <c r="B13" s="12" t="s">
        <v>17</v>
      </c>
      <c r="J13" s="15" t="s">
        <v>24</v>
      </c>
    </row>
    <row r="14" spans="2:17">
      <c r="B14" s="11"/>
      <c r="J14" s="10"/>
    </row>
    <row r="15" spans="2:17">
      <c r="B15" s="11" t="s">
        <v>22</v>
      </c>
      <c r="J15" s="10" t="s">
        <v>22</v>
      </c>
    </row>
    <row r="16" spans="2:17" ht="21" thickBot="1">
      <c r="B16" s="13" t="s">
        <v>24</v>
      </c>
      <c r="J16" s="16" t="s">
        <v>17</v>
      </c>
    </row>
  </sheetData>
  <mergeCells count="2">
    <mergeCell ref="K1:Q1"/>
    <mergeCell ref="C1:H1"/>
  </mergeCells>
  <dataValidations count="1">
    <dataValidation type="list" allowBlank="1" showInputMessage="1" showErrorMessage="1" sqref="B4 J4" xr:uid="{B93720F0-5566-42AB-93B8-F5BDC60197F7}">
      <formula1>"AND,OR,XOR"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8ED217-1A7D-4938-A5EE-227E0107A93B}">
          <x14:formula1>
            <xm:f>Encriptar!$AB$2:$AB$17</xm:f>
          </x14:formula1>
          <xm:sqref>J7 J10 J13 J16 B7 B10 B13 B16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Diek Guimarães</dc:creator>
  <cp:keywords/>
  <dc:description/>
  <cp:lastModifiedBy>Alan Diek Guimarães</cp:lastModifiedBy>
  <cp:revision/>
  <dcterms:created xsi:type="dcterms:W3CDTF">2024-12-03T02:08:55Z</dcterms:created>
  <dcterms:modified xsi:type="dcterms:W3CDTF">2024-12-03T22:46:29Z</dcterms:modified>
  <cp:category/>
  <cp:contentStatus/>
</cp:coreProperties>
</file>