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Downloads\"/>
    </mc:Choice>
  </mc:AlternateContent>
  <xr:revisionPtr revIDLastSave="0" documentId="13_ncr:1_{F5152AAF-4E1B-40B5-AC16-46CB69EBF8A9}" xr6:coauthVersionLast="47" xr6:coauthVersionMax="47" xr10:uidLastSave="{00000000-0000-0000-0000-000000000000}"/>
  <bookViews>
    <workbookView xWindow="-120" yWindow="-120" windowWidth="29040" windowHeight="15840" activeTab="1" xr2:uid="{6AAAAD93-CBE8-A94C-B988-B48D810A828C}"/>
  </bookViews>
  <sheets>
    <sheet name="Задания" sheetId="4" r:id="rId1"/>
    <sheet name="Задания 1-3" sheetId="1" r:id="rId2"/>
    <sheet name="Лист1" sheetId="6" r:id="rId3"/>
    <sheet name="Задание 4" sheetId="2" r:id="rId4"/>
    <sheet name="Задание 5" sheetId="5" r:id="rId5"/>
  </sheets>
  <definedNames>
    <definedName name="_xlcn.WorksheetConnection_Tasks_Analyst1.xlsxТаблица21" hidden="1">Таблица2[]</definedName>
    <definedName name="_xlnm._FilterDatabase" localSheetId="3" hidden="1">'Задание 4'!$A$5:$H$45</definedName>
  </definedNames>
  <calcPr calcId="191029"/>
  <pivotCaches>
    <pivotCache cacheId="13" r:id="rId6"/>
    <pivotCache cacheId="9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2" name="Таблица2" connection="WorksheetConnection_Tasks_Analyst (1).xlsx!Таблица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1" l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Q32" i="1"/>
  <c r="P32" i="1"/>
  <c r="O32" i="1"/>
  <c r="N32" i="1"/>
  <c r="O24" i="1"/>
  <c r="O23" i="1"/>
  <c r="O22" i="1"/>
  <c r="N24" i="1"/>
  <c r="N23" i="1"/>
  <c r="N22" i="1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9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10" i="5"/>
  <c r="C28" i="5"/>
  <c r="C29" i="5"/>
  <c r="C30" i="5"/>
  <c r="C31" i="5"/>
  <c r="C32" i="5"/>
  <c r="C33" i="5"/>
  <c r="C34" i="5"/>
  <c r="C35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9" i="5"/>
  <c r="M24" i="1"/>
  <c r="C24" i="1"/>
  <c r="D24" i="1"/>
  <c r="E24" i="1"/>
  <c r="F24" i="1"/>
  <c r="G24" i="1"/>
  <c r="H24" i="1"/>
  <c r="I24" i="1"/>
  <c r="J24" i="1"/>
  <c r="K24" i="1"/>
  <c r="L24" i="1"/>
  <c r="B24" i="1"/>
  <c r="E9" i="1"/>
  <c r="E10" i="1"/>
  <c r="E11" i="1"/>
  <c r="E12" i="1"/>
  <c r="E13" i="1"/>
  <c r="E14" i="1"/>
  <c r="E8" i="1"/>
  <c r="C36" i="5" l="1"/>
  <c r="D9" i="1" l="1"/>
  <c r="D10" i="1"/>
  <c r="D11" i="1"/>
  <c r="D12" i="1"/>
  <c r="D13" i="1"/>
  <c r="D14" i="1"/>
  <c r="D8" i="1"/>
  <c r="C14" i="1"/>
  <c r="B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C33821-D902-435D-A7E1-1D9C5E95C9E6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E4497EC-8504-4FAD-B39F-E3675E8CD514}" name="WorksheetConnection_Tasks_Analyst (1).xlsx!Таблица2" type="102" refreshedVersion="8" minRefreshableVersion="5">
    <extLst>
      <ext xmlns:x15="http://schemas.microsoft.com/office/spreadsheetml/2010/11/main" uri="{DE250136-89BD-433C-8126-D09CA5730AF9}">
        <x15:connection id="Таблица2" autoDelete="1">
          <x15:rangePr sourceName="_xlcn.WorksheetConnection_Tasks_Analyst1.xlsxТаблица21"/>
        </x15:connection>
      </ext>
    </extLst>
  </connection>
</connections>
</file>

<file path=xl/sharedStrings.xml><?xml version="1.0" encoding="utf-8"?>
<sst xmlns="http://schemas.openxmlformats.org/spreadsheetml/2006/main" count="356" uniqueCount="126">
  <si>
    <t>Задание 1.</t>
  </si>
  <si>
    <t>Группы товаров</t>
  </si>
  <si>
    <t>План региона, шт.</t>
  </si>
  <si>
    <t>Факт продаж, шт.</t>
  </si>
  <si>
    <t>Текущее выполнение плана, %</t>
  </si>
  <si>
    <t>Прогноз выполнения плана, %</t>
  </si>
  <si>
    <t>Итого:</t>
  </si>
  <si>
    <t>Задание 2.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</si>
  <si>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</si>
  <si>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</si>
  <si>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</si>
  <si>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</si>
  <si>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</si>
  <si>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</si>
  <si>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</si>
  <si>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</si>
  <si>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</si>
  <si>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</si>
  <si>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</si>
  <si>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</si>
  <si>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Общий</t>
  </si>
  <si>
    <t>1 квартал</t>
  </si>
  <si>
    <t>Прирост, %</t>
  </si>
  <si>
    <t>Задание 3.</t>
  </si>
  <si>
    <t>1 кв</t>
  </si>
  <si>
    <t>2 кв</t>
  </si>
  <si>
    <t>3 кв</t>
  </si>
  <si>
    <t>4 кв</t>
  </si>
  <si>
    <t>Задание 4.</t>
  </si>
  <si>
    <t>Город</t>
  </si>
  <si>
    <t>Магазин</t>
  </si>
  <si>
    <t>Магазин 1</t>
  </si>
  <si>
    <t>Магазин 2</t>
  </si>
  <si>
    <t>Липецк</t>
  </si>
  <si>
    <t>Магазин 3</t>
  </si>
  <si>
    <t>Магазин 4</t>
  </si>
  <si>
    <t>Магазин 5</t>
  </si>
  <si>
    <t>Магазин 6</t>
  </si>
  <si>
    <t>Магазин 7</t>
  </si>
  <si>
    <t>Магазин 8</t>
  </si>
  <si>
    <t>Магазин 9</t>
  </si>
  <si>
    <t>Магазин 10</t>
  </si>
  <si>
    <t>Магазин 11</t>
  </si>
  <si>
    <t>Магазин 12</t>
  </si>
  <si>
    <t>Магазин 13</t>
  </si>
  <si>
    <t>Магазин 14</t>
  </si>
  <si>
    <t>Магазин 15</t>
  </si>
  <si>
    <t>Магазин 16</t>
  </si>
  <si>
    <t>Магазин 17</t>
  </si>
  <si>
    <t>Магазин 18</t>
  </si>
  <si>
    <t>Магазин 19</t>
  </si>
  <si>
    <t>Магазин 20</t>
  </si>
  <si>
    <t>Магазин 21</t>
  </si>
  <si>
    <t>Псков</t>
  </si>
  <si>
    <t>Магазин 22</t>
  </si>
  <si>
    <t>Магазин 23</t>
  </si>
  <si>
    <t>Магазин 24</t>
  </si>
  <si>
    <t>Магазин 25</t>
  </si>
  <si>
    <t>Магазин 26</t>
  </si>
  <si>
    <t>Магазин 27</t>
  </si>
  <si>
    <t>Магазин 28</t>
  </si>
  <si>
    <t>Магазин 29</t>
  </si>
  <si>
    <t>Магазин 30</t>
  </si>
  <si>
    <t>Магазин 31</t>
  </si>
  <si>
    <t>Магазин 32</t>
  </si>
  <si>
    <t>Товар 1</t>
  </si>
  <si>
    <t>Товар 2</t>
  </si>
  <si>
    <t>Товар 3</t>
  </si>
  <si>
    <t>Товар 4</t>
  </si>
  <si>
    <t>Товар 5</t>
  </si>
  <si>
    <t>Товар 6</t>
  </si>
  <si>
    <t>Примечание: в месяце 22 рабочих дня, отработано 17 дней</t>
  </si>
  <si>
    <t>Продажи</t>
  </si>
  <si>
    <t>Рассчитайте текущее и прогнозируемое выполнение плана по каждому  товару и по компании в целом.</t>
  </si>
  <si>
    <r>
      <t xml:space="preserve">Определите </t>
    </r>
    <r>
      <rPr>
        <b/>
        <sz val="12"/>
        <rFont val="Calibri"/>
        <family val="2"/>
        <scheme val="minor"/>
      </rPr>
      <t>долю</t>
    </r>
    <r>
      <rPr>
        <sz val="12"/>
        <rFont val="Calibri"/>
        <family val="2"/>
        <scheme val="minor"/>
      </rPr>
      <t xml:space="preserve"> товара в продажах за каждый квартал.</t>
    </r>
  </si>
  <si>
    <t>Менеджер</t>
  </si>
  <si>
    <t>Толстой</t>
  </si>
  <si>
    <t>Лермонтов</t>
  </si>
  <si>
    <t>Пушкин</t>
  </si>
  <si>
    <t>Маяковский</t>
  </si>
  <si>
    <t>Носов</t>
  </si>
  <si>
    <t>Куприн</t>
  </si>
  <si>
    <t>Москва</t>
  </si>
  <si>
    <t>Владимир</t>
  </si>
  <si>
    <t>Санкт-Петербург</t>
  </si>
  <si>
    <t>Казань</t>
  </si>
  <si>
    <t>Дмитров</t>
  </si>
  <si>
    <t>Магазин 33</t>
  </si>
  <si>
    <t>Магазин 34</t>
  </si>
  <si>
    <t>Магазин 35</t>
  </si>
  <si>
    <t>Магазин 36</t>
  </si>
  <si>
    <t>Магазин 37</t>
  </si>
  <si>
    <t>Магазин 38</t>
  </si>
  <si>
    <t>Магазин 39</t>
  </si>
  <si>
    <t>Магазин 40</t>
  </si>
  <si>
    <t>Продажи товара №1, руб.</t>
  </si>
  <si>
    <t>Продажи товара №2, руб.</t>
  </si>
  <si>
    <t>Продажи товара №3, руб.</t>
  </si>
  <si>
    <t>Продажи товара №4, руб.</t>
  </si>
  <si>
    <t>Продажи товара №5, руб.</t>
  </si>
  <si>
    <r>
      <t xml:space="preserve">На основании данной таблицы составьте сводную таблицу </t>
    </r>
    <r>
      <rPr>
        <b/>
        <sz val="14"/>
        <rFont val="Calibri"/>
        <family val="2"/>
        <scheme val="minor"/>
      </rPr>
      <t>с общими продажами</t>
    </r>
    <r>
      <rPr>
        <sz val="14"/>
        <rFont val="Calibri"/>
        <family val="2"/>
        <scheme val="minor"/>
      </rPr>
      <t xml:space="preserve"> (суммарно по всем товарам) по каждому городу и магазину </t>
    </r>
    <r>
      <rPr>
        <b/>
        <sz val="14"/>
        <rFont val="Calibri"/>
        <family val="2"/>
        <scheme val="minor"/>
      </rPr>
      <t>в рублях и в долларах ($=70RUR)</t>
    </r>
  </si>
  <si>
    <t>На листе "Задания 1-3":</t>
  </si>
  <si>
    <t xml:space="preserve">Пример заданий для прохождения Excel-собеседования </t>
  </si>
  <si>
    <t>(Sales Analyst)</t>
  </si>
  <si>
    <t>Ответы к заданиям необходимо внести в закрашенные голубые ячейки - &gt;</t>
  </si>
  <si>
    <t>На листе "Задание 4":</t>
  </si>
  <si>
    <t>Задание 5.</t>
  </si>
  <si>
    <t>Продажи, руб</t>
  </si>
  <si>
    <t>Доля продаж магазина в городе, %</t>
  </si>
  <si>
    <t>Краснодар</t>
  </si>
  <si>
    <t>Магазин 4 (Москва)</t>
  </si>
  <si>
    <t>Итого по городам</t>
  </si>
  <si>
    <t>Общий итог</t>
  </si>
  <si>
    <t>Заполните столбец "Наименование" с помощью формулы, как в примере.</t>
  </si>
  <si>
    <t>На листе "Задание 5":</t>
  </si>
  <si>
    <t>Необходимо заполнить с помощью формул все ячейки, закрашенные цветом -&gt;</t>
  </si>
  <si>
    <t xml:space="preserve">Необходимо выполнить 5 заданий на трех листах этого файла: </t>
  </si>
  <si>
    <t>Необходимо построить сводную таблицу рядом с исходной таблицей</t>
  </si>
  <si>
    <t>Наименование</t>
  </si>
  <si>
    <t>Рассчитайте показатели в столбце "Доля продаж магазина в городе,  %".</t>
  </si>
  <si>
    <t>Заполните столбец "Менеджер" соответствующими значениями с листа с Заданием 4.</t>
  </si>
  <si>
    <t>Рассчитайте значения "Итого по городам" для ячеек С28-С35.</t>
  </si>
  <si>
    <r>
      <t xml:space="preserve">Определите прирост продаж </t>
    </r>
    <r>
      <rPr>
        <b/>
        <sz val="12"/>
        <rFont val="Calibri (Основной текст)"/>
        <charset val="204"/>
      </rPr>
      <t>1 квартала 2019 г</t>
    </r>
    <r>
      <rPr>
        <b/>
        <sz val="12"/>
        <rFont val="Calibri"/>
        <family val="2"/>
        <scheme val="minor"/>
      </rPr>
      <t>.</t>
    </r>
    <r>
      <rPr>
        <sz val="12"/>
        <rFont val="Calibri"/>
        <family val="2"/>
        <scheme val="minor"/>
      </rPr>
      <t xml:space="preserve"> к соответствующему периоду прошлого года и годовой прирост продаж 2019 к 2018 г.</t>
    </r>
  </si>
  <si>
    <t>Названия строк</t>
  </si>
  <si>
    <t>Сумма по полю Продажи</t>
  </si>
  <si>
    <t>Сумма по полю Продажи в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</si>
</sst>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[$-419]mmmm\ yyyy;@"/>
    <numFmt numFmtId="165" formatCode="_-* #,##0_-;\-* #,##0_-;_-* &quot;-&quot;??_-;_-@_-"/>
    <numFmt numFmtId="166" formatCode="#,##0.00&quot;р.&quot;"/>
  </numFmts>
  <fonts count="30">
    <font>
      <sz val="10"/>
      <name val="Arial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u/>
      <sz val="14"/>
      <name val="Tahoma"/>
      <family val="2"/>
      <charset val="204"/>
    </font>
    <font>
      <sz val="10"/>
      <name val="Tahoma"/>
      <family val="2"/>
      <charset val="204"/>
    </font>
    <font>
      <b/>
      <sz val="10"/>
      <name val="Tahoma"/>
      <family val="2"/>
      <charset val="204"/>
    </font>
    <font>
      <sz val="10"/>
      <name val="Arial"/>
      <family val="2"/>
      <charset val="204"/>
    </font>
    <font>
      <i/>
      <u/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charset val="204"/>
      <scheme val="minor"/>
    </font>
    <font>
      <u/>
      <sz val="12"/>
      <name val="Calibri"/>
      <family val="2"/>
      <scheme val="minor"/>
    </font>
    <font>
      <sz val="12"/>
      <name val="Tahoma"/>
      <family val="2"/>
      <charset val="204"/>
    </font>
    <font>
      <b/>
      <sz val="12"/>
      <name val="Calibri (Основной текст)"/>
      <charset val="204"/>
    </font>
    <font>
      <sz val="8"/>
      <name val="Arial"/>
      <family val="2"/>
    </font>
    <font>
      <sz val="12"/>
      <color theme="0" tint="-4.9989318521683403E-2"/>
      <name val="Calibri"/>
      <family val="2"/>
      <scheme val="minor"/>
    </font>
    <font>
      <i/>
      <u/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Tahoma"/>
      <family val="2"/>
      <charset val="204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 Cyr"/>
      <charset val="204"/>
    </font>
    <font>
      <sz val="10"/>
      <name val="Arial"/>
    </font>
    <font>
      <b/>
      <sz val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24678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0" fontId="27" fillId="0" borderId="0"/>
    <xf numFmtId="44" fontId="28" fillId="0" borderId="0" applyFont="0" applyFill="0" applyBorder="0" applyAlignment="0" applyProtection="0"/>
  </cellStyleXfs>
  <cellXfs count="110">
    <xf numFmtId="0" fontId="0" fillId="0" borderId="0" xfId="0"/>
    <xf numFmtId="0" fontId="3" fillId="0" borderId="0" xfId="0" applyFont="1"/>
    <xf numFmtId="0" fontId="4" fillId="0" borderId="0" xfId="0" applyFont="1"/>
    <xf numFmtId="164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10" fontId="8" fillId="0" borderId="0" xfId="0" applyNumberFormat="1" applyFont="1"/>
    <xf numFmtId="0" fontId="9" fillId="0" borderId="1" xfId="0" applyFont="1" applyBorder="1"/>
    <xf numFmtId="0" fontId="8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3" fontId="8" fillId="0" borderId="1" xfId="0" applyNumberFormat="1" applyFont="1" applyBorder="1"/>
    <xf numFmtId="3" fontId="8" fillId="0" borderId="0" xfId="0" applyNumberFormat="1" applyFont="1"/>
    <xf numFmtId="9" fontId="8" fillId="0" borderId="0" xfId="2" applyFont="1"/>
    <xf numFmtId="10" fontId="9" fillId="0" borderId="0" xfId="0" applyNumberFormat="1" applyFont="1"/>
    <xf numFmtId="165" fontId="8" fillId="0" borderId="1" xfId="1" applyNumberFormat="1" applyFont="1" applyBorder="1" applyAlignment="1">
      <alignment horizontal="center"/>
    </xf>
    <xf numFmtId="0" fontId="11" fillId="2" borderId="0" xfId="0" applyFont="1" applyFill="1"/>
    <xf numFmtId="0" fontId="9" fillId="3" borderId="1" xfId="0" applyFont="1" applyFill="1" applyBorder="1" applyAlignment="1">
      <alignment horizontal="center" vertical="center" wrapText="1"/>
    </xf>
    <xf numFmtId="10" fontId="8" fillId="3" borderId="1" xfId="0" applyNumberFormat="1" applyFont="1" applyFill="1" applyBorder="1"/>
    <xf numFmtId="9" fontId="8" fillId="3" borderId="1" xfId="2" applyFont="1" applyFill="1" applyBorder="1"/>
    <xf numFmtId="10" fontId="9" fillId="3" borderId="1" xfId="0" applyNumberFormat="1" applyFont="1" applyFill="1" applyBorder="1"/>
    <xf numFmtId="0" fontId="11" fillId="0" borderId="0" xfId="0" applyFont="1" applyFill="1"/>
    <xf numFmtId="0" fontId="3" fillId="0" borderId="0" xfId="0" applyFont="1" applyFill="1"/>
    <xf numFmtId="0" fontId="12" fillId="0" borderId="0" xfId="0" applyFont="1"/>
    <xf numFmtId="0" fontId="13" fillId="0" borderId="0" xfId="0" applyFont="1"/>
    <xf numFmtId="0" fontId="15" fillId="0" borderId="0" xfId="0" applyFont="1"/>
    <xf numFmtId="0" fontId="17" fillId="0" borderId="0" xfId="0" applyFont="1"/>
    <xf numFmtId="0" fontId="16" fillId="0" borderId="0" xfId="0" applyFont="1"/>
    <xf numFmtId="0" fontId="14" fillId="0" borderId="0" xfId="0" applyFont="1"/>
    <xf numFmtId="0" fontId="7" fillId="0" borderId="0" xfId="0" applyFont="1" applyFill="1"/>
    <xf numFmtId="0" fontId="8" fillId="0" borderId="0" xfId="0" applyFont="1" applyFill="1"/>
    <xf numFmtId="0" fontId="4" fillId="0" borderId="0" xfId="0" applyFont="1" applyFill="1"/>
    <xf numFmtId="0" fontId="21" fillId="0" borderId="0" xfId="0" applyFont="1"/>
    <xf numFmtId="0" fontId="20" fillId="0" borderId="0" xfId="0" applyFont="1" applyFill="1"/>
    <xf numFmtId="0" fontId="21" fillId="0" borderId="0" xfId="0" applyFont="1" applyFill="1"/>
    <xf numFmtId="0" fontId="12" fillId="0" borderId="6" xfId="3" applyFont="1" applyBorder="1" applyAlignment="1">
      <alignment horizontal="center" vertical="center" wrapText="1"/>
    </xf>
    <xf numFmtId="0" fontId="12" fillId="0" borderId="7" xfId="3" applyFont="1" applyBorder="1" applyAlignment="1">
      <alignment horizontal="center" vertical="center" wrapText="1"/>
    </xf>
    <xf numFmtId="0" fontId="13" fillId="0" borderId="4" xfId="3" applyFont="1" applyBorder="1" applyAlignment="1">
      <alignment horizontal="left"/>
    </xf>
    <xf numFmtId="0" fontId="13" fillId="0" borderId="3" xfId="3" applyFont="1" applyBorder="1" applyAlignment="1">
      <alignment horizontal="left"/>
    </xf>
    <xf numFmtId="165" fontId="13" fillId="0" borderId="4" xfId="1" applyNumberFormat="1" applyFont="1" applyBorder="1" applyAlignment="1">
      <alignment horizontal="right"/>
    </xf>
    <xf numFmtId="0" fontId="13" fillId="0" borderId="5" xfId="3" applyFont="1" applyBorder="1" applyAlignment="1">
      <alignment horizontal="left"/>
    </xf>
    <xf numFmtId="0" fontId="13" fillId="0" borderId="1" xfId="3" applyFont="1" applyBorder="1" applyAlignment="1">
      <alignment horizontal="left"/>
    </xf>
    <xf numFmtId="0" fontId="13" fillId="0" borderId="8" xfId="3" applyFont="1" applyBorder="1" applyAlignment="1">
      <alignment horizontal="left"/>
    </xf>
    <xf numFmtId="0" fontId="13" fillId="0" borderId="9" xfId="3" applyFont="1" applyBorder="1" applyAlignment="1">
      <alignment horizontal="left"/>
    </xf>
    <xf numFmtId="0" fontId="10" fillId="0" borderId="0" xfId="0" applyFont="1"/>
    <xf numFmtId="0" fontId="23" fillId="0" borderId="0" xfId="0" applyFont="1"/>
    <xf numFmtId="0" fontId="1" fillId="0" borderId="0" xfId="4" applyAlignment="1">
      <alignment vertical="center"/>
    </xf>
    <xf numFmtId="0" fontId="1" fillId="0" borderId="0" xfId="4"/>
    <xf numFmtId="0" fontId="24" fillId="4" borderId="0" xfId="4" applyFont="1" applyFill="1" applyBorder="1" applyAlignment="1">
      <alignment horizontal="left" vertical="center" wrapText="1"/>
    </xf>
    <xf numFmtId="0" fontId="25" fillId="5" borderId="0" xfId="4" applyFont="1" applyFill="1" applyAlignment="1">
      <alignment vertical="center"/>
    </xf>
    <xf numFmtId="0" fontId="26" fillId="5" borderId="0" xfId="4" applyFont="1" applyFill="1" applyAlignment="1">
      <alignment vertical="center"/>
    </xf>
    <xf numFmtId="0" fontId="25" fillId="5" borderId="0" xfId="4" applyFont="1" applyFill="1" applyAlignment="1">
      <alignment vertical="center" wrapText="1"/>
    </xf>
    <xf numFmtId="0" fontId="26" fillId="5" borderId="0" xfId="4" applyFont="1" applyFill="1" applyAlignment="1">
      <alignment vertical="center" wrapText="1"/>
    </xf>
    <xf numFmtId="0" fontId="25" fillId="0" borderId="0" xfId="4" applyFont="1" applyAlignment="1">
      <alignment vertical="center"/>
    </xf>
    <xf numFmtId="10" fontId="10" fillId="3" borderId="1" xfId="0" applyNumberFormat="1" applyFont="1" applyFill="1" applyBorder="1"/>
    <xf numFmtId="0" fontId="4" fillId="0" borderId="0" xfId="5" applyFont="1"/>
    <xf numFmtId="0" fontId="5" fillId="0" borderId="0" xfId="5" applyFont="1" applyAlignment="1">
      <alignment horizontal="center" vertical="center" wrapText="1"/>
    </xf>
    <xf numFmtId="0" fontId="4" fillId="0" borderId="0" xfId="5" applyFont="1" applyFill="1" applyBorder="1"/>
    <xf numFmtId="0" fontId="0" fillId="0" borderId="0" xfId="0" applyFill="1" applyBorder="1"/>
    <xf numFmtId="0" fontId="10" fillId="0" borderId="0" xfId="0" quotePrefix="1" applyFont="1"/>
    <xf numFmtId="0" fontId="10" fillId="0" borderId="0" xfId="5" applyFont="1"/>
    <xf numFmtId="0" fontId="22" fillId="0" borderId="0" xfId="5" applyFont="1"/>
    <xf numFmtId="0" fontId="13" fillId="0" borderId="0" xfId="5" applyFont="1"/>
    <xf numFmtId="0" fontId="12" fillId="0" borderId="0" xfId="5" applyFont="1"/>
    <xf numFmtId="0" fontId="12" fillId="0" borderId="10" xfId="5" applyFont="1" applyBorder="1" applyAlignment="1">
      <alignment horizontal="center" vertical="center" wrapText="1"/>
    </xf>
    <xf numFmtId="0" fontId="12" fillId="0" borderId="11" xfId="5" applyFont="1" applyBorder="1" applyAlignment="1">
      <alignment horizontal="center" vertical="center" wrapText="1"/>
    </xf>
    <xf numFmtId="0" fontId="12" fillId="0" borderId="0" xfId="5" applyFont="1" applyAlignment="1">
      <alignment horizontal="center" vertical="center" wrapText="1"/>
    </xf>
    <xf numFmtId="0" fontId="13" fillId="0" borderId="21" xfId="5" applyFont="1" applyBorder="1"/>
    <xf numFmtId="165" fontId="13" fillId="0" borderId="13" xfId="1" applyNumberFormat="1" applyFont="1" applyBorder="1"/>
    <xf numFmtId="0" fontId="13" fillId="3" borderId="13" xfId="5" applyFont="1" applyFill="1" applyBorder="1"/>
    <xf numFmtId="0" fontId="13" fillId="0" borderId="15" xfId="5" applyFont="1" applyBorder="1"/>
    <xf numFmtId="165" fontId="13" fillId="0" borderId="14" xfId="1" applyNumberFormat="1" applyFont="1" applyBorder="1"/>
    <xf numFmtId="0" fontId="13" fillId="3" borderId="14" xfId="5" applyFont="1" applyFill="1" applyBorder="1"/>
    <xf numFmtId="165" fontId="13" fillId="0" borderId="14" xfId="1" applyNumberFormat="1" applyFont="1" applyBorder="1" applyAlignment="1">
      <alignment horizontal="right"/>
    </xf>
    <xf numFmtId="0" fontId="13" fillId="0" borderId="22" xfId="5" applyFont="1" applyBorder="1"/>
    <xf numFmtId="165" fontId="13" fillId="0" borderId="16" xfId="1" applyNumberFormat="1" applyFont="1" applyBorder="1"/>
    <xf numFmtId="0" fontId="13" fillId="3" borderId="16" xfId="5" applyFont="1" applyFill="1" applyBorder="1"/>
    <xf numFmtId="0" fontId="13" fillId="0" borderId="0" xfId="5" applyFont="1" applyFill="1" applyBorder="1"/>
    <xf numFmtId="165" fontId="13" fillId="0" borderId="0" xfId="1" applyNumberFormat="1" applyFont="1" applyFill="1" applyBorder="1"/>
    <xf numFmtId="9" fontId="13" fillId="0" borderId="0" xfId="2" applyFont="1" applyFill="1" applyBorder="1"/>
    <xf numFmtId="0" fontId="12" fillId="0" borderId="19" xfId="5" applyFont="1" applyBorder="1"/>
    <xf numFmtId="0" fontId="13" fillId="0" borderId="12" xfId="5" applyFont="1" applyBorder="1"/>
    <xf numFmtId="0" fontId="13" fillId="0" borderId="17" xfId="5" applyFont="1" applyBorder="1"/>
    <xf numFmtId="0" fontId="12" fillId="0" borderId="10" xfId="5" applyFont="1" applyBorder="1" applyAlignment="1"/>
    <xf numFmtId="0" fontId="12" fillId="0" borderId="20" xfId="5" applyFont="1" applyBorder="1" applyAlignment="1"/>
    <xf numFmtId="3" fontId="8" fillId="3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0" fontId="9" fillId="0" borderId="1" xfId="0" applyNumberFormat="1" applyFont="1" applyFill="1" applyBorder="1"/>
    <xf numFmtId="165" fontId="9" fillId="0" borderId="1" xfId="1" applyNumberFormat="1" applyFont="1" applyFill="1" applyBorder="1"/>
    <xf numFmtId="10" fontId="29" fillId="3" borderId="1" xfId="0" applyNumberFormat="1" applyFont="1" applyFill="1" applyBorder="1"/>
    <xf numFmtId="9" fontId="29" fillId="3" borderId="1" xfId="2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13" fillId="3" borderId="14" xfId="2" applyFont="1" applyFill="1" applyBorder="1"/>
    <xf numFmtId="9" fontId="13" fillId="3" borderId="16" xfId="2" applyFont="1" applyFill="1" applyBorder="1"/>
    <xf numFmtId="44" fontId="13" fillId="3" borderId="23" xfId="6" applyFont="1" applyFill="1" applyBorder="1"/>
    <xf numFmtId="0" fontId="13" fillId="0" borderId="19" xfId="5" applyFont="1" applyBorder="1"/>
    <xf numFmtId="166" fontId="12" fillId="3" borderId="18" xfId="5" applyNumberFormat="1" applyFont="1" applyFill="1" applyBorder="1"/>
    <xf numFmtId="44" fontId="13" fillId="3" borderId="14" xfId="6" applyFont="1" applyFill="1" applyBorder="1"/>
    <xf numFmtId="44" fontId="13" fillId="3" borderId="16" xfId="6" applyFont="1" applyFill="1" applyBorder="1"/>
    <xf numFmtId="165" fontId="0" fillId="0" borderId="0" xfId="0" applyNumberFormat="1"/>
  </cellXfs>
  <cellStyles count="7">
    <cellStyle name="Денежный" xfId="6" builtinId="4"/>
    <cellStyle name="Обычный" xfId="0" builtinId="0"/>
    <cellStyle name="Обычный 2" xfId="4" xr:uid="{C2133613-738E-DB41-8F2B-7C24C571AF98}"/>
    <cellStyle name="Обычный_Бонусы ТП и суперов май (Сибирь)" xfId="3" xr:uid="{51DA0C4C-8FFB-7140-B67E-147BAB128BB4}"/>
    <cellStyle name="Обычный_Тест" xfId="5" xr:uid="{48F15396-66BE-1B4D-87D2-D47A58B47F80}"/>
    <cellStyle name="Процентный" xfId="2" builtinId="5"/>
    <cellStyle name="Финансовый" xfId="1" builtinId="3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_-;\-* #,##0_-;_-* &quot;-&quot;??_-;_-@_-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_-;\-* #,##0_-;_-* &quot;-&quot;??_-;_-@_-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_-;\-* #,##0_-;_-* &quot;-&quot;??_-;_-@_-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_-;\-* #,##0_-;_-* &quot;-&quot;??_-;_-@_-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_-;\-* #,##0_-;_-* &quot;-&quot;??_-;_-@_-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indexed="9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s://artisdemy.r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406400</xdr:colOff>
      <xdr:row>2</xdr:row>
      <xdr:rowOff>114300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5A7099-38F6-7147-A1C3-01F8731F4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3200"/>
          <a:ext cx="444500" cy="444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" refreshedDate="45000.935781944441" createdVersion="8" refreshedVersion="8" minRefreshableVersion="3" recordCount="40" xr:uid="{0EEB5154-363F-44E2-B097-37C3F1D7A644}">
  <cacheSource type="worksheet">
    <worksheetSource name="Таблица2"/>
  </cacheSource>
  <cacheFields count="10">
    <cacheField name="Город" numFmtId="0">
      <sharedItems count="7">
        <s v="Москва"/>
        <s v="Санкт-Петербург"/>
        <s v="Владимир"/>
        <s v="Казань"/>
        <s v="Дмитров"/>
        <s v="Липецк"/>
        <s v="Псков"/>
      </sharedItems>
    </cacheField>
    <cacheField name="Менеджер" numFmtId="0">
      <sharedItems/>
    </cacheField>
    <cacheField name="Магазин" numFmtId="0">
      <sharedItems count="40">
        <s v="Магазин 1"/>
        <s v="Магазин 2"/>
        <s v="Магазин 3"/>
        <s v="Магазин 4"/>
        <s v="Магазин 5"/>
        <s v="Магазин 6"/>
        <s v="Магазин 7"/>
        <s v="Магазин 8"/>
        <s v="Магазин 9"/>
        <s v="Магазин 10"/>
        <s v="Магазин 11"/>
        <s v="Магазин 12"/>
        <s v="Магазин 13"/>
        <s v="Магазин 14"/>
        <s v="Магазин 15"/>
        <s v="Магазин 16"/>
        <s v="Магазин 17"/>
        <s v="Магазин 18"/>
        <s v="Магазин 19"/>
        <s v="Магазин 20"/>
        <s v="Магазин 21"/>
        <s v="Магазин 22"/>
        <s v="Магазин 23"/>
        <s v="Магазин 24"/>
        <s v="Магазин 25"/>
        <s v="Магазин 26"/>
        <s v="Магазин 27"/>
        <s v="Магазин 28"/>
        <s v="Магазин 29"/>
        <s v="Магазин 30"/>
        <s v="Магазин 31"/>
        <s v="Магазин 32"/>
        <s v="Магазин 33"/>
        <s v="Магазин 34"/>
        <s v="Магазин 35"/>
        <s v="Магазин 36"/>
        <s v="Магазин 37"/>
        <s v="Магазин 38"/>
        <s v="Магазин 39"/>
        <s v="Магазин 40"/>
      </sharedItems>
    </cacheField>
    <cacheField name="Продажи товара №1, руб." numFmtId="165">
      <sharedItems containsSemiMixedTypes="0" containsString="0" containsNumber="1" containsInteger="1" minValue="21437" maxValue="59182"/>
    </cacheField>
    <cacheField name="Продажи товара №2, руб." numFmtId="165">
      <sharedItems containsSemiMixedTypes="0" containsString="0" containsNumber="1" containsInteger="1" minValue="20882" maxValue="57993"/>
    </cacheField>
    <cacheField name="Продажи товара №3, руб." numFmtId="165">
      <sharedItems containsSemiMixedTypes="0" containsString="0" containsNumber="1" containsInteger="1" minValue="20201" maxValue="59004"/>
    </cacheField>
    <cacheField name="Продажи товара №4, руб." numFmtId="165">
      <sharedItems containsSemiMixedTypes="0" containsString="0" containsNumber="1" containsInteger="1" minValue="21017" maxValue="57819"/>
    </cacheField>
    <cacheField name="Продажи товара №5, руб." numFmtId="165">
      <sharedItems containsSemiMixedTypes="0" containsString="0" containsNumber="1" containsInteger="1" minValue="21660" maxValue="59160"/>
    </cacheField>
    <cacheField name="Продажи" numFmtId="0" formula="'Продажи товара №1, руб.'+'Продажи товара №2, руб.' +'Продажи товара №3, руб.' +'Продажи товара №4, руб.' +'Продажи товара №5, руб.'" databaseField="0"/>
    <cacheField name="Продажи в $" numFmtId="0" formula="Продажи /7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" refreshedDate="45000.936593287035" backgroundQuery="1" createdVersion="8" refreshedVersion="8" minRefreshableVersion="3" recordCount="0" supportSubquery="1" supportAdvancedDrill="1" xr:uid="{F9BF2983-AF08-493E-8204-312136A6859C}">
  <cacheSource type="external" connectionId="1"/>
  <cacheFields count="2">
    <cacheField name="[Таблица2].[Город].[Город]" caption="Город" numFmtId="0" level="1">
      <sharedItems count="7">
        <s v="Владимир"/>
        <s v="Дмитров"/>
        <s v="Казань"/>
        <s v="Липецк"/>
        <s v="Москва"/>
        <s v="Псков"/>
        <s v="Санкт-Петербург"/>
      </sharedItems>
    </cacheField>
    <cacheField name="[Таблица2].[Магазин].[Магазин]" caption="Магазин" numFmtId="0" hierarchy="2" level="1">
      <sharedItems count="40">
        <s v="Магазин 10"/>
        <s v="Магазин 11"/>
        <s v="Магазин 12"/>
        <s v="Магазин 13"/>
        <s v="Магазин 14"/>
        <s v="Магазин 8"/>
        <s v="Магазин 9"/>
        <s v="Магазин 20"/>
        <s v="Магазин 21"/>
        <s v="Магазин 22"/>
        <s v="Магазин 23"/>
        <s v="Магазин 15"/>
        <s v="Магазин 16"/>
        <s v="Магазин 17"/>
        <s v="Магазин 18"/>
        <s v="Магазин 19"/>
        <s v="Магазин 24"/>
        <s v="Магазин 25"/>
        <s v="Магазин 26"/>
        <s v="Магазин 27"/>
        <s v="Магазин 28"/>
        <s v="Магазин 29"/>
        <s v="Магазин 30"/>
        <s v="Магазин 31"/>
        <s v="Магазин 32"/>
        <s v="Магазин 1"/>
        <s v="Магазин 2"/>
        <s v="Магазин 3"/>
        <s v="Магазин 4"/>
        <s v="Магазин 33"/>
        <s v="Магазин 34"/>
        <s v="Магазин 35"/>
        <s v="Магазин 36"/>
        <s v="Магазин 37"/>
        <s v="Магазин 38"/>
        <s v="Магазин 39"/>
        <s v="Магазин 40"/>
        <s v="Магазин 5"/>
        <s v="Магазин 6"/>
        <s v="Магазин 7"/>
      </sharedItems>
    </cacheField>
  </cacheFields>
  <cacheHierarchies count="10">
    <cacheHierarchy uniqueName="[Таблица2].[Город]" caption="Город" attribute="1" defaultMemberUniqueName="[Таблица2].[Город].[All]" allUniqueName="[Таблица2].[Город].[All]" dimensionUniqueName="[Таблица2]" displayFolder="" count="2" memberValueDatatype="130" unbalanced="0">
      <fieldsUsage count="2">
        <fieldUsage x="-1"/>
        <fieldUsage x="0"/>
      </fieldsUsage>
    </cacheHierarchy>
    <cacheHierarchy uniqueName="[Таблица2].[Менеджер]" caption="Менеджер" attribute="1" defaultMemberUniqueName="[Таблица2].[Менеджер].[All]" allUniqueName="[Таблица2].[Менеджер].[All]" dimensionUniqueName="[Таблица2]" displayFolder="" count="0" memberValueDatatype="130" unbalanced="0"/>
    <cacheHierarchy uniqueName="[Таблица2].[Магазин]" caption="Магазин" attribute="1" defaultMemberUniqueName="[Таблица2].[Магазин].[All]" allUniqueName="[Таблица2].[Магазин].[All]" dimensionUniqueName="[Таблица2]" displayFolder="" count="2" memberValueDatatype="130" unbalanced="0">
      <fieldsUsage count="2">
        <fieldUsage x="-1"/>
        <fieldUsage x="1"/>
      </fieldsUsage>
    </cacheHierarchy>
    <cacheHierarchy uniqueName="[Таблица2].[Продажи товара №1, руб.]" caption="Продажи товара №1, руб." attribute="1" defaultMemberUniqueName="[Таблица2].[Продажи товара №1, руб.].[All]" allUniqueName="[Таблица2].[Продажи товара №1, руб.].[All]" dimensionUniqueName="[Таблица2]" displayFolder="" count="0" memberValueDatatype="20" unbalanced="0"/>
    <cacheHierarchy uniqueName="[Таблица2].[Продажи товара №2, руб.]" caption="Продажи товара №2, руб." attribute="1" defaultMemberUniqueName="[Таблица2].[Продажи товара №2, руб.].[All]" allUniqueName="[Таблица2].[Продажи товара №2, руб.].[All]" dimensionUniqueName="[Таблица2]" displayFolder="" count="0" memberValueDatatype="20" unbalanced="0"/>
    <cacheHierarchy uniqueName="[Таблица2].[Продажи товара №3, руб.]" caption="Продажи товара №3, руб." attribute="1" defaultMemberUniqueName="[Таблица2].[Продажи товара №3, руб.].[All]" allUniqueName="[Таблица2].[Продажи товара №3, руб.].[All]" dimensionUniqueName="[Таблица2]" displayFolder="" count="0" memberValueDatatype="20" unbalanced="0"/>
    <cacheHierarchy uniqueName="[Таблица2].[Продажи товара №4, руб.]" caption="Продажи товара №4, руб." attribute="1" defaultMemberUniqueName="[Таблица2].[Продажи товара №4, руб.].[All]" allUniqueName="[Таблица2].[Продажи товара №4, руб.].[All]" dimensionUniqueName="[Таблица2]" displayFolder="" count="0" memberValueDatatype="20" unbalanced="0"/>
    <cacheHierarchy uniqueName="[Таблица2].[Продажи товара №5, руб.]" caption="Продажи товара №5, руб." attribute="1" defaultMemberUniqueName="[Таблица2].[Продажи товара №5, руб.].[All]" allUniqueName="[Таблица2].[Продажи товара №5, руб.].[All]" dimensionUniqueName="[Таблица2]" displayFolder="" count="0" memberValueDatatype="20" unbalanced="0"/>
    <cacheHierarchy uniqueName="[Measures].[__XL_Count Таблица2]" caption="__XL_Count Таблица2" measure="1" displayFolder="" measureGroup="Таблица2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Таблица2" uniqueName="[Таблица2]" caption="Таблица2"/>
  </dimensions>
  <measureGroups count="1">
    <measureGroup name="Таблица2" caption="Таблица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Толстой"/>
    <x v="0"/>
    <n v="52653"/>
    <n v="34070"/>
    <n v="36076"/>
    <n v="52305"/>
    <n v="59160"/>
  </r>
  <r>
    <x v="0"/>
    <s v="Толстой"/>
    <x v="1"/>
    <n v="27093"/>
    <n v="22734"/>
    <n v="37850"/>
    <n v="27682"/>
    <n v="29964"/>
  </r>
  <r>
    <x v="0"/>
    <s v="Толстой"/>
    <x v="2"/>
    <n v="54561"/>
    <n v="32793"/>
    <n v="55062"/>
    <n v="48710"/>
    <n v="35980"/>
  </r>
  <r>
    <x v="0"/>
    <s v="Толстой"/>
    <x v="3"/>
    <n v="59182"/>
    <n v="21168"/>
    <n v="51632"/>
    <n v="41551"/>
    <n v="31124"/>
  </r>
  <r>
    <x v="1"/>
    <s v="Толстой"/>
    <x v="4"/>
    <n v="22955"/>
    <n v="49254"/>
    <n v="24380"/>
    <n v="42658"/>
    <n v="40802"/>
  </r>
  <r>
    <x v="1"/>
    <s v="Толстой"/>
    <x v="5"/>
    <n v="52711"/>
    <n v="45485"/>
    <n v="58431"/>
    <n v="34637"/>
    <n v="34902"/>
  </r>
  <r>
    <x v="1"/>
    <s v="Толстой"/>
    <x v="6"/>
    <n v="33382"/>
    <n v="57993"/>
    <n v="31238"/>
    <n v="29317"/>
    <n v="51653"/>
  </r>
  <r>
    <x v="2"/>
    <s v="Лермонтов"/>
    <x v="7"/>
    <n v="58805"/>
    <n v="27750"/>
    <n v="23256"/>
    <n v="46763"/>
    <n v="41354"/>
  </r>
  <r>
    <x v="2"/>
    <s v="Лермонтов"/>
    <x v="8"/>
    <n v="35803"/>
    <n v="33363"/>
    <n v="26333"/>
    <n v="26827"/>
    <n v="54153"/>
  </r>
  <r>
    <x v="2"/>
    <s v="Лермонтов"/>
    <x v="9"/>
    <n v="40332"/>
    <n v="43713"/>
    <n v="28874"/>
    <n v="49740"/>
    <n v="40477"/>
  </r>
  <r>
    <x v="2"/>
    <s v="Лермонтов"/>
    <x v="10"/>
    <n v="30952"/>
    <n v="56619"/>
    <n v="44283"/>
    <n v="32069"/>
    <n v="34931"/>
  </r>
  <r>
    <x v="2"/>
    <s v="Лермонтов"/>
    <x v="11"/>
    <n v="47415"/>
    <n v="57585"/>
    <n v="30747"/>
    <n v="57589"/>
    <n v="36878"/>
  </r>
  <r>
    <x v="2"/>
    <s v="Лермонтов"/>
    <x v="12"/>
    <n v="29299"/>
    <n v="57901"/>
    <n v="49868"/>
    <n v="22697"/>
    <n v="45205"/>
  </r>
  <r>
    <x v="2"/>
    <s v="Лермонтов"/>
    <x v="13"/>
    <n v="58873"/>
    <n v="51393"/>
    <n v="55821"/>
    <n v="28255"/>
    <n v="23979"/>
  </r>
  <r>
    <x v="3"/>
    <s v="Пушкин"/>
    <x v="14"/>
    <n v="24390"/>
    <n v="55869"/>
    <n v="25140"/>
    <n v="40015"/>
    <n v="52299"/>
  </r>
  <r>
    <x v="3"/>
    <s v="Пушкин"/>
    <x v="15"/>
    <n v="41485"/>
    <n v="23389"/>
    <n v="30930"/>
    <n v="32435"/>
    <n v="28155"/>
  </r>
  <r>
    <x v="3"/>
    <s v="Пушкин"/>
    <x v="16"/>
    <n v="22995"/>
    <n v="53571"/>
    <n v="40290"/>
    <n v="57819"/>
    <n v="46363"/>
  </r>
  <r>
    <x v="3"/>
    <s v="Пушкин"/>
    <x v="17"/>
    <n v="27117"/>
    <n v="38839"/>
    <n v="57082"/>
    <n v="56166"/>
    <n v="57527"/>
  </r>
  <r>
    <x v="3"/>
    <s v="Пушкин"/>
    <x v="18"/>
    <n v="25083"/>
    <n v="47762"/>
    <n v="42844"/>
    <n v="57514"/>
    <n v="23952"/>
  </r>
  <r>
    <x v="4"/>
    <s v="Маяковский"/>
    <x v="19"/>
    <n v="56274"/>
    <n v="50356"/>
    <n v="22743"/>
    <n v="29833"/>
    <n v="45382"/>
  </r>
  <r>
    <x v="4"/>
    <s v="Маяковский"/>
    <x v="20"/>
    <n v="36124"/>
    <n v="55568"/>
    <n v="45367"/>
    <n v="50985"/>
    <n v="43567"/>
  </r>
  <r>
    <x v="4"/>
    <s v="Маяковский"/>
    <x v="21"/>
    <n v="52886"/>
    <n v="42297"/>
    <n v="39452"/>
    <n v="26703"/>
    <n v="45249"/>
  </r>
  <r>
    <x v="4"/>
    <s v="Маяковский"/>
    <x v="22"/>
    <n v="28474"/>
    <n v="39138"/>
    <n v="42055"/>
    <n v="42376"/>
    <n v="25817"/>
  </r>
  <r>
    <x v="5"/>
    <s v="Носов"/>
    <x v="23"/>
    <n v="33921"/>
    <n v="26327"/>
    <n v="53276"/>
    <n v="56382"/>
    <n v="44584"/>
  </r>
  <r>
    <x v="5"/>
    <s v="Носов"/>
    <x v="24"/>
    <n v="29023"/>
    <n v="20882"/>
    <n v="33466"/>
    <n v="27816"/>
    <n v="24185"/>
  </r>
  <r>
    <x v="5"/>
    <s v="Носов"/>
    <x v="25"/>
    <n v="21437"/>
    <n v="23096"/>
    <n v="59004"/>
    <n v="21017"/>
    <n v="21660"/>
  </r>
  <r>
    <x v="5"/>
    <s v="Носов"/>
    <x v="26"/>
    <n v="43739"/>
    <n v="27798"/>
    <n v="42726"/>
    <n v="36651"/>
    <n v="51499"/>
  </r>
  <r>
    <x v="5"/>
    <s v="Носов"/>
    <x v="27"/>
    <n v="56456"/>
    <n v="37557"/>
    <n v="48710"/>
    <n v="44394"/>
    <n v="34684"/>
  </r>
  <r>
    <x v="5"/>
    <s v="Куприн"/>
    <x v="28"/>
    <n v="23820"/>
    <n v="27944"/>
    <n v="33686"/>
    <n v="24941"/>
    <n v="36948"/>
  </r>
  <r>
    <x v="5"/>
    <s v="Куприн"/>
    <x v="29"/>
    <n v="28070"/>
    <n v="23473"/>
    <n v="31314"/>
    <n v="34518"/>
    <n v="57868"/>
  </r>
  <r>
    <x v="5"/>
    <s v="Куприн"/>
    <x v="30"/>
    <n v="48118"/>
    <n v="47999"/>
    <n v="44628"/>
    <n v="32783"/>
    <n v="32882"/>
  </r>
  <r>
    <x v="5"/>
    <s v="Куприн"/>
    <x v="31"/>
    <n v="34029"/>
    <n v="46654"/>
    <n v="43612"/>
    <n v="44291"/>
    <n v="51180"/>
  </r>
  <r>
    <x v="6"/>
    <s v="Куприн"/>
    <x v="32"/>
    <n v="22752"/>
    <n v="24291"/>
    <n v="34534"/>
    <n v="27218"/>
    <n v="57333"/>
  </r>
  <r>
    <x v="6"/>
    <s v="Куприн"/>
    <x v="33"/>
    <n v="47706"/>
    <n v="53216"/>
    <n v="53634"/>
    <n v="23448"/>
    <n v="30531"/>
  </r>
  <r>
    <x v="6"/>
    <s v="Куприн"/>
    <x v="34"/>
    <n v="52442"/>
    <n v="39808"/>
    <n v="20201"/>
    <n v="57563"/>
    <n v="32874"/>
  </r>
  <r>
    <x v="6"/>
    <s v="Куприн"/>
    <x v="35"/>
    <n v="29756"/>
    <n v="44729"/>
    <n v="51938"/>
    <n v="37870"/>
    <n v="47688"/>
  </r>
  <r>
    <x v="6"/>
    <s v="Куприн"/>
    <x v="36"/>
    <n v="30389"/>
    <n v="54353"/>
    <n v="57763"/>
    <n v="44642"/>
    <n v="25108"/>
  </r>
  <r>
    <x v="6"/>
    <s v="Куприн"/>
    <x v="37"/>
    <n v="37014"/>
    <n v="38284"/>
    <n v="33299"/>
    <n v="29985"/>
    <n v="22102"/>
  </r>
  <r>
    <x v="6"/>
    <s v="Куприн"/>
    <x v="38"/>
    <n v="44883"/>
    <n v="46202"/>
    <n v="34773"/>
    <n v="31438"/>
    <n v="53508"/>
  </r>
  <r>
    <x v="6"/>
    <s v="Куприн"/>
    <x v="39"/>
    <n v="31839"/>
    <n v="38956"/>
    <n v="29297"/>
    <n v="22186"/>
    <n v="256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E099A-28B8-4F69-8681-C90BA9FE9A65}" name="Сводная таблица2" cacheId="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A51" firstHeaderRow="1" firstDataRow="1" firstDataCol="1"/>
  <pivotFields count="2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allDrilled="1" showAll="0" dataSourceSort="1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 count="2">
    <field x="0"/>
    <field x="1"/>
  </rowFields>
  <rowItems count="4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7"/>
    </i>
    <i r="1">
      <x v="8"/>
    </i>
    <i r="1">
      <x v="9"/>
    </i>
    <i r="1">
      <x v="10"/>
    </i>
    <i>
      <x v="2"/>
    </i>
    <i r="1">
      <x v="11"/>
    </i>
    <i r="1">
      <x v="12"/>
    </i>
    <i r="1">
      <x v="13"/>
    </i>
    <i r="1">
      <x v="14"/>
    </i>
    <i r="1">
      <x v="15"/>
    </i>
    <i>
      <x v="3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 v="25"/>
    </i>
    <i r="1">
      <x v="26"/>
    </i>
    <i r="1">
      <x v="27"/>
    </i>
    <i r="1">
      <x v="28"/>
    </i>
    <i>
      <x v="5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6"/>
    </i>
    <i r="1">
      <x v="37"/>
    </i>
    <i r="1">
      <x v="38"/>
    </i>
    <i r="1">
      <x v="39"/>
    </i>
    <i t="grand">
      <x/>
    </i>
  </rowItem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sks_Analyst (1).xlsx!Таблица2">
        <x15:activeTabTopLevelEntity name="[Таблица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F8EC1-56B9-4703-9D00-76441CD5CB63}" name="Сводная таблица1" cacheId="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compact="0" outline="1" outlineData="1" compactData="0" multipleFieldFilters="0">
  <location ref="J6:M54" firstHeaderRow="0" firstDataRow="1" firstDataCol="2"/>
  <pivotFields count="10">
    <pivotField axis="axisRow" compact="0" showAll="0">
      <items count="8">
        <item x="2"/>
        <item x="4"/>
        <item x="3"/>
        <item x="5"/>
        <item x="0"/>
        <item x="6"/>
        <item x="1"/>
        <item t="default"/>
      </items>
    </pivotField>
    <pivotField compact="0" showAll="0"/>
    <pivotField axis="axisRow" compact="0" showAll="0">
      <items count="4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"/>
        <item x="5"/>
        <item x="6"/>
        <item x="7"/>
        <item x="8"/>
        <item t="default"/>
      </items>
    </pivotField>
    <pivotField compact="0" numFmtId="165" showAll="0"/>
    <pivotField compact="0" numFmtId="165" showAll="0"/>
    <pivotField compact="0" numFmtId="165" showAll="0"/>
    <pivotField compact="0" numFmtId="165" showAll="0"/>
    <pivotField compact="0" numFmtId="165" showAll="0"/>
    <pivotField dataField="1" compact="0" dragToRow="0" dragToCol="0" dragToPage="0" showAll="0" defaultSubtotal="0"/>
    <pivotField dataField="1" compact="0" dragToRow="0" dragToCol="0" dragToPage="0" showAll="0" defaultSubtotal="0"/>
  </pivotFields>
  <rowFields count="2">
    <field x="0"/>
    <field x="2"/>
  </rowFields>
  <rowItems count="48">
    <i>
      <x/>
    </i>
    <i r="1">
      <x v="1"/>
    </i>
    <i r="1">
      <x v="2"/>
    </i>
    <i r="1">
      <x v="3"/>
    </i>
    <i r="1">
      <x v="4"/>
    </i>
    <i r="1">
      <x v="5"/>
    </i>
    <i r="1">
      <x v="38"/>
    </i>
    <i r="1">
      <x v="39"/>
    </i>
    <i>
      <x v="1"/>
    </i>
    <i r="1">
      <x v="12"/>
    </i>
    <i r="1">
      <x v="13"/>
    </i>
    <i r="1">
      <x v="14"/>
    </i>
    <i r="1">
      <x v="15"/>
    </i>
    <i>
      <x v="2"/>
    </i>
    <i r="1">
      <x v="6"/>
    </i>
    <i r="1">
      <x v="7"/>
    </i>
    <i r="1">
      <x v="8"/>
    </i>
    <i r="1">
      <x v="9"/>
    </i>
    <i r="1">
      <x v="10"/>
    </i>
    <i>
      <x v="3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>
      <x v="4"/>
    </i>
    <i r="1">
      <x/>
    </i>
    <i r="1">
      <x v="11"/>
    </i>
    <i r="1">
      <x v="22"/>
    </i>
    <i r="1">
      <x v="33"/>
    </i>
    <i>
      <x v="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>
      <x v="6"/>
    </i>
    <i r="1">
      <x v="35"/>
    </i>
    <i r="1">
      <x v="36"/>
    </i>
    <i r="1"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Продажи" fld="8" baseField="0" baseItem="0" numFmtId="165"/>
    <dataField name="Сумма по полю Продажи в $" fld="9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A22D6C-D535-5446-AA67-39B2D49865E4}" name="Таблица2" displayName="Таблица2" ref="A5:H45" totalsRowShown="0" headerRowDxfId="11" dataDxfId="9" headerRowBorderDxfId="10" tableBorderDxfId="8" headerRowCellStyle="Обычный_Бонусы ТП и суперов май (Сибирь)" dataCellStyle="Обычный_Бонусы ТП и суперов май (Сибирь)">
  <autoFilter ref="A5:H45" xr:uid="{069B0C34-4088-DA4F-AD8E-BF8D951627A5}"/>
  <tableColumns count="8">
    <tableColumn id="1" xr3:uid="{3267668F-D2ED-0A44-90B2-06F52B7D4B7B}" name="Город" dataDxfId="7" dataCellStyle="Обычный_Бонусы ТП и суперов май (Сибирь)"/>
    <tableColumn id="2" xr3:uid="{D7593973-495E-D842-989D-593592081815}" name="Менеджер" dataDxfId="6" dataCellStyle="Обычный_Бонусы ТП и суперов май (Сибирь)"/>
    <tableColumn id="3" xr3:uid="{6DF96AC7-E1B6-AA4F-8BA3-5F77840D9114}" name="Магазин" dataDxfId="5" dataCellStyle="Обычный_Бонусы ТП и суперов май (Сибирь)"/>
    <tableColumn id="4" xr3:uid="{84D7F894-9329-8840-9CB2-EB74234DCF0A}" name="Продажи товара №1, руб." dataDxfId="4" dataCellStyle="Финансовый"/>
    <tableColumn id="5" xr3:uid="{564A1B68-DE25-0041-8B31-DF0036842ECF}" name="Продажи товара №2, руб." dataDxfId="3" dataCellStyle="Финансовый"/>
    <tableColumn id="6" xr3:uid="{6FFE8E6C-EEC8-F648-BC08-90EFA6A58FFD}" name="Продажи товара №3, руб." dataDxfId="2" dataCellStyle="Финансовый"/>
    <tableColumn id="7" xr3:uid="{6A2C0E07-7B57-5847-93A5-7B778C6BE14B}" name="Продажи товара №4, руб." dataDxfId="1" dataCellStyle="Финансовый"/>
    <tableColumn id="8" xr3:uid="{6A7B18CE-27C3-6248-8DD8-5D59E0E3F3B0}" name="Продажи товара №5, руб." dataDxfId="0" dataCellStyle="Финансовы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4C98E-D863-534D-927D-5A0AFE60BB91}">
  <dimension ref="A2:C15"/>
  <sheetViews>
    <sheetView showGridLines="0" zoomScale="90" zoomScaleNormal="90" workbookViewId="0">
      <selection activeCell="I9" sqref="I9"/>
    </sheetView>
  </sheetViews>
  <sheetFormatPr defaultColWidth="11" defaultRowHeight="15.75"/>
  <cols>
    <col min="1" max="1" width="6.140625" style="55" customWidth="1"/>
    <col min="2" max="2" width="96.28515625" style="55" bestFit="1" customWidth="1"/>
    <col min="3" max="3" width="7.7109375" style="55" customWidth="1"/>
    <col min="4" max="16384" width="11" style="55"/>
  </cols>
  <sheetData>
    <row r="2" spans="1:3" s="54" customFormat="1" ht="26.1" customHeight="1">
      <c r="B2" s="56" t="s">
        <v>102</v>
      </c>
    </row>
    <row r="3" spans="1:3" s="54" customFormat="1" ht="26.1" customHeight="1">
      <c r="B3" s="56" t="s">
        <v>103</v>
      </c>
    </row>
    <row r="5" spans="1:3" s="54" customFormat="1" ht="18.75">
      <c r="A5" s="57"/>
      <c r="B5" s="57" t="s">
        <v>116</v>
      </c>
      <c r="C5" s="61"/>
    </row>
    <row r="6" spans="1:3" s="54" customFormat="1" ht="18.75">
      <c r="A6" s="57"/>
      <c r="B6" s="57"/>
      <c r="C6" s="61"/>
    </row>
    <row r="7" spans="1:3" s="54" customFormat="1" ht="18.75">
      <c r="A7" s="57"/>
      <c r="B7" s="58" t="s">
        <v>101</v>
      </c>
      <c r="C7" s="61"/>
    </row>
    <row r="8" spans="1:3" s="54" customFormat="1" ht="21" customHeight="1">
      <c r="A8" s="57"/>
      <c r="B8" s="59" t="s">
        <v>104</v>
      </c>
      <c r="C8" s="62"/>
    </row>
    <row r="9" spans="1:3" s="54" customFormat="1" ht="18.75">
      <c r="A9" s="57"/>
      <c r="B9" s="59"/>
      <c r="C9" s="61"/>
    </row>
    <row r="10" spans="1:3" s="54" customFormat="1" ht="18.75">
      <c r="A10" s="57"/>
      <c r="B10" s="58" t="s">
        <v>105</v>
      </c>
      <c r="C10" s="61"/>
    </row>
    <row r="11" spans="1:3" s="54" customFormat="1" ht="37.5">
      <c r="A11" s="57"/>
      <c r="B11" s="59" t="s">
        <v>117</v>
      </c>
      <c r="C11" s="61"/>
    </row>
    <row r="12" spans="1:3" s="54" customFormat="1" ht="18.75">
      <c r="A12" s="57"/>
      <c r="B12" s="60"/>
      <c r="C12" s="61"/>
    </row>
    <row r="13" spans="1:3" ht="18.75">
      <c r="A13" s="57"/>
      <c r="B13" s="58" t="s">
        <v>114</v>
      </c>
    </row>
    <row r="14" spans="1:3" ht="37.5">
      <c r="A14" s="57"/>
      <c r="B14" s="59" t="s">
        <v>115</v>
      </c>
      <c r="C14" s="62"/>
    </row>
    <row r="15" spans="1:3" ht="18.75">
      <c r="A15" s="57"/>
      <c r="B15" s="6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658E-3F89-ED47-9777-7323B884BBF7}">
  <dimension ref="A2:T45"/>
  <sheetViews>
    <sheetView showGridLines="0" tabSelected="1" zoomScale="110" zoomScaleNormal="110" workbookViewId="0">
      <selection activeCell="U33" sqref="U33"/>
    </sheetView>
  </sheetViews>
  <sheetFormatPr defaultColWidth="9.140625" defaultRowHeight="12.75"/>
  <cols>
    <col min="1" max="1" width="12.28515625" style="2" customWidth="1"/>
    <col min="2" max="2" width="10.7109375" style="2" bestFit="1" customWidth="1"/>
    <col min="3" max="13" width="9.140625" style="2"/>
    <col min="14" max="14" width="10.7109375" style="2" bestFit="1" customWidth="1"/>
    <col min="15" max="16384" width="9.140625" style="2"/>
  </cols>
  <sheetData>
    <row r="2" spans="1:20" ht="18.75">
      <c r="A2" s="2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6"/>
      <c r="Q2" s="6"/>
      <c r="R2" s="6"/>
      <c r="S2" s="6"/>
      <c r="T2" s="6"/>
    </row>
    <row r="3" spans="1:20" s="39" customFormat="1" ht="11.1" customHeight="1">
      <c r="A3" s="29"/>
      <c r="B3" s="37"/>
      <c r="C3" s="37"/>
      <c r="D3" s="37"/>
      <c r="E3" s="37"/>
      <c r="F3" s="37"/>
      <c r="G3" s="37"/>
      <c r="H3" s="37"/>
      <c r="I3" s="37"/>
      <c r="J3" s="37"/>
      <c r="K3" s="37"/>
      <c r="L3" s="38"/>
      <c r="M3" s="38"/>
      <c r="N3" s="38"/>
      <c r="O3" s="38"/>
      <c r="P3" s="38"/>
      <c r="Q3" s="38"/>
      <c r="R3" s="38"/>
      <c r="S3" s="38"/>
      <c r="T3" s="38"/>
    </row>
    <row r="4" spans="1:20" ht="15.75">
      <c r="A4" s="32" t="s">
        <v>73</v>
      </c>
      <c r="B4" s="31"/>
      <c r="C4" s="31"/>
      <c r="D4" s="31"/>
      <c r="E4" s="31"/>
      <c r="F4" s="31"/>
      <c r="G4" s="31"/>
      <c r="H4" s="31"/>
      <c r="I4" s="31"/>
      <c r="J4" s="7"/>
      <c r="K4" s="7"/>
      <c r="L4" s="6"/>
      <c r="M4" s="6"/>
      <c r="N4" s="6"/>
      <c r="O4" s="6"/>
      <c r="P4" s="6"/>
      <c r="Q4" s="6"/>
      <c r="R4" s="6"/>
      <c r="S4" s="6"/>
      <c r="T4" s="6"/>
    </row>
    <row r="5" spans="1:20" ht="15.75">
      <c r="A5" s="35" t="s">
        <v>71</v>
      </c>
      <c r="B5" s="36"/>
      <c r="C5" s="35"/>
      <c r="D5" s="35"/>
      <c r="E5" s="35"/>
      <c r="F5" s="32"/>
      <c r="G5" s="32"/>
      <c r="H5" s="32"/>
      <c r="I5" s="32"/>
      <c r="J5" s="7"/>
      <c r="K5" s="7"/>
      <c r="L5" s="6"/>
      <c r="M5" s="6"/>
      <c r="N5" s="6"/>
      <c r="O5" s="6"/>
      <c r="P5" s="6"/>
      <c r="Q5" s="6"/>
      <c r="R5" s="6"/>
      <c r="S5" s="6"/>
      <c r="T5" s="6"/>
    </row>
    <row r="6" spans="1:20" ht="15.75">
      <c r="A6" s="32"/>
      <c r="B6" s="32"/>
      <c r="C6" s="32"/>
      <c r="D6" s="32"/>
      <c r="E6" s="32"/>
      <c r="F6" s="32"/>
      <c r="G6" s="32"/>
      <c r="H6" s="32"/>
      <c r="I6" s="32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51">
      <c r="A7" s="8" t="s">
        <v>1</v>
      </c>
      <c r="B7" s="8" t="s">
        <v>2</v>
      </c>
      <c r="C7" s="8" t="s">
        <v>3</v>
      </c>
      <c r="D7" s="25" t="s">
        <v>4</v>
      </c>
      <c r="E7" s="25" t="s">
        <v>5</v>
      </c>
      <c r="F7" s="9"/>
      <c r="G7" s="9"/>
      <c r="H7" s="9"/>
      <c r="I7" s="9"/>
      <c r="J7" s="9"/>
      <c r="K7" s="9"/>
      <c r="L7" s="6"/>
      <c r="M7" s="6"/>
      <c r="N7" s="6"/>
      <c r="O7" s="6"/>
      <c r="P7" s="6"/>
      <c r="Q7" s="6"/>
      <c r="R7" s="6"/>
      <c r="S7" s="6"/>
      <c r="T7" s="6"/>
    </row>
    <row r="8" spans="1:20">
      <c r="A8" s="10" t="s">
        <v>65</v>
      </c>
      <c r="B8" s="23">
        <v>10000</v>
      </c>
      <c r="C8" s="23">
        <v>9735</v>
      </c>
      <c r="D8" s="26">
        <f>C8/B8</f>
        <v>0.97350000000000003</v>
      </c>
      <c r="E8" s="27">
        <f>D8/(17/22)</f>
        <v>1.2598235294117648</v>
      </c>
      <c r="F8" s="6"/>
      <c r="G8" s="13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10" t="s">
        <v>66</v>
      </c>
      <c r="B9" s="23">
        <v>8500</v>
      </c>
      <c r="C9" s="23">
        <v>5900</v>
      </c>
      <c r="D9" s="26">
        <f t="shared" ref="D9:D14" si="0">C9/B9</f>
        <v>0.69411764705882351</v>
      </c>
      <c r="E9" s="27">
        <f t="shared" ref="E9:E14" si="1">D9/(17/22)</f>
        <v>0.89826989619377162</v>
      </c>
      <c r="F9" s="6"/>
      <c r="G9" s="13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10" t="s">
        <v>67</v>
      </c>
      <c r="B10" s="23">
        <v>2000</v>
      </c>
      <c r="C10" s="23">
        <v>857</v>
      </c>
      <c r="D10" s="26">
        <f t="shared" si="0"/>
        <v>0.42849999999999999</v>
      </c>
      <c r="E10" s="27">
        <f t="shared" si="1"/>
        <v>0.55452941176470594</v>
      </c>
      <c r="F10" s="6"/>
      <c r="G10" s="13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10" t="s">
        <v>68</v>
      </c>
      <c r="B11" s="23">
        <v>6000</v>
      </c>
      <c r="C11" s="23">
        <v>5980</v>
      </c>
      <c r="D11" s="26">
        <f t="shared" si="0"/>
        <v>0.9966666666666667</v>
      </c>
      <c r="E11" s="27">
        <f t="shared" si="1"/>
        <v>1.2898039215686274</v>
      </c>
      <c r="F11" s="6"/>
      <c r="G11" s="13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10" t="s">
        <v>69</v>
      </c>
      <c r="B12" s="23">
        <v>1800</v>
      </c>
      <c r="C12" s="23">
        <v>1700</v>
      </c>
      <c r="D12" s="26">
        <f t="shared" si="0"/>
        <v>0.94444444444444442</v>
      </c>
      <c r="E12" s="27">
        <f t="shared" si="1"/>
        <v>1.2222222222222223</v>
      </c>
      <c r="F12" s="6"/>
      <c r="G12" s="13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10" t="s">
        <v>70</v>
      </c>
      <c r="B13" s="23">
        <v>12000</v>
      </c>
      <c r="C13" s="23">
        <v>5678</v>
      </c>
      <c r="D13" s="26">
        <f t="shared" si="0"/>
        <v>0.47316666666666668</v>
      </c>
      <c r="E13" s="27">
        <f t="shared" si="1"/>
        <v>0.6123333333333334</v>
      </c>
      <c r="F13" s="6"/>
      <c r="G13" s="13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14" t="s">
        <v>6</v>
      </c>
      <c r="B14" s="96">
        <f>SUM(B8:B13)</f>
        <v>40300</v>
      </c>
      <c r="C14" s="96">
        <f>SUM(C8:C13)</f>
        <v>29850</v>
      </c>
      <c r="D14" s="97">
        <f t="shared" si="0"/>
        <v>0.74069478908188591</v>
      </c>
      <c r="E14" s="98">
        <f t="shared" si="1"/>
        <v>0.95854619763538174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1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s="1" customFormat="1" ht="18.75">
      <c r="A17" s="24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s="30" customFormat="1" ht="12.95" customHeight="1">
      <c r="A18" s="29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spans="1:20" s="34" customFormat="1" ht="15.75">
      <c r="A19" s="33" t="s">
        <v>122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s="3" customFormat="1">
      <c r="A21" s="16" t="s">
        <v>72</v>
      </c>
      <c r="B21" s="16" t="s">
        <v>8</v>
      </c>
      <c r="C21" s="16" t="s">
        <v>9</v>
      </c>
      <c r="D21" s="16" t="s">
        <v>10</v>
      </c>
      <c r="E21" s="16" t="s">
        <v>11</v>
      </c>
      <c r="F21" s="16" t="s">
        <v>12</v>
      </c>
      <c r="G21" s="16" t="s">
        <v>13</v>
      </c>
      <c r="H21" s="16" t="s">
        <v>14</v>
      </c>
      <c r="I21" s="16" t="s">
        <v>15</v>
      </c>
      <c r="J21" s="16" t="s">
        <v>16</v>
      </c>
      <c r="K21" s="16" t="s">
        <v>17</v>
      </c>
      <c r="L21" s="16" t="s">
        <v>18</v>
      </c>
      <c r="M21" s="16" t="s">
        <v>19</v>
      </c>
      <c r="N21" s="16" t="s">
        <v>20</v>
      </c>
      <c r="O21" s="16" t="s">
        <v>21</v>
      </c>
      <c r="P21" s="17"/>
      <c r="Q21" s="17"/>
      <c r="R21" s="17"/>
      <c r="S21" s="17"/>
      <c r="T21" s="17"/>
    </row>
    <row r="22" spans="1:20">
      <c r="A22" s="11">
        <v>2018</v>
      </c>
      <c r="B22" s="12">
        <v>7590</v>
      </c>
      <c r="C22" s="12">
        <v>5132</v>
      </c>
      <c r="D22" s="12">
        <v>6153</v>
      </c>
      <c r="E22" s="12">
        <v>7032</v>
      </c>
      <c r="F22" s="12">
        <v>8011</v>
      </c>
      <c r="G22" s="12">
        <v>7862</v>
      </c>
      <c r="H22" s="12">
        <v>9906</v>
      </c>
      <c r="I22" s="12">
        <v>5259</v>
      </c>
      <c r="J22" s="12">
        <v>8920</v>
      </c>
      <c r="K22" s="12">
        <v>4123</v>
      </c>
      <c r="L22" s="12">
        <v>7697</v>
      </c>
      <c r="M22" s="12">
        <v>5693</v>
      </c>
      <c r="N22" s="93">
        <f>SUM(B22:M22)</f>
        <v>83378</v>
      </c>
      <c r="O22" s="93">
        <f>SUM(B22:D22)</f>
        <v>18875</v>
      </c>
      <c r="P22" s="6"/>
      <c r="Q22" s="6"/>
      <c r="R22" s="6"/>
      <c r="S22" s="6"/>
      <c r="T22" s="6"/>
    </row>
    <row r="23" spans="1:20">
      <c r="A23" s="18">
        <v>2019</v>
      </c>
      <c r="B23" s="12">
        <v>4392</v>
      </c>
      <c r="C23" s="12">
        <v>4699</v>
      </c>
      <c r="D23" s="12">
        <v>9016</v>
      </c>
      <c r="E23" s="12">
        <v>5971</v>
      </c>
      <c r="F23" s="12">
        <v>9934</v>
      </c>
      <c r="G23" s="12">
        <v>4300</v>
      </c>
      <c r="H23" s="12">
        <v>4997</v>
      </c>
      <c r="I23" s="12">
        <v>9896</v>
      </c>
      <c r="J23" s="12">
        <v>5656</v>
      </c>
      <c r="K23" s="12">
        <v>7924</v>
      </c>
      <c r="L23" s="12">
        <v>5273</v>
      </c>
      <c r="M23" s="12">
        <v>9292</v>
      </c>
      <c r="N23" s="93">
        <f t="shared" ref="N23:N24" si="2">SUM(B23:M23)</f>
        <v>81350</v>
      </c>
      <c r="O23" s="93">
        <f>SUM(B23:D23)</f>
        <v>18107</v>
      </c>
      <c r="P23" s="6"/>
      <c r="Q23" s="6"/>
      <c r="R23" s="6"/>
      <c r="S23" s="6"/>
      <c r="T23" s="6"/>
    </row>
    <row r="24" spans="1:20">
      <c r="A24" s="94" t="s">
        <v>22</v>
      </c>
      <c r="B24" s="28">
        <f>B23/B22-1</f>
        <v>-0.42134387351778657</v>
      </c>
      <c r="C24" s="28">
        <f t="shared" ref="C24:M24" si="3">C23/C22-1</f>
        <v>-8.4372564302416242E-2</v>
      </c>
      <c r="D24" s="28">
        <f t="shared" si="3"/>
        <v>0.46530147895335605</v>
      </c>
      <c r="E24" s="28">
        <f t="shared" si="3"/>
        <v>-0.15088168373151312</v>
      </c>
      <c r="F24" s="28">
        <f t="shared" si="3"/>
        <v>0.2400449382099612</v>
      </c>
      <c r="G24" s="28">
        <f t="shared" si="3"/>
        <v>-0.4530653777664716</v>
      </c>
      <c r="H24" s="28">
        <f t="shared" si="3"/>
        <v>-0.49555824752675148</v>
      </c>
      <c r="I24" s="28">
        <f t="shared" si="3"/>
        <v>0.88172656398554849</v>
      </c>
      <c r="J24" s="28">
        <f t="shared" si="3"/>
        <v>-0.36591928251121075</v>
      </c>
      <c r="K24" s="28">
        <f t="shared" si="3"/>
        <v>0.92190152801358227</v>
      </c>
      <c r="L24" s="28">
        <f t="shared" si="3"/>
        <v>-0.31492789398466936</v>
      </c>
      <c r="M24" s="28">
        <f>M23/M22-1</f>
        <v>0.632179870015809</v>
      </c>
      <c r="N24" s="28">
        <f>N23/N22-1</f>
        <v>-2.4322962891889954E-2</v>
      </c>
      <c r="O24" s="28">
        <f>O23/O22-1</f>
        <v>-4.0688741721854327E-2</v>
      </c>
      <c r="P24" s="6"/>
      <c r="Q24" s="6"/>
      <c r="R24" s="6"/>
      <c r="S24" s="6"/>
      <c r="T24" s="6"/>
    </row>
    <row r="25" spans="1:20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8.75">
      <c r="A27" s="24" t="s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  <c r="P27" s="6"/>
      <c r="Q27" s="6"/>
      <c r="R27" s="6"/>
      <c r="S27" s="6"/>
      <c r="T27" s="6"/>
    </row>
    <row r="28" spans="1:20" s="30" customFormat="1" ht="12.95" customHeight="1">
      <c r="A28" s="29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</row>
    <row r="29" spans="1:20" ht="15.75">
      <c r="A29" s="32" t="s">
        <v>74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6"/>
      <c r="P29" s="6"/>
      <c r="Q29" s="6"/>
      <c r="R29" s="6"/>
      <c r="S29" s="6"/>
      <c r="T29" s="6"/>
    </row>
    <row r="30" spans="1:20">
      <c r="A30" s="6"/>
      <c r="B30" s="7"/>
      <c r="C30" s="6"/>
      <c r="D30" s="6"/>
      <c r="E30" s="6"/>
      <c r="F30" s="6"/>
      <c r="G30" s="6"/>
      <c r="H30" s="6"/>
      <c r="I30" s="6"/>
      <c r="J30" s="7"/>
      <c r="K30" s="7"/>
      <c r="L30" s="7"/>
      <c r="M30" s="7"/>
      <c r="N30" s="7"/>
      <c r="O30" s="6"/>
      <c r="P30" s="6"/>
      <c r="Q30" s="6"/>
      <c r="R30" s="6"/>
      <c r="S30" s="6"/>
      <c r="T30" s="6"/>
    </row>
    <row r="31" spans="1:20">
      <c r="A31" s="16" t="s">
        <v>72</v>
      </c>
      <c r="B31" s="16" t="s">
        <v>8</v>
      </c>
      <c r="C31" s="16" t="s">
        <v>9</v>
      </c>
      <c r="D31" s="16" t="s">
        <v>10</v>
      </c>
      <c r="E31" s="16" t="s">
        <v>11</v>
      </c>
      <c r="F31" s="16" t="s">
        <v>12</v>
      </c>
      <c r="G31" s="16" t="s">
        <v>13</v>
      </c>
      <c r="H31" s="16" t="s">
        <v>14</v>
      </c>
      <c r="I31" s="16" t="s">
        <v>15</v>
      </c>
      <c r="J31" s="16" t="s">
        <v>16</v>
      </c>
      <c r="K31" s="16" t="s">
        <v>17</v>
      </c>
      <c r="L31" s="16" t="s">
        <v>18</v>
      </c>
      <c r="M31" s="16" t="s">
        <v>19</v>
      </c>
      <c r="N31" s="95" t="s">
        <v>24</v>
      </c>
      <c r="O31" s="95" t="s">
        <v>25</v>
      </c>
      <c r="P31" s="95" t="s">
        <v>26</v>
      </c>
      <c r="Q31" s="95" t="s">
        <v>27</v>
      </c>
      <c r="R31" s="6"/>
      <c r="S31" s="6"/>
      <c r="T31" s="6"/>
    </row>
    <row r="32" spans="1:20">
      <c r="A32" s="10" t="s">
        <v>65</v>
      </c>
      <c r="B32" s="19">
        <v>1623</v>
      </c>
      <c r="C32" s="19">
        <v>6821</v>
      </c>
      <c r="D32" s="19">
        <v>1003</v>
      </c>
      <c r="E32" s="19">
        <v>5219</v>
      </c>
      <c r="F32" s="19">
        <v>5675</v>
      </c>
      <c r="G32" s="19">
        <v>7192</v>
      </c>
      <c r="H32" s="19">
        <v>4584</v>
      </c>
      <c r="I32" s="19">
        <v>4754</v>
      </c>
      <c r="J32" s="19">
        <v>4187</v>
      </c>
      <c r="K32" s="19">
        <v>3442</v>
      </c>
      <c r="L32" s="19">
        <v>6068</v>
      </c>
      <c r="M32" s="19">
        <v>3158</v>
      </c>
      <c r="N32" s="28">
        <f>SUM(B32:D32)/SUM(B32:M32)</f>
        <v>0.17583665264490192</v>
      </c>
      <c r="O32" s="28">
        <f>SUM(E32:G32)/SUM(B32:M32)</f>
        <v>0.33663403193984293</v>
      </c>
      <c r="P32" s="28">
        <f>SUM(H32:J32)/SUM(B32:M32)</f>
        <v>0.25174031195324426</v>
      </c>
      <c r="Q32" s="28">
        <f>SUM(K32:M32)/SUM(B32:M32)</f>
        <v>0.23578900346201095</v>
      </c>
      <c r="R32" s="13"/>
      <c r="S32" s="6"/>
      <c r="T32" s="6"/>
    </row>
    <row r="33" spans="1:20">
      <c r="A33" s="10" t="s">
        <v>66</v>
      </c>
      <c r="B33" s="19">
        <v>3559</v>
      </c>
      <c r="C33" s="19">
        <v>6422</v>
      </c>
      <c r="D33" s="19">
        <v>7787</v>
      </c>
      <c r="E33" s="19">
        <v>3274</v>
      </c>
      <c r="F33" s="19">
        <v>4990</v>
      </c>
      <c r="G33" s="19">
        <v>6419</v>
      </c>
      <c r="H33" s="19">
        <v>7453</v>
      </c>
      <c r="I33" s="19">
        <v>6957</v>
      </c>
      <c r="J33" s="19">
        <v>5012</v>
      </c>
      <c r="K33" s="19">
        <v>1429</v>
      </c>
      <c r="L33" s="19">
        <v>3139</v>
      </c>
      <c r="M33" s="19">
        <v>7572</v>
      </c>
      <c r="N33" s="28">
        <f t="shared" ref="N33:N37" si="4">SUM(B33:D33)/SUM(B33:M33)</f>
        <v>0.27756861887429118</v>
      </c>
      <c r="O33" s="28">
        <f t="shared" ref="O33:O37" si="5">SUM(E33:G33)/SUM(B33:M33)</f>
        <v>0.22937528314561104</v>
      </c>
      <c r="P33" s="28">
        <f t="shared" ref="P33:P37" si="6">SUM(H33:J33)/SUM(B33:M33)</f>
        <v>0.30340712042866291</v>
      </c>
      <c r="Q33" s="28">
        <f t="shared" ref="Q33:Q37" si="7">SUM(K33:M33)/SUM(B33:M33)</f>
        <v>0.18964897755143487</v>
      </c>
      <c r="R33" s="13"/>
      <c r="S33" s="6"/>
      <c r="T33" s="6"/>
    </row>
    <row r="34" spans="1:20">
      <c r="A34" s="10" t="s">
        <v>67</v>
      </c>
      <c r="B34" s="19">
        <v>3062</v>
      </c>
      <c r="C34" s="19">
        <v>5278</v>
      </c>
      <c r="D34" s="19">
        <v>5596</v>
      </c>
      <c r="E34" s="19">
        <v>2331</v>
      </c>
      <c r="F34" s="19">
        <v>1427</v>
      </c>
      <c r="G34" s="19">
        <v>5226</v>
      </c>
      <c r="H34" s="19">
        <v>6795</v>
      </c>
      <c r="I34" s="19">
        <v>7467</v>
      </c>
      <c r="J34" s="19">
        <v>3447</v>
      </c>
      <c r="K34" s="19">
        <v>4526</v>
      </c>
      <c r="L34" s="19">
        <v>1263</v>
      </c>
      <c r="M34" s="19">
        <v>6506</v>
      </c>
      <c r="N34" s="28">
        <f t="shared" si="4"/>
        <v>0.26332098858740838</v>
      </c>
      <c r="O34" s="28">
        <f t="shared" si="5"/>
        <v>0.16975285314791022</v>
      </c>
      <c r="P34" s="28">
        <f t="shared" si="6"/>
        <v>0.33461189630413424</v>
      </c>
      <c r="Q34" s="28">
        <f t="shared" si="7"/>
        <v>0.23231426196054719</v>
      </c>
      <c r="R34" s="13"/>
      <c r="S34" s="6"/>
      <c r="T34" s="6"/>
    </row>
    <row r="35" spans="1:20">
      <c r="A35" s="10" t="s">
        <v>68</v>
      </c>
      <c r="B35" s="19">
        <v>4303</v>
      </c>
      <c r="C35" s="19">
        <v>1826</v>
      </c>
      <c r="D35" s="19">
        <v>7633</v>
      </c>
      <c r="E35" s="19">
        <v>2555</v>
      </c>
      <c r="F35" s="19">
        <v>6220</v>
      </c>
      <c r="G35" s="19">
        <v>5653</v>
      </c>
      <c r="H35" s="19">
        <v>3201</v>
      </c>
      <c r="I35" s="19">
        <v>5365</v>
      </c>
      <c r="J35" s="19">
        <v>7681</v>
      </c>
      <c r="K35" s="19">
        <v>1210</v>
      </c>
      <c r="L35" s="19">
        <v>2918</v>
      </c>
      <c r="M35" s="19">
        <v>5547</v>
      </c>
      <c r="N35" s="28">
        <f t="shared" si="4"/>
        <v>0.25432436428149024</v>
      </c>
      <c r="O35" s="28">
        <f t="shared" si="5"/>
        <v>0.26663217031342401</v>
      </c>
      <c r="P35" s="28">
        <f t="shared" si="6"/>
        <v>0.30024763453577763</v>
      </c>
      <c r="Q35" s="28">
        <f t="shared" si="7"/>
        <v>0.17879583086930811</v>
      </c>
      <c r="R35" s="13"/>
      <c r="S35" s="6"/>
      <c r="T35" s="6"/>
    </row>
    <row r="36" spans="1:20">
      <c r="A36" s="10" t="s">
        <v>69</v>
      </c>
      <c r="B36" s="19">
        <v>2843</v>
      </c>
      <c r="C36" s="19">
        <v>3140</v>
      </c>
      <c r="D36" s="19">
        <v>5783</v>
      </c>
      <c r="E36" s="19">
        <v>5087</v>
      </c>
      <c r="F36" s="19">
        <v>3693</v>
      </c>
      <c r="G36" s="19">
        <v>4573</v>
      </c>
      <c r="H36" s="19">
        <v>3582</v>
      </c>
      <c r="I36" s="19">
        <v>3746</v>
      </c>
      <c r="J36" s="19">
        <v>7305</v>
      </c>
      <c r="K36" s="19">
        <v>6963</v>
      </c>
      <c r="L36" s="19">
        <v>4673</v>
      </c>
      <c r="M36" s="19">
        <v>6975</v>
      </c>
      <c r="N36" s="28">
        <f t="shared" si="4"/>
        <v>0.20160032897554958</v>
      </c>
      <c r="O36" s="28">
        <f t="shared" si="5"/>
        <v>0.22879221424532667</v>
      </c>
      <c r="P36" s="28">
        <f t="shared" si="6"/>
        <v>0.25072391755050288</v>
      </c>
      <c r="Q36" s="28">
        <f t="shared" si="7"/>
        <v>0.31888353922862089</v>
      </c>
      <c r="R36" s="13"/>
      <c r="S36" s="6"/>
      <c r="T36" s="6"/>
    </row>
    <row r="37" spans="1:20">
      <c r="A37" s="10" t="s">
        <v>70</v>
      </c>
      <c r="B37" s="19">
        <v>4230</v>
      </c>
      <c r="C37" s="19">
        <v>4545</v>
      </c>
      <c r="D37" s="19">
        <v>5186</v>
      </c>
      <c r="E37" s="19">
        <v>4546</v>
      </c>
      <c r="F37" s="19">
        <v>2806</v>
      </c>
      <c r="G37" s="19">
        <v>2910</v>
      </c>
      <c r="H37" s="19">
        <v>4154</v>
      </c>
      <c r="I37" s="19">
        <v>5213</v>
      </c>
      <c r="J37" s="19">
        <v>2298</v>
      </c>
      <c r="K37" s="19">
        <v>1274</v>
      </c>
      <c r="L37" s="19">
        <v>5092</v>
      </c>
      <c r="M37" s="19">
        <v>5425</v>
      </c>
      <c r="N37" s="28">
        <f t="shared" si="4"/>
        <v>0.29281234925229138</v>
      </c>
      <c r="O37" s="28">
        <f t="shared" si="5"/>
        <v>0.21523102414060696</v>
      </c>
      <c r="P37" s="28">
        <f t="shared" si="6"/>
        <v>0.24465697686612556</v>
      </c>
      <c r="Q37" s="28">
        <f t="shared" si="7"/>
        <v>0.24729964974097612</v>
      </c>
      <c r="R37" s="13"/>
      <c r="S37" s="6"/>
      <c r="T37" s="6"/>
    </row>
    <row r="38" spans="1:20">
      <c r="A38" s="6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"/>
      <c r="O38" s="21"/>
      <c r="P38" s="21"/>
      <c r="Q38" s="21"/>
      <c r="R38" s="6"/>
      <c r="S38" s="6"/>
      <c r="T38" s="6"/>
    </row>
    <row r="39" spans="1:20">
      <c r="A39" s="6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6"/>
      <c r="O39" s="6"/>
      <c r="P39" s="6"/>
      <c r="Q39" s="6"/>
      <c r="R39" s="6"/>
      <c r="S39" s="6"/>
      <c r="T39" s="6"/>
    </row>
    <row r="40" spans="1:20">
      <c r="A40" s="6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22"/>
      <c r="O40" s="6"/>
      <c r="P40" s="6"/>
      <c r="Q40" s="6"/>
      <c r="R40" s="6"/>
      <c r="S40" s="6"/>
      <c r="T40" s="6"/>
    </row>
    <row r="41" spans="1:20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FC65-2B21-40B1-B6BC-BB635F56573D}">
  <dimension ref="A3:A51"/>
  <sheetViews>
    <sheetView workbookViewId="0">
      <selection activeCell="A3" sqref="A3"/>
    </sheetView>
  </sheetViews>
  <sheetFormatPr defaultRowHeight="12.75"/>
  <cols>
    <col min="1" max="1" width="18.7109375" bestFit="1" customWidth="1"/>
  </cols>
  <sheetData>
    <row r="3" spans="1:1">
      <c r="A3" s="99" t="s">
        <v>123</v>
      </c>
    </row>
    <row r="4" spans="1:1">
      <c r="A4" s="100" t="s">
        <v>83</v>
      </c>
    </row>
    <row r="5" spans="1:1">
      <c r="A5" s="101" t="s">
        <v>41</v>
      </c>
    </row>
    <row r="6" spans="1:1">
      <c r="A6" s="101" t="s">
        <v>42</v>
      </c>
    </row>
    <row r="7" spans="1:1">
      <c r="A7" s="101" t="s">
        <v>43</v>
      </c>
    </row>
    <row r="8" spans="1:1">
      <c r="A8" s="101" t="s">
        <v>44</v>
      </c>
    </row>
    <row r="9" spans="1:1">
      <c r="A9" s="101" t="s">
        <v>45</v>
      </c>
    </row>
    <row r="10" spans="1:1">
      <c r="A10" s="101" t="s">
        <v>39</v>
      </c>
    </row>
    <row r="11" spans="1:1">
      <c r="A11" s="101" t="s">
        <v>40</v>
      </c>
    </row>
    <row r="12" spans="1:1">
      <c r="A12" s="100" t="s">
        <v>86</v>
      </c>
    </row>
    <row r="13" spans="1:1">
      <c r="A13" s="101" t="s">
        <v>51</v>
      </c>
    </row>
    <row r="14" spans="1:1">
      <c r="A14" s="101" t="s">
        <v>52</v>
      </c>
    </row>
    <row r="15" spans="1:1">
      <c r="A15" s="101" t="s">
        <v>54</v>
      </c>
    </row>
    <row r="16" spans="1:1">
      <c r="A16" s="101" t="s">
        <v>55</v>
      </c>
    </row>
    <row r="17" spans="1:1">
      <c r="A17" s="100" t="s">
        <v>85</v>
      </c>
    </row>
    <row r="18" spans="1:1">
      <c r="A18" s="101" t="s">
        <v>46</v>
      </c>
    </row>
    <row r="19" spans="1:1">
      <c r="A19" s="101" t="s">
        <v>47</v>
      </c>
    </row>
    <row r="20" spans="1:1">
      <c r="A20" s="101" t="s">
        <v>48</v>
      </c>
    </row>
    <row r="21" spans="1:1">
      <c r="A21" s="101" t="s">
        <v>49</v>
      </c>
    </row>
    <row r="22" spans="1:1">
      <c r="A22" s="101" t="s">
        <v>50</v>
      </c>
    </row>
    <row r="23" spans="1:1">
      <c r="A23" s="100" t="s">
        <v>33</v>
      </c>
    </row>
    <row r="24" spans="1:1">
      <c r="A24" s="101" t="s">
        <v>56</v>
      </c>
    </row>
    <row r="25" spans="1:1">
      <c r="A25" s="101" t="s">
        <v>57</v>
      </c>
    </row>
    <row r="26" spans="1:1">
      <c r="A26" s="101" t="s">
        <v>58</v>
      </c>
    </row>
    <row r="27" spans="1:1">
      <c r="A27" s="101" t="s">
        <v>59</v>
      </c>
    </row>
    <row r="28" spans="1:1">
      <c r="A28" s="101" t="s">
        <v>60</v>
      </c>
    </row>
    <row r="29" spans="1:1">
      <c r="A29" s="101" t="s">
        <v>61</v>
      </c>
    </row>
    <row r="30" spans="1:1">
      <c r="A30" s="101" t="s">
        <v>62</v>
      </c>
    </row>
    <row r="31" spans="1:1">
      <c r="A31" s="101" t="s">
        <v>63</v>
      </c>
    </row>
    <row r="32" spans="1:1">
      <c r="A32" s="101" t="s">
        <v>64</v>
      </c>
    </row>
    <row r="33" spans="1:1">
      <c r="A33" s="100" t="s">
        <v>82</v>
      </c>
    </row>
    <row r="34" spans="1:1">
      <c r="A34" s="101" t="s">
        <v>31</v>
      </c>
    </row>
    <row r="35" spans="1:1">
      <c r="A35" s="101" t="s">
        <v>32</v>
      </c>
    </row>
    <row r="36" spans="1:1">
      <c r="A36" s="101" t="s">
        <v>34</v>
      </c>
    </row>
    <row r="37" spans="1:1">
      <c r="A37" s="101" t="s">
        <v>35</v>
      </c>
    </row>
    <row r="38" spans="1:1">
      <c r="A38" s="100" t="s">
        <v>53</v>
      </c>
    </row>
    <row r="39" spans="1:1">
      <c r="A39" s="101" t="s">
        <v>87</v>
      </c>
    </row>
    <row r="40" spans="1:1">
      <c r="A40" s="101" t="s">
        <v>88</v>
      </c>
    </row>
    <row r="41" spans="1:1">
      <c r="A41" s="101" t="s">
        <v>89</v>
      </c>
    </row>
    <row r="42" spans="1:1">
      <c r="A42" s="101" t="s">
        <v>90</v>
      </c>
    </row>
    <row r="43" spans="1:1">
      <c r="A43" s="101" t="s">
        <v>91</v>
      </c>
    </row>
    <row r="44" spans="1:1">
      <c r="A44" s="101" t="s">
        <v>92</v>
      </c>
    </row>
    <row r="45" spans="1:1">
      <c r="A45" s="101" t="s">
        <v>93</v>
      </c>
    </row>
    <row r="46" spans="1:1">
      <c r="A46" s="101" t="s">
        <v>94</v>
      </c>
    </row>
    <row r="47" spans="1:1">
      <c r="A47" s="100" t="s">
        <v>84</v>
      </c>
    </row>
    <row r="48" spans="1:1">
      <c r="A48" s="101" t="s">
        <v>36</v>
      </c>
    </row>
    <row r="49" spans="1:1">
      <c r="A49" s="101" t="s">
        <v>37</v>
      </c>
    </row>
    <row r="50" spans="1:1">
      <c r="A50" s="101" t="s">
        <v>38</v>
      </c>
    </row>
    <row r="51" spans="1:1">
      <c r="A51" s="100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1B11-84DE-2044-99E3-AA67CF0DEC57}">
  <dimension ref="A1:M54"/>
  <sheetViews>
    <sheetView showGridLines="0" topLeftCell="B1" workbookViewId="0">
      <pane ySplit="5" topLeftCell="A6" activePane="bottomLeft" state="frozen"/>
      <selection pane="bottomLeft" activeCell="J7" sqref="J7"/>
    </sheetView>
  </sheetViews>
  <sheetFormatPr defaultColWidth="9.140625" defaultRowHeight="15"/>
  <cols>
    <col min="1" max="1" width="16" style="34" customWidth="1"/>
    <col min="2" max="2" width="17.42578125" style="34" customWidth="1"/>
    <col min="3" max="3" width="15.28515625" style="34" customWidth="1"/>
    <col min="4" max="8" width="18.140625" style="34" customWidth="1"/>
    <col min="9" max="9" width="9.140625" style="2"/>
    <col min="10" max="10" width="18.7109375" style="2" bestFit="1" customWidth="1"/>
    <col min="11" max="11" width="11.140625" style="2" bestFit="1" customWidth="1"/>
    <col min="12" max="12" width="24.85546875" style="2" bestFit="1" customWidth="1"/>
    <col min="13" max="13" width="28.28515625" style="2" bestFit="1" customWidth="1"/>
    <col min="14" max="16384" width="9.140625" style="2"/>
  </cols>
  <sheetData>
    <row r="1" spans="1:13" s="1" customFormat="1" ht="18.75">
      <c r="A1" s="24" t="s">
        <v>28</v>
      </c>
      <c r="B1" s="40"/>
      <c r="C1" s="40"/>
      <c r="D1" s="40"/>
      <c r="E1" s="40"/>
      <c r="F1" s="40"/>
      <c r="G1" s="40"/>
      <c r="H1" s="40"/>
    </row>
    <row r="2" spans="1:13" s="30" customFormat="1" ht="11.1" customHeight="1">
      <c r="A2" s="41"/>
      <c r="B2" s="42"/>
      <c r="C2" s="42"/>
      <c r="D2" s="42"/>
      <c r="E2" s="42"/>
      <c r="F2" s="42"/>
      <c r="G2" s="42"/>
      <c r="H2" s="42"/>
    </row>
    <row r="3" spans="1:13" s="53" customFormat="1" ht="18.75">
      <c r="A3" s="52" t="s">
        <v>100</v>
      </c>
      <c r="B3" s="52"/>
      <c r="C3" s="52"/>
      <c r="D3" s="52"/>
      <c r="E3" s="52"/>
      <c r="F3" s="52"/>
      <c r="G3" s="52"/>
      <c r="H3" s="52"/>
    </row>
    <row r="4" spans="1:13" ht="15.75">
      <c r="A4" s="32"/>
      <c r="B4" s="32"/>
      <c r="C4" s="32"/>
      <c r="D4" s="32"/>
      <c r="E4" s="32"/>
      <c r="F4" s="32"/>
      <c r="G4" s="32"/>
      <c r="H4" s="32"/>
    </row>
    <row r="5" spans="1:13" s="4" customFormat="1" ht="32.25" thickBot="1">
      <c r="A5" s="43" t="s">
        <v>29</v>
      </c>
      <c r="B5" s="44" t="s">
        <v>75</v>
      </c>
      <c r="C5" s="44" t="s">
        <v>30</v>
      </c>
      <c r="D5" s="44" t="s">
        <v>95</v>
      </c>
      <c r="E5" s="44" t="s">
        <v>96</v>
      </c>
      <c r="F5" s="44" t="s">
        <v>97</v>
      </c>
      <c r="G5" s="44" t="s">
        <v>98</v>
      </c>
      <c r="H5" s="44" t="s">
        <v>99</v>
      </c>
    </row>
    <row r="6" spans="1:13" ht="15.75">
      <c r="A6" s="45" t="s">
        <v>82</v>
      </c>
      <c r="B6" s="46" t="s">
        <v>76</v>
      </c>
      <c r="C6" s="46" t="s">
        <v>31</v>
      </c>
      <c r="D6" s="47">
        <v>52653</v>
      </c>
      <c r="E6" s="47">
        <v>34070</v>
      </c>
      <c r="F6" s="47">
        <v>36076</v>
      </c>
      <c r="G6" s="47">
        <v>52305</v>
      </c>
      <c r="H6" s="47">
        <v>59160</v>
      </c>
      <c r="J6" s="99" t="s">
        <v>29</v>
      </c>
      <c r="K6" s="99" t="s">
        <v>30</v>
      </c>
      <c r="L6" t="s">
        <v>124</v>
      </c>
      <c r="M6" t="s">
        <v>125</v>
      </c>
    </row>
    <row r="7" spans="1:13" ht="15.75">
      <c r="A7" s="45" t="s">
        <v>82</v>
      </c>
      <c r="B7" s="46" t="s">
        <v>76</v>
      </c>
      <c r="C7" s="46" t="s">
        <v>32</v>
      </c>
      <c r="D7" s="47">
        <v>27093</v>
      </c>
      <c r="E7" s="47">
        <v>22734</v>
      </c>
      <c r="F7" s="47">
        <v>37850</v>
      </c>
      <c r="G7" s="47">
        <v>27682</v>
      </c>
      <c r="H7" s="47">
        <v>29964</v>
      </c>
      <c r="J7" t="s">
        <v>83</v>
      </c>
      <c r="K7"/>
      <c r="L7" s="109">
        <v>1429902</v>
      </c>
      <c r="M7" s="109">
        <v>20427.17142857143</v>
      </c>
    </row>
    <row r="8" spans="1:13" ht="15.75">
      <c r="A8" s="45" t="s">
        <v>82</v>
      </c>
      <c r="B8" s="46" t="s">
        <v>76</v>
      </c>
      <c r="C8" s="46" t="s">
        <v>34</v>
      </c>
      <c r="D8" s="47">
        <v>54561</v>
      </c>
      <c r="E8" s="47">
        <v>32793</v>
      </c>
      <c r="F8" s="47">
        <v>55062</v>
      </c>
      <c r="G8" s="47">
        <v>48710</v>
      </c>
      <c r="H8" s="47">
        <v>35980</v>
      </c>
      <c r="J8"/>
      <c r="K8" t="s">
        <v>41</v>
      </c>
      <c r="L8" s="109">
        <v>203136</v>
      </c>
      <c r="M8" s="109">
        <v>2901.9428571428571</v>
      </c>
    </row>
    <row r="9" spans="1:13" ht="15.75">
      <c r="A9" s="45" t="s">
        <v>82</v>
      </c>
      <c r="B9" s="46" t="s">
        <v>76</v>
      </c>
      <c r="C9" s="46" t="s">
        <v>35</v>
      </c>
      <c r="D9" s="47">
        <v>59182</v>
      </c>
      <c r="E9" s="47">
        <v>21168</v>
      </c>
      <c r="F9" s="47">
        <v>51632</v>
      </c>
      <c r="G9" s="47">
        <v>41551</v>
      </c>
      <c r="H9" s="47">
        <v>31124</v>
      </c>
      <c r="J9"/>
      <c r="K9" t="s">
        <v>42</v>
      </c>
      <c r="L9" s="109">
        <v>198854</v>
      </c>
      <c r="M9" s="109">
        <v>2840.7714285714287</v>
      </c>
    </row>
    <row r="10" spans="1:13" ht="15.75">
      <c r="A10" s="45" t="s">
        <v>84</v>
      </c>
      <c r="B10" s="46" t="s">
        <v>76</v>
      </c>
      <c r="C10" s="46" t="s">
        <v>36</v>
      </c>
      <c r="D10" s="47">
        <v>22955</v>
      </c>
      <c r="E10" s="47">
        <v>49254</v>
      </c>
      <c r="F10" s="47">
        <v>24380</v>
      </c>
      <c r="G10" s="47">
        <v>42658</v>
      </c>
      <c r="H10" s="47">
        <v>40802</v>
      </c>
      <c r="J10"/>
      <c r="K10" t="s">
        <v>43</v>
      </c>
      <c r="L10" s="109">
        <v>230214</v>
      </c>
      <c r="M10" s="109">
        <v>3288.7714285714287</v>
      </c>
    </row>
    <row r="11" spans="1:13" ht="15.75">
      <c r="A11" s="45" t="s">
        <v>84</v>
      </c>
      <c r="B11" s="46" t="s">
        <v>76</v>
      </c>
      <c r="C11" s="46" t="s">
        <v>37</v>
      </c>
      <c r="D11" s="47">
        <v>52711</v>
      </c>
      <c r="E11" s="47">
        <v>45485</v>
      </c>
      <c r="F11" s="47">
        <v>58431</v>
      </c>
      <c r="G11" s="47">
        <v>34637</v>
      </c>
      <c r="H11" s="47">
        <v>34902</v>
      </c>
      <c r="J11"/>
      <c r="K11" t="s">
        <v>44</v>
      </c>
      <c r="L11" s="109">
        <v>204970</v>
      </c>
      <c r="M11" s="109">
        <v>2928.1428571428573</v>
      </c>
    </row>
    <row r="12" spans="1:13" ht="15.75">
      <c r="A12" s="45" t="s">
        <v>84</v>
      </c>
      <c r="B12" s="46" t="s">
        <v>76</v>
      </c>
      <c r="C12" s="46" t="s">
        <v>38</v>
      </c>
      <c r="D12" s="47">
        <v>33382</v>
      </c>
      <c r="E12" s="47">
        <v>57993</v>
      </c>
      <c r="F12" s="47">
        <v>31238</v>
      </c>
      <c r="G12" s="47">
        <v>29317</v>
      </c>
      <c r="H12" s="47">
        <v>51653</v>
      </c>
      <c r="J12"/>
      <c r="K12" t="s">
        <v>45</v>
      </c>
      <c r="L12" s="109">
        <v>218321</v>
      </c>
      <c r="M12" s="109">
        <v>3118.8714285714286</v>
      </c>
    </row>
    <row r="13" spans="1:13" ht="15.75">
      <c r="A13" s="48" t="s">
        <v>83</v>
      </c>
      <c r="B13" s="49" t="s">
        <v>77</v>
      </c>
      <c r="C13" s="49" t="s">
        <v>39</v>
      </c>
      <c r="D13" s="47">
        <v>58805</v>
      </c>
      <c r="E13" s="47">
        <v>27750</v>
      </c>
      <c r="F13" s="47">
        <v>23256</v>
      </c>
      <c r="G13" s="47">
        <v>46763</v>
      </c>
      <c r="H13" s="47">
        <v>41354</v>
      </c>
      <c r="J13"/>
      <c r="K13" t="s">
        <v>39</v>
      </c>
      <c r="L13" s="109">
        <v>197928</v>
      </c>
      <c r="M13" s="109">
        <v>2827.542857142857</v>
      </c>
    </row>
    <row r="14" spans="1:13" ht="15.75">
      <c r="A14" s="48" t="s">
        <v>83</v>
      </c>
      <c r="B14" s="49" t="s">
        <v>77</v>
      </c>
      <c r="C14" s="49" t="s">
        <v>40</v>
      </c>
      <c r="D14" s="47">
        <v>35803</v>
      </c>
      <c r="E14" s="47">
        <v>33363</v>
      </c>
      <c r="F14" s="47">
        <v>26333</v>
      </c>
      <c r="G14" s="47">
        <v>26827</v>
      </c>
      <c r="H14" s="47">
        <v>54153</v>
      </c>
      <c r="J14"/>
      <c r="K14" t="s">
        <v>40</v>
      </c>
      <c r="L14" s="109">
        <v>176479</v>
      </c>
      <c r="M14" s="109">
        <v>2521.1285714285714</v>
      </c>
    </row>
    <row r="15" spans="1:13" ht="15.75">
      <c r="A15" s="48" t="s">
        <v>83</v>
      </c>
      <c r="B15" s="49" t="s">
        <v>77</v>
      </c>
      <c r="C15" s="49" t="s">
        <v>41</v>
      </c>
      <c r="D15" s="47">
        <v>40332</v>
      </c>
      <c r="E15" s="47">
        <v>43713</v>
      </c>
      <c r="F15" s="47">
        <v>28874</v>
      </c>
      <c r="G15" s="47">
        <v>49740</v>
      </c>
      <c r="H15" s="47">
        <v>40477</v>
      </c>
      <c r="J15" t="s">
        <v>86</v>
      </c>
      <c r="K15"/>
      <c r="L15" s="109">
        <v>820646</v>
      </c>
      <c r="M15" s="109">
        <v>11723.514285714286</v>
      </c>
    </row>
    <row r="16" spans="1:13" ht="15.75">
      <c r="A16" s="48" t="s">
        <v>83</v>
      </c>
      <c r="B16" s="49" t="s">
        <v>77</v>
      </c>
      <c r="C16" s="49" t="s">
        <v>42</v>
      </c>
      <c r="D16" s="47">
        <v>30952</v>
      </c>
      <c r="E16" s="47">
        <v>56619</v>
      </c>
      <c r="F16" s="47">
        <v>44283</v>
      </c>
      <c r="G16" s="47">
        <v>32069</v>
      </c>
      <c r="H16" s="47">
        <v>34931</v>
      </c>
      <c r="J16"/>
      <c r="K16" t="s">
        <v>51</v>
      </c>
      <c r="L16" s="109">
        <v>204588</v>
      </c>
      <c r="M16" s="109">
        <v>2922.6857142857143</v>
      </c>
    </row>
    <row r="17" spans="1:13" ht="15.75">
      <c r="A17" s="48" t="s">
        <v>83</v>
      </c>
      <c r="B17" s="49" t="s">
        <v>77</v>
      </c>
      <c r="C17" s="49" t="s">
        <v>43</v>
      </c>
      <c r="D17" s="47">
        <v>47415</v>
      </c>
      <c r="E17" s="47">
        <v>57585</v>
      </c>
      <c r="F17" s="47">
        <v>30747</v>
      </c>
      <c r="G17" s="47">
        <v>57589</v>
      </c>
      <c r="H17" s="47">
        <v>36878</v>
      </c>
      <c r="J17"/>
      <c r="K17" t="s">
        <v>52</v>
      </c>
      <c r="L17" s="109">
        <v>231611</v>
      </c>
      <c r="M17" s="109">
        <v>3308.7285714285713</v>
      </c>
    </row>
    <row r="18" spans="1:13" ht="15.75">
      <c r="A18" s="48" t="s">
        <v>83</v>
      </c>
      <c r="B18" s="49" t="s">
        <v>77</v>
      </c>
      <c r="C18" s="49" t="s">
        <v>44</v>
      </c>
      <c r="D18" s="47">
        <v>29299</v>
      </c>
      <c r="E18" s="47">
        <v>57901</v>
      </c>
      <c r="F18" s="47">
        <v>49868</v>
      </c>
      <c r="G18" s="47">
        <v>22697</v>
      </c>
      <c r="H18" s="47">
        <v>45205</v>
      </c>
      <c r="J18"/>
      <c r="K18" t="s">
        <v>54</v>
      </c>
      <c r="L18" s="109">
        <v>206587</v>
      </c>
      <c r="M18" s="109">
        <v>2951.2428571428572</v>
      </c>
    </row>
    <row r="19" spans="1:13" ht="15.75">
      <c r="A19" s="48" t="s">
        <v>83</v>
      </c>
      <c r="B19" s="49" t="s">
        <v>77</v>
      </c>
      <c r="C19" s="49" t="s">
        <v>45</v>
      </c>
      <c r="D19" s="47">
        <v>58873</v>
      </c>
      <c r="E19" s="47">
        <v>51393</v>
      </c>
      <c r="F19" s="47">
        <v>55821</v>
      </c>
      <c r="G19" s="47">
        <v>28255</v>
      </c>
      <c r="H19" s="47">
        <v>23979</v>
      </c>
      <c r="J19"/>
      <c r="K19" t="s">
        <v>55</v>
      </c>
      <c r="L19" s="109">
        <v>177860</v>
      </c>
      <c r="M19" s="109">
        <v>2540.8571428571427</v>
      </c>
    </row>
    <row r="20" spans="1:13" ht="15.75">
      <c r="A20" s="48" t="s">
        <v>85</v>
      </c>
      <c r="B20" s="49" t="s">
        <v>78</v>
      </c>
      <c r="C20" s="49" t="s">
        <v>46</v>
      </c>
      <c r="D20" s="47">
        <v>24390</v>
      </c>
      <c r="E20" s="47">
        <v>55869</v>
      </c>
      <c r="F20" s="47">
        <v>25140</v>
      </c>
      <c r="G20" s="47">
        <v>40015</v>
      </c>
      <c r="H20" s="47">
        <v>52299</v>
      </c>
      <c r="J20" t="s">
        <v>85</v>
      </c>
      <c r="K20"/>
      <c r="L20" s="109">
        <v>1009031</v>
      </c>
      <c r="M20" s="109">
        <v>14414.728571428572</v>
      </c>
    </row>
    <row r="21" spans="1:13" ht="15.75">
      <c r="A21" s="48" t="s">
        <v>85</v>
      </c>
      <c r="B21" s="49" t="s">
        <v>78</v>
      </c>
      <c r="C21" s="49" t="s">
        <v>47</v>
      </c>
      <c r="D21" s="47">
        <v>41485</v>
      </c>
      <c r="E21" s="47">
        <v>23389</v>
      </c>
      <c r="F21" s="47">
        <v>30930</v>
      </c>
      <c r="G21" s="47">
        <v>32435</v>
      </c>
      <c r="H21" s="47">
        <v>28155</v>
      </c>
      <c r="J21"/>
      <c r="K21" t="s">
        <v>46</v>
      </c>
      <c r="L21" s="109">
        <v>197713</v>
      </c>
      <c r="M21" s="109">
        <v>2824.4714285714285</v>
      </c>
    </row>
    <row r="22" spans="1:13" ht="15.75">
      <c r="A22" s="48" t="s">
        <v>85</v>
      </c>
      <c r="B22" s="49" t="s">
        <v>78</v>
      </c>
      <c r="C22" s="49" t="s">
        <v>48</v>
      </c>
      <c r="D22" s="47">
        <v>22995</v>
      </c>
      <c r="E22" s="47">
        <v>53571</v>
      </c>
      <c r="F22" s="47">
        <v>40290</v>
      </c>
      <c r="G22" s="47">
        <v>57819</v>
      </c>
      <c r="H22" s="47">
        <v>46363</v>
      </c>
      <c r="J22"/>
      <c r="K22" t="s">
        <v>47</v>
      </c>
      <c r="L22" s="109">
        <v>156394</v>
      </c>
      <c r="M22" s="109">
        <v>2234.1999999999998</v>
      </c>
    </row>
    <row r="23" spans="1:13" ht="15.75">
      <c r="A23" s="48" t="s">
        <v>85</v>
      </c>
      <c r="B23" s="49" t="s">
        <v>78</v>
      </c>
      <c r="C23" s="49" t="s">
        <v>49</v>
      </c>
      <c r="D23" s="47">
        <v>27117</v>
      </c>
      <c r="E23" s="47">
        <v>38839</v>
      </c>
      <c r="F23" s="47">
        <v>57082</v>
      </c>
      <c r="G23" s="47">
        <v>56166</v>
      </c>
      <c r="H23" s="47">
        <v>57527</v>
      </c>
      <c r="J23"/>
      <c r="K23" t="s">
        <v>48</v>
      </c>
      <c r="L23" s="109">
        <v>221038</v>
      </c>
      <c r="M23" s="109">
        <v>3157.6857142857143</v>
      </c>
    </row>
    <row r="24" spans="1:13" ht="15.75">
      <c r="A24" s="48" t="s">
        <v>85</v>
      </c>
      <c r="B24" s="49" t="s">
        <v>78</v>
      </c>
      <c r="C24" s="49" t="s">
        <v>50</v>
      </c>
      <c r="D24" s="47">
        <v>25083</v>
      </c>
      <c r="E24" s="47">
        <v>47762</v>
      </c>
      <c r="F24" s="47">
        <v>42844</v>
      </c>
      <c r="G24" s="47">
        <v>57514</v>
      </c>
      <c r="H24" s="47">
        <v>23952</v>
      </c>
      <c r="J24"/>
      <c r="K24" t="s">
        <v>49</v>
      </c>
      <c r="L24" s="109">
        <v>236731</v>
      </c>
      <c r="M24" s="109">
        <v>3381.8714285714286</v>
      </c>
    </row>
    <row r="25" spans="1:13" ht="15.75">
      <c r="A25" s="48" t="s">
        <v>86</v>
      </c>
      <c r="B25" s="49" t="s">
        <v>79</v>
      </c>
      <c r="C25" s="49" t="s">
        <v>51</v>
      </c>
      <c r="D25" s="47">
        <v>56274</v>
      </c>
      <c r="E25" s="47">
        <v>50356</v>
      </c>
      <c r="F25" s="47">
        <v>22743</v>
      </c>
      <c r="G25" s="47">
        <v>29833</v>
      </c>
      <c r="H25" s="47">
        <v>45382</v>
      </c>
      <c r="J25"/>
      <c r="K25" t="s">
        <v>50</v>
      </c>
      <c r="L25" s="109">
        <v>197155</v>
      </c>
      <c r="M25" s="109">
        <v>2816.5</v>
      </c>
    </row>
    <row r="26" spans="1:13" ht="15.75">
      <c r="A26" s="48" t="s">
        <v>86</v>
      </c>
      <c r="B26" s="49" t="s">
        <v>79</v>
      </c>
      <c r="C26" s="49" t="s">
        <v>52</v>
      </c>
      <c r="D26" s="47">
        <v>36124</v>
      </c>
      <c r="E26" s="47">
        <v>55568</v>
      </c>
      <c r="F26" s="47">
        <v>45367</v>
      </c>
      <c r="G26" s="47">
        <v>50985</v>
      </c>
      <c r="H26" s="47">
        <v>43567</v>
      </c>
      <c r="J26" t="s">
        <v>33</v>
      </c>
      <c r="K26"/>
      <c r="L26" s="109">
        <v>1669048</v>
      </c>
      <c r="M26" s="109">
        <v>23843.542857142857</v>
      </c>
    </row>
    <row r="27" spans="1:13" ht="15.75">
      <c r="A27" s="48" t="s">
        <v>86</v>
      </c>
      <c r="B27" s="49" t="s">
        <v>79</v>
      </c>
      <c r="C27" s="49" t="s">
        <v>54</v>
      </c>
      <c r="D27" s="47">
        <v>52886</v>
      </c>
      <c r="E27" s="47">
        <v>42297</v>
      </c>
      <c r="F27" s="47">
        <v>39452</v>
      </c>
      <c r="G27" s="47">
        <v>26703</v>
      </c>
      <c r="H27" s="47">
        <v>45249</v>
      </c>
      <c r="J27"/>
      <c r="K27" t="s">
        <v>56</v>
      </c>
      <c r="L27" s="109">
        <v>214490</v>
      </c>
      <c r="M27" s="109">
        <v>3064.1428571428573</v>
      </c>
    </row>
    <row r="28" spans="1:13" ht="15.75">
      <c r="A28" s="48" t="s">
        <v>86</v>
      </c>
      <c r="B28" s="49" t="s">
        <v>79</v>
      </c>
      <c r="C28" s="49" t="s">
        <v>55</v>
      </c>
      <c r="D28" s="47">
        <v>28474</v>
      </c>
      <c r="E28" s="47">
        <v>39138</v>
      </c>
      <c r="F28" s="47">
        <v>42055</v>
      </c>
      <c r="G28" s="47">
        <v>42376</v>
      </c>
      <c r="H28" s="47">
        <v>25817</v>
      </c>
      <c r="J28"/>
      <c r="K28" t="s">
        <v>57</v>
      </c>
      <c r="L28" s="109">
        <v>135372</v>
      </c>
      <c r="M28" s="109">
        <v>1933.8857142857144</v>
      </c>
    </row>
    <row r="29" spans="1:13" ht="15.75">
      <c r="A29" s="48" t="s">
        <v>33</v>
      </c>
      <c r="B29" s="49" t="s">
        <v>80</v>
      </c>
      <c r="C29" s="49" t="s">
        <v>56</v>
      </c>
      <c r="D29" s="47">
        <v>33921</v>
      </c>
      <c r="E29" s="47">
        <v>26327</v>
      </c>
      <c r="F29" s="47">
        <v>53276</v>
      </c>
      <c r="G29" s="47">
        <v>56382</v>
      </c>
      <c r="H29" s="47">
        <v>44584</v>
      </c>
      <c r="J29"/>
      <c r="K29" t="s">
        <v>58</v>
      </c>
      <c r="L29" s="109">
        <v>146214</v>
      </c>
      <c r="M29" s="109">
        <v>2088.7714285714287</v>
      </c>
    </row>
    <row r="30" spans="1:13" ht="15.75">
      <c r="A30" s="48" t="s">
        <v>33</v>
      </c>
      <c r="B30" s="49" t="s">
        <v>80</v>
      </c>
      <c r="C30" s="49" t="s">
        <v>57</v>
      </c>
      <c r="D30" s="47">
        <v>29023</v>
      </c>
      <c r="E30" s="47">
        <v>20882</v>
      </c>
      <c r="F30" s="47">
        <v>33466</v>
      </c>
      <c r="G30" s="47">
        <v>27816</v>
      </c>
      <c r="H30" s="47">
        <v>24185</v>
      </c>
      <c r="J30"/>
      <c r="K30" t="s">
        <v>59</v>
      </c>
      <c r="L30" s="109">
        <v>202413</v>
      </c>
      <c r="M30" s="109">
        <v>2891.6142857142859</v>
      </c>
    </row>
    <row r="31" spans="1:13" ht="15.75">
      <c r="A31" s="48" t="s">
        <v>33</v>
      </c>
      <c r="B31" s="49" t="s">
        <v>80</v>
      </c>
      <c r="C31" s="49" t="s">
        <v>58</v>
      </c>
      <c r="D31" s="47">
        <v>21437</v>
      </c>
      <c r="E31" s="47">
        <v>23096</v>
      </c>
      <c r="F31" s="47">
        <v>59004</v>
      </c>
      <c r="G31" s="47">
        <v>21017</v>
      </c>
      <c r="H31" s="47">
        <v>21660</v>
      </c>
      <c r="J31"/>
      <c r="K31" t="s">
        <v>60</v>
      </c>
      <c r="L31" s="109">
        <v>221801</v>
      </c>
      <c r="M31" s="109">
        <v>3168.5857142857144</v>
      </c>
    </row>
    <row r="32" spans="1:13" ht="15.75">
      <c r="A32" s="48" t="s">
        <v>33</v>
      </c>
      <c r="B32" s="49" t="s">
        <v>80</v>
      </c>
      <c r="C32" s="49" t="s">
        <v>59</v>
      </c>
      <c r="D32" s="47">
        <v>43739</v>
      </c>
      <c r="E32" s="47">
        <v>27798</v>
      </c>
      <c r="F32" s="47">
        <v>42726</v>
      </c>
      <c r="G32" s="47">
        <v>36651</v>
      </c>
      <c r="H32" s="47">
        <v>51499</v>
      </c>
      <c r="J32"/>
      <c r="K32" t="s">
        <v>61</v>
      </c>
      <c r="L32" s="109">
        <v>147339</v>
      </c>
      <c r="M32" s="109">
        <v>2104.8428571428572</v>
      </c>
    </row>
    <row r="33" spans="1:13" ht="15.75">
      <c r="A33" s="48" t="s">
        <v>33</v>
      </c>
      <c r="B33" s="49" t="s">
        <v>80</v>
      </c>
      <c r="C33" s="49" t="s">
        <v>60</v>
      </c>
      <c r="D33" s="47">
        <v>56456</v>
      </c>
      <c r="E33" s="47">
        <v>37557</v>
      </c>
      <c r="F33" s="47">
        <v>48710</v>
      </c>
      <c r="G33" s="47">
        <v>44394</v>
      </c>
      <c r="H33" s="47">
        <v>34684</v>
      </c>
      <c r="J33"/>
      <c r="K33" t="s">
        <v>62</v>
      </c>
      <c r="L33" s="109">
        <v>175243</v>
      </c>
      <c r="M33" s="109">
        <v>2503.4714285714285</v>
      </c>
    </row>
    <row r="34" spans="1:13" ht="15.75">
      <c r="A34" s="48" t="s">
        <v>33</v>
      </c>
      <c r="B34" s="49" t="s">
        <v>81</v>
      </c>
      <c r="C34" s="49" t="s">
        <v>61</v>
      </c>
      <c r="D34" s="47">
        <v>23820</v>
      </c>
      <c r="E34" s="47">
        <v>27944</v>
      </c>
      <c r="F34" s="47">
        <v>33686</v>
      </c>
      <c r="G34" s="47">
        <v>24941</v>
      </c>
      <c r="H34" s="47">
        <v>36948</v>
      </c>
      <c r="J34"/>
      <c r="K34" t="s">
        <v>63</v>
      </c>
      <c r="L34" s="109">
        <v>206410</v>
      </c>
      <c r="M34" s="109">
        <v>2948.7142857142858</v>
      </c>
    </row>
    <row r="35" spans="1:13" ht="15.75">
      <c r="A35" s="48" t="s">
        <v>33</v>
      </c>
      <c r="B35" s="49" t="s">
        <v>81</v>
      </c>
      <c r="C35" s="49" t="s">
        <v>62</v>
      </c>
      <c r="D35" s="47">
        <v>28070</v>
      </c>
      <c r="E35" s="47">
        <v>23473</v>
      </c>
      <c r="F35" s="47">
        <v>31314</v>
      </c>
      <c r="G35" s="47">
        <v>34518</v>
      </c>
      <c r="H35" s="47">
        <v>57868</v>
      </c>
      <c r="J35"/>
      <c r="K35" t="s">
        <v>64</v>
      </c>
      <c r="L35" s="109">
        <v>219766</v>
      </c>
      <c r="M35" s="109">
        <v>3139.5142857142855</v>
      </c>
    </row>
    <row r="36" spans="1:13" ht="15.75">
      <c r="A36" s="48" t="s">
        <v>33</v>
      </c>
      <c r="B36" s="49" t="s">
        <v>81</v>
      </c>
      <c r="C36" s="49" t="s">
        <v>63</v>
      </c>
      <c r="D36" s="47">
        <v>48118</v>
      </c>
      <c r="E36" s="47">
        <v>47999</v>
      </c>
      <c r="F36" s="47">
        <v>44628</v>
      </c>
      <c r="G36" s="47">
        <v>32783</v>
      </c>
      <c r="H36" s="47">
        <v>32882</v>
      </c>
      <c r="J36" t="s">
        <v>82</v>
      </c>
      <c r="K36"/>
      <c r="L36" s="109">
        <v>811350</v>
      </c>
      <c r="M36" s="109">
        <v>11590.714285714286</v>
      </c>
    </row>
    <row r="37" spans="1:13" ht="15.75">
      <c r="A37" s="48" t="s">
        <v>33</v>
      </c>
      <c r="B37" s="49" t="s">
        <v>81</v>
      </c>
      <c r="C37" s="49" t="s">
        <v>64</v>
      </c>
      <c r="D37" s="47">
        <v>34029</v>
      </c>
      <c r="E37" s="47">
        <v>46654</v>
      </c>
      <c r="F37" s="47">
        <v>43612</v>
      </c>
      <c r="G37" s="47">
        <v>44291</v>
      </c>
      <c r="H37" s="47">
        <v>51180</v>
      </c>
      <c r="J37"/>
      <c r="K37" t="s">
        <v>31</v>
      </c>
      <c r="L37" s="109">
        <v>234264</v>
      </c>
      <c r="M37" s="109">
        <v>3346.6285714285714</v>
      </c>
    </row>
    <row r="38" spans="1:13" ht="15.75">
      <c r="A38" s="48" t="s">
        <v>53</v>
      </c>
      <c r="B38" s="49" t="s">
        <v>81</v>
      </c>
      <c r="C38" s="49" t="s">
        <v>87</v>
      </c>
      <c r="D38" s="47">
        <v>22752</v>
      </c>
      <c r="E38" s="47">
        <v>24291</v>
      </c>
      <c r="F38" s="47">
        <v>34534</v>
      </c>
      <c r="G38" s="47">
        <v>27218</v>
      </c>
      <c r="H38" s="47">
        <v>57333</v>
      </c>
      <c r="J38"/>
      <c r="K38" t="s">
        <v>32</v>
      </c>
      <c r="L38" s="109">
        <v>145323</v>
      </c>
      <c r="M38" s="109">
        <v>2076.042857142857</v>
      </c>
    </row>
    <row r="39" spans="1:13" ht="15.75">
      <c r="A39" s="48" t="s">
        <v>53</v>
      </c>
      <c r="B39" s="49" t="s">
        <v>81</v>
      </c>
      <c r="C39" s="49" t="s">
        <v>88</v>
      </c>
      <c r="D39" s="47">
        <v>47706</v>
      </c>
      <c r="E39" s="47">
        <v>53216</v>
      </c>
      <c r="F39" s="47">
        <v>53634</v>
      </c>
      <c r="G39" s="47">
        <v>23448</v>
      </c>
      <c r="H39" s="47">
        <v>30531</v>
      </c>
      <c r="J39"/>
      <c r="K39" t="s">
        <v>34</v>
      </c>
      <c r="L39" s="109">
        <v>227106</v>
      </c>
      <c r="M39" s="109">
        <v>3244.3714285714286</v>
      </c>
    </row>
    <row r="40" spans="1:13" ht="15.75">
      <c r="A40" s="48" t="s">
        <v>53</v>
      </c>
      <c r="B40" s="49" t="s">
        <v>81</v>
      </c>
      <c r="C40" s="49" t="s">
        <v>89</v>
      </c>
      <c r="D40" s="47">
        <v>52442</v>
      </c>
      <c r="E40" s="47">
        <v>39808</v>
      </c>
      <c r="F40" s="47">
        <v>20201</v>
      </c>
      <c r="G40" s="47">
        <v>57563</v>
      </c>
      <c r="H40" s="47">
        <v>32874</v>
      </c>
      <c r="J40"/>
      <c r="K40" t="s">
        <v>35</v>
      </c>
      <c r="L40" s="109">
        <v>204657</v>
      </c>
      <c r="M40" s="109">
        <v>2923.6714285714284</v>
      </c>
    </row>
    <row r="41" spans="1:13" ht="15.75">
      <c r="A41" s="48" t="s">
        <v>53</v>
      </c>
      <c r="B41" s="49" t="s">
        <v>81</v>
      </c>
      <c r="C41" s="49" t="s">
        <v>90</v>
      </c>
      <c r="D41" s="47">
        <v>29756</v>
      </c>
      <c r="E41" s="47">
        <v>44729</v>
      </c>
      <c r="F41" s="47">
        <v>51938</v>
      </c>
      <c r="G41" s="47">
        <v>37870</v>
      </c>
      <c r="H41" s="47">
        <v>47688</v>
      </c>
      <c r="J41" t="s">
        <v>53</v>
      </c>
      <c r="K41"/>
      <c r="L41" s="109">
        <v>1521154</v>
      </c>
      <c r="M41" s="109">
        <v>21730.771428571428</v>
      </c>
    </row>
    <row r="42" spans="1:13" ht="15.75">
      <c r="A42" s="48" t="s">
        <v>53</v>
      </c>
      <c r="B42" s="49" t="s">
        <v>81</v>
      </c>
      <c r="C42" s="49" t="s">
        <v>91</v>
      </c>
      <c r="D42" s="47">
        <v>30389</v>
      </c>
      <c r="E42" s="47">
        <v>54353</v>
      </c>
      <c r="F42" s="47">
        <v>57763</v>
      </c>
      <c r="G42" s="47">
        <v>44642</v>
      </c>
      <c r="H42" s="47">
        <v>25108</v>
      </c>
      <c r="J42"/>
      <c r="K42" t="s">
        <v>87</v>
      </c>
      <c r="L42" s="109">
        <v>166128</v>
      </c>
      <c r="M42" s="109">
        <v>2373.2571428571428</v>
      </c>
    </row>
    <row r="43" spans="1:13" ht="15.75">
      <c r="A43" s="48" t="s">
        <v>53</v>
      </c>
      <c r="B43" s="49" t="s">
        <v>81</v>
      </c>
      <c r="C43" s="49" t="s">
        <v>92</v>
      </c>
      <c r="D43" s="47">
        <v>37014</v>
      </c>
      <c r="E43" s="47">
        <v>38284</v>
      </c>
      <c r="F43" s="47">
        <v>33299</v>
      </c>
      <c r="G43" s="47">
        <v>29985</v>
      </c>
      <c r="H43" s="47">
        <v>22102</v>
      </c>
      <c r="J43"/>
      <c r="K43" t="s">
        <v>88</v>
      </c>
      <c r="L43" s="109">
        <v>208535</v>
      </c>
      <c r="M43" s="109">
        <v>2979.0714285714284</v>
      </c>
    </row>
    <row r="44" spans="1:13" ht="15.75">
      <c r="A44" s="48" t="s">
        <v>53</v>
      </c>
      <c r="B44" s="49" t="s">
        <v>81</v>
      </c>
      <c r="C44" s="49" t="s">
        <v>93</v>
      </c>
      <c r="D44" s="47">
        <v>44883</v>
      </c>
      <c r="E44" s="47">
        <v>46202</v>
      </c>
      <c r="F44" s="47">
        <v>34773</v>
      </c>
      <c r="G44" s="47">
        <v>31438</v>
      </c>
      <c r="H44" s="47">
        <v>53508</v>
      </c>
      <c r="J44"/>
      <c r="K44" t="s">
        <v>89</v>
      </c>
      <c r="L44" s="109">
        <v>202888</v>
      </c>
      <c r="M44" s="109">
        <v>2898.4</v>
      </c>
    </row>
    <row r="45" spans="1:13" ht="15.75">
      <c r="A45" s="50" t="s">
        <v>53</v>
      </c>
      <c r="B45" s="51" t="s">
        <v>81</v>
      </c>
      <c r="C45" s="51" t="s">
        <v>94</v>
      </c>
      <c r="D45" s="47">
        <v>31839</v>
      </c>
      <c r="E45" s="47">
        <v>38956</v>
      </c>
      <c r="F45" s="47">
        <v>29297</v>
      </c>
      <c r="G45" s="47">
        <v>22186</v>
      </c>
      <c r="H45" s="47">
        <v>25601</v>
      </c>
      <c r="J45"/>
      <c r="K45" t="s">
        <v>90</v>
      </c>
      <c r="L45" s="109">
        <v>211981</v>
      </c>
      <c r="M45" s="109">
        <v>3028.3</v>
      </c>
    </row>
    <row r="46" spans="1:13" ht="15.75">
      <c r="A46" s="32"/>
      <c r="B46" s="32"/>
      <c r="C46" s="32"/>
      <c r="D46" s="32"/>
      <c r="E46" s="32"/>
      <c r="F46" s="32"/>
      <c r="G46" s="32"/>
      <c r="H46" s="32"/>
      <c r="J46"/>
      <c r="K46" t="s">
        <v>91</v>
      </c>
      <c r="L46" s="109">
        <v>212255</v>
      </c>
      <c r="M46" s="109">
        <v>3032.2142857142858</v>
      </c>
    </row>
    <row r="47" spans="1:13" ht="15.75">
      <c r="A47" s="32"/>
      <c r="B47" s="32"/>
      <c r="C47" s="32"/>
      <c r="D47" s="32"/>
      <c r="E47" s="32"/>
      <c r="F47" s="32"/>
      <c r="G47" s="32"/>
      <c r="H47" s="32"/>
      <c r="J47"/>
      <c r="K47" t="s">
        <v>92</v>
      </c>
      <c r="L47" s="109">
        <v>160684</v>
      </c>
      <c r="M47" s="109">
        <v>2295.4857142857145</v>
      </c>
    </row>
    <row r="48" spans="1:13" ht="15.75">
      <c r="A48" s="32"/>
      <c r="B48" s="32"/>
      <c r="C48" s="32"/>
      <c r="D48" s="32"/>
      <c r="E48" s="32"/>
      <c r="F48" s="32"/>
      <c r="G48" s="32"/>
      <c r="H48" s="32"/>
      <c r="J48"/>
      <c r="K48" t="s">
        <v>93</v>
      </c>
      <c r="L48" s="109">
        <v>210804</v>
      </c>
      <c r="M48" s="109">
        <v>3011.4857142857145</v>
      </c>
    </row>
    <row r="49" spans="1:13" ht="15.75">
      <c r="A49" s="32"/>
      <c r="B49" s="32"/>
      <c r="C49" s="32"/>
      <c r="D49" s="32"/>
      <c r="E49" s="32"/>
      <c r="F49" s="32"/>
      <c r="G49" s="32"/>
      <c r="H49" s="32"/>
      <c r="J49"/>
      <c r="K49" t="s">
        <v>94</v>
      </c>
      <c r="L49" s="109">
        <v>147879</v>
      </c>
      <c r="M49" s="109">
        <v>2112.5571428571429</v>
      </c>
    </row>
    <row r="50" spans="1:13" ht="15.75">
      <c r="A50" s="32"/>
      <c r="B50" s="32"/>
      <c r="C50" s="32"/>
      <c r="D50" s="32"/>
      <c r="E50" s="32"/>
      <c r="F50" s="32"/>
      <c r="G50" s="32"/>
      <c r="H50" s="32"/>
      <c r="J50" t="s">
        <v>84</v>
      </c>
      <c r="K50"/>
      <c r="L50" s="109">
        <v>609798</v>
      </c>
      <c r="M50" s="109">
        <v>8711.4</v>
      </c>
    </row>
    <row r="51" spans="1:13" ht="15.75">
      <c r="A51" s="32"/>
      <c r="B51" s="32"/>
      <c r="C51" s="32"/>
      <c r="D51" s="32"/>
      <c r="E51" s="32"/>
      <c r="F51" s="32"/>
      <c r="G51" s="32"/>
      <c r="H51" s="32"/>
      <c r="J51"/>
      <c r="K51" t="s">
        <v>36</v>
      </c>
      <c r="L51" s="109">
        <v>180049</v>
      </c>
      <c r="M51" s="109">
        <v>2572.1285714285714</v>
      </c>
    </row>
    <row r="52" spans="1:13">
      <c r="J52"/>
      <c r="K52" t="s">
        <v>37</v>
      </c>
      <c r="L52" s="109">
        <v>226166</v>
      </c>
      <c r="M52" s="109">
        <v>3230.9428571428571</v>
      </c>
    </row>
    <row r="53" spans="1:13">
      <c r="J53"/>
      <c r="K53" t="s">
        <v>38</v>
      </c>
      <c r="L53" s="109">
        <v>203583</v>
      </c>
      <c r="M53" s="109">
        <v>2908.3285714285716</v>
      </c>
    </row>
    <row r="54" spans="1:13">
      <c r="J54" t="s">
        <v>112</v>
      </c>
      <c r="K54"/>
      <c r="L54" s="109">
        <v>7870929</v>
      </c>
      <c r="M54" s="109">
        <v>112441.84285714285</v>
      </c>
    </row>
  </sheetData>
  <phoneticPr fontId="19" type="noConversion"/>
  <pageMargins left="0.75" right="0.75" top="1" bottom="1" header="0.5" footer="0.5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ED5B-4A3B-324D-88E7-1A68FDFBC80C}">
  <dimension ref="A1:K45"/>
  <sheetViews>
    <sheetView showGridLines="0" workbookViewId="0">
      <pane ySplit="8" topLeftCell="A9" activePane="bottomLeft" state="frozen"/>
      <selection pane="bottomLeft" activeCell="H25" sqref="H25"/>
    </sheetView>
  </sheetViews>
  <sheetFormatPr defaultColWidth="9.140625" defaultRowHeight="12.75"/>
  <cols>
    <col min="1" max="1" width="19.85546875" style="63" customWidth="1"/>
    <col min="2" max="2" width="15" style="63" bestFit="1" customWidth="1"/>
    <col min="3" max="3" width="17.5703125" style="63" bestFit="1" customWidth="1"/>
    <col min="4" max="4" width="14.42578125" style="63" customWidth="1"/>
    <col min="5" max="5" width="30.28515625" style="63" bestFit="1" customWidth="1"/>
    <col min="6" max="6" width="17.42578125" style="63" customWidth="1"/>
    <col min="7" max="16384" width="9.140625" style="63"/>
  </cols>
  <sheetData>
    <row r="1" spans="1:11" s="1" customFormat="1" ht="18.75">
      <c r="A1" s="24" t="s">
        <v>106</v>
      </c>
      <c r="B1" s="5"/>
      <c r="C1" s="5"/>
      <c r="D1" s="5"/>
      <c r="E1" s="5"/>
      <c r="F1" s="40"/>
      <c r="G1" s="40"/>
      <c r="H1" s="40"/>
    </row>
    <row r="2" spans="1:11" s="30" customFormat="1" ht="6" customHeight="1">
      <c r="A2" s="29"/>
      <c r="B2" s="37"/>
      <c r="C2" s="37"/>
      <c r="D2" s="37"/>
      <c r="E2" s="37"/>
      <c r="F2" s="42"/>
      <c r="G2" s="42"/>
      <c r="H2" s="42"/>
    </row>
    <row r="3" spans="1:11" s="2" customFormat="1" ht="18.75">
      <c r="A3" s="52" t="s">
        <v>119</v>
      </c>
      <c r="B3" s="52"/>
      <c r="C3" s="52"/>
      <c r="D3" s="52"/>
      <c r="E3" s="52"/>
      <c r="F3" s="32"/>
      <c r="G3" s="32"/>
      <c r="H3" s="32"/>
    </row>
    <row r="4" spans="1:11" s="2" customFormat="1" ht="18.75">
      <c r="A4" s="67" t="s">
        <v>113</v>
      </c>
      <c r="B4" s="52"/>
      <c r="C4" s="52"/>
      <c r="D4" s="52"/>
      <c r="E4" s="52"/>
      <c r="F4" s="32"/>
      <c r="G4" s="32"/>
      <c r="H4" s="32"/>
    </row>
    <row r="5" spans="1:11" ht="18.75">
      <c r="A5" s="68" t="s">
        <v>120</v>
      </c>
      <c r="B5" s="69"/>
      <c r="C5" s="68"/>
      <c r="D5" s="68"/>
      <c r="E5" s="68"/>
      <c r="F5" s="70"/>
      <c r="G5" s="70"/>
      <c r="H5" s="70"/>
    </row>
    <row r="6" spans="1:11" ht="18.75">
      <c r="A6" s="68" t="s">
        <v>121</v>
      </c>
      <c r="B6" s="69"/>
      <c r="C6" s="68"/>
      <c r="D6" s="68"/>
      <c r="E6" s="68"/>
      <c r="F6" s="70"/>
      <c r="G6" s="70"/>
      <c r="H6" s="70"/>
    </row>
    <row r="7" spans="1:11" ht="16.5" thickBot="1">
      <c r="A7" s="71"/>
      <c r="B7" s="71"/>
      <c r="C7" s="70"/>
      <c r="D7" s="70"/>
      <c r="E7" s="70"/>
      <c r="F7" s="70"/>
      <c r="G7" s="70"/>
      <c r="H7" s="70"/>
    </row>
    <row r="8" spans="1:11" s="64" customFormat="1" ht="63.75" thickBot="1">
      <c r="A8" s="72" t="s">
        <v>30</v>
      </c>
      <c r="B8" s="73" t="s">
        <v>29</v>
      </c>
      <c r="C8" s="73" t="s">
        <v>107</v>
      </c>
      <c r="D8" s="73" t="s">
        <v>108</v>
      </c>
      <c r="E8" s="73" t="s">
        <v>118</v>
      </c>
      <c r="F8" s="73" t="s">
        <v>75</v>
      </c>
      <c r="G8" s="74"/>
      <c r="H8" s="74"/>
    </row>
    <row r="9" spans="1:11" ht="15.75">
      <c r="A9" s="75" t="s">
        <v>35</v>
      </c>
      <c r="B9" s="75" t="s">
        <v>82</v>
      </c>
      <c r="C9" s="76">
        <v>4038916</v>
      </c>
      <c r="D9" s="102">
        <f>C9/SUM($C$9:$C$26)</f>
        <v>4.5286628553870327E-2</v>
      </c>
      <c r="E9" s="77" t="s">
        <v>110</v>
      </c>
      <c r="F9" s="77" t="str">
        <f>INDEX(Таблица2[Менеджер],MATCH(A9:A26,Таблица2[Магазин],0))</f>
        <v>Толстой</v>
      </c>
      <c r="G9" s="70"/>
      <c r="H9" s="70"/>
    </row>
    <row r="10" spans="1:11" ht="15.75">
      <c r="A10" s="78" t="s">
        <v>43</v>
      </c>
      <c r="B10" s="78" t="s">
        <v>83</v>
      </c>
      <c r="C10" s="79">
        <v>4405623</v>
      </c>
      <c r="D10" s="102">
        <f t="shared" ref="D10:D26" si="0">C10/SUM($C$9:$C$26)</f>
        <v>4.9398356477180473E-2</v>
      </c>
      <c r="E10" s="80" t="str">
        <f>A10&amp;" "&amp;"("&amp;B10&amp;")"</f>
        <v>Магазин 12 (Владимир)</v>
      </c>
      <c r="F10" s="80" t="str">
        <f>INDEX(Таблица2[Менеджер],MATCH(A10:A27,Таблица2[Магазин],0))</f>
        <v>Лермонтов</v>
      </c>
      <c r="G10" s="70"/>
      <c r="H10" s="70"/>
    </row>
    <row r="11" spans="1:11" ht="15.75">
      <c r="A11" s="78" t="s">
        <v>36</v>
      </c>
      <c r="B11" s="78" t="s">
        <v>84</v>
      </c>
      <c r="C11" s="79">
        <v>5772510</v>
      </c>
      <c r="D11" s="102">
        <f t="shared" si="0"/>
        <v>6.4724672707603223E-2</v>
      </c>
      <c r="E11" s="80" t="str">
        <f t="shared" ref="E11:E26" si="1">A11&amp;" "&amp;"("&amp;B11&amp;")"</f>
        <v>Магазин 5 (Санкт-Петербург)</v>
      </c>
      <c r="F11" s="80" t="str">
        <f>INDEX(Таблица2[Менеджер],MATCH(A11:A28,Таблица2[Магазин],0))</f>
        <v>Толстой</v>
      </c>
      <c r="G11" s="70"/>
      <c r="H11" s="70"/>
      <c r="K11"/>
    </row>
    <row r="12" spans="1:11" ht="15.75">
      <c r="A12" s="78" t="s">
        <v>41</v>
      </c>
      <c r="B12" s="78" t="s">
        <v>83</v>
      </c>
      <c r="C12" s="79">
        <v>5458436</v>
      </c>
      <c r="D12" s="102">
        <f t="shared" si="0"/>
        <v>6.1203095983445491E-2</v>
      </c>
      <c r="E12" s="80" t="str">
        <f t="shared" si="1"/>
        <v>Магазин 10 (Владимир)</v>
      </c>
      <c r="F12" s="80" t="str">
        <f>INDEX(Таблица2[Менеджер],MATCH(A12:A29,Таблица2[Магазин],0))</f>
        <v>Лермонтов</v>
      </c>
      <c r="G12" s="70"/>
      <c r="H12" s="70"/>
      <c r="K12"/>
    </row>
    <row r="13" spans="1:11" ht="15.75">
      <c r="A13" s="78" t="s">
        <v>32</v>
      </c>
      <c r="B13" s="78" t="s">
        <v>82</v>
      </c>
      <c r="C13" s="79">
        <v>5283665</v>
      </c>
      <c r="D13" s="102">
        <f t="shared" si="0"/>
        <v>5.924346390419738E-2</v>
      </c>
      <c r="E13" s="80" t="str">
        <f t="shared" si="1"/>
        <v>Магазин 2 (Москва)</v>
      </c>
      <c r="F13" s="80" t="str">
        <f>INDEX(Таблица2[Менеджер],MATCH(A13:A30,Таблица2[Магазин],0))</f>
        <v>Толстой</v>
      </c>
      <c r="G13" s="70"/>
      <c r="H13" s="70"/>
      <c r="K13"/>
    </row>
    <row r="14" spans="1:11" ht="15.75">
      <c r="A14" s="78" t="s">
        <v>34</v>
      </c>
      <c r="B14" s="78" t="s">
        <v>82</v>
      </c>
      <c r="C14" s="79">
        <v>4500088</v>
      </c>
      <c r="D14" s="102">
        <f t="shared" si="0"/>
        <v>5.0457551906434604E-2</v>
      </c>
      <c r="E14" s="80" t="str">
        <f t="shared" si="1"/>
        <v>Магазин 3 (Москва)</v>
      </c>
      <c r="F14" s="80" t="str">
        <f>INDEX(Таблица2[Менеджер],MATCH(A14:A31,Таблица2[Магазин],0))</f>
        <v>Толстой</v>
      </c>
      <c r="G14" s="70"/>
      <c r="H14" s="70"/>
      <c r="K14"/>
    </row>
    <row r="15" spans="1:11" ht="15.75">
      <c r="A15" s="78" t="s">
        <v>31</v>
      </c>
      <c r="B15" s="78" t="s">
        <v>82</v>
      </c>
      <c r="C15" s="81">
        <v>5576782</v>
      </c>
      <c r="D15" s="102">
        <f t="shared" si="0"/>
        <v>6.2530058797932428E-2</v>
      </c>
      <c r="E15" s="80" t="str">
        <f t="shared" si="1"/>
        <v>Магазин 1 (Москва)</v>
      </c>
      <c r="F15" s="80" t="str">
        <f>INDEX(Таблица2[Менеджер],MATCH(A15:A32,Таблица2[Магазин],0))</f>
        <v>Толстой</v>
      </c>
      <c r="G15" s="70"/>
      <c r="H15" s="70"/>
      <c r="K15"/>
    </row>
    <row r="16" spans="1:11" ht="15.75">
      <c r="A16" s="78" t="s">
        <v>40</v>
      </c>
      <c r="B16" s="78" t="s">
        <v>83</v>
      </c>
      <c r="C16" s="79">
        <v>4884473</v>
      </c>
      <c r="D16" s="102">
        <f t="shared" si="0"/>
        <v>5.47674956429915E-2</v>
      </c>
      <c r="E16" s="80" t="str">
        <f t="shared" si="1"/>
        <v>Магазин 9 (Владимир)</v>
      </c>
      <c r="F16" s="80" t="str">
        <f>INDEX(Таблица2[Менеджер],MATCH(A16:A33,Таблица2[Магазин],0))</f>
        <v>Лермонтов</v>
      </c>
      <c r="G16" s="70"/>
      <c r="H16" s="70"/>
      <c r="K16"/>
    </row>
    <row r="17" spans="1:11" ht="15.75">
      <c r="A17" s="78" t="s">
        <v>46</v>
      </c>
      <c r="B17" s="78" t="s">
        <v>85</v>
      </c>
      <c r="C17" s="79">
        <v>4160287</v>
      </c>
      <c r="D17" s="102">
        <f t="shared" si="0"/>
        <v>4.6647509392741898E-2</v>
      </c>
      <c r="E17" s="80" t="str">
        <f t="shared" si="1"/>
        <v>Магазин 15 (Казань)</v>
      </c>
      <c r="F17" s="80" t="str">
        <f>INDEX(Таблица2[Менеджер],MATCH(A17:A34,Таблица2[Магазин],0))</f>
        <v>Пушкин</v>
      </c>
      <c r="G17" s="70"/>
      <c r="H17" s="70"/>
      <c r="K17"/>
    </row>
    <row r="18" spans="1:11" ht="15.75">
      <c r="A18" s="78" t="s">
        <v>37</v>
      </c>
      <c r="B18" s="78" t="s">
        <v>84</v>
      </c>
      <c r="C18" s="79">
        <v>4367702</v>
      </c>
      <c r="D18" s="102">
        <f t="shared" si="0"/>
        <v>4.8973164608522815E-2</v>
      </c>
      <c r="E18" s="80" t="str">
        <f t="shared" si="1"/>
        <v>Магазин 6 (Санкт-Петербург)</v>
      </c>
      <c r="F18" s="80" t="str">
        <f>INDEX(Таблица2[Менеджер],MATCH(A18:A35,Таблица2[Магазин],0))</f>
        <v>Толстой</v>
      </c>
      <c r="G18" s="70"/>
      <c r="H18" s="70"/>
      <c r="K18"/>
    </row>
    <row r="19" spans="1:11" ht="15.75">
      <c r="A19" s="78" t="s">
        <v>39</v>
      </c>
      <c r="B19" s="78" t="s">
        <v>83</v>
      </c>
      <c r="C19" s="79">
        <v>5572559</v>
      </c>
      <c r="D19" s="102">
        <f t="shared" si="0"/>
        <v>6.2482708114634487E-2</v>
      </c>
      <c r="E19" s="80" t="str">
        <f t="shared" si="1"/>
        <v>Магазин 8 (Владимир)</v>
      </c>
      <c r="F19" s="80" t="str">
        <f>INDEX(Таблица2[Менеджер],MATCH(A19:A36,Таблица2[Магазин],0))</f>
        <v>Лермонтов</v>
      </c>
      <c r="G19" s="70"/>
      <c r="H19" s="70"/>
      <c r="K19"/>
    </row>
    <row r="20" spans="1:11" ht="15.75">
      <c r="A20" s="78" t="s">
        <v>48</v>
      </c>
      <c r="B20" s="78" t="s">
        <v>85</v>
      </c>
      <c r="C20" s="79">
        <v>5075483</v>
      </c>
      <c r="D20" s="102">
        <f t="shared" si="0"/>
        <v>5.6909208647192323E-2</v>
      </c>
      <c r="E20" s="80" t="str">
        <f t="shared" si="1"/>
        <v>Магазин 17 (Казань)</v>
      </c>
      <c r="F20" s="80" t="str">
        <f>INDEX(Таблица2[Менеджер],MATCH(A20:A37,Таблица2[Магазин],0))</f>
        <v>Пушкин</v>
      </c>
      <c r="G20" s="70"/>
      <c r="H20" s="70"/>
      <c r="K20"/>
    </row>
    <row r="21" spans="1:11" ht="15.75">
      <c r="A21" s="78" t="s">
        <v>38</v>
      </c>
      <c r="B21" s="78" t="s">
        <v>84</v>
      </c>
      <c r="C21" s="79">
        <v>5936030</v>
      </c>
      <c r="D21" s="102">
        <f t="shared" si="0"/>
        <v>6.6558152161280623E-2</v>
      </c>
      <c r="E21" s="80" t="str">
        <f t="shared" si="1"/>
        <v>Магазин 7 (Санкт-Петербург)</v>
      </c>
      <c r="F21" s="80" t="str">
        <f>INDEX(Таблица2[Менеджер],MATCH(A21:A38,Таблица2[Магазин],0))</f>
        <v>Толстой</v>
      </c>
      <c r="G21" s="70"/>
      <c r="H21" s="70"/>
      <c r="K21"/>
    </row>
    <row r="22" spans="1:11" ht="15.75">
      <c r="A22" s="78" t="s">
        <v>52</v>
      </c>
      <c r="B22" s="78" t="s">
        <v>86</v>
      </c>
      <c r="C22" s="79">
        <v>5125263</v>
      </c>
      <c r="D22" s="102">
        <f t="shared" si="0"/>
        <v>5.746737038400776E-2</v>
      </c>
      <c r="E22" s="80" t="str">
        <f t="shared" si="1"/>
        <v>Магазин 21 (Дмитров)</v>
      </c>
      <c r="F22" s="80" t="str">
        <f>INDEX(Таблица2[Менеджер],MATCH(A22:A39,Таблица2[Магазин],0))</f>
        <v>Маяковский</v>
      </c>
      <c r="G22" s="70"/>
      <c r="H22" s="70"/>
      <c r="K22"/>
    </row>
    <row r="23" spans="1:11" ht="15.75">
      <c r="A23" s="78" t="s">
        <v>49</v>
      </c>
      <c r="B23" s="78" t="s">
        <v>85</v>
      </c>
      <c r="C23" s="79">
        <v>4503312</v>
      </c>
      <c r="D23" s="102">
        <f t="shared" si="0"/>
        <v>5.0493701232258083E-2</v>
      </c>
      <c r="E23" s="80" t="str">
        <f t="shared" si="1"/>
        <v>Магазин 18 (Казань)</v>
      </c>
      <c r="F23" s="80" t="str">
        <f>INDEX(Таблица2[Менеджер],MATCH(A23:A40,Таблица2[Магазин],0))</f>
        <v>Пушкин</v>
      </c>
      <c r="G23" s="70"/>
      <c r="H23" s="70"/>
      <c r="K23"/>
    </row>
    <row r="24" spans="1:11" ht="15.75">
      <c r="A24" s="78" t="s">
        <v>58</v>
      </c>
      <c r="B24" s="78" t="s">
        <v>33</v>
      </c>
      <c r="C24" s="79">
        <v>5735695</v>
      </c>
      <c r="D24" s="102">
        <f t="shared" si="0"/>
        <v>6.4311881941414795E-2</v>
      </c>
      <c r="E24" s="80" t="str">
        <f t="shared" si="1"/>
        <v>Магазин 26 (Липецк)</v>
      </c>
      <c r="F24" s="80" t="str">
        <f>INDEX(Таблица2[Менеджер],MATCH(A24:A41,Таблица2[Магазин],0))</f>
        <v>Носов</v>
      </c>
      <c r="G24" s="70"/>
      <c r="H24" s="70"/>
      <c r="K24"/>
    </row>
    <row r="25" spans="1:11" ht="15.75">
      <c r="A25" s="78" t="s">
        <v>56</v>
      </c>
      <c r="B25" s="78" t="s">
        <v>33</v>
      </c>
      <c r="C25" s="79">
        <v>4305889</v>
      </c>
      <c r="D25" s="102">
        <f t="shared" si="0"/>
        <v>4.8280082016361851E-2</v>
      </c>
      <c r="E25" s="80" t="str">
        <f t="shared" si="1"/>
        <v>Магазин 24 (Липецк)</v>
      </c>
      <c r="F25" s="80" t="str">
        <f>INDEX(Таблица2[Менеджер],MATCH(A25:A42,Таблица2[Магазин],0))</f>
        <v>Носов</v>
      </c>
      <c r="G25" s="70"/>
      <c r="H25" s="70"/>
      <c r="K25"/>
    </row>
    <row r="26" spans="1:11" ht="16.5" thickBot="1">
      <c r="A26" s="82" t="s">
        <v>50</v>
      </c>
      <c r="B26" s="82" t="s">
        <v>85</v>
      </c>
      <c r="C26" s="83">
        <v>4482906</v>
      </c>
      <c r="D26" s="103">
        <f t="shared" si="0"/>
        <v>5.0264897527929925E-2</v>
      </c>
      <c r="E26" s="84" t="str">
        <f t="shared" si="1"/>
        <v>Магазин 19 (Казань)</v>
      </c>
      <c r="F26" s="84" t="str">
        <f>INDEX(Таблица2[Менеджер],MATCH(A26:A43,Таблица2[Магазин],0))</f>
        <v>Пушкин</v>
      </c>
      <c r="G26" s="70"/>
      <c r="H26" s="70"/>
      <c r="K26"/>
    </row>
    <row r="27" spans="1:11" s="65" customFormat="1" ht="16.5" thickBot="1">
      <c r="A27" s="85"/>
      <c r="B27" s="85"/>
      <c r="C27" s="86"/>
      <c r="D27" s="87"/>
      <c r="E27" s="85"/>
      <c r="F27" s="85"/>
      <c r="G27" s="85"/>
      <c r="H27" s="85"/>
      <c r="K27" s="66"/>
    </row>
    <row r="28" spans="1:11" ht="15.75">
      <c r="A28" s="88" t="s">
        <v>111</v>
      </c>
      <c r="B28" s="105" t="s">
        <v>82</v>
      </c>
      <c r="C28" s="104">
        <f>SUMIFS($C$9:$C$26,$B$9:$B$26,B28)</f>
        <v>19399451</v>
      </c>
      <c r="D28" s="70"/>
      <c r="E28" s="70"/>
      <c r="F28" s="70"/>
      <c r="G28" s="70"/>
      <c r="H28" s="70"/>
      <c r="K28"/>
    </row>
    <row r="29" spans="1:11" ht="15.75">
      <c r="A29" s="89"/>
      <c r="B29" s="78" t="s">
        <v>85</v>
      </c>
      <c r="C29" s="107">
        <f t="shared" ref="C29:C35" si="2">SUMIFS($C$9:$C$26,$B$9:$B$26,B29)</f>
        <v>18221988</v>
      </c>
      <c r="D29" s="70"/>
      <c r="E29" s="70"/>
      <c r="F29" s="70"/>
      <c r="G29" s="70"/>
      <c r="H29" s="70"/>
      <c r="K29"/>
    </row>
    <row r="30" spans="1:11" ht="15.75">
      <c r="A30" s="89"/>
      <c r="B30" s="78" t="s">
        <v>86</v>
      </c>
      <c r="C30" s="107">
        <f t="shared" si="2"/>
        <v>5125263</v>
      </c>
      <c r="D30" s="70"/>
      <c r="E30" s="70"/>
      <c r="F30" s="70"/>
      <c r="G30" s="70"/>
      <c r="H30" s="70"/>
      <c r="K30"/>
    </row>
    <row r="31" spans="1:11" ht="15.75">
      <c r="A31" s="89"/>
      <c r="B31" s="78" t="s">
        <v>33</v>
      </c>
      <c r="C31" s="107">
        <f t="shared" si="2"/>
        <v>10041584</v>
      </c>
      <c r="D31" s="70"/>
      <c r="E31" s="70"/>
      <c r="F31" s="70"/>
      <c r="G31" s="70"/>
      <c r="H31" s="70"/>
    </row>
    <row r="32" spans="1:11" ht="15.75">
      <c r="A32" s="89"/>
      <c r="B32" s="78" t="s">
        <v>53</v>
      </c>
      <c r="C32" s="107">
        <f t="shared" si="2"/>
        <v>0</v>
      </c>
      <c r="D32" s="70"/>
      <c r="E32" s="70"/>
      <c r="F32" s="70"/>
      <c r="G32" s="70"/>
      <c r="H32" s="70"/>
    </row>
    <row r="33" spans="1:8" ht="15.75">
      <c r="A33" s="89"/>
      <c r="B33" s="78" t="s">
        <v>84</v>
      </c>
      <c r="C33" s="107">
        <f t="shared" si="2"/>
        <v>16076242</v>
      </c>
      <c r="D33" s="70"/>
      <c r="E33" s="70"/>
      <c r="F33" s="70"/>
      <c r="G33" s="70"/>
      <c r="H33" s="70"/>
    </row>
    <row r="34" spans="1:8" ht="15.75">
      <c r="A34" s="89"/>
      <c r="B34" s="78" t="s">
        <v>83</v>
      </c>
      <c r="C34" s="107">
        <f t="shared" si="2"/>
        <v>20321091</v>
      </c>
      <c r="D34" s="70"/>
      <c r="E34" s="70"/>
      <c r="F34" s="70"/>
      <c r="G34" s="70"/>
      <c r="H34" s="70"/>
    </row>
    <row r="35" spans="1:8" ht="16.5" thickBot="1">
      <c r="A35" s="90"/>
      <c r="B35" s="90" t="s">
        <v>109</v>
      </c>
      <c r="C35" s="108">
        <f t="shared" si="2"/>
        <v>0</v>
      </c>
      <c r="D35" s="70"/>
      <c r="E35" s="70"/>
      <c r="F35" s="70"/>
      <c r="G35" s="70"/>
      <c r="H35" s="70"/>
    </row>
    <row r="36" spans="1:8" ht="16.5" thickBot="1">
      <c r="A36" s="91" t="s">
        <v>112</v>
      </c>
      <c r="B36" s="92"/>
      <c r="C36" s="106">
        <f>SUM(C28:C35)</f>
        <v>89185619</v>
      </c>
      <c r="D36" s="70"/>
      <c r="E36" s="70"/>
      <c r="F36" s="70"/>
      <c r="G36" s="70"/>
      <c r="H36" s="70"/>
    </row>
    <row r="37" spans="1:8" ht="15.75">
      <c r="A37" s="70"/>
      <c r="B37" s="70"/>
      <c r="C37" s="70"/>
      <c r="D37" s="70"/>
      <c r="E37" s="70"/>
      <c r="F37" s="70"/>
      <c r="G37" s="70"/>
      <c r="H37" s="70"/>
    </row>
    <row r="38" spans="1:8" ht="15.75">
      <c r="A38" s="70"/>
      <c r="B38" s="70"/>
      <c r="C38" s="70"/>
      <c r="D38" s="70"/>
      <c r="E38" s="70"/>
      <c r="F38" s="70"/>
      <c r="G38" s="70"/>
      <c r="H38" s="70"/>
    </row>
    <row r="39" spans="1:8" ht="15.75">
      <c r="A39" s="70"/>
      <c r="B39" s="70"/>
      <c r="C39" s="70"/>
      <c r="D39" s="70"/>
      <c r="E39" s="70"/>
      <c r="F39" s="70"/>
      <c r="G39" s="70"/>
      <c r="H39" s="70"/>
    </row>
    <row r="40" spans="1:8" ht="15.75">
      <c r="A40" s="70"/>
      <c r="B40" s="70"/>
      <c r="C40" s="70"/>
      <c r="D40" s="70"/>
      <c r="E40" s="70"/>
      <c r="F40" s="70"/>
      <c r="G40" s="70"/>
      <c r="H40" s="70"/>
    </row>
    <row r="41" spans="1:8" ht="15.75">
      <c r="A41" s="70"/>
      <c r="B41" s="70"/>
      <c r="C41" s="70"/>
      <c r="D41" s="70"/>
      <c r="E41" s="70"/>
      <c r="F41" s="70"/>
      <c r="G41" s="70"/>
      <c r="H41" s="70"/>
    </row>
    <row r="42" spans="1:8" ht="15.75">
      <c r="A42" s="70"/>
      <c r="B42" s="70"/>
      <c r="C42" s="70"/>
      <c r="D42" s="70"/>
      <c r="E42" s="70"/>
      <c r="F42" s="70"/>
      <c r="G42" s="70"/>
      <c r="H42" s="70"/>
    </row>
    <row r="43" spans="1:8" ht="15.75">
      <c r="A43" s="70"/>
      <c r="B43" s="70"/>
      <c r="C43" s="70"/>
      <c r="D43" s="70"/>
      <c r="E43" s="70"/>
      <c r="F43" s="70"/>
      <c r="G43" s="70"/>
      <c r="H43" s="70"/>
    </row>
    <row r="44" spans="1:8" ht="15.75">
      <c r="A44" s="70"/>
      <c r="B44" s="70"/>
      <c r="C44" s="70"/>
      <c r="D44" s="70"/>
      <c r="E44" s="70"/>
      <c r="F44" s="70"/>
      <c r="G44" s="70"/>
      <c r="H44" s="70"/>
    </row>
    <row r="45" spans="1:8" ht="15.75">
      <c r="A45" s="70"/>
      <c r="B45" s="70"/>
      <c r="C45" s="70"/>
      <c r="D45" s="70"/>
      <c r="E45" s="70"/>
      <c r="F45" s="70"/>
      <c r="G45" s="70"/>
      <c r="H45" s="70"/>
    </row>
  </sheetData>
  <pageMargins left="0.75" right="0.75" top="1" bottom="1" header="0.5" footer="0.5"/>
  <pageSetup paperSize="9" orientation="portrait" horizontalDpi="204" verticalDpi="196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Задания</vt:lpstr>
      <vt:lpstr>Задания 1-3</vt:lpstr>
      <vt:lpstr>Лист1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ML</dc:creator>
  <cp:lastModifiedBy>Alan</cp:lastModifiedBy>
  <dcterms:created xsi:type="dcterms:W3CDTF">2020-05-19T12:40:44Z</dcterms:created>
  <dcterms:modified xsi:type="dcterms:W3CDTF">2023-03-15T19:45:25Z</dcterms:modified>
</cp:coreProperties>
</file>