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0" yWindow="20" windowWidth="14100" windowHeight="160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8" i="1"/>
  <c r="G10" i="1"/>
  <c r="G11" i="1"/>
  <c r="G12" i="1"/>
  <c r="G13" i="1"/>
  <c r="G7" i="1"/>
  <c r="G5" i="1"/>
  <c r="G9" i="1"/>
</calcChain>
</file>

<file path=xl/sharedStrings.xml><?xml version="1.0" encoding="utf-8"?>
<sst xmlns="http://schemas.openxmlformats.org/spreadsheetml/2006/main" count="40" uniqueCount="24">
  <si>
    <t>Base</t>
  </si>
  <si>
    <t>Effector</t>
  </si>
  <si>
    <t>thigh</t>
  </si>
  <si>
    <t>shin</t>
  </si>
  <si>
    <t>x'</t>
  </si>
  <si>
    <t>y'</t>
  </si>
  <si>
    <t>z'</t>
  </si>
  <si>
    <t>x</t>
  </si>
  <si>
    <t>y</t>
  </si>
  <si>
    <t>z</t>
  </si>
  <si>
    <t>c</t>
  </si>
  <si>
    <t>a</t>
  </si>
  <si>
    <t>α</t>
  </si>
  <si>
    <t>β</t>
  </si>
  <si>
    <t>degrees</t>
  </si>
  <si>
    <t>cm</t>
  </si>
  <si>
    <t>WARNING: arguments to Excel's ATAN2 function are reversed from normal convention!</t>
  </si>
  <si>
    <t>φ</t>
  </si>
  <si>
    <t>Go To Coordinates:</t>
  </si>
  <si>
    <t>Delta Bot Leg Design Data:</t>
  </si>
  <si>
    <t>Results:</t>
  </si>
  <si>
    <t>gripper</t>
  </si>
  <si>
    <t>Angle</t>
  </si>
  <si>
    <t>ServoAngle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</si>
</sst>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4" xfId="0" applyFont="1" applyBorder="1"/>
    <xf numFmtId="0" fontId="1" fillId="0" borderId="6" xfId="0" applyFont="1" applyBorder="1"/>
    <xf numFmtId="2" fontId="0" fillId="0" borderId="0" xfId="0" applyNumberFormat="1" applyBorder="1"/>
    <xf numFmtId="2" fontId="0" fillId="0" borderId="2" xfId="0" applyNumberFormat="1" applyBorder="1"/>
    <xf numFmtId="2" fontId="0" fillId="2" borderId="7" xfId="0" applyNumberFormat="1" applyFill="1" applyBorder="1"/>
    <xf numFmtId="0" fontId="1" fillId="0" borderId="4" xfId="0" applyFont="1" applyFill="1" applyBorder="1"/>
    <xf numFmtId="0" fontId="0" fillId="0" borderId="0" xfId="0" applyFill="1" applyBorder="1"/>
    <xf numFmtId="0" fontId="0" fillId="0" borderId="5" xfId="0" applyFill="1" applyBorder="1"/>
    <xf numFmtId="0" fontId="1" fillId="0" borderId="6" xfId="0" applyFont="1" applyFill="1" applyBorder="1"/>
    <xf numFmtId="2" fontId="0" fillId="0" borderId="0" xfId="0" applyNumberForma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"/>
  <sheetViews>
    <sheetView tabSelected="1" zoomScale="125" zoomScaleNormal="125" zoomScalePageLayoutView="125" workbookViewId="0">
      <selection activeCell="C6" sqref="C6"/>
    </sheetView>
  </sheetViews>
  <sheetFormatPr baseColWidth="10" defaultColWidth="8.83203125" defaultRowHeight="14" x14ac:dyDescent="0"/>
  <cols>
    <col min="6" max="6" width="9.83203125" bestFit="1" customWidth="1"/>
    <col min="7" max="7" width="12" bestFit="1" customWidth="1"/>
  </cols>
  <sheetData>
    <row r="1" spans="2:8">
      <c r="B1" t="s">
        <v>16</v>
      </c>
    </row>
    <row r="4" spans="2:8">
      <c r="B4" t="s">
        <v>18</v>
      </c>
      <c r="F4" t="s">
        <v>20</v>
      </c>
    </row>
    <row r="5" spans="2:8">
      <c r="B5" s="1" t="s">
        <v>4</v>
      </c>
      <c r="C5" s="2">
        <v>0</v>
      </c>
      <c r="D5" s="3" t="s">
        <v>15</v>
      </c>
      <c r="F5" s="1" t="s">
        <v>7</v>
      </c>
      <c r="G5" s="13">
        <f>C5*COS(RADIANS(C16))-C7*SIN(RADIANS(C16))</f>
        <v>0</v>
      </c>
      <c r="H5" s="3" t="s">
        <v>15</v>
      </c>
    </row>
    <row r="6" spans="2:8">
      <c r="B6" s="4" t="s">
        <v>5</v>
      </c>
      <c r="C6" s="5">
        <v>-61.284999999999997</v>
      </c>
      <c r="D6" s="6" t="s">
        <v>15</v>
      </c>
      <c r="F6" s="4" t="s">
        <v>8</v>
      </c>
      <c r="G6" s="12">
        <f>C6+C15</f>
        <v>-44.284999999999997</v>
      </c>
      <c r="H6" s="6" t="s">
        <v>15</v>
      </c>
    </row>
    <row r="7" spans="2:8">
      <c r="B7" s="7" t="s">
        <v>6</v>
      </c>
      <c r="C7" s="8">
        <v>0</v>
      </c>
      <c r="D7" s="9" t="s">
        <v>15</v>
      </c>
      <c r="F7" s="4" t="s">
        <v>9</v>
      </c>
      <c r="G7" s="12">
        <f>C5*SIN(RADIANS(C16))+C7*COS(RADIANS(C16))</f>
        <v>0</v>
      </c>
      <c r="H7" s="6" t="s">
        <v>15</v>
      </c>
    </row>
    <row r="8" spans="2:8">
      <c r="F8" s="4" t="s">
        <v>10</v>
      </c>
      <c r="G8" s="12">
        <f>SQRT((G5+C12-C11)^2+G6^2)</f>
        <v>44.310396353451857</v>
      </c>
      <c r="H8" s="6" t="s">
        <v>15</v>
      </c>
    </row>
    <row r="9" spans="2:8">
      <c r="F9" s="4" t="s">
        <v>11</v>
      </c>
      <c r="G9" s="12">
        <f>SQRT(C14^2-G7^2)</f>
        <v>51.1</v>
      </c>
      <c r="H9" s="6" t="s">
        <v>15</v>
      </c>
    </row>
    <row r="10" spans="2:8">
      <c r="B10" t="s">
        <v>19</v>
      </c>
      <c r="F10" s="10" t="s">
        <v>12</v>
      </c>
      <c r="G10" s="12">
        <f>DEGREES(ACOS((-(G9^2)+C13^2+G8^2)/(2*C13*G8)))</f>
        <v>91.934529309567537</v>
      </c>
      <c r="H10" s="6" t="s">
        <v>14</v>
      </c>
    </row>
    <row r="11" spans="2:8">
      <c r="B11" s="1" t="s">
        <v>0</v>
      </c>
      <c r="C11" s="2">
        <v>9</v>
      </c>
      <c r="D11" s="3" t="s">
        <v>15</v>
      </c>
      <c r="F11" s="10" t="s">
        <v>13</v>
      </c>
      <c r="G11" s="12">
        <f>DEGREES(ATAN2(G5+C12-C11,G6))</f>
        <v>-91.939953138537973</v>
      </c>
      <c r="H11" s="6" t="s">
        <v>14</v>
      </c>
    </row>
    <row r="12" spans="2:8">
      <c r="B12" s="4" t="s">
        <v>1</v>
      </c>
      <c r="C12" s="5">
        <v>7.5</v>
      </c>
      <c r="D12" s="6" t="s">
        <v>15</v>
      </c>
      <c r="F12" s="10" t="s">
        <v>22</v>
      </c>
      <c r="G12" s="19">
        <f>G10-ABS(G11)</f>
        <v>-5.4238289704358067E-3</v>
      </c>
      <c r="H12" s="6" t="s">
        <v>14</v>
      </c>
    </row>
    <row r="13" spans="2:8">
      <c r="B13" s="4" t="s">
        <v>2</v>
      </c>
      <c r="C13" s="5">
        <v>24</v>
      </c>
      <c r="D13" s="6" t="s">
        <v>15</v>
      </c>
      <c r="F13" s="18" t="s">
        <v>23</v>
      </c>
      <c r="G13" s="14">
        <f>G12+90</f>
        <v>89.994576171029564</v>
      </c>
      <c r="H13" s="9" t="s">
        <v>14</v>
      </c>
    </row>
    <row r="14" spans="2:8">
      <c r="B14" s="4" t="s">
        <v>3</v>
      </c>
      <c r="C14" s="5">
        <v>51.1</v>
      </c>
      <c r="D14" s="6" t="s">
        <v>15</v>
      </c>
    </row>
    <row r="15" spans="2:8">
      <c r="B15" s="15" t="s">
        <v>21</v>
      </c>
      <c r="C15" s="16">
        <v>17</v>
      </c>
      <c r="D15" s="17" t="s">
        <v>15</v>
      </c>
    </row>
    <row r="16" spans="2:8">
      <c r="B16" s="11" t="s">
        <v>17</v>
      </c>
      <c r="C16" s="8">
        <v>0</v>
      </c>
      <c r="D16" s="9" t="s">
        <v>14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Dominion Resources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alan025</dc:creator>
  <cp:lastModifiedBy>Alan Ford</cp:lastModifiedBy>
  <dcterms:created xsi:type="dcterms:W3CDTF">2017-09-19T17:24:37Z</dcterms:created>
  <dcterms:modified xsi:type="dcterms:W3CDTF">2018-03-27T02:24:58Z</dcterms:modified>
</cp:coreProperties>
</file>