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14360" yWindow="0" windowWidth="14440" windowHeight="162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J15" i="1"/>
  <c r="J10" i="1"/>
  <c r="J5" i="1"/>
  <c r="J6" i="1"/>
  <c r="J7" i="1"/>
  <c r="J8" i="1"/>
  <c r="J9" i="1"/>
  <c r="J4" i="1"/>
  <c r="I7" i="1"/>
  <c r="C10" i="2"/>
  <c r="C9" i="2"/>
  <c r="C8" i="2"/>
  <c r="I4" i="1"/>
  <c r="H21" i="1"/>
  <c r="H32" i="1"/>
</calcChain>
</file>

<file path=xl/sharedStrings.xml><?xml version="1.0" encoding="utf-8"?>
<sst xmlns="http://schemas.openxmlformats.org/spreadsheetml/2006/main" count="142" uniqueCount="73">
  <si>
    <t>P/N</t>
  </si>
  <si>
    <t>Desc</t>
  </si>
  <si>
    <t>Supplier</t>
  </si>
  <si>
    <t>Supplier P/N</t>
  </si>
  <si>
    <t>Unit Cost</t>
  </si>
  <si>
    <t xml:space="preserve">DC motor </t>
  </si>
  <si>
    <t>Pololu</t>
  </si>
  <si>
    <t>Count</t>
  </si>
  <si>
    <t>McMaster Carr</t>
  </si>
  <si>
    <t>Gyro</t>
  </si>
  <si>
    <t>Arduino</t>
  </si>
  <si>
    <t>Motor Driver</t>
  </si>
  <si>
    <t>Power Supply</t>
  </si>
  <si>
    <t>Motor Mount</t>
  </si>
  <si>
    <t>Motor Clip</t>
  </si>
  <si>
    <t>reaction wheel</t>
  </si>
  <si>
    <t>gyro mount</t>
  </si>
  <si>
    <t>---</t>
  </si>
  <si>
    <t>amazon</t>
  </si>
  <si>
    <t>spare parts</t>
  </si>
  <si>
    <t>shaft point</t>
  </si>
  <si>
    <t>Note 1</t>
  </si>
  <si>
    <t>Note 1:</t>
  </si>
  <si>
    <t>Extended Cost</t>
  </si>
  <si>
    <t>hub assembly (2 pack)</t>
  </si>
  <si>
    <t>shaft (1 ft)</t>
  </si>
  <si>
    <t>COTS Components</t>
  </si>
  <si>
    <t>Raw Materials</t>
  </si>
  <si>
    <t>ABS Sheet</t>
  </si>
  <si>
    <t>8586K171</t>
  </si>
  <si>
    <t>8671K15</t>
  </si>
  <si>
    <t>HDPE Sheet, 1 ft</t>
  </si>
  <si>
    <t>8975K49</t>
  </si>
  <si>
    <t>Aluminum, bar, 1 ft</t>
  </si>
  <si>
    <t>could be p/n 1997 (metric)</t>
  </si>
  <si>
    <t>8975K237</t>
  </si>
  <si>
    <t>Aluminum, sheet 1 ft</t>
  </si>
  <si>
    <t>carbon steel, disk, 1/8" th, 3.54" OD</t>
  </si>
  <si>
    <t>These parts are to be fabricated.</t>
  </si>
  <si>
    <t>2TwentyTwo Steel Designs</t>
  </si>
  <si>
    <t>91292A018</t>
  </si>
  <si>
    <t>91292A016</t>
  </si>
  <si>
    <t>clamp lock nut, M2.5</t>
  </si>
  <si>
    <t>93625A102</t>
  </si>
  <si>
    <t>Unit</t>
  </si>
  <si>
    <t>ea</t>
  </si>
  <si>
    <t>100 cnt</t>
  </si>
  <si>
    <t>50 cnt</t>
  </si>
  <si>
    <t>gyro screws, m2x0.4, 6mm</t>
  </si>
  <si>
    <t>92015A110</t>
  </si>
  <si>
    <t>set screw, M4x0.7, 4mm</t>
  </si>
  <si>
    <t>Cabling</t>
  </si>
  <si>
    <t>clamp screw 2.5x0.44, 16mm</t>
  </si>
  <si>
    <t>motor mount screw m2.5x0.45, 12mm</t>
  </si>
  <si>
    <t>91292A831</t>
  </si>
  <si>
    <t>7237K33</t>
  </si>
  <si>
    <t>Note</t>
  </si>
  <si>
    <t>Mass (total)</t>
  </si>
  <si>
    <t>Mass - g (each)</t>
  </si>
  <si>
    <t>Center Tube Mass Calculation</t>
  </si>
  <si>
    <t>Material:</t>
  </si>
  <si>
    <t>3003 Aluminum</t>
  </si>
  <si>
    <t>Length:</t>
  </si>
  <si>
    <t>in</t>
  </si>
  <si>
    <t>Wall th.</t>
  </si>
  <si>
    <t>ID</t>
  </si>
  <si>
    <t>density</t>
  </si>
  <si>
    <t>g/cc</t>
  </si>
  <si>
    <t>volume</t>
  </si>
  <si>
    <t>in3</t>
  </si>
  <si>
    <t>cc</t>
  </si>
  <si>
    <t>mass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</si>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</sst>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333333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quotePrefix="1" applyFont="1"/>
    <xf numFmtId="0" fontId="0" fillId="0" borderId="0" xfId="0" applyFont="1"/>
    <xf numFmtId="0" fontId="4" fillId="0" borderId="0" xfId="0" applyFont="1"/>
    <xf numFmtId="2" fontId="4" fillId="0" borderId="0" xfId="0" applyNumberFormat="1" applyFont="1"/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/>
    <xf numFmtId="2" fontId="0" fillId="0" borderId="0" xfId="0" applyNumberFormat="1" applyFont="1"/>
    <xf numFmtId="2" fontId="0" fillId="0" borderId="1" xfId="0" applyNumberFormat="1" applyFont="1" applyBorder="1"/>
    <xf numFmtId="0" fontId="2" fillId="0" borderId="0" xfId="43"/>
    <xf numFmtId="8" fontId="5" fillId="0" borderId="0" xfId="0" applyNumberFormat="1" applyFont="1"/>
    <xf numFmtId="0" fontId="5" fillId="0" borderId="0" xfId="0" applyFont="1"/>
    <xf numFmtId="2" fontId="0" fillId="0" borderId="0" xfId="0" applyNumberFormat="1" applyFont="1" applyBorder="1"/>
    <xf numFmtId="0" fontId="0" fillId="0" borderId="0" xfId="0" applyFont="1" applyBorder="1"/>
    <xf numFmtId="2" fontId="0" fillId="0" borderId="0" xfId="0" quotePrefix="1" applyNumberFormat="1" applyFont="1" applyAlignment="1">
      <alignment horizontal="right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125" zoomScaleNormal="125" zoomScalePageLayoutView="125" workbookViewId="0">
      <selection activeCell="L17" sqref="L17"/>
    </sheetView>
  </sheetViews>
  <sheetFormatPr baseColWidth="10" defaultRowHeight="15" x14ac:dyDescent="0"/>
  <cols>
    <col min="1" max="1" width="10.83203125" style="3"/>
    <col min="2" max="2" width="32.5" style="3" bestFit="1" customWidth="1"/>
    <col min="3" max="3" width="23.83203125" style="3" bestFit="1" customWidth="1"/>
    <col min="4" max="4" width="11.5" style="3" bestFit="1" customWidth="1"/>
    <col min="5" max="7" width="10.83203125" style="3"/>
    <col min="8" max="8" width="13.1640625" style="3" bestFit="1" customWidth="1"/>
    <col min="9" max="10" width="13.1640625" style="3" customWidth="1"/>
    <col min="11" max="16384" width="10.83203125" style="3"/>
  </cols>
  <sheetData>
    <row r="1" spans="1:14">
      <c r="B1" s="1" t="s">
        <v>26</v>
      </c>
    </row>
    <row r="2" spans="1:14">
      <c r="A2" s="1" t="s">
        <v>0</v>
      </c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44</v>
      </c>
      <c r="H2" s="1" t="s">
        <v>23</v>
      </c>
      <c r="I2" s="1" t="s">
        <v>58</v>
      </c>
      <c r="J2" s="1" t="s">
        <v>57</v>
      </c>
      <c r="K2" s="1" t="s">
        <v>56</v>
      </c>
    </row>
    <row r="3" spans="1:14">
      <c r="A3" s="3">
        <v>1</v>
      </c>
      <c r="B3" s="3" t="s">
        <v>9</v>
      </c>
      <c r="C3" s="3" t="s">
        <v>18</v>
      </c>
      <c r="E3" s="3">
        <v>1</v>
      </c>
      <c r="G3" s="7" t="s">
        <v>45</v>
      </c>
    </row>
    <row r="4" spans="1:14">
      <c r="A4" s="3">
        <v>2</v>
      </c>
      <c r="B4" s="3" t="s">
        <v>52</v>
      </c>
      <c r="C4" s="3" t="s">
        <v>8</v>
      </c>
      <c r="D4" s="7" t="s">
        <v>40</v>
      </c>
      <c r="E4" s="3">
        <v>2</v>
      </c>
      <c r="F4" s="3">
        <v>3.22</v>
      </c>
      <c r="G4" s="7" t="s">
        <v>47</v>
      </c>
      <c r="H4" s="3">
        <v>3.22</v>
      </c>
      <c r="I4" s="3">
        <f>36.75/50</f>
        <v>0.73499999999999999</v>
      </c>
      <c r="J4" s="9">
        <f>I4*2</f>
        <v>1.47</v>
      </c>
    </row>
    <row r="5" spans="1:14">
      <c r="A5" s="3">
        <v>3</v>
      </c>
      <c r="B5" s="3" t="s">
        <v>42</v>
      </c>
      <c r="C5" s="3" t="s">
        <v>8</v>
      </c>
      <c r="D5" s="7" t="s">
        <v>43</v>
      </c>
      <c r="E5" s="3">
        <v>2</v>
      </c>
      <c r="F5" s="3">
        <v>10.25</v>
      </c>
      <c r="G5" s="7" t="s">
        <v>46</v>
      </c>
      <c r="H5" s="3">
        <v>10.25</v>
      </c>
      <c r="I5" s="3">
        <v>0.34</v>
      </c>
      <c r="J5" s="9">
        <f t="shared" ref="J5:J9" si="0">I5*2</f>
        <v>0.68</v>
      </c>
    </row>
    <row r="6" spans="1:14">
      <c r="A6" s="3">
        <v>4</v>
      </c>
      <c r="B6" s="3" t="s">
        <v>53</v>
      </c>
      <c r="C6" s="3" t="s">
        <v>8</v>
      </c>
      <c r="D6" s="7" t="s">
        <v>41</v>
      </c>
      <c r="E6" s="3">
        <v>4</v>
      </c>
      <c r="F6" s="3">
        <v>5.15</v>
      </c>
      <c r="G6" s="7" t="s">
        <v>46</v>
      </c>
      <c r="H6" s="3">
        <v>5.15</v>
      </c>
      <c r="I6" s="3">
        <v>0.59</v>
      </c>
      <c r="J6" s="9">
        <f t="shared" si="0"/>
        <v>1.18</v>
      </c>
      <c r="M6"/>
      <c r="N6"/>
    </row>
    <row r="7" spans="1:14">
      <c r="A7" s="3">
        <v>5</v>
      </c>
      <c r="B7" s="3" t="s">
        <v>25</v>
      </c>
      <c r="C7" s="3" t="s">
        <v>8</v>
      </c>
      <c r="D7" s="7" t="s">
        <v>55</v>
      </c>
      <c r="E7" s="3">
        <v>1</v>
      </c>
      <c r="F7" s="3">
        <v>2.11</v>
      </c>
      <c r="G7" s="7" t="s">
        <v>45</v>
      </c>
      <c r="H7" s="3">
        <v>2.11</v>
      </c>
      <c r="I7" s="9">
        <f>Sheet2!C10</f>
        <v>7.9874216176214778</v>
      </c>
      <c r="J7" s="9">
        <f t="shared" si="0"/>
        <v>15.974843235242956</v>
      </c>
      <c r="M7" s="11"/>
      <c r="N7" s="12"/>
    </row>
    <row r="8" spans="1:14">
      <c r="A8" s="3">
        <v>6</v>
      </c>
      <c r="B8" s="3" t="s">
        <v>50</v>
      </c>
      <c r="C8" s="3" t="s">
        <v>8</v>
      </c>
      <c r="D8" s="7" t="s">
        <v>49</v>
      </c>
      <c r="E8" s="3">
        <v>3</v>
      </c>
      <c r="F8" s="9">
        <v>9.6999999999999993</v>
      </c>
      <c r="G8" s="7" t="s">
        <v>46</v>
      </c>
      <c r="H8" s="9">
        <v>9.6999999999999993</v>
      </c>
      <c r="I8" s="9">
        <v>0.22</v>
      </c>
      <c r="J8" s="9">
        <f t="shared" si="0"/>
        <v>0.44</v>
      </c>
      <c r="M8" s="13"/>
      <c r="N8"/>
    </row>
    <row r="9" spans="1:14">
      <c r="A9" s="3">
        <v>7</v>
      </c>
      <c r="B9" s="3" t="s">
        <v>48</v>
      </c>
      <c r="C9" s="3" t="s">
        <v>8</v>
      </c>
      <c r="D9" s="7" t="s">
        <v>54</v>
      </c>
      <c r="E9" s="3">
        <v>2</v>
      </c>
      <c r="F9" s="3">
        <v>6.38</v>
      </c>
      <c r="G9" s="7" t="s">
        <v>46</v>
      </c>
      <c r="H9" s="3">
        <v>6.38</v>
      </c>
      <c r="I9" s="3">
        <v>0.22</v>
      </c>
      <c r="J9" s="9">
        <f t="shared" si="0"/>
        <v>0.44</v>
      </c>
    </row>
    <row r="10" spans="1:14">
      <c r="A10" s="3">
        <v>8</v>
      </c>
      <c r="B10" s="3" t="s">
        <v>14</v>
      </c>
      <c r="C10" s="2" t="s">
        <v>21</v>
      </c>
      <c r="D10" s="6" t="s">
        <v>17</v>
      </c>
      <c r="E10" s="3">
        <v>2</v>
      </c>
      <c r="F10" s="6" t="s">
        <v>17</v>
      </c>
      <c r="G10" s="7" t="s">
        <v>45</v>
      </c>
      <c r="H10" s="6" t="s">
        <v>17</v>
      </c>
      <c r="I10" s="16">
        <v>5</v>
      </c>
      <c r="J10" s="9">
        <f>I10*2</f>
        <v>10</v>
      </c>
    </row>
    <row r="11" spans="1:14">
      <c r="A11" s="3">
        <v>9</v>
      </c>
      <c r="B11" s="3" t="s">
        <v>15</v>
      </c>
      <c r="C11" s="2" t="s">
        <v>21</v>
      </c>
      <c r="D11" s="6" t="s">
        <v>17</v>
      </c>
      <c r="E11" s="3">
        <v>2</v>
      </c>
      <c r="F11" s="6" t="s">
        <v>17</v>
      </c>
      <c r="G11" s="7" t="s">
        <v>45</v>
      </c>
      <c r="H11" s="6" t="s">
        <v>17</v>
      </c>
      <c r="I11" s="6"/>
      <c r="J11" s="6"/>
    </row>
    <row r="12" spans="1:14">
      <c r="A12" s="3">
        <v>10</v>
      </c>
      <c r="B12" s="3" t="s">
        <v>20</v>
      </c>
      <c r="C12" s="2" t="s">
        <v>21</v>
      </c>
      <c r="D12" s="6" t="s">
        <v>17</v>
      </c>
      <c r="E12" s="3">
        <v>1</v>
      </c>
      <c r="F12" s="6" t="s">
        <v>17</v>
      </c>
      <c r="G12" s="7" t="s">
        <v>45</v>
      </c>
      <c r="H12" s="6" t="s">
        <v>17</v>
      </c>
      <c r="I12" s="6"/>
      <c r="J12" s="6"/>
    </row>
    <row r="13" spans="1:14">
      <c r="A13" s="3">
        <v>11</v>
      </c>
      <c r="B13" s="3" t="s">
        <v>16</v>
      </c>
      <c r="C13" s="2" t="s">
        <v>21</v>
      </c>
      <c r="D13" s="6" t="s">
        <v>17</v>
      </c>
      <c r="E13" s="3">
        <v>1</v>
      </c>
      <c r="F13" s="6" t="s">
        <v>17</v>
      </c>
      <c r="G13" s="7" t="s">
        <v>45</v>
      </c>
      <c r="H13" s="6" t="s">
        <v>17</v>
      </c>
      <c r="I13" s="6"/>
      <c r="J13" s="6"/>
    </row>
    <row r="14" spans="1:14">
      <c r="A14" s="3">
        <v>12</v>
      </c>
      <c r="B14" s="3" t="s">
        <v>13</v>
      </c>
      <c r="C14" s="2" t="s">
        <v>21</v>
      </c>
      <c r="D14" s="6" t="s">
        <v>17</v>
      </c>
      <c r="E14" s="3">
        <v>1</v>
      </c>
      <c r="F14" s="6" t="s">
        <v>17</v>
      </c>
      <c r="G14" s="7" t="s">
        <v>45</v>
      </c>
      <c r="H14" s="6" t="s">
        <v>17</v>
      </c>
      <c r="I14" s="6"/>
      <c r="J14" s="6"/>
    </row>
    <row r="15" spans="1:14">
      <c r="A15" s="3">
        <v>13</v>
      </c>
      <c r="B15" s="3" t="s">
        <v>5</v>
      </c>
      <c r="C15" s="3" t="s">
        <v>6</v>
      </c>
      <c r="D15" s="4">
        <v>3237</v>
      </c>
      <c r="E15" s="3">
        <v>2</v>
      </c>
      <c r="F15" s="4">
        <v>34.950000000000003</v>
      </c>
      <c r="G15" s="7" t="s">
        <v>45</v>
      </c>
      <c r="H15" s="5">
        <v>69.900000000000006</v>
      </c>
      <c r="I15" s="5">
        <v>96.35</v>
      </c>
      <c r="J15" s="9">
        <f>I15*2</f>
        <v>192.7</v>
      </c>
    </row>
    <row r="16" spans="1:14">
      <c r="A16" s="3">
        <v>14</v>
      </c>
      <c r="B16" s="3" t="s">
        <v>24</v>
      </c>
      <c r="C16" s="3" t="s">
        <v>6</v>
      </c>
      <c r="D16" s="4">
        <v>1081</v>
      </c>
      <c r="E16" s="3">
        <v>1</v>
      </c>
      <c r="F16" s="4">
        <v>6.95</v>
      </c>
      <c r="G16" s="7" t="s">
        <v>45</v>
      </c>
      <c r="H16" s="4">
        <v>6.95</v>
      </c>
      <c r="I16" s="4"/>
      <c r="J16" s="4"/>
      <c r="K16" s="3" t="s">
        <v>34</v>
      </c>
    </row>
    <row r="17" spans="1:10">
      <c r="A17" s="3">
        <v>15</v>
      </c>
      <c r="B17" s="3" t="s">
        <v>11</v>
      </c>
      <c r="C17" s="3" t="s">
        <v>6</v>
      </c>
      <c r="D17" s="4">
        <v>2507</v>
      </c>
      <c r="E17" s="3">
        <v>1</v>
      </c>
      <c r="F17" s="4">
        <v>49.95</v>
      </c>
      <c r="G17" s="7" t="s">
        <v>45</v>
      </c>
      <c r="H17" s="4">
        <v>49.95</v>
      </c>
      <c r="I17" s="4"/>
      <c r="J17" s="6" t="s">
        <v>17</v>
      </c>
    </row>
    <row r="18" spans="1:10">
      <c r="A18" s="3">
        <v>16</v>
      </c>
      <c r="B18" s="3" t="s">
        <v>10</v>
      </c>
      <c r="C18" s="3" t="s">
        <v>19</v>
      </c>
      <c r="D18" s="6" t="s">
        <v>17</v>
      </c>
      <c r="E18" s="3">
        <v>1</v>
      </c>
      <c r="F18" s="6" t="s">
        <v>17</v>
      </c>
      <c r="G18" s="7" t="s">
        <v>45</v>
      </c>
      <c r="H18" s="6" t="s">
        <v>17</v>
      </c>
      <c r="I18" s="6"/>
      <c r="J18" s="6" t="s">
        <v>17</v>
      </c>
    </row>
    <row r="19" spans="1:10">
      <c r="A19" s="3">
        <v>17</v>
      </c>
      <c r="B19" s="3" t="s">
        <v>51</v>
      </c>
      <c r="C19" s="3" t="s">
        <v>19</v>
      </c>
      <c r="D19" s="6" t="s">
        <v>17</v>
      </c>
      <c r="E19" s="3">
        <v>1</v>
      </c>
      <c r="F19" s="6" t="s">
        <v>17</v>
      </c>
      <c r="G19" s="7" t="s">
        <v>45</v>
      </c>
      <c r="H19" s="6" t="s">
        <v>17</v>
      </c>
      <c r="I19" s="6"/>
      <c r="J19" s="6"/>
    </row>
    <row r="20" spans="1:10" ht="16" thickBot="1">
      <c r="A20" s="3">
        <v>18</v>
      </c>
      <c r="B20" s="3" t="s">
        <v>12</v>
      </c>
      <c r="C20" s="3" t="s">
        <v>19</v>
      </c>
      <c r="D20" s="6" t="s">
        <v>17</v>
      </c>
      <c r="E20" s="3">
        <v>1</v>
      </c>
      <c r="F20" s="6" t="s">
        <v>17</v>
      </c>
      <c r="G20" s="7" t="s">
        <v>45</v>
      </c>
      <c r="H20" s="6" t="s">
        <v>17</v>
      </c>
      <c r="I20" s="6"/>
      <c r="J20" s="6" t="s">
        <v>17</v>
      </c>
    </row>
    <row r="21" spans="1:10">
      <c r="H21" s="10">
        <f>SUM(H3:H20)</f>
        <v>163.61000000000001</v>
      </c>
      <c r="I21" s="14"/>
      <c r="J21" s="10">
        <f>SUM(J3:J20)</f>
        <v>222.88484323524295</v>
      </c>
    </row>
    <row r="22" spans="1:10">
      <c r="A22" s="3" t="s">
        <v>22</v>
      </c>
      <c r="B22" s="3" t="s">
        <v>38</v>
      </c>
    </row>
    <row r="25" spans="1:10">
      <c r="B25" s="1" t="s">
        <v>27</v>
      </c>
    </row>
    <row r="26" spans="1:10">
      <c r="A26" s="1" t="s">
        <v>0</v>
      </c>
      <c r="B26" s="1" t="s">
        <v>1</v>
      </c>
      <c r="C26" s="1" t="s">
        <v>2</v>
      </c>
      <c r="D26" s="1" t="s">
        <v>3</v>
      </c>
      <c r="E26" s="1" t="s">
        <v>7</v>
      </c>
      <c r="F26" s="1" t="s">
        <v>4</v>
      </c>
      <c r="G26" s="1"/>
      <c r="H26" s="1" t="s">
        <v>23</v>
      </c>
      <c r="I26" s="1"/>
      <c r="J26" s="1"/>
    </row>
    <row r="27" spans="1:10">
      <c r="A27" s="3">
        <v>1</v>
      </c>
      <c r="B27" s="3" t="s">
        <v>28</v>
      </c>
      <c r="C27" s="3" t="s">
        <v>8</v>
      </c>
      <c r="D27" s="7" t="s">
        <v>29</v>
      </c>
      <c r="E27" s="3">
        <v>1</v>
      </c>
      <c r="F27" s="3">
        <v>15.14</v>
      </c>
      <c r="H27" s="3">
        <v>15.14</v>
      </c>
    </row>
    <row r="28" spans="1:10">
      <c r="A28" s="3">
        <v>2</v>
      </c>
      <c r="B28" s="3" t="s">
        <v>31</v>
      </c>
      <c r="C28" s="3" t="s">
        <v>8</v>
      </c>
      <c r="D28" s="7" t="s">
        <v>30</v>
      </c>
      <c r="E28" s="3">
        <v>1</v>
      </c>
      <c r="F28" s="3">
        <v>2.4900000000000002</v>
      </c>
      <c r="H28" s="3">
        <v>2.4900000000000002</v>
      </c>
    </row>
    <row r="29" spans="1:10">
      <c r="A29" s="3">
        <v>3</v>
      </c>
      <c r="B29" s="3" t="s">
        <v>33</v>
      </c>
      <c r="C29" s="3" t="s">
        <v>8</v>
      </c>
      <c r="D29" s="7" t="s">
        <v>35</v>
      </c>
      <c r="E29" s="3">
        <v>1</v>
      </c>
      <c r="F29" s="3">
        <v>19.149999999999999</v>
      </c>
      <c r="H29" s="3">
        <v>19.149999999999999</v>
      </c>
    </row>
    <row r="30" spans="1:10">
      <c r="A30" s="3">
        <v>4</v>
      </c>
      <c r="B30" s="3" t="s">
        <v>36</v>
      </c>
      <c r="C30" s="3" t="s">
        <v>8</v>
      </c>
      <c r="D30" s="7" t="s">
        <v>32</v>
      </c>
      <c r="E30" s="3">
        <v>1</v>
      </c>
      <c r="F30" s="9">
        <v>34.700000000000003</v>
      </c>
      <c r="H30" s="9">
        <v>34.700000000000003</v>
      </c>
      <c r="I30" s="9"/>
      <c r="J30" s="9"/>
    </row>
    <row r="31" spans="1:10" ht="16" thickBot="1">
      <c r="A31" s="3">
        <v>5</v>
      </c>
      <c r="B31" s="3" t="s">
        <v>37</v>
      </c>
      <c r="C31" s="3" t="s">
        <v>39</v>
      </c>
      <c r="D31" s="6" t="s">
        <v>17</v>
      </c>
      <c r="E31" s="3">
        <v>2</v>
      </c>
      <c r="F31" s="3">
        <v>2.12</v>
      </c>
      <c r="H31" s="3">
        <v>4.25</v>
      </c>
    </row>
    <row r="32" spans="1:10">
      <c r="H32" s="8">
        <f>SUM(H27:H31)</f>
        <v>75.73</v>
      </c>
      <c r="I32" s="15"/>
      <c r="J32" s="15"/>
    </row>
  </sheetData>
  <sortState ref="A3:H20">
    <sortCondition ref="C3:C20"/>
    <sortCondition ref="A3:A2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workbookViewId="0">
      <selection activeCell="C16" sqref="C16"/>
    </sheetView>
  </sheetViews>
  <sheetFormatPr baseColWidth="10" defaultRowHeight="15" x14ac:dyDescent="0"/>
  <sheetData>
    <row r="2" spans="2:4">
      <c r="B2" t="s">
        <v>59</v>
      </c>
    </row>
    <row r="3" spans="2:4">
      <c r="B3" t="s">
        <v>60</v>
      </c>
      <c r="C3" t="s">
        <v>61</v>
      </c>
    </row>
    <row r="4" spans="2:4">
      <c r="B4" t="s">
        <v>62</v>
      </c>
      <c r="C4">
        <v>12</v>
      </c>
      <c r="D4" t="s">
        <v>63</v>
      </c>
    </row>
    <row r="5" spans="2:4">
      <c r="B5" t="s">
        <v>64</v>
      </c>
      <c r="C5">
        <v>1.6E-2</v>
      </c>
      <c r="D5" t="s">
        <v>63</v>
      </c>
    </row>
    <row r="6" spans="2:4">
      <c r="B6" t="s">
        <v>65</v>
      </c>
      <c r="C6">
        <v>0.28000000000000003</v>
      </c>
      <c r="D6" t="s">
        <v>63</v>
      </c>
    </row>
    <row r="7" spans="2:4">
      <c r="B7" t="s">
        <v>66</v>
      </c>
      <c r="C7">
        <v>2.73</v>
      </c>
      <c r="D7" t="s">
        <v>67</v>
      </c>
    </row>
    <row r="8" spans="2:4">
      <c r="B8" t="s">
        <v>68</v>
      </c>
      <c r="C8">
        <f>((PI()*(C6+2*C5)^2-PI()*C6^2)/4)*C4</f>
        <v>0.17854299368881527</v>
      </c>
      <c r="D8" t="s">
        <v>69</v>
      </c>
    </row>
    <row r="9" spans="2:4">
      <c r="B9" t="s">
        <v>68</v>
      </c>
      <c r="C9">
        <f>C8*2.54^3</f>
        <v>2.9257954643302115</v>
      </c>
      <c r="D9" t="s">
        <v>70</v>
      </c>
    </row>
    <row r="10" spans="2:4">
      <c r="B10" t="s">
        <v>71</v>
      </c>
      <c r="C10">
        <f>C9*C7</f>
        <v>7.9874216176214778</v>
      </c>
      <c r="D10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Alan Ford</cp:lastModifiedBy>
  <dcterms:created xsi:type="dcterms:W3CDTF">2019-05-03T13:28:27Z</dcterms:created>
  <dcterms:modified xsi:type="dcterms:W3CDTF">2019-05-30T15:00:13Z</dcterms:modified>
</cp:coreProperties>
</file>