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esktop/github/self-balancing-stick/determining_motor_constants/"/>
    </mc:Choice>
  </mc:AlternateContent>
  <xr:revisionPtr revIDLastSave="0" documentId="13_ncr:1_{F5D7CA51-99E9-AD49-B195-1F829A17F564}" xr6:coauthVersionLast="47" xr6:coauthVersionMax="47" xr10:uidLastSave="{00000000-0000-0000-0000-000000000000}"/>
  <bookViews>
    <workbookView xWindow="0" yWindow="500" windowWidth="28800" windowHeight="16040" xr2:uid="{08F4877A-BEDA-9245-83CA-47088673E2DA}"/>
  </bookViews>
  <sheets>
    <sheet name="Data" sheetId="1" r:id="rId1"/>
    <sheet name="Current" sheetId="2" r:id="rId2"/>
    <sheet name="Voltage" sheetId="4" r:id="rId3"/>
    <sheet name="Formatt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D3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3" i="5"/>
  <c r="C3" i="5"/>
  <c r="D3" i="5"/>
  <c r="C2" i="5"/>
  <c r="D2" i="5"/>
  <c r="B2" i="5"/>
  <c r="C63" i="1"/>
  <c r="C62" i="1"/>
  <c r="C61" i="1"/>
  <c r="C60" i="1"/>
  <c r="C59" i="1"/>
  <c r="C58" i="1"/>
  <c r="C57" i="1"/>
  <c r="C56" i="1"/>
  <c r="C55" i="1"/>
  <c r="F32" i="1"/>
  <c r="F31" i="1"/>
  <c r="D3" i="4"/>
  <c r="F3" i="4" s="1"/>
  <c r="F18" i="4"/>
  <c r="D18" i="4"/>
  <c r="D17" i="4"/>
  <c r="F17" i="4" s="1"/>
  <c r="D16" i="4"/>
  <c r="F16" i="4" s="1"/>
  <c r="D15" i="4"/>
  <c r="F15" i="4" s="1"/>
  <c r="F14" i="4"/>
  <c r="D14" i="4"/>
  <c r="D13" i="4"/>
  <c r="F13" i="4" s="1"/>
  <c r="D12" i="4"/>
  <c r="F12" i="4" s="1"/>
  <c r="D11" i="4"/>
  <c r="F11" i="4" s="1"/>
  <c r="F10" i="4"/>
  <c r="D10" i="4"/>
  <c r="D9" i="4"/>
  <c r="F9" i="4" s="1"/>
  <c r="D8" i="4"/>
  <c r="F8" i="4" s="1"/>
  <c r="D7" i="4"/>
  <c r="F7" i="4" s="1"/>
  <c r="F6" i="4"/>
  <c r="D6" i="4"/>
  <c r="D5" i="4"/>
  <c r="F5" i="4" s="1"/>
  <c r="D4" i="4"/>
  <c r="F4" i="4" s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7" i="1"/>
  <c r="F3" i="2" s="1"/>
  <c r="C32" i="1"/>
  <c r="C31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B32" i="1"/>
</calcChain>
</file>

<file path=xl/sharedStrings.xml><?xml version="1.0" encoding="utf-8"?>
<sst xmlns="http://schemas.openxmlformats.org/spreadsheetml/2006/main" count="84" uniqueCount="48">
  <si>
    <t>Power Supply</t>
  </si>
  <si>
    <t>V</t>
  </si>
  <si>
    <t>A</t>
  </si>
  <si>
    <t>DVM</t>
  </si>
  <si>
    <t>RPM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</si>
  <si>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</si>
  <si>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</si>
  <si>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</si>
  <si>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</si>
  <si>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</si>
  <si>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</si>
  <si>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</si>
  <si>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</si>
  <si>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</si>
  <si>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</si>
  <si>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</si>
  <si>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</si>
  <si>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</si>
  <si>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</si>
  <si>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</si>
  <si>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</si>
  <si>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</si>
  <si>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</si>
  <si>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</si>
  <si>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</si>
  <si>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</si>
  <si>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</si>
  <si>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</si>
  <si>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</si>
  <si>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</si>
  <si>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Fit</t>
  </si>
  <si>
    <t>Current Fit</t>
  </si>
  <si>
    <t>Amps</t>
  </si>
  <si>
    <t>rad/sec</t>
  </si>
  <si>
    <t>amps</t>
  </si>
  <si>
    <t>Table Data</t>
  </si>
  <si>
    <t>volts</t>
  </si>
  <si>
    <t>Voltage Fit</t>
  </si>
  <si>
    <t>Volts</t>
  </si>
  <si>
    <t>Results</t>
  </si>
  <si>
    <t>A\Kt</t>
  </si>
  <si>
    <t>B\Kt</t>
  </si>
  <si>
    <t>r*(B\Kt)+Kv</t>
  </si>
  <si>
    <t>r*(A\Kt)</t>
  </si>
  <si>
    <t>r</t>
  </si>
  <si>
    <t>Kv</t>
  </si>
  <si>
    <t>r*(B\Kt)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</si>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</sst>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E+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80.400000000000006</c:v>
                </c:pt>
                <c:pt idx="5">
                  <c:v>146</c:v>
                </c:pt>
                <c:pt idx="6">
                  <c:v>230</c:v>
                </c:pt>
                <c:pt idx="7">
                  <c:v>307</c:v>
                </c:pt>
                <c:pt idx="8">
                  <c:v>386</c:v>
                </c:pt>
                <c:pt idx="9">
                  <c:v>454</c:v>
                </c:pt>
                <c:pt idx="10">
                  <c:v>511</c:v>
                </c:pt>
                <c:pt idx="11">
                  <c:v>601</c:v>
                </c:pt>
                <c:pt idx="12">
                  <c:v>668</c:v>
                </c:pt>
                <c:pt idx="13">
                  <c:v>807</c:v>
                </c:pt>
                <c:pt idx="14">
                  <c:v>940</c:v>
                </c:pt>
                <c:pt idx="15">
                  <c:v>1021</c:v>
                </c:pt>
                <c:pt idx="16">
                  <c:v>1175</c:v>
                </c:pt>
                <c:pt idx="17">
                  <c:v>1323</c:v>
                </c:pt>
                <c:pt idx="18">
                  <c:v>1460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49.6</c:v>
                </c:pt>
              </c:numCache>
            </c:numRef>
          </c:xVal>
          <c:yVal>
            <c:numRef>
              <c:f>Data!$D$3:$D$27</c:f>
              <c:numCache>
                <c:formatCode>General</c:formatCode>
                <c:ptCount val="25"/>
                <c:pt idx="0">
                  <c:v>3.3999999999999998E-3</c:v>
                </c:pt>
                <c:pt idx="1">
                  <c:v>1.4999999999999999E-2</c:v>
                </c:pt>
                <c:pt idx="2">
                  <c:v>1.35E-2</c:v>
                </c:pt>
                <c:pt idx="3">
                  <c:v>7.8799999999999995E-2</c:v>
                </c:pt>
                <c:pt idx="4">
                  <c:v>5.91E-2</c:v>
                </c:pt>
                <c:pt idx="5">
                  <c:v>5.8900000000000001E-2</c:v>
                </c:pt>
                <c:pt idx="6">
                  <c:v>5.9900000000000002E-2</c:v>
                </c:pt>
                <c:pt idx="7">
                  <c:v>6.3100000000000003E-2</c:v>
                </c:pt>
                <c:pt idx="8">
                  <c:v>6.5000000000000002E-2</c:v>
                </c:pt>
                <c:pt idx="9">
                  <c:v>6.7000000000000004E-2</c:v>
                </c:pt>
                <c:pt idx="10">
                  <c:v>6.8199999999999997E-2</c:v>
                </c:pt>
                <c:pt idx="11">
                  <c:v>7.2099999999999997E-2</c:v>
                </c:pt>
                <c:pt idx="12">
                  <c:v>7.2999999999999995E-2</c:v>
                </c:pt>
                <c:pt idx="13">
                  <c:v>7.51E-2</c:v>
                </c:pt>
                <c:pt idx="14">
                  <c:v>7.51E-2</c:v>
                </c:pt>
                <c:pt idx="15">
                  <c:v>7.6499999999999999E-2</c:v>
                </c:pt>
                <c:pt idx="16">
                  <c:v>0.08</c:v>
                </c:pt>
                <c:pt idx="17">
                  <c:v>8.2000000000000003E-2</c:v>
                </c:pt>
                <c:pt idx="18">
                  <c:v>8.3900000000000002E-2</c:v>
                </c:pt>
                <c:pt idx="19">
                  <c:v>3.5400000000000001E-2</c:v>
                </c:pt>
                <c:pt idx="20">
                  <c:v>4.8099999999999997E-2</c:v>
                </c:pt>
                <c:pt idx="21">
                  <c:v>6.4600000000000005E-2</c:v>
                </c:pt>
                <c:pt idx="22">
                  <c:v>8.0799999999999997E-2</c:v>
                </c:pt>
                <c:pt idx="23">
                  <c:v>9.69E-2</c:v>
                </c:pt>
                <c:pt idx="24">
                  <c:v>5.4300000000000001E-2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B-FF4D-9915-4A53329DA524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Data!$B$31:$B$32</c:f>
              <c:numCache>
                <c:formatCode>General</c:formatCode>
                <c:ptCount val="2"/>
                <c:pt idx="0">
                  <c:v>0</c:v>
                </c:pt>
                <c:pt idx="1">
                  <c:v>1460</c:v>
                </c:pt>
              </c:numCache>
            </c:numRef>
          </c:xVal>
          <c:yVal>
            <c:numRef>
              <c:f>Data!$C$31:$C$32</c:f>
              <c:numCache>
                <c:formatCode>General</c:formatCode>
                <c:ptCount val="2"/>
                <c:pt idx="0">
                  <c:v>5.7022774172015095E-2</c:v>
                </c:pt>
                <c:pt idx="1">
                  <c:v>8.5885850787993767E-2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A647-B5CF-6E56503F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4815"/>
        <c:axId val="1098225743"/>
      </c:scatterChart>
      <c:valAx>
        <c:axId val="109824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25743"/>
        <c:crosses val="autoZero"/>
        <c:crossBetween val="midCat"/>
      </c:valAx>
      <c:valAx>
        <c:axId val="10982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4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Volts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80.400000000000006</c:v>
                </c:pt>
                <c:pt idx="5">
                  <c:v>146</c:v>
                </c:pt>
                <c:pt idx="6">
                  <c:v>230</c:v>
                </c:pt>
                <c:pt idx="7">
                  <c:v>307</c:v>
                </c:pt>
                <c:pt idx="8">
                  <c:v>386</c:v>
                </c:pt>
                <c:pt idx="9">
                  <c:v>454</c:v>
                </c:pt>
                <c:pt idx="10">
                  <c:v>511</c:v>
                </c:pt>
                <c:pt idx="11">
                  <c:v>601</c:v>
                </c:pt>
                <c:pt idx="12">
                  <c:v>668</c:v>
                </c:pt>
                <c:pt idx="13">
                  <c:v>807</c:v>
                </c:pt>
                <c:pt idx="14">
                  <c:v>940</c:v>
                </c:pt>
                <c:pt idx="15">
                  <c:v>1021</c:v>
                </c:pt>
                <c:pt idx="16">
                  <c:v>1175</c:v>
                </c:pt>
                <c:pt idx="17">
                  <c:v>1323</c:v>
                </c:pt>
                <c:pt idx="18">
                  <c:v>1460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49.6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4.3799999999999999E-2</c:v>
                </c:pt>
                <c:pt idx="1">
                  <c:v>0.28599999999999998</c:v>
                </c:pt>
                <c:pt idx="2">
                  <c:v>0.60099999999999998</c:v>
                </c:pt>
                <c:pt idx="3">
                  <c:v>0.68100000000000005</c:v>
                </c:pt>
                <c:pt idx="4">
                  <c:v>1.02</c:v>
                </c:pt>
                <c:pt idx="5">
                  <c:v>1.4870000000000001</c:v>
                </c:pt>
                <c:pt idx="6">
                  <c:v>2.012</c:v>
                </c:pt>
                <c:pt idx="7">
                  <c:v>2.532</c:v>
                </c:pt>
                <c:pt idx="8">
                  <c:v>3.0859999999999999</c:v>
                </c:pt>
                <c:pt idx="9">
                  <c:v>3.5489999999999999</c:v>
                </c:pt>
                <c:pt idx="10">
                  <c:v>3.948</c:v>
                </c:pt>
                <c:pt idx="11">
                  <c:v>4.5599999999999996</c:v>
                </c:pt>
                <c:pt idx="12">
                  <c:v>5.03</c:v>
                </c:pt>
                <c:pt idx="13">
                  <c:v>5.94</c:v>
                </c:pt>
                <c:pt idx="14">
                  <c:v>6.84</c:v>
                </c:pt>
                <c:pt idx="15">
                  <c:v>7.4</c:v>
                </c:pt>
                <c:pt idx="16">
                  <c:v>8.44</c:v>
                </c:pt>
                <c:pt idx="17">
                  <c:v>9.4600000000000009</c:v>
                </c:pt>
                <c:pt idx="18">
                  <c:v>10.42</c:v>
                </c:pt>
                <c:pt idx="19">
                  <c:v>0.26179999999999998</c:v>
                </c:pt>
                <c:pt idx="20">
                  <c:v>0.35610000000000003</c:v>
                </c:pt>
                <c:pt idx="21">
                  <c:v>0.47599999999999998</c:v>
                </c:pt>
                <c:pt idx="22">
                  <c:v>0.59699999999999998</c:v>
                </c:pt>
                <c:pt idx="23">
                  <c:v>0.71799999999999997</c:v>
                </c:pt>
                <c:pt idx="24">
                  <c:v>0.72199999999999998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9-C14D-9768-43A98FD84165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Data!$E$31:$E$32</c:f>
              <c:numCache>
                <c:formatCode>General</c:formatCode>
                <c:ptCount val="2"/>
                <c:pt idx="0">
                  <c:v>0</c:v>
                </c:pt>
                <c:pt idx="1">
                  <c:v>1460</c:v>
                </c:pt>
              </c:numCache>
            </c:numRef>
          </c:xVal>
          <c:yVal>
            <c:numRef>
              <c:f>Data!$F$31:$F$32</c:f>
              <c:numCache>
                <c:formatCode>General</c:formatCode>
                <c:ptCount val="2"/>
                <c:pt idx="0">
                  <c:v>0.45062135071312781</c:v>
                </c:pt>
                <c:pt idx="1">
                  <c:v>10.400876813587557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AF48-B959-A7682291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05023"/>
        <c:axId val="1213106671"/>
      </c:scatterChart>
      <c:valAx>
        <c:axId val="121310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06671"/>
        <c:crosses val="autoZero"/>
        <c:crossBetween val="midCat"/>
      </c:valAx>
      <c:valAx>
        <c:axId val="12131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0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251279</xdr:colOff>
      <xdr:row>1</xdr:row>
      <xdr:rowOff>72571</xdr:rowOff>
    </xdr:from>
    <xdr:to>
      <xdr:col>14</xdr:col>
      <xdr:colOff>183243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BF9DD-2434-494A-8D0A-832E54012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296634</xdr:colOff>
      <xdr:row>22</xdr:row>
      <xdr:rowOff>174172</xdr:rowOff>
    </xdr:from>
    <xdr:to>
      <xdr:col>14</xdr:col>
      <xdr:colOff>174171</xdr:colOff>
      <xdr:row>38</xdr:row>
      <xdr:rowOff>130630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3ED51-749A-5949-B9CC-D7FE0B4D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418-466D-EE49-8444-D1B692361C6C}">
  <dimension ref="A1:F63"/>
  <sheetViews>
    <sheetView tabSelected="1" topLeftCell="A7" zoomScale="140" zoomScaleNormal="140" workbookViewId="0">
      <selection activeCell="F7" sqref="F7"/>
    </sheetView>
  </sheetViews>
  <sheetFormatPr baseColWidth="10" defaultRowHeight="16" x14ac:dyDescent="0.2"/>
  <cols>
    <col min="3" max="3" width="12.6640625" bestFit="1" customWidth="1"/>
  </cols>
  <sheetData>
    <row r="1" spans="1:5" x14ac:dyDescent="0.2">
      <c r="A1" t="s">
        <v>0</v>
      </c>
      <c r="C1" t="s">
        <v>3</v>
      </c>
    </row>
    <row r="2" spans="1:5" x14ac:dyDescent="0.2">
      <c r="A2" t="s">
        <v>1</v>
      </c>
      <c r="B2" t="s">
        <v>2</v>
      </c>
      <c r="C2" t="s">
        <v>1</v>
      </c>
      <c r="D2" t="s">
        <v>2</v>
      </c>
      <c r="E2" t="s">
        <v>4</v>
      </c>
    </row>
    <row r="3" spans="1:5" x14ac:dyDescent="0.2">
      <c r="A3">
        <v>0.03</v>
      </c>
      <c r="B3">
        <v>2E-3</v>
      </c>
      <c r="C3">
        <v>4.3799999999999999E-2</v>
      </c>
      <c r="D3">
        <v>3.3999999999999998E-3</v>
      </c>
      <c r="E3">
        <v>0</v>
      </c>
    </row>
    <row r="4" spans="1:5" x14ac:dyDescent="0.2">
      <c r="A4">
        <v>0.27</v>
      </c>
      <c r="B4">
        <v>2.5000000000000001E-2</v>
      </c>
      <c r="C4">
        <v>0.28599999999999998</v>
      </c>
      <c r="D4">
        <v>1.4999999999999999E-2</v>
      </c>
      <c r="E4">
        <v>0</v>
      </c>
    </row>
    <row r="5" spans="1:5" x14ac:dyDescent="0.2">
      <c r="A5">
        <v>0.62</v>
      </c>
      <c r="B5">
        <v>0.01</v>
      </c>
      <c r="C5">
        <v>0.60099999999999998</v>
      </c>
      <c r="D5">
        <v>1.35E-2</v>
      </c>
      <c r="E5">
        <v>0</v>
      </c>
    </row>
    <row r="6" spans="1:5" x14ac:dyDescent="0.2">
      <c r="A6">
        <v>0.7</v>
      </c>
      <c r="B6">
        <v>7.2999999999999995E-2</v>
      </c>
      <c r="C6">
        <v>0.68100000000000005</v>
      </c>
      <c r="D6">
        <v>7.8799999999999995E-2</v>
      </c>
      <c r="E6">
        <v>0</v>
      </c>
    </row>
    <row r="7" spans="1:5" x14ac:dyDescent="0.2">
      <c r="A7">
        <v>1.02</v>
      </c>
      <c r="B7">
        <v>5.7000000000000002E-2</v>
      </c>
      <c r="C7">
        <v>1.02</v>
      </c>
      <c r="D7">
        <v>5.91E-2</v>
      </c>
      <c r="E7">
        <v>80.400000000000006</v>
      </c>
    </row>
    <row r="8" spans="1:5" x14ac:dyDescent="0.2">
      <c r="A8">
        <v>1.5</v>
      </c>
      <c r="B8">
        <v>5.6000000000000001E-2</v>
      </c>
      <c r="C8">
        <v>1.4870000000000001</v>
      </c>
      <c r="D8">
        <v>5.8900000000000001E-2</v>
      </c>
      <c r="E8">
        <v>146</v>
      </c>
    </row>
    <row r="9" spans="1:5" x14ac:dyDescent="0.2">
      <c r="A9">
        <v>2.04</v>
      </c>
      <c r="B9">
        <v>5.7000000000000002E-2</v>
      </c>
      <c r="C9">
        <v>2.012</v>
      </c>
      <c r="D9">
        <v>5.9900000000000002E-2</v>
      </c>
      <c r="E9">
        <v>230</v>
      </c>
    </row>
    <row r="10" spans="1:5" x14ac:dyDescent="0.2">
      <c r="A10">
        <v>2.56</v>
      </c>
      <c r="B10">
        <v>0.6</v>
      </c>
      <c r="C10">
        <v>2.532</v>
      </c>
      <c r="D10">
        <v>6.3100000000000003E-2</v>
      </c>
      <c r="E10">
        <v>307</v>
      </c>
    </row>
    <row r="11" spans="1:5" x14ac:dyDescent="0.2">
      <c r="A11">
        <v>3.11</v>
      </c>
      <c r="B11">
        <v>6.2E-2</v>
      </c>
      <c r="C11">
        <v>3.0859999999999999</v>
      </c>
      <c r="D11">
        <v>6.5000000000000002E-2</v>
      </c>
      <c r="E11">
        <v>386</v>
      </c>
    </row>
    <row r="12" spans="1:5" x14ac:dyDescent="0.2">
      <c r="A12">
        <v>3.59</v>
      </c>
      <c r="B12">
        <v>6.2E-2</v>
      </c>
      <c r="C12">
        <v>3.5489999999999999</v>
      </c>
      <c r="D12">
        <v>6.7000000000000004E-2</v>
      </c>
      <c r="E12">
        <v>454</v>
      </c>
    </row>
    <row r="13" spans="1:5" x14ac:dyDescent="0.2">
      <c r="A13">
        <v>3.98</v>
      </c>
      <c r="B13">
        <v>6.6000000000000003E-2</v>
      </c>
      <c r="C13">
        <v>3.948</v>
      </c>
      <c r="D13">
        <v>6.8199999999999997E-2</v>
      </c>
      <c r="E13">
        <v>511</v>
      </c>
    </row>
    <row r="14" spans="1:5" x14ac:dyDescent="0.2">
      <c r="A14">
        <v>4.5999999999999996</v>
      </c>
      <c r="B14">
        <v>6.9000000000000006E-2</v>
      </c>
      <c r="C14">
        <v>4.5599999999999996</v>
      </c>
      <c r="D14">
        <v>7.2099999999999997E-2</v>
      </c>
      <c r="E14">
        <v>601</v>
      </c>
    </row>
    <row r="15" spans="1:5" x14ac:dyDescent="0.2">
      <c r="A15">
        <v>5.09</v>
      </c>
      <c r="B15">
        <v>6.9000000000000006E-2</v>
      </c>
      <c r="C15">
        <v>5.03</v>
      </c>
      <c r="D15">
        <v>7.2999999999999995E-2</v>
      </c>
      <c r="E15">
        <v>668</v>
      </c>
    </row>
    <row r="16" spans="1:5" x14ac:dyDescent="0.2">
      <c r="A16">
        <v>5.99</v>
      </c>
      <c r="B16">
        <v>7.4999999999999997E-2</v>
      </c>
      <c r="C16">
        <v>5.94</v>
      </c>
      <c r="D16">
        <v>7.51E-2</v>
      </c>
      <c r="E16">
        <v>807</v>
      </c>
    </row>
    <row r="17" spans="1:6" x14ac:dyDescent="0.2">
      <c r="A17">
        <v>6.91</v>
      </c>
      <c r="B17">
        <v>7.2999999999999995E-2</v>
      </c>
      <c r="C17">
        <v>6.84</v>
      </c>
      <c r="D17">
        <v>7.51E-2</v>
      </c>
      <c r="E17">
        <v>940</v>
      </c>
    </row>
    <row r="18" spans="1:6" x14ac:dyDescent="0.2">
      <c r="A18">
        <v>7.47</v>
      </c>
      <c r="B18">
        <v>7.4999999999999997E-2</v>
      </c>
      <c r="C18">
        <v>7.4</v>
      </c>
      <c r="D18">
        <v>7.6499999999999999E-2</v>
      </c>
      <c r="E18">
        <v>1021</v>
      </c>
    </row>
    <row r="19" spans="1:6" x14ac:dyDescent="0.2">
      <c r="A19">
        <v>8.52</v>
      </c>
      <c r="B19">
        <v>7.6999999999999999E-2</v>
      </c>
      <c r="C19">
        <v>8.44</v>
      </c>
      <c r="D19">
        <v>0.08</v>
      </c>
      <c r="E19">
        <v>1175</v>
      </c>
    </row>
    <row r="20" spans="1:6" x14ac:dyDescent="0.2">
      <c r="A20">
        <v>9.5500000000000007</v>
      </c>
      <c r="B20">
        <v>7.8E-2</v>
      </c>
      <c r="C20">
        <v>9.4600000000000009</v>
      </c>
      <c r="D20">
        <v>8.2000000000000003E-2</v>
      </c>
      <c r="E20">
        <v>1323</v>
      </c>
    </row>
    <row r="21" spans="1:6" x14ac:dyDescent="0.2">
      <c r="A21">
        <v>10.51</v>
      </c>
      <c r="B21">
        <v>0.08</v>
      </c>
      <c r="C21">
        <v>10.42</v>
      </c>
      <c r="D21">
        <v>8.3900000000000002E-2</v>
      </c>
      <c r="E21">
        <v>1460</v>
      </c>
    </row>
    <row r="22" spans="1:6" x14ac:dyDescent="0.2">
      <c r="A22">
        <v>0.27</v>
      </c>
      <c r="B22">
        <v>3.2000000000000001E-2</v>
      </c>
      <c r="C22">
        <v>0.26179999999999998</v>
      </c>
      <c r="D22">
        <v>3.5400000000000001E-2</v>
      </c>
      <c r="E22">
        <v>0</v>
      </c>
    </row>
    <row r="23" spans="1:6" x14ac:dyDescent="0.2">
      <c r="A23">
        <v>0.37</v>
      </c>
      <c r="B23">
        <v>4.3999999999999997E-2</v>
      </c>
      <c r="C23">
        <v>0.35610000000000003</v>
      </c>
      <c r="D23">
        <v>4.8099999999999997E-2</v>
      </c>
      <c r="E23">
        <v>0</v>
      </c>
    </row>
    <row r="24" spans="1:6" x14ac:dyDescent="0.2">
      <c r="A24">
        <v>0.51</v>
      </c>
      <c r="B24">
        <v>6.0999999999999999E-2</v>
      </c>
      <c r="C24">
        <v>0.47599999999999998</v>
      </c>
      <c r="D24">
        <v>6.4600000000000005E-2</v>
      </c>
      <c r="E24">
        <v>0</v>
      </c>
    </row>
    <row r="25" spans="1:6" x14ac:dyDescent="0.2">
      <c r="A25">
        <v>0.62</v>
      </c>
      <c r="B25">
        <v>7.5999999999999998E-2</v>
      </c>
      <c r="C25">
        <v>0.59699999999999998</v>
      </c>
      <c r="D25">
        <v>8.0799999999999997E-2</v>
      </c>
      <c r="E25">
        <v>0</v>
      </c>
    </row>
    <row r="26" spans="1:6" x14ac:dyDescent="0.2">
      <c r="A26">
        <v>0.75</v>
      </c>
      <c r="B26">
        <v>9.1999999999999998E-2</v>
      </c>
      <c r="C26">
        <v>0.71799999999999997</v>
      </c>
      <c r="D26">
        <v>9.69E-2</v>
      </c>
      <c r="E26">
        <v>0</v>
      </c>
    </row>
    <row r="27" spans="1:6" x14ac:dyDescent="0.2">
      <c r="A27">
        <v>0.75</v>
      </c>
      <c r="B27">
        <v>4.9000000000000002E-2</v>
      </c>
      <c r="C27">
        <v>0.72199999999999998</v>
      </c>
      <c r="D27">
        <v>5.4300000000000001E-2</v>
      </c>
      <c r="E27">
        <v>49.6</v>
      </c>
    </row>
    <row r="29" spans="1:6" x14ac:dyDescent="0.2">
      <c r="B29" t="s">
        <v>31</v>
      </c>
      <c r="E29" t="s">
        <v>37</v>
      </c>
    </row>
    <row r="30" spans="1:6" x14ac:dyDescent="0.2">
      <c r="B30" t="s">
        <v>4</v>
      </c>
      <c r="C30" t="s">
        <v>32</v>
      </c>
      <c r="E30" t="s">
        <v>4</v>
      </c>
      <c r="F30" t="s">
        <v>38</v>
      </c>
    </row>
    <row r="31" spans="1:6" x14ac:dyDescent="0.2">
      <c r="B31">
        <v>0</v>
      </c>
      <c r="C31">
        <f>Current!B36</f>
        <v>5.7022774172015095E-2</v>
      </c>
      <c r="E31">
        <v>0</v>
      </c>
      <c r="F31">
        <f>Voltage!B36</f>
        <v>0.45062135071312781</v>
      </c>
    </row>
    <row r="32" spans="1:6" x14ac:dyDescent="0.2">
      <c r="B32">
        <f>Current!C17</f>
        <v>1460</v>
      </c>
      <c r="C32">
        <f>Current!F17</f>
        <v>8.5885850787993767E-2</v>
      </c>
      <c r="E32">
        <v>1460</v>
      </c>
      <c r="F32">
        <f>Voltage!F17</f>
        <v>10.400876813587557</v>
      </c>
    </row>
    <row r="35" spans="2:6" x14ac:dyDescent="0.2">
      <c r="C35" t="s">
        <v>35</v>
      </c>
    </row>
    <row r="37" spans="2:6" x14ac:dyDescent="0.2">
      <c r="B37">
        <v>1</v>
      </c>
      <c r="C37">
        <v>0.72199999999999998</v>
      </c>
      <c r="D37">
        <v>5.4300000000000001E-2</v>
      </c>
      <c r="E37">
        <v>49.6</v>
      </c>
      <c r="F37" s="6">
        <f>E37/60*(2*PI())</f>
        <v>5.1940998539351249</v>
      </c>
    </row>
    <row r="38" spans="2:6" x14ac:dyDescent="0.2">
      <c r="B38">
        <v>2</v>
      </c>
      <c r="C38">
        <v>1.02</v>
      </c>
      <c r="D38">
        <v>5.91E-2</v>
      </c>
      <c r="E38">
        <v>80.400000000000006</v>
      </c>
      <c r="F38" s="6">
        <f t="shared" ref="F38:F52" si="0">E38/60*(2*PI())</f>
        <v>8.4194683116206459</v>
      </c>
    </row>
    <row r="39" spans="2:6" x14ac:dyDescent="0.2">
      <c r="B39">
        <v>3</v>
      </c>
      <c r="C39">
        <v>1.4870000000000001</v>
      </c>
      <c r="D39">
        <v>5.8900000000000001E-2</v>
      </c>
      <c r="E39">
        <v>146</v>
      </c>
      <c r="F39" s="6">
        <f t="shared" si="0"/>
        <v>15.289084247470326</v>
      </c>
    </row>
    <row r="40" spans="2:6" x14ac:dyDescent="0.2">
      <c r="B40">
        <v>4</v>
      </c>
      <c r="C40">
        <v>2.012</v>
      </c>
      <c r="D40">
        <v>5.9900000000000002E-2</v>
      </c>
      <c r="E40">
        <v>230</v>
      </c>
      <c r="F40" s="6">
        <f t="shared" si="0"/>
        <v>24.085543677521748</v>
      </c>
    </row>
    <row r="41" spans="2:6" x14ac:dyDescent="0.2">
      <c r="B41">
        <v>5</v>
      </c>
      <c r="C41">
        <v>2.532</v>
      </c>
      <c r="D41">
        <v>6.3100000000000003E-2</v>
      </c>
      <c r="E41">
        <v>307</v>
      </c>
      <c r="F41" s="6">
        <f t="shared" si="0"/>
        <v>32.148964821735547</v>
      </c>
    </row>
    <row r="42" spans="2:6" x14ac:dyDescent="0.2">
      <c r="B42">
        <v>6</v>
      </c>
      <c r="C42">
        <v>3.0859999999999999</v>
      </c>
      <c r="D42">
        <v>6.5000000000000002E-2</v>
      </c>
      <c r="E42">
        <v>386</v>
      </c>
      <c r="F42" s="6">
        <f t="shared" si="0"/>
        <v>40.421825476188673</v>
      </c>
    </row>
    <row r="43" spans="2:6" x14ac:dyDescent="0.2">
      <c r="B43">
        <v>7</v>
      </c>
      <c r="C43">
        <v>3.5489999999999999</v>
      </c>
      <c r="D43">
        <v>6.7000000000000004E-2</v>
      </c>
      <c r="E43">
        <v>454</v>
      </c>
      <c r="F43" s="6">
        <f t="shared" si="0"/>
        <v>47.542768824325535</v>
      </c>
    </row>
    <row r="44" spans="2:6" x14ac:dyDescent="0.2">
      <c r="B44">
        <v>8</v>
      </c>
      <c r="C44">
        <v>3.948</v>
      </c>
      <c r="D44">
        <v>6.8199999999999997E-2</v>
      </c>
      <c r="E44">
        <v>511</v>
      </c>
      <c r="F44" s="6">
        <f t="shared" si="0"/>
        <v>53.511794866146147</v>
      </c>
    </row>
    <row r="45" spans="2:6" x14ac:dyDescent="0.2">
      <c r="B45">
        <v>9</v>
      </c>
      <c r="C45">
        <v>4.5599999999999996</v>
      </c>
      <c r="D45">
        <v>7.2099999999999997E-2</v>
      </c>
      <c r="E45">
        <v>601</v>
      </c>
      <c r="F45" s="6">
        <f t="shared" si="0"/>
        <v>62.93657282691553</v>
      </c>
    </row>
    <row r="46" spans="2:6" x14ac:dyDescent="0.2">
      <c r="B46">
        <v>10</v>
      </c>
      <c r="C46">
        <v>5.03</v>
      </c>
      <c r="D46">
        <v>7.2999999999999995E-2</v>
      </c>
      <c r="E46">
        <v>668</v>
      </c>
      <c r="F46" s="6">
        <f t="shared" si="0"/>
        <v>69.952796419932724</v>
      </c>
    </row>
    <row r="47" spans="2:6" x14ac:dyDescent="0.2">
      <c r="B47">
        <v>11</v>
      </c>
      <c r="C47">
        <v>5.94</v>
      </c>
      <c r="D47">
        <v>7.51E-2</v>
      </c>
      <c r="E47">
        <v>807</v>
      </c>
      <c r="F47" s="6">
        <f t="shared" si="0"/>
        <v>84.508842381565429</v>
      </c>
    </row>
    <row r="48" spans="2:6" x14ac:dyDescent="0.2">
      <c r="B48">
        <v>12</v>
      </c>
      <c r="C48">
        <v>6.84</v>
      </c>
      <c r="D48">
        <v>7.51E-2</v>
      </c>
      <c r="E48">
        <v>940</v>
      </c>
      <c r="F48" s="6">
        <f t="shared" si="0"/>
        <v>98.436569812480187</v>
      </c>
    </row>
    <row r="49" spans="2:6" x14ac:dyDescent="0.2">
      <c r="B49">
        <v>13</v>
      </c>
      <c r="C49">
        <v>7.4</v>
      </c>
      <c r="D49">
        <v>7.6499999999999999E-2</v>
      </c>
      <c r="E49">
        <v>1021</v>
      </c>
      <c r="F49" s="6">
        <f t="shared" si="0"/>
        <v>106.91886997717262</v>
      </c>
    </row>
    <row r="50" spans="2:6" x14ac:dyDescent="0.2">
      <c r="B50">
        <v>14</v>
      </c>
      <c r="C50">
        <v>8.44</v>
      </c>
      <c r="D50">
        <v>0.08</v>
      </c>
      <c r="E50">
        <v>1175</v>
      </c>
      <c r="F50" s="6">
        <f t="shared" si="0"/>
        <v>123.04571226560023</v>
      </c>
    </row>
    <row r="51" spans="2:6" x14ac:dyDescent="0.2">
      <c r="B51">
        <v>15</v>
      </c>
      <c r="C51">
        <v>9.4600000000000009</v>
      </c>
      <c r="D51">
        <v>8.2000000000000003E-2</v>
      </c>
      <c r="E51">
        <v>1323</v>
      </c>
      <c r="F51" s="6">
        <f t="shared" si="0"/>
        <v>138.54423602330988</v>
      </c>
    </row>
    <row r="52" spans="2:6" x14ac:dyDescent="0.2">
      <c r="B52">
        <v>16</v>
      </c>
      <c r="C52">
        <v>10.42</v>
      </c>
      <c r="D52">
        <v>8.3900000000000002E-2</v>
      </c>
      <c r="E52">
        <v>1460</v>
      </c>
      <c r="F52" s="6">
        <f t="shared" si="0"/>
        <v>152.89084247470325</v>
      </c>
    </row>
    <row r="54" spans="2:6" x14ac:dyDescent="0.2">
      <c r="B54" t="s">
        <v>39</v>
      </c>
    </row>
    <row r="55" spans="2:6" x14ac:dyDescent="0.2">
      <c r="B55" t="s">
        <v>40</v>
      </c>
      <c r="C55">
        <f>Current!B36</f>
        <v>5.7022774172015095E-2</v>
      </c>
    </row>
    <row r="56" spans="2:6" x14ac:dyDescent="0.2">
      <c r="B56" t="s">
        <v>41</v>
      </c>
      <c r="C56">
        <f>Current!B37</f>
        <v>1.8878224587423698E-4</v>
      </c>
    </row>
    <row r="57" spans="2:6" x14ac:dyDescent="0.2">
      <c r="B57" t="s">
        <v>43</v>
      </c>
      <c r="C57">
        <f>Voltage!B36</f>
        <v>0.45062135071312781</v>
      </c>
    </row>
    <row r="58" spans="2:6" x14ac:dyDescent="0.2">
      <c r="B58" t="s">
        <v>42</v>
      </c>
      <c r="C58">
        <f>Voltage!B37</f>
        <v>6.5080781175764407E-2</v>
      </c>
    </row>
    <row r="59" spans="2:6" x14ac:dyDescent="0.2">
      <c r="B59" t="s">
        <v>44</v>
      </c>
      <c r="C59" s="6">
        <f>C57/C55</f>
        <v>7.9024803204730434</v>
      </c>
    </row>
    <row r="60" spans="2:6" x14ac:dyDescent="0.2">
      <c r="B60" t="s">
        <v>46</v>
      </c>
      <c r="C60">
        <f>C59*C56</f>
        <v>1.4918479828758611E-3</v>
      </c>
    </row>
    <row r="61" spans="2:6" x14ac:dyDescent="0.2">
      <c r="B61" t="s">
        <v>45</v>
      </c>
      <c r="C61" s="5">
        <f>C58-C60</f>
        <v>6.3588933192888553E-2</v>
      </c>
    </row>
    <row r="62" spans="2:6" x14ac:dyDescent="0.2">
      <c r="B62" t="s">
        <v>2</v>
      </c>
      <c r="C62" s="7">
        <f>C55*C61</f>
        <v>3.6260173772974386E-3</v>
      </c>
    </row>
    <row r="63" spans="2:6" x14ac:dyDescent="0.2">
      <c r="B63" t="s">
        <v>47</v>
      </c>
      <c r="C63" s="8">
        <f>C56*C61</f>
        <v>1.2004461620900316E-5</v>
      </c>
    </row>
  </sheetData>
  <sortState xmlns:xlrd2="http://schemas.microsoft.com/office/spreadsheetml/2017/richdata2" ref="C37:E52">
    <sortCondition ref="C37:C52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7F5B-1C0D-BB43-9031-CA91D2BF0CCF}">
  <dimension ref="A2:I37"/>
  <sheetViews>
    <sheetView zoomScale="120" zoomScaleNormal="120" workbookViewId="0">
      <selection activeCell="D3" sqref="D3"/>
    </sheetView>
  </sheetViews>
  <sheetFormatPr baseColWidth="10" defaultRowHeight="16" x14ac:dyDescent="0.2"/>
  <cols>
    <col min="4" max="4" width="10.83203125" customWidth="1"/>
  </cols>
  <sheetData>
    <row r="2" spans="3:6" x14ac:dyDescent="0.2">
      <c r="C2" t="s">
        <v>4</v>
      </c>
      <c r="D2" t="s">
        <v>33</v>
      </c>
      <c r="E2" t="s">
        <v>34</v>
      </c>
      <c r="F2" t="s">
        <v>30</v>
      </c>
    </row>
    <row r="3" spans="3:6" x14ac:dyDescent="0.2">
      <c r="C3">
        <v>80.400000000000006</v>
      </c>
      <c r="D3" s="6">
        <f>C3/60*(2*PI())</f>
        <v>8.4194683116206459</v>
      </c>
      <c r="E3">
        <v>5.91E-2</v>
      </c>
      <c r="F3" s="5">
        <f>$B$36+$B$37*D3</f>
        <v>5.861222030894981E-2</v>
      </c>
    </row>
    <row r="4" spans="3:6" x14ac:dyDescent="0.2">
      <c r="C4">
        <v>146</v>
      </c>
      <c r="D4" s="6">
        <f t="shared" ref="D4:D18" si="0">C4/60*(2*PI())</f>
        <v>15.289084247470326</v>
      </c>
      <c r="E4">
        <v>5.8900000000000001E-2</v>
      </c>
      <c r="F4" s="5">
        <f t="shared" ref="F4:F18" si="1">$B$36+$B$37*D4</f>
        <v>5.9909081833612959E-2</v>
      </c>
    </row>
    <row r="5" spans="3:6" x14ac:dyDescent="0.2">
      <c r="C5">
        <v>230</v>
      </c>
      <c r="D5" s="6">
        <f t="shared" si="0"/>
        <v>24.085543677521748</v>
      </c>
      <c r="E5">
        <v>5.9900000000000002E-2</v>
      </c>
      <c r="F5" s="5">
        <f t="shared" si="1"/>
        <v>6.156969720055968E-2</v>
      </c>
    </row>
    <row r="6" spans="3:6" x14ac:dyDescent="0.2">
      <c r="C6">
        <v>307</v>
      </c>
      <c r="D6" s="6">
        <f t="shared" si="0"/>
        <v>32.148964821735547</v>
      </c>
      <c r="E6">
        <v>6.3100000000000003E-2</v>
      </c>
      <c r="F6" s="5">
        <f t="shared" si="1"/>
        <v>6.3091927953594168E-2</v>
      </c>
    </row>
    <row r="7" spans="3:6" x14ac:dyDescent="0.2">
      <c r="C7">
        <v>386</v>
      </c>
      <c r="D7" s="6">
        <f t="shared" si="0"/>
        <v>40.421825476188673</v>
      </c>
      <c r="E7">
        <v>6.5000000000000002E-2</v>
      </c>
      <c r="F7" s="5">
        <f t="shared" si="1"/>
        <v>6.4653697167746438E-2</v>
      </c>
    </row>
    <row r="8" spans="3:6" x14ac:dyDescent="0.2">
      <c r="C8">
        <v>454</v>
      </c>
      <c r="D8" s="6">
        <f t="shared" si="0"/>
        <v>47.542768824325535</v>
      </c>
      <c r="E8">
        <v>6.7000000000000004E-2</v>
      </c>
      <c r="F8" s="5">
        <f t="shared" si="1"/>
        <v>6.5998004845750927E-2</v>
      </c>
    </row>
    <row r="9" spans="3:6" x14ac:dyDescent="0.2">
      <c r="C9">
        <v>511</v>
      </c>
      <c r="D9" s="6">
        <f t="shared" si="0"/>
        <v>53.511794866146147</v>
      </c>
      <c r="E9">
        <v>6.8199999999999997E-2</v>
      </c>
      <c r="F9" s="5">
        <f t="shared" si="1"/>
        <v>6.7124850987607634E-2</v>
      </c>
    </row>
    <row r="10" spans="3:6" x14ac:dyDescent="0.2">
      <c r="C10">
        <v>601</v>
      </c>
      <c r="D10" s="6">
        <f t="shared" si="0"/>
        <v>62.93657282691553</v>
      </c>
      <c r="E10">
        <v>7.2099999999999997E-2</v>
      </c>
      <c r="F10" s="5">
        <f t="shared" si="1"/>
        <v>6.8904081737907685E-2</v>
      </c>
    </row>
    <row r="11" spans="3:6" x14ac:dyDescent="0.2">
      <c r="C11">
        <v>668</v>
      </c>
      <c r="D11" s="6">
        <f t="shared" si="0"/>
        <v>69.952796419932724</v>
      </c>
      <c r="E11">
        <v>7.2999999999999995E-2</v>
      </c>
      <c r="F11" s="5">
        <f t="shared" si="1"/>
        <v>7.022862018535328E-2</v>
      </c>
    </row>
    <row r="12" spans="3:6" x14ac:dyDescent="0.2">
      <c r="C12">
        <v>807</v>
      </c>
      <c r="D12" s="6">
        <f t="shared" si="0"/>
        <v>84.508842381565429</v>
      </c>
      <c r="E12">
        <v>7.51E-2</v>
      </c>
      <c r="F12" s="5">
        <f t="shared" si="1"/>
        <v>7.2976543233038926E-2</v>
      </c>
    </row>
    <row r="13" spans="3:6" x14ac:dyDescent="0.2">
      <c r="C13">
        <v>940</v>
      </c>
      <c r="D13" s="6">
        <f t="shared" si="0"/>
        <v>98.436569812480187</v>
      </c>
      <c r="E13">
        <v>7.51E-2</v>
      </c>
      <c r="F13" s="5">
        <f t="shared" si="1"/>
        <v>7.5605850897371221E-2</v>
      </c>
    </row>
    <row r="14" spans="3:6" x14ac:dyDescent="0.2">
      <c r="C14">
        <v>1021</v>
      </c>
      <c r="D14" s="6">
        <f t="shared" si="0"/>
        <v>106.91886997717262</v>
      </c>
      <c r="E14">
        <v>7.6499999999999999E-2</v>
      </c>
      <c r="F14" s="5">
        <f t="shared" si="1"/>
        <v>7.7207158572641266E-2</v>
      </c>
    </row>
    <row r="15" spans="3:6" x14ac:dyDescent="0.2">
      <c r="C15">
        <v>1175</v>
      </c>
      <c r="D15" s="6">
        <f t="shared" si="0"/>
        <v>123.04571226560023</v>
      </c>
      <c r="E15">
        <v>0.08</v>
      </c>
      <c r="F15" s="5">
        <f t="shared" si="1"/>
        <v>8.0251620078710256E-2</v>
      </c>
    </row>
    <row r="16" spans="3:6" x14ac:dyDescent="0.2">
      <c r="C16">
        <v>1323</v>
      </c>
      <c r="D16" s="6">
        <f t="shared" si="0"/>
        <v>138.54423602330988</v>
      </c>
      <c r="E16">
        <v>8.2000000000000003E-2</v>
      </c>
      <c r="F16" s="5">
        <f t="shared" si="1"/>
        <v>8.3177466201425909E-2</v>
      </c>
    </row>
    <row r="17" spans="1:6" x14ac:dyDescent="0.2">
      <c r="C17">
        <v>1460</v>
      </c>
      <c r="D17" s="6">
        <f t="shared" si="0"/>
        <v>152.89084247470325</v>
      </c>
      <c r="E17">
        <v>8.3900000000000002E-2</v>
      </c>
      <c r="F17" s="5">
        <f t="shared" si="1"/>
        <v>8.5885850787993767E-2</v>
      </c>
    </row>
    <row r="18" spans="1:6" x14ac:dyDescent="0.2">
      <c r="C18">
        <v>49.6</v>
      </c>
      <c r="D18" s="6">
        <f t="shared" si="0"/>
        <v>5.1940998539351249</v>
      </c>
      <c r="E18">
        <v>5.4300000000000001E-2</v>
      </c>
      <c r="F18" s="5">
        <f t="shared" si="1"/>
        <v>5.8003328007736013E-2</v>
      </c>
    </row>
    <row r="20" spans="1:6" x14ac:dyDescent="0.2">
      <c r="A20" t="s">
        <v>5</v>
      </c>
    </row>
    <row r="21" spans="1:6" ht="17" thickBot="1" x14ac:dyDescent="0.25"/>
    <row r="22" spans="1:6" x14ac:dyDescent="0.2">
      <c r="A22" s="4" t="s">
        <v>6</v>
      </c>
      <c r="B22" s="4"/>
    </row>
    <row r="23" spans="1:6" x14ac:dyDescent="0.2">
      <c r="A23" s="1" t="s">
        <v>7</v>
      </c>
      <c r="B23" s="1">
        <v>0.97983922286168812</v>
      </c>
    </row>
    <row r="24" spans="1:6" x14ac:dyDescent="0.2">
      <c r="A24" s="1" t="s">
        <v>8</v>
      </c>
      <c r="B24" s="1">
        <v>0.9600849026581969</v>
      </c>
    </row>
    <row r="25" spans="1:6" x14ac:dyDescent="0.2">
      <c r="A25" s="1" t="s">
        <v>9</v>
      </c>
      <c r="B25" s="1">
        <v>0.9572338242766395</v>
      </c>
    </row>
    <row r="26" spans="1:6" x14ac:dyDescent="0.2">
      <c r="A26" s="1" t="s">
        <v>10</v>
      </c>
      <c r="B26" s="1">
        <v>1.8630129600613339E-3</v>
      </c>
    </row>
    <row r="27" spans="1:6" ht="17" thickBot="1" x14ac:dyDescent="0.25">
      <c r="A27" s="2" t="s">
        <v>11</v>
      </c>
      <c r="B27" s="2">
        <v>16</v>
      </c>
    </row>
    <row r="29" spans="1:6" ht="17" thickBot="1" x14ac:dyDescent="0.25">
      <c r="A29" t="s">
        <v>12</v>
      </c>
    </row>
    <row r="30" spans="1:6" x14ac:dyDescent="0.2">
      <c r="A30" s="3"/>
      <c r="B30" s="3" t="s">
        <v>17</v>
      </c>
      <c r="C30" s="3" t="s">
        <v>18</v>
      </c>
      <c r="D30" s="3" t="s">
        <v>19</v>
      </c>
      <c r="E30" s="3" t="s">
        <v>20</v>
      </c>
      <c r="F30" s="3" t="s">
        <v>21</v>
      </c>
    </row>
    <row r="31" spans="1:6" x14ac:dyDescent="0.2">
      <c r="A31" s="1" t="s">
        <v>13</v>
      </c>
      <c r="B31" s="1">
        <v>1</v>
      </c>
      <c r="C31" s="1">
        <v>1.1687785579490091E-3</v>
      </c>
      <c r="D31" s="1">
        <v>1.1687785579490091E-3</v>
      </c>
      <c r="E31" s="1">
        <v>336.74447846423703</v>
      </c>
      <c r="F31" s="1">
        <v>3.4419985612066407E-11</v>
      </c>
    </row>
    <row r="32" spans="1:6" x14ac:dyDescent="0.2">
      <c r="A32" s="1" t="s">
        <v>14</v>
      </c>
      <c r="B32" s="1">
        <v>14</v>
      </c>
      <c r="C32" s="1">
        <v>4.8591442050990901E-5</v>
      </c>
      <c r="D32" s="1">
        <v>3.4708172893564931E-6</v>
      </c>
      <c r="E32" s="1"/>
      <c r="F32" s="1"/>
    </row>
    <row r="33" spans="1:9" ht="17" thickBot="1" x14ac:dyDescent="0.25">
      <c r="A33" s="2" t="s">
        <v>15</v>
      </c>
      <c r="B33" s="2">
        <v>15</v>
      </c>
      <c r="C33" s="2">
        <v>1.21737E-3</v>
      </c>
      <c r="D33" s="2"/>
      <c r="E33" s="2"/>
      <c r="F33" s="2"/>
    </row>
    <row r="34" spans="1:9" ht="17" thickBot="1" x14ac:dyDescent="0.25"/>
    <row r="35" spans="1:9" x14ac:dyDescent="0.2">
      <c r="A35" s="3"/>
      <c r="B35" s="3" t="s">
        <v>22</v>
      </c>
      <c r="C35" s="3" t="s">
        <v>10</v>
      </c>
      <c r="D35" s="3" t="s">
        <v>23</v>
      </c>
      <c r="E35" s="3" t="s">
        <v>24</v>
      </c>
      <c r="F35" s="3" t="s">
        <v>25</v>
      </c>
      <c r="G35" s="3" t="s">
        <v>26</v>
      </c>
      <c r="H35" s="3" t="s">
        <v>27</v>
      </c>
      <c r="I35" s="3" t="s">
        <v>28</v>
      </c>
    </row>
    <row r="36" spans="1:9" x14ac:dyDescent="0.2">
      <c r="A36" s="1" t="s">
        <v>16</v>
      </c>
      <c r="B36" s="1">
        <v>5.7022774172015095E-2</v>
      </c>
      <c r="C36" s="1">
        <v>8.2753435494997013E-4</v>
      </c>
      <c r="D36" s="1">
        <v>68.906836110100215</v>
      </c>
      <c r="E36" s="1">
        <v>3.9807059318871351E-19</v>
      </c>
      <c r="F36" s="1">
        <v>5.5247889503723752E-2</v>
      </c>
      <c r="G36" s="1">
        <v>5.8797658840306438E-2</v>
      </c>
      <c r="H36" s="1">
        <v>5.5247889503723752E-2</v>
      </c>
      <c r="I36" s="1">
        <v>5.8797658840306438E-2</v>
      </c>
    </row>
    <row r="37" spans="1:9" ht="17" thickBot="1" x14ac:dyDescent="0.25">
      <c r="A37" s="2" t="s">
        <v>29</v>
      </c>
      <c r="B37" s="2">
        <v>1.8878224587423698E-4</v>
      </c>
      <c r="C37" s="2">
        <v>1.0287525073720951E-5</v>
      </c>
      <c r="D37" s="2">
        <v>18.350598858463371</v>
      </c>
      <c r="E37" s="2">
        <v>3.4419985612066284E-11</v>
      </c>
      <c r="F37" s="2">
        <v>1.6671769904449965E-4</v>
      </c>
      <c r="G37" s="2">
        <v>2.1084679270397431E-4</v>
      </c>
      <c r="H37" s="2">
        <v>1.6671769904449965E-4</v>
      </c>
      <c r="I37" s="2">
        <v>2.1084679270397431E-4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8C0C-24D7-4149-BD8B-AA3062C5E036}">
  <dimension ref="A2:I37"/>
  <sheetViews>
    <sheetView zoomScale="120" zoomScaleNormal="120" workbookViewId="0">
      <selection activeCell="K21" sqref="K21"/>
    </sheetView>
  </sheetViews>
  <sheetFormatPr baseColWidth="10" defaultRowHeight="16" x14ac:dyDescent="0.2"/>
  <cols>
    <col min="4" max="4" width="10.83203125" customWidth="1"/>
  </cols>
  <sheetData>
    <row r="2" spans="3:6" x14ac:dyDescent="0.2">
      <c r="C2" t="s">
        <v>4</v>
      </c>
      <c r="D2" t="s">
        <v>33</v>
      </c>
      <c r="E2" t="s">
        <v>36</v>
      </c>
      <c r="F2" t="s">
        <v>30</v>
      </c>
    </row>
    <row r="3" spans="3:6" x14ac:dyDescent="0.2">
      <c r="C3">
        <v>80.400000000000006</v>
      </c>
      <c r="D3" s="6">
        <f t="shared" ref="D3:D18" si="0">C3/60*(2*PI())</f>
        <v>8.4194683116206459</v>
      </c>
      <c r="E3">
        <v>1.02</v>
      </c>
      <c r="F3" s="5">
        <f>$B$36+$B$37*D3</f>
        <v>0.99856692551799364</v>
      </c>
    </row>
    <row r="4" spans="3:6" x14ac:dyDescent="0.2">
      <c r="C4">
        <v>146</v>
      </c>
      <c r="D4" s="6">
        <f t="shared" si="0"/>
        <v>15.289084247470326</v>
      </c>
      <c r="E4">
        <v>1.4870000000000001</v>
      </c>
      <c r="F4" s="5">
        <f t="shared" ref="F4:F18" si="1">$B$36+$B$37*D4</f>
        <v>1.4456468970005707</v>
      </c>
    </row>
    <row r="5" spans="3:6" x14ac:dyDescent="0.2">
      <c r="C5">
        <v>230</v>
      </c>
      <c r="D5" s="6">
        <f t="shared" si="0"/>
        <v>24.085543677521748</v>
      </c>
      <c r="E5">
        <v>2.012</v>
      </c>
      <c r="F5" s="5">
        <f t="shared" si="1"/>
        <v>2.0181273482892363</v>
      </c>
    </row>
    <row r="6" spans="3:6" x14ac:dyDescent="0.2">
      <c r="C6">
        <v>307</v>
      </c>
      <c r="D6" s="6">
        <f t="shared" si="0"/>
        <v>32.148964821735547</v>
      </c>
      <c r="E6">
        <v>2.532</v>
      </c>
      <c r="F6" s="5">
        <f t="shared" si="1"/>
        <v>2.5429010953038467</v>
      </c>
    </row>
    <row r="7" spans="3:6" x14ac:dyDescent="0.2">
      <c r="C7">
        <v>386</v>
      </c>
      <c r="D7" s="6">
        <f t="shared" si="0"/>
        <v>40.421825476188673</v>
      </c>
      <c r="E7">
        <v>3.0859999999999999</v>
      </c>
      <c r="F7" s="5">
        <f t="shared" si="1"/>
        <v>3.0813053292539019</v>
      </c>
    </row>
    <row r="8" spans="3:6" x14ac:dyDescent="0.2">
      <c r="C8">
        <v>454</v>
      </c>
      <c r="D8" s="6">
        <f t="shared" si="0"/>
        <v>47.542768824325535</v>
      </c>
      <c r="E8">
        <v>3.5489999999999999</v>
      </c>
      <c r="F8" s="5">
        <f t="shared" si="1"/>
        <v>3.544741885059012</v>
      </c>
    </row>
    <row r="9" spans="3:6" x14ac:dyDescent="0.2">
      <c r="C9">
        <v>511</v>
      </c>
      <c r="D9" s="6">
        <f t="shared" si="0"/>
        <v>53.511794866146147</v>
      </c>
      <c r="E9">
        <v>3.948</v>
      </c>
      <c r="F9" s="5">
        <f t="shared" si="1"/>
        <v>3.9332107627191784</v>
      </c>
    </row>
    <row r="10" spans="3:6" x14ac:dyDescent="0.2">
      <c r="C10">
        <v>601</v>
      </c>
      <c r="D10" s="6">
        <f t="shared" si="0"/>
        <v>62.93657282691553</v>
      </c>
      <c r="E10">
        <v>4.5599999999999996</v>
      </c>
      <c r="F10" s="5">
        <f t="shared" si="1"/>
        <v>4.5465826748141778</v>
      </c>
    </row>
    <row r="11" spans="3:6" x14ac:dyDescent="0.2">
      <c r="C11">
        <v>668</v>
      </c>
      <c r="D11" s="6">
        <f t="shared" si="0"/>
        <v>69.952796419932724</v>
      </c>
      <c r="E11">
        <v>5.03</v>
      </c>
      <c r="F11" s="5">
        <f t="shared" si="1"/>
        <v>5.003203987151565</v>
      </c>
    </row>
    <row r="12" spans="3:6" x14ac:dyDescent="0.2">
      <c r="C12">
        <v>807</v>
      </c>
      <c r="D12" s="6">
        <f t="shared" si="0"/>
        <v>84.508842381565429</v>
      </c>
      <c r="E12">
        <v>5.94</v>
      </c>
      <c r="F12" s="5">
        <f t="shared" si="1"/>
        <v>5.9505228291649521</v>
      </c>
    </row>
    <row r="13" spans="3:6" x14ac:dyDescent="0.2">
      <c r="C13">
        <v>940</v>
      </c>
      <c r="D13" s="6">
        <f t="shared" si="0"/>
        <v>98.436569812480187</v>
      </c>
      <c r="E13">
        <v>6.84</v>
      </c>
      <c r="F13" s="5">
        <f t="shared" si="1"/>
        <v>6.8569502103720072</v>
      </c>
    </row>
    <row r="14" spans="3:6" x14ac:dyDescent="0.2">
      <c r="C14">
        <v>1021</v>
      </c>
      <c r="D14" s="6">
        <f t="shared" si="0"/>
        <v>106.91886997717262</v>
      </c>
      <c r="E14">
        <v>7.4</v>
      </c>
      <c r="F14" s="5">
        <f t="shared" si="1"/>
        <v>7.408984931257506</v>
      </c>
    </row>
    <row r="15" spans="3:6" x14ac:dyDescent="0.2">
      <c r="C15">
        <v>1175</v>
      </c>
      <c r="D15" s="6">
        <f t="shared" si="0"/>
        <v>123.04571226560023</v>
      </c>
      <c r="E15">
        <v>8.44</v>
      </c>
      <c r="F15" s="5">
        <f t="shared" si="1"/>
        <v>8.4585324252867267</v>
      </c>
    </row>
    <row r="16" spans="3:6" x14ac:dyDescent="0.2">
      <c r="C16">
        <v>1323</v>
      </c>
      <c r="D16" s="6">
        <f t="shared" si="0"/>
        <v>138.54423602330988</v>
      </c>
      <c r="E16">
        <v>9.4600000000000009</v>
      </c>
      <c r="F16" s="5">
        <f t="shared" si="1"/>
        <v>9.4671884585096144</v>
      </c>
    </row>
    <row r="17" spans="1:6" x14ac:dyDescent="0.2">
      <c r="C17">
        <v>1460</v>
      </c>
      <c r="D17" s="6">
        <f t="shared" si="0"/>
        <v>152.89084247470325</v>
      </c>
      <c r="E17">
        <v>10.42</v>
      </c>
      <c r="F17" s="5">
        <f t="shared" si="1"/>
        <v>10.400876813587557</v>
      </c>
    </row>
    <row r="18" spans="1:6" x14ac:dyDescent="0.2">
      <c r="C18">
        <v>49.6</v>
      </c>
      <c r="D18" s="6">
        <f t="shared" si="0"/>
        <v>5.1940998539351249</v>
      </c>
      <c r="E18">
        <v>0.72199999999999998</v>
      </c>
      <c r="F18" s="5">
        <f t="shared" si="1"/>
        <v>0.78865742671214956</v>
      </c>
    </row>
    <row r="20" spans="1:6" x14ac:dyDescent="0.2">
      <c r="A20" t="s">
        <v>5</v>
      </c>
    </row>
    <row r="21" spans="1:6" ht="17" thickBot="1" x14ac:dyDescent="0.25"/>
    <row r="22" spans="1:6" x14ac:dyDescent="0.2">
      <c r="A22" s="4" t="s">
        <v>6</v>
      </c>
      <c r="B22" s="4"/>
    </row>
    <row r="23" spans="1:6" x14ac:dyDescent="0.2">
      <c r="A23" s="1" t="s">
        <v>7</v>
      </c>
      <c r="B23" s="1">
        <v>0.99996700918715686</v>
      </c>
    </row>
    <row r="24" spans="1:6" x14ac:dyDescent="0.2">
      <c r="A24" s="1" t="s">
        <v>8</v>
      </c>
      <c r="B24" s="1">
        <v>0.99993401946270755</v>
      </c>
    </row>
    <row r="25" spans="1:6" x14ac:dyDescent="0.2">
      <c r="A25" s="1" t="s">
        <v>9</v>
      </c>
      <c r="B25" s="1">
        <v>0.9999293065671867</v>
      </c>
    </row>
    <row r="26" spans="1:6" x14ac:dyDescent="0.2">
      <c r="A26" s="1" t="s">
        <v>10</v>
      </c>
      <c r="B26" s="1">
        <v>2.5586799181327849E-2</v>
      </c>
    </row>
    <row r="27" spans="1:6" ht="17" thickBot="1" x14ac:dyDescent="0.25">
      <c r="A27" s="2" t="s">
        <v>11</v>
      </c>
      <c r="B27" s="2">
        <v>16</v>
      </c>
    </row>
    <row r="29" spans="1:6" ht="17" thickBot="1" x14ac:dyDescent="0.25">
      <c r="A29" t="s">
        <v>12</v>
      </c>
    </row>
    <row r="30" spans="1:6" x14ac:dyDescent="0.2">
      <c r="A30" s="3"/>
      <c r="B30" s="3" t="s">
        <v>17</v>
      </c>
      <c r="C30" s="3" t="s">
        <v>18</v>
      </c>
      <c r="D30" s="3" t="s">
        <v>19</v>
      </c>
      <c r="E30" s="3" t="s">
        <v>20</v>
      </c>
      <c r="F30" s="3" t="s">
        <v>21</v>
      </c>
    </row>
    <row r="31" spans="1:6" x14ac:dyDescent="0.2">
      <c r="A31" s="1" t="s">
        <v>13</v>
      </c>
      <c r="B31" s="1">
        <v>1</v>
      </c>
      <c r="C31" s="1">
        <v>138.9042241699072</v>
      </c>
      <c r="D31" s="1">
        <v>138.9042241699072</v>
      </c>
      <c r="E31" s="1">
        <v>212169.78289221186</v>
      </c>
      <c r="F31" s="1">
        <v>1.1403832012824497E-30</v>
      </c>
    </row>
    <row r="32" spans="1:6" x14ac:dyDescent="0.2">
      <c r="A32" s="1" t="s">
        <v>14</v>
      </c>
      <c r="B32" s="1">
        <v>14</v>
      </c>
      <c r="C32" s="1">
        <v>9.1655800928383928E-3</v>
      </c>
      <c r="D32" s="1">
        <v>6.5468429234559944E-4</v>
      </c>
      <c r="E32" s="1"/>
      <c r="F32" s="1"/>
    </row>
    <row r="33" spans="1:9" ht="17" thickBot="1" x14ac:dyDescent="0.25">
      <c r="A33" s="2" t="s">
        <v>15</v>
      </c>
      <c r="B33" s="2">
        <v>15</v>
      </c>
      <c r="C33" s="2">
        <v>138.91338975000002</v>
      </c>
      <c r="D33" s="2"/>
      <c r="E33" s="2"/>
      <c r="F33" s="2"/>
    </row>
    <row r="34" spans="1:9" ht="17" thickBot="1" x14ac:dyDescent="0.25"/>
    <row r="35" spans="1:9" x14ac:dyDescent="0.2">
      <c r="A35" s="3"/>
      <c r="B35" s="3" t="s">
        <v>22</v>
      </c>
      <c r="C35" s="3" t="s">
        <v>10</v>
      </c>
      <c r="D35" s="3" t="s">
        <v>23</v>
      </c>
      <c r="E35" s="3" t="s">
        <v>24</v>
      </c>
      <c r="F35" s="3" t="s">
        <v>25</v>
      </c>
      <c r="G35" s="3" t="s">
        <v>26</v>
      </c>
      <c r="H35" s="3" t="s">
        <v>27</v>
      </c>
      <c r="I35" s="3" t="s">
        <v>28</v>
      </c>
    </row>
    <row r="36" spans="1:9" x14ac:dyDescent="0.2">
      <c r="A36" s="1" t="s">
        <v>16</v>
      </c>
      <c r="B36" s="1">
        <v>0.45062135071312781</v>
      </c>
      <c r="C36" s="1">
        <v>1.1365436424584766E-2</v>
      </c>
      <c r="D36" s="1">
        <v>39.648398343805013</v>
      </c>
      <c r="E36" s="1">
        <v>8.782008081573718E-16</v>
      </c>
      <c r="F36" s="1">
        <v>0.4262449139673023</v>
      </c>
      <c r="G36" s="1">
        <v>0.47499778745895332</v>
      </c>
      <c r="H36" s="1">
        <v>0.4262449139673023</v>
      </c>
      <c r="I36" s="1">
        <v>0.47499778745895332</v>
      </c>
    </row>
    <row r="37" spans="1:9" ht="17" thickBot="1" x14ac:dyDescent="0.25">
      <c r="A37" s="2" t="s">
        <v>29</v>
      </c>
      <c r="B37" s="2">
        <v>6.5080781175764407E-2</v>
      </c>
      <c r="C37" s="2">
        <v>1.4128985883464124E-4</v>
      </c>
      <c r="D37" s="2">
        <v>460.61891286855752</v>
      </c>
      <c r="E37" s="2">
        <v>1.1403832012824497E-30</v>
      </c>
      <c r="F37" s="2">
        <v>6.4777744567398085E-2</v>
      </c>
      <c r="G37" s="2">
        <v>6.5383817784130729E-2</v>
      </c>
      <c r="H37" s="2">
        <v>6.4777744567398085E-2</v>
      </c>
      <c r="I37" s="2">
        <v>6.5383817784130729E-2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5218-6D71-3649-8F99-9E0C9AB1C4B4}">
  <dimension ref="A2:K26"/>
  <sheetViews>
    <sheetView zoomScale="110" zoomScaleNormal="110" workbookViewId="0">
      <selection activeCell="F30" sqref="F30"/>
    </sheetView>
  </sheetViews>
  <sheetFormatPr baseColWidth="10" defaultRowHeight="16" x14ac:dyDescent="0.2"/>
  <sheetData>
    <row r="2" spans="1:11" x14ac:dyDescent="0.2">
      <c r="A2" s="9">
        <v>1</v>
      </c>
      <c r="B2">
        <f>Data!C3</f>
        <v>4.3799999999999999E-2</v>
      </c>
      <c r="C2">
        <f>Data!D3</f>
        <v>3.3999999999999998E-3</v>
      </c>
      <c r="D2">
        <f>Data!E3</f>
        <v>0</v>
      </c>
      <c r="E2" s="6">
        <f>D2/60*(2*PI())</f>
        <v>0</v>
      </c>
      <c r="G2" t="str">
        <f>TEXT(A2,"#")</f>
        <v>1</v>
      </c>
      <c r="H2" t="str">
        <f>CONCATENATE("&amp; ", TEXT(B2,"0.####"))</f>
        <v>&amp; 0.0438</v>
      </c>
      <c r="I2" t="str">
        <f>CONCATENATE("&amp; ", TEXT(C2,"0.####"))</f>
        <v>&amp; 0.0034</v>
      </c>
      <c r="J2" t="str">
        <f>CONCATENATE("&amp; ", TEXT(D2,"0.###"))</f>
        <v>&amp; 0.</v>
      </c>
      <c r="K2" t="str">
        <f>CONCATENATE("&amp; ", TEXT(E2,"0.##"), " \\")</f>
        <v>&amp; 0. \\</v>
      </c>
    </row>
    <row r="3" spans="1:11" x14ac:dyDescent="0.2">
      <c r="A3">
        <v>2</v>
      </c>
      <c r="B3">
        <f>Data!C4</f>
        <v>0.28599999999999998</v>
      </c>
      <c r="C3">
        <f>Data!D4</f>
        <v>1.4999999999999999E-2</v>
      </c>
      <c r="D3">
        <f>Data!E4</f>
        <v>0</v>
      </c>
      <c r="E3" s="6">
        <f t="shared" ref="E3:E26" si="0">D3/60*(2*PI())</f>
        <v>0</v>
      </c>
      <c r="G3" t="str">
        <f t="shared" ref="G3:G26" si="1">TEXT(A3,"#")</f>
        <v>2</v>
      </c>
      <c r="H3" t="str">
        <f t="shared" ref="H3:I26" si="2">CONCATENATE("&amp; ", TEXT(B3,"0.####"))</f>
        <v>&amp; 0.286</v>
      </c>
      <c r="I3" t="str">
        <f t="shared" si="2"/>
        <v>&amp; 0.015</v>
      </c>
      <c r="J3" t="str">
        <f t="shared" ref="J3:J26" si="3">CONCATENATE("&amp; ", TEXT(D3,"0.###"))</f>
        <v>&amp; 0.</v>
      </c>
      <c r="K3" t="str">
        <f t="shared" ref="K3:K26" si="4">CONCATENATE("&amp; ", TEXT(E3,"0.##"), " \\")</f>
        <v>&amp; 0. \\</v>
      </c>
    </row>
    <row r="4" spans="1:11" x14ac:dyDescent="0.2">
      <c r="A4">
        <v>3</v>
      </c>
      <c r="B4">
        <f>Data!C5</f>
        <v>0.60099999999999998</v>
      </c>
      <c r="C4">
        <f>Data!D5</f>
        <v>1.35E-2</v>
      </c>
      <c r="D4">
        <f>Data!E5</f>
        <v>0</v>
      </c>
      <c r="E4" s="6">
        <f t="shared" si="0"/>
        <v>0</v>
      </c>
      <c r="G4" t="str">
        <f t="shared" si="1"/>
        <v>3</v>
      </c>
      <c r="H4" t="str">
        <f t="shared" si="2"/>
        <v>&amp; 0.601</v>
      </c>
      <c r="I4" t="str">
        <f t="shared" si="2"/>
        <v>&amp; 0.0135</v>
      </c>
      <c r="J4" t="str">
        <f t="shared" si="3"/>
        <v>&amp; 0.</v>
      </c>
      <c r="K4" t="str">
        <f t="shared" si="4"/>
        <v>&amp; 0. \\</v>
      </c>
    </row>
    <row r="5" spans="1:11" x14ac:dyDescent="0.2">
      <c r="A5">
        <v>4</v>
      </c>
      <c r="B5">
        <f>Data!C6</f>
        <v>0.68100000000000005</v>
      </c>
      <c r="C5">
        <f>Data!D6</f>
        <v>7.8799999999999995E-2</v>
      </c>
      <c r="D5">
        <f>Data!E6</f>
        <v>0</v>
      </c>
      <c r="E5" s="6">
        <f t="shared" si="0"/>
        <v>0</v>
      </c>
      <c r="G5" t="str">
        <f t="shared" si="1"/>
        <v>4</v>
      </c>
      <c r="H5" t="str">
        <f t="shared" si="2"/>
        <v>&amp; 0.681</v>
      </c>
      <c r="I5" t="str">
        <f t="shared" si="2"/>
        <v>&amp; 0.0788</v>
      </c>
      <c r="J5" t="str">
        <f t="shared" si="3"/>
        <v>&amp; 0.</v>
      </c>
      <c r="K5" t="str">
        <f t="shared" si="4"/>
        <v>&amp; 0. \\</v>
      </c>
    </row>
    <row r="6" spans="1:11" x14ac:dyDescent="0.2">
      <c r="A6">
        <v>5</v>
      </c>
      <c r="B6">
        <f>Data!C7</f>
        <v>1.02</v>
      </c>
      <c r="C6">
        <f>Data!D7</f>
        <v>5.91E-2</v>
      </c>
      <c r="D6">
        <f>Data!E7</f>
        <v>80.400000000000006</v>
      </c>
      <c r="E6" s="6">
        <f t="shared" si="0"/>
        <v>8.4194683116206459</v>
      </c>
      <c r="G6" t="str">
        <f t="shared" si="1"/>
        <v>5</v>
      </c>
      <c r="H6" t="str">
        <f t="shared" si="2"/>
        <v>&amp; 1.02</v>
      </c>
      <c r="I6" t="str">
        <f t="shared" si="2"/>
        <v>&amp; 0.0591</v>
      </c>
      <c r="J6" t="str">
        <f t="shared" si="3"/>
        <v>&amp; 80.4</v>
      </c>
      <c r="K6" t="str">
        <f t="shared" si="4"/>
        <v>&amp; 8.42 \\</v>
      </c>
    </row>
    <row r="7" spans="1:11" x14ac:dyDescent="0.2">
      <c r="A7">
        <v>6</v>
      </c>
      <c r="B7">
        <f>Data!C8</f>
        <v>1.4870000000000001</v>
      </c>
      <c r="C7">
        <f>Data!D8</f>
        <v>5.8900000000000001E-2</v>
      </c>
      <c r="D7">
        <f>Data!E8</f>
        <v>146</v>
      </c>
      <c r="E7" s="6">
        <f t="shared" si="0"/>
        <v>15.289084247470326</v>
      </c>
      <c r="G7" t="str">
        <f t="shared" si="1"/>
        <v>6</v>
      </c>
      <c r="H7" t="str">
        <f t="shared" si="2"/>
        <v>&amp; 1.487</v>
      </c>
      <c r="I7" t="str">
        <f t="shared" si="2"/>
        <v>&amp; 0.0589</v>
      </c>
      <c r="J7" t="str">
        <f t="shared" si="3"/>
        <v>&amp; 146.</v>
      </c>
      <c r="K7" t="str">
        <f t="shared" si="4"/>
        <v>&amp; 15.29 \\</v>
      </c>
    </row>
    <row r="8" spans="1:11" x14ac:dyDescent="0.2">
      <c r="A8">
        <v>7</v>
      </c>
      <c r="B8">
        <f>Data!C9</f>
        <v>2.012</v>
      </c>
      <c r="C8">
        <f>Data!D9</f>
        <v>5.9900000000000002E-2</v>
      </c>
      <c r="D8">
        <f>Data!E9</f>
        <v>230</v>
      </c>
      <c r="E8" s="6">
        <f t="shared" si="0"/>
        <v>24.085543677521748</v>
      </c>
      <c r="G8" t="str">
        <f t="shared" si="1"/>
        <v>7</v>
      </c>
      <c r="H8" t="str">
        <f t="shared" si="2"/>
        <v>&amp; 2.012</v>
      </c>
      <c r="I8" t="str">
        <f t="shared" si="2"/>
        <v>&amp; 0.0599</v>
      </c>
      <c r="J8" t="str">
        <f t="shared" si="3"/>
        <v>&amp; 230.</v>
      </c>
      <c r="K8" t="str">
        <f t="shared" si="4"/>
        <v>&amp; 24.09 \\</v>
      </c>
    </row>
    <row r="9" spans="1:11" x14ac:dyDescent="0.2">
      <c r="A9">
        <v>8</v>
      </c>
      <c r="B9">
        <f>Data!C10</f>
        <v>2.532</v>
      </c>
      <c r="C9">
        <f>Data!D10</f>
        <v>6.3100000000000003E-2</v>
      </c>
      <c r="D9">
        <f>Data!E10</f>
        <v>307</v>
      </c>
      <c r="E9" s="6">
        <f t="shared" si="0"/>
        <v>32.148964821735547</v>
      </c>
      <c r="G9" t="str">
        <f t="shared" si="1"/>
        <v>8</v>
      </c>
      <c r="H9" t="str">
        <f t="shared" si="2"/>
        <v>&amp; 2.532</v>
      </c>
      <c r="I9" t="str">
        <f t="shared" si="2"/>
        <v>&amp; 0.0631</v>
      </c>
      <c r="J9" t="str">
        <f t="shared" si="3"/>
        <v>&amp; 307.</v>
      </c>
      <c r="K9" t="str">
        <f t="shared" si="4"/>
        <v>&amp; 32.15 \\</v>
      </c>
    </row>
    <row r="10" spans="1:11" x14ac:dyDescent="0.2">
      <c r="A10">
        <v>9</v>
      </c>
      <c r="B10">
        <f>Data!C11</f>
        <v>3.0859999999999999</v>
      </c>
      <c r="C10">
        <f>Data!D11</f>
        <v>6.5000000000000002E-2</v>
      </c>
      <c r="D10">
        <f>Data!E11</f>
        <v>386</v>
      </c>
      <c r="E10" s="6">
        <f t="shared" si="0"/>
        <v>40.421825476188673</v>
      </c>
      <c r="G10" t="str">
        <f t="shared" si="1"/>
        <v>9</v>
      </c>
      <c r="H10" t="str">
        <f t="shared" si="2"/>
        <v>&amp; 3.086</v>
      </c>
      <c r="I10" t="str">
        <f t="shared" si="2"/>
        <v>&amp; 0.065</v>
      </c>
      <c r="J10" t="str">
        <f t="shared" si="3"/>
        <v>&amp; 386.</v>
      </c>
      <c r="K10" t="str">
        <f t="shared" si="4"/>
        <v>&amp; 40.42 \\</v>
      </c>
    </row>
    <row r="11" spans="1:11" x14ac:dyDescent="0.2">
      <c r="A11">
        <v>10</v>
      </c>
      <c r="B11">
        <f>Data!C12</f>
        <v>3.5489999999999999</v>
      </c>
      <c r="C11">
        <f>Data!D12</f>
        <v>6.7000000000000004E-2</v>
      </c>
      <c r="D11">
        <f>Data!E12</f>
        <v>454</v>
      </c>
      <c r="E11" s="6">
        <f t="shared" si="0"/>
        <v>47.542768824325535</v>
      </c>
      <c r="G11" t="str">
        <f t="shared" si="1"/>
        <v>10</v>
      </c>
      <c r="H11" t="str">
        <f t="shared" si="2"/>
        <v>&amp; 3.549</v>
      </c>
      <c r="I11" t="str">
        <f t="shared" si="2"/>
        <v>&amp; 0.067</v>
      </c>
      <c r="J11" t="str">
        <f t="shared" si="3"/>
        <v>&amp; 454.</v>
      </c>
      <c r="K11" t="str">
        <f t="shared" si="4"/>
        <v>&amp; 47.54 \\</v>
      </c>
    </row>
    <row r="12" spans="1:11" x14ac:dyDescent="0.2">
      <c r="A12">
        <v>11</v>
      </c>
      <c r="B12">
        <f>Data!C13</f>
        <v>3.948</v>
      </c>
      <c r="C12">
        <f>Data!D13</f>
        <v>6.8199999999999997E-2</v>
      </c>
      <c r="D12">
        <f>Data!E13</f>
        <v>511</v>
      </c>
      <c r="E12" s="6">
        <f t="shared" si="0"/>
        <v>53.511794866146147</v>
      </c>
      <c r="G12" t="str">
        <f t="shared" si="1"/>
        <v>11</v>
      </c>
      <c r="H12" t="str">
        <f t="shared" si="2"/>
        <v>&amp; 3.948</v>
      </c>
      <c r="I12" t="str">
        <f t="shared" si="2"/>
        <v>&amp; 0.0682</v>
      </c>
      <c r="J12" t="str">
        <f t="shared" si="3"/>
        <v>&amp; 511.</v>
      </c>
      <c r="K12" t="str">
        <f t="shared" si="4"/>
        <v>&amp; 53.51 \\</v>
      </c>
    </row>
    <row r="13" spans="1:11" x14ac:dyDescent="0.2">
      <c r="A13">
        <v>12</v>
      </c>
      <c r="B13">
        <f>Data!C14</f>
        <v>4.5599999999999996</v>
      </c>
      <c r="C13">
        <f>Data!D14</f>
        <v>7.2099999999999997E-2</v>
      </c>
      <c r="D13">
        <f>Data!E14</f>
        <v>601</v>
      </c>
      <c r="E13" s="6">
        <f t="shared" si="0"/>
        <v>62.93657282691553</v>
      </c>
      <c r="G13" t="str">
        <f t="shared" si="1"/>
        <v>12</v>
      </c>
      <c r="H13" t="str">
        <f t="shared" si="2"/>
        <v>&amp; 4.56</v>
      </c>
      <c r="I13" t="str">
        <f t="shared" si="2"/>
        <v>&amp; 0.0721</v>
      </c>
      <c r="J13" t="str">
        <f t="shared" si="3"/>
        <v>&amp; 601.</v>
      </c>
      <c r="K13" t="str">
        <f t="shared" si="4"/>
        <v>&amp; 62.94 \\</v>
      </c>
    </row>
    <row r="14" spans="1:11" x14ac:dyDescent="0.2">
      <c r="A14">
        <v>13</v>
      </c>
      <c r="B14">
        <f>Data!C15</f>
        <v>5.03</v>
      </c>
      <c r="C14">
        <f>Data!D15</f>
        <v>7.2999999999999995E-2</v>
      </c>
      <c r="D14">
        <f>Data!E15</f>
        <v>668</v>
      </c>
      <c r="E14" s="6">
        <f t="shared" si="0"/>
        <v>69.952796419932724</v>
      </c>
      <c r="G14" t="str">
        <f t="shared" si="1"/>
        <v>13</v>
      </c>
      <c r="H14" t="str">
        <f t="shared" si="2"/>
        <v>&amp; 5.03</v>
      </c>
      <c r="I14" t="str">
        <f t="shared" si="2"/>
        <v>&amp; 0.073</v>
      </c>
      <c r="J14" t="str">
        <f t="shared" si="3"/>
        <v>&amp; 668.</v>
      </c>
      <c r="K14" t="str">
        <f t="shared" si="4"/>
        <v>&amp; 69.95 \\</v>
      </c>
    </row>
    <row r="15" spans="1:11" x14ac:dyDescent="0.2">
      <c r="A15">
        <v>14</v>
      </c>
      <c r="B15">
        <f>Data!C16</f>
        <v>5.94</v>
      </c>
      <c r="C15">
        <f>Data!D16</f>
        <v>7.51E-2</v>
      </c>
      <c r="D15">
        <f>Data!E16</f>
        <v>807</v>
      </c>
      <c r="E15" s="6">
        <f t="shared" si="0"/>
        <v>84.508842381565429</v>
      </c>
      <c r="G15" t="str">
        <f t="shared" si="1"/>
        <v>14</v>
      </c>
      <c r="H15" t="str">
        <f t="shared" si="2"/>
        <v>&amp; 5.94</v>
      </c>
      <c r="I15" t="str">
        <f t="shared" si="2"/>
        <v>&amp; 0.0751</v>
      </c>
      <c r="J15" t="str">
        <f t="shared" si="3"/>
        <v>&amp; 807.</v>
      </c>
      <c r="K15" t="str">
        <f t="shared" si="4"/>
        <v>&amp; 84.51 \\</v>
      </c>
    </row>
    <row r="16" spans="1:11" x14ac:dyDescent="0.2">
      <c r="A16">
        <v>15</v>
      </c>
      <c r="B16">
        <f>Data!C17</f>
        <v>6.84</v>
      </c>
      <c r="C16">
        <f>Data!D17</f>
        <v>7.51E-2</v>
      </c>
      <c r="D16">
        <f>Data!E17</f>
        <v>940</v>
      </c>
      <c r="E16" s="6">
        <f t="shared" si="0"/>
        <v>98.436569812480187</v>
      </c>
      <c r="G16" t="str">
        <f t="shared" si="1"/>
        <v>15</v>
      </c>
      <c r="H16" t="str">
        <f t="shared" si="2"/>
        <v>&amp; 6.84</v>
      </c>
      <c r="I16" t="str">
        <f t="shared" si="2"/>
        <v>&amp; 0.0751</v>
      </c>
      <c r="J16" t="str">
        <f t="shared" si="3"/>
        <v>&amp; 940.</v>
      </c>
      <c r="K16" t="str">
        <f t="shared" si="4"/>
        <v>&amp; 98.44 \\</v>
      </c>
    </row>
    <row r="17" spans="1:11" x14ac:dyDescent="0.2">
      <c r="A17">
        <v>16</v>
      </c>
      <c r="B17">
        <f>Data!C18</f>
        <v>7.4</v>
      </c>
      <c r="C17">
        <f>Data!D18</f>
        <v>7.6499999999999999E-2</v>
      </c>
      <c r="D17">
        <f>Data!E18</f>
        <v>1021</v>
      </c>
      <c r="E17" s="6">
        <f t="shared" si="0"/>
        <v>106.91886997717262</v>
      </c>
      <c r="G17" t="str">
        <f t="shared" si="1"/>
        <v>16</v>
      </c>
      <c r="H17" t="str">
        <f t="shared" si="2"/>
        <v>&amp; 7.4</v>
      </c>
      <c r="I17" t="str">
        <f t="shared" si="2"/>
        <v>&amp; 0.0765</v>
      </c>
      <c r="J17" t="str">
        <f t="shared" si="3"/>
        <v>&amp; 1021.</v>
      </c>
      <c r="K17" t="str">
        <f t="shared" si="4"/>
        <v>&amp; 106.92 \\</v>
      </c>
    </row>
    <row r="18" spans="1:11" x14ac:dyDescent="0.2">
      <c r="A18">
        <v>17</v>
      </c>
      <c r="B18">
        <f>Data!C19</f>
        <v>8.44</v>
      </c>
      <c r="C18">
        <f>Data!D19</f>
        <v>0.08</v>
      </c>
      <c r="D18">
        <f>Data!E19</f>
        <v>1175</v>
      </c>
      <c r="E18" s="6">
        <f t="shared" si="0"/>
        <v>123.04571226560023</v>
      </c>
      <c r="G18" t="str">
        <f t="shared" si="1"/>
        <v>17</v>
      </c>
      <c r="H18" t="str">
        <f t="shared" si="2"/>
        <v>&amp; 8.44</v>
      </c>
      <c r="I18" t="str">
        <f t="shared" si="2"/>
        <v>&amp; 0.08</v>
      </c>
      <c r="J18" t="str">
        <f t="shared" si="3"/>
        <v>&amp; 1175.</v>
      </c>
      <c r="K18" t="str">
        <f t="shared" si="4"/>
        <v>&amp; 123.05 \\</v>
      </c>
    </row>
    <row r="19" spans="1:11" x14ac:dyDescent="0.2">
      <c r="A19">
        <v>18</v>
      </c>
      <c r="B19">
        <f>Data!C20</f>
        <v>9.4600000000000009</v>
      </c>
      <c r="C19">
        <f>Data!D20</f>
        <v>8.2000000000000003E-2</v>
      </c>
      <c r="D19">
        <f>Data!E20</f>
        <v>1323</v>
      </c>
      <c r="E19" s="6">
        <f t="shared" si="0"/>
        <v>138.54423602330988</v>
      </c>
      <c r="G19" t="str">
        <f t="shared" si="1"/>
        <v>18</v>
      </c>
      <c r="H19" t="str">
        <f t="shared" si="2"/>
        <v>&amp; 9.46</v>
      </c>
      <c r="I19" t="str">
        <f t="shared" si="2"/>
        <v>&amp; 0.082</v>
      </c>
      <c r="J19" t="str">
        <f t="shared" si="3"/>
        <v>&amp; 1323.</v>
      </c>
      <c r="K19" t="str">
        <f t="shared" si="4"/>
        <v>&amp; 138.54 \\</v>
      </c>
    </row>
    <row r="20" spans="1:11" x14ac:dyDescent="0.2">
      <c r="A20">
        <v>19</v>
      </c>
      <c r="B20">
        <f>Data!C21</f>
        <v>10.42</v>
      </c>
      <c r="C20">
        <f>Data!D21</f>
        <v>8.3900000000000002E-2</v>
      </c>
      <c r="D20">
        <f>Data!E21</f>
        <v>1460</v>
      </c>
      <c r="E20" s="6">
        <f t="shared" si="0"/>
        <v>152.89084247470325</v>
      </c>
      <c r="G20" t="str">
        <f t="shared" si="1"/>
        <v>19</v>
      </c>
      <c r="H20" t="str">
        <f t="shared" si="2"/>
        <v>&amp; 10.42</v>
      </c>
      <c r="I20" t="str">
        <f t="shared" si="2"/>
        <v>&amp; 0.0839</v>
      </c>
      <c r="J20" t="str">
        <f t="shared" si="3"/>
        <v>&amp; 1460.</v>
      </c>
      <c r="K20" t="str">
        <f t="shared" si="4"/>
        <v>&amp; 152.89 \\</v>
      </c>
    </row>
    <row r="21" spans="1:11" x14ac:dyDescent="0.2">
      <c r="A21">
        <v>20</v>
      </c>
      <c r="B21">
        <f>Data!C22</f>
        <v>0.26179999999999998</v>
      </c>
      <c r="C21">
        <f>Data!D22</f>
        <v>3.5400000000000001E-2</v>
      </c>
      <c r="D21">
        <f>Data!E22</f>
        <v>0</v>
      </c>
      <c r="E21" s="6">
        <f t="shared" si="0"/>
        <v>0</v>
      </c>
      <c r="G21" t="str">
        <f t="shared" si="1"/>
        <v>20</v>
      </c>
      <c r="H21" t="str">
        <f t="shared" si="2"/>
        <v>&amp; 0.2618</v>
      </c>
      <c r="I21" t="str">
        <f t="shared" si="2"/>
        <v>&amp; 0.0354</v>
      </c>
      <c r="J21" t="str">
        <f t="shared" si="3"/>
        <v>&amp; 0.</v>
      </c>
      <c r="K21" t="str">
        <f t="shared" si="4"/>
        <v>&amp; 0. \\</v>
      </c>
    </row>
    <row r="22" spans="1:11" x14ac:dyDescent="0.2">
      <c r="A22">
        <v>21</v>
      </c>
      <c r="B22">
        <f>Data!C23</f>
        <v>0.35610000000000003</v>
      </c>
      <c r="C22">
        <f>Data!D23</f>
        <v>4.8099999999999997E-2</v>
      </c>
      <c r="D22">
        <f>Data!E23</f>
        <v>0</v>
      </c>
      <c r="E22" s="6">
        <f t="shared" si="0"/>
        <v>0</v>
      </c>
      <c r="G22" t="str">
        <f t="shared" si="1"/>
        <v>21</v>
      </c>
      <c r="H22" t="str">
        <f t="shared" si="2"/>
        <v>&amp; 0.3561</v>
      </c>
      <c r="I22" t="str">
        <f t="shared" si="2"/>
        <v>&amp; 0.0481</v>
      </c>
      <c r="J22" t="str">
        <f t="shared" si="3"/>
        <v>&amp; 0.</v>
      </c>
      <c r="K22" t="str">
        <f t="shared" si="4"/>
        <v>&amp; 0. \\</v>
      </c>
    </row>
    <row r="23" spans="1:11" x14ac:dyDescent="0.2">
      <c r="A23">
        <v>22</v>
      </c>
      <c r="B23">
        <f>Data!C24</f>
        <v>0.47599999999999998</v>
      </c>
      <c r="C23">
        <f>Data!D24</f>
        <v>6.4600000000000005E-2</v>
      </c>
      <c r="D23">
        <f>Data!E24</f>
        <v>0</v>
      </c>
      <c r="E23" s="6">
        <f t="shared" si="0"/>
        <v>0</v>
      </c>
      <c r="G23" t="str">
        <f t="shared" si="1"/>
        <v>22</v>
      </c>
      <c r="H23" t="str">
        <f t="shared" si="2"/>
        <v>&amp; 0.476</v>
      </c>
      <c r="I23" t="str">
        <f t="shared" si="2"/>
        <v>&amp; 0.0646</v>
      </c>
      <c r="J23" t="str">
        <f t="shared" si="3"/>
        <v>&amp; 0.</v>
      </c>
      <c r="K23" t="str">
        <f t="shared" si="4"/>
        <v>&amp; 0. \\</v>
      </c>
    </row>
    <row r="24" spans="1:11" x14ac:dyDescent="0.2">
      <c r="A24">
        <v>23</v>
      </c>
      <c r="B24">
        <f>Data!C25</f>
        <v>0.59699999999999998</v>
      </c>
      <c r="C24">
        <f>Data!D25</f>
        <v>8.0799999999999997E-2</v>
      </c>
      <c r="D24">
        <f>Data!E25</f>
        <v>0</v>
      </c>
      <c r="E24" s="6">
        <f t="shared" si="0"/>
        <v>0</v>
      </c>
      <c r="G24" t="str">
        <f t="shared" si="1"/>
        <v>23</v>
      </c>
      <c r="H24" t="str">
        <f t="shared" si="2"/>
        <v>&amp; 0.597</v>
      </c>
      <c r="I24" t="str">
        <f t="shared" si="2"/>
        <v>&amp; 0.0808</v>
      </c>
      <c r="J24" t="str">
        <f t="shared" si="3"/>
        <v>&amp; 0.</v>
      </c>
      <c r="K24" t="str">
        <f t="shared" si="4"/>
        <v>&amp; 0. \\</v>
      </c>
    </row>
    <row r="25" spans="1:11" x14ac:dyDescent="0.2">
      <c r="A25">
        <v>24</v>
      </c>
      <c r="B25">
        <f>Data!C26</f>
        <v>0.71799999999999997</v>
      </c>
      <c r="C25">
        <f>Data!D26</f>
        <v>9.69E-2</v>
      </c>
      <c r="D25">
        <f>Data!E26</f>
        <v>0</v>
      </c>
      <c r="E25" s="6">
        <f t="shared" si="0"/>
        <v>0</v>
      </c>
      <c r="G25" t="str">
        <f t="shared" si="1"/>
        <v>24</v>
      </c>
      <c r="H25" t="str">
        <f t="shared" si="2"/>
        <v>&amp; 0.718</v>
      </c>
      <c r="I25" t="str">
        <f t="shared" si="2"/>
        <v>&amp; 0.0969</v>
      </c>
      <c r="J25" t="str">
        <f t="shared" si="3"/>
        <v>&amp; 0.</v>
      </c>
      <c r="K25" t="str">
        <f t="shared" si="4"/>
        <v>&amp; 0. \\</v>
      </c>
    </row>
    <row r="26" spans="1:11" x14ac:dyDescent="0.2">
      <c r="A26">
        <v>25</v>
      </c>
      <c r="B26">
        <f>Data!C27</f>
        <v>0.72199999999999998</v>
      </c>
      <c r="C26">
        <f>Data!D27</f>
        <v>5.4300000000000001E-2</v>
      </c>
      <c r="D26">
        <f>Data!E27</f>
        <v>49.6</v>
      </c>
      <c r="E26" s="6">
        <f t="shared" si="0"/>
        <v>5.1940998539351249</v>
      </c>
      <c r="G26" t="str">
        <f t="shared" si="1"/>
        <v>25</v>
      </c>
      <c r="H26" t="str">
        <f t="shared" si="2"/>
        <v>&amp; 0.722</v>
      </c>
      <c r="I26" t="str">
        <f t="shared" si="2"/>
        <v>&amp; 0.0543</v>
      </c>
      <c r="J26" t="str">
        <f t="shared" si="3"/>
        <v>&amp; 49.6</v>
      </c>
      <c r="K26" t="str">
        <f t="shared" si="4"/>
        <v>&amp; 5.19 \\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Current</vt:lpstr>
      <vt:lpstr>Voltage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2022-02-19T19:29:30Z</dcterms:created>
  <dcterms:modified xsi:type="dcterms:W3CDTF">2022-03-13T14:58:15Z</dcterms:modified>
</cp:coreProperties>
</file>