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DoMiSo_Zu_Im\docs\"/>
    </mc:Choice>
  </mc:AlternateContent>
  <xr:revisionPtr revIDLastSave="0" documentId="13_ncr:1_{0131E134-9E48-4BAC-A832-457D0B59C237}" xr6:coauthVersionLast="47" xr6:coauthVersionMax="47" xr10:uidLastSave="{00000000-0000-0000-0000-000000000000}"/>
  <bookViews>
    <workbookView xWindow="-120" yWindow="-120" windowWidth="29040" windowHeight="15720" xr2:uid="{D7C1CD7A-86BA-4300-A301-7220ABDB610B}"/>
  </bookViews>
  <sheets>
    <sheet name=" 135拼音-鍵盤設計" sheetId="3" r:id="rId1"/>
    <sheet name="方音符號鍵盤" sheetId="2" r:id="rId2"/>
    <sheet name="拼音鍵盤" sheetId="1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1" hidden="1">方音符號鍵盤!$BN$4:$BS$61</definedName>
    <definedName name="_xlnm._FilterDatabase" localSheetId="2" hidden="1">拼音鍵盤!#REF!</definedName>
    <definedName name="_xlnm.Criteria" localSheetId="1">方音符號鍵盤!$CK$1:$CL$2</definedName>
    <definedName name="_xlnm.Criteria" localSheetId="2">拼音鍵盤!#REF!</definedName>
    <definedName name="_xlnm.Extract" localSheetId="1">方音符號鍵盤!$CK$4:$CP$5</definedName>
    <definedName name="_xlnm.Extract" localSheetId="2">拼音鍵盤!#REF!</definedName>
    <definedName name="十五音韻母">#REF!</definedName>
    <definedName name="十五音韻母對照表">#REF!</definedName>
    <definedName name="方音符號" localSheetId="0">#REF!</definedName>
    <definedName name="方音符號" localSheetId="1">#REF!</definedName>
    <definedName name="方音符號" localSheetId="2">#REF!</definedName>
    <definedName name="方音符號">[2]RIME編碼!$AA$3:$AA$45</definedName>
    <definedName name="台羅韻母八音反切">#REF!</definedName>
    <definedName name="白話字韻母八音反切">#REF!</definedName>
    <definedName name="字典編碼" localSheetId="0">#REF!</definedName>
    <definedName name="字典編碼" localSheetId="1">#REF!</definedName>
    <definedName name="字典編碼" localSheetId="2">#REF!</definedName>
    <definedName name="字典編碼">[2]RIME編碼!$AB$3:$AB$45</definedName>
    <definedName name="注音符號" localSheetId="0">#REF!</definedName>
    <definedName name="注音符號" localSheetId="1">#REF!</definedName>
    <definedName name="注音符號">#REF!</definedName>
    <definedName name="注音編碼" localSheetId="1">#REF!</definedName>
    <definedName name="注音編碼">#REF!</definedName>
    <definedName name="拼音字母" localSheetId="0">#REF!</definedName>
    <definedName name="拼音字母" localSheetId="1">#REF!</definedName>
    <definedName name="拼音字母" localSheetId="2">#REF!</definedName>
    <definedName name="拼音字母">[2]RIME編碼!$AC$3:$AC$45</definedName>
    <definedName name="閩拼韻母八音反切">#REF!</definedName>
    <definedName name="聲母碼">#REF!</definedName>
    <definedName name="聲母碼表">#REF!</definedName>
    <definedName name="鍵盤位置" localSheetId="0">#REF!</definedName>
    <definedName name="鍵盤位置" localSheetId="1">#REF!</definedName>
    <definedName name="鍵盤位置" localSheetId="2">#REF!</definedName>
    <definedName name="鍵盤位置">[2]RIME編碼!$W$3:$W$40</definedName>
    <definedName name="鍵盤按鍵" localSheetId="1">#REF!</definedName>
    <definedName name="鍵盤按鍵">#REF!</definedName>
    <definedName name="韻母對照表">#REF!</definedName>
    <definedName name="韻母碼表">#REF!</definedName>
    <definedName name="顯示注音輸入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J62" i="3" l="1"/>
  <c r="BT62" i="3" s="1"/>
  <c r="BJ61" i="3"/>
  <c r="BT61" i="3" s="1"/>
  <c r="BJ60" i="3"/>
  <c r="BT60" i="3" s="1"/>
  <c r="BJ59" i="3"/>
  <c r="BT59" i="3" s="1"/>
  <c r="BJ58" i="3"/>
  <c r="BT58" i="3" s="1"/>
  <c r="BJ57" i="3"/>
  <c r="BT57" i="3" s="1"/>
  <c r="BJ56" i="3"/>
  <c r="BT56" i="3" s="1"/>
  <c r="BJ55" i="3"/>
  <c r="BT55" i="3" s="1"/>
  <c r="BT54" i="3"/>
  <c r="BU54" i="3"/>
  <c r="BJ54" i="3"/>
  <c r="BJ53" i="3"/>
  <c r="BT53" i="3" s="1"/>
  <c r="BU52" i="3"/>
  <c r="BW52" i="3"/>
  <c r="BJ52" i="3"/>
  <c r="BT52" i="3" s="1"/>
  <c r="BW51" i="3"/>
  <c r="BU51" i="3"/>
  <c r="BR51" i="3"/>
  <c r="BJ51" i="3"/>
  <c r="BT51" i="3" s="1"/>
  <c r="BW50" i="3"/>
  <c r="BU50" i="3"/>
  <c r="BT50" i="3"/>
  <c r="BR50" i="3"/>
  <c r="BJ50" i="3"/>
  <c r="BW49" i="3"/>
  <c r="BT49" i="3"/>
  <c r="BR49" i="3"/>
  <c r="BU49" i="3"/>
  <c r="BJ49" i="3"/>
  <c r="BT48" i="3"/>
  <c r="BU48" i="3"/>
  <c r="BJ48" i="3"/>
  <c r="BJ47" i="3"/>
  <c r="BT47" i="3" s="1"/>
  <c r="BU46" i="3"/>
  <c r="BW46" i="3"/>
  <c r="BJ46" i="3"/>
  <c r="BT46" i="3" s="1"/>
  <c r="BU45" i="3"/>
  <c r="BW45" i="3"/>
  <c r="BJ45" i="3"/>
  <c r="BT45" i="3" s="1"/>
  <c r="BU44" i="3"/>
  <c r="BW44" i="3"/>
  <c r="BJ44" i="3"/>
  <c r="BT44" i="3" s="1"/>
  <c r="BW43" i="3"/>
  <c r="BU43" i="3"/>
  <c r="BR43" i="3"/>
  <c r="BJ43" i="3"/>
  <c r="BT43" i="3" s="1"/>
  <c r="BW42" i="3"/>
  <c r="BU42" i="3"/>
  <c r="BR42" i="3"/>
  <c r="BJ42" i="3"/>
  <c r="BT42" i="3" s="1"/>
  <c r="BW41" i="3"/>
  <c r="BU41" i="3"/>
  <c r="BT41" i="3"/>
  <c r="BR41" i="3"/>
  <c r="BJ41" i="3"/>
  <c r="BW40" i="3"/>
  <c r="BU40" i="3"/>
  <c r="BT40" i="3"/>
  <c r="BR40" i="3"/>
  <c r="BJ40" i="3"/>
  <c r="BJ39" i="3"/>
  <c r="BT39" i="3" s="1"/>
  <c r="BW38" i="3"/>
  <c r="BU38" i="3"/>
  <c r="BT38" i="3"/>
  <c r="BR38" i="3"/>
  <c r="BJ38" i="3"/>
  <c r="BW37" i="3"/>
  <c r="BU37" i="3"/>
  <c r="BR37" i="3"/>
  <c r="BJ37" i="3"/>
  <c r="BT37" i="3" s="1"/>
  <c r="BT36" i="3"/>
  <c r="BJ36" i="3"/>
  <c r="BT35" i="3"/>
  <c r="BJ35" i="3"/>
  <c r="BT34" i="3"/>
  <c r="BU34" i="3"/>
  <c r="BJ34" i="3"/>
  <c r="BU33" i="3"/>
  <c r="BW33" i="3"/>
  <c r="BJ33" i="3"/>
  <c r="BT33" i="3" s="1"/>
  <c r="BW32" i="3"/>
  <c r="BU32" i="3"/>
  <c r="BR32" i="3"/>
  <c r="BJ32" i="3"/>
  <c r="BT32" i="3" s="1"/>
  <c r="BW31" i="3"/>
  <c r="BU31" i="3"/>
  <c r="BT31" i="3"/>
  <c r="BR31" i="3"/>
  <c r="BJ31" i="3"/>
  <c r="BW30" i="3"/>
  <c r="BU30" i="3"/>
  <c r="BT30" i="3"/>
  <c r="BR30" i="3"/>
  <c r="BJ30" i="3"/>
  <c r="BW29" i="3"/>
  <c r="BU29" i="3"/>
  <c r="BT29" i="3"/>
  <c r="BR29" i="3"/>
  <c r="BJ29" i="3"/>
  <c r="BW28" i="3"/>
  <c r="BU28" i="3"/>
  <c r="BT28" i="3"/>
  <c r="BR28" i="3"/>
  <c r="BJ28" i="3"/>
  <c r="BW27" i="3"/>
  <c r="BT27" i="3"/>
  <c r="BR27" i="3"/>
  <c r="BU27" i="3"/>
  <c r="BJ27" i="3"/>
  <c r="BT26" i="3"/>
  <c r="BR26" i="3"/>
  <c r="BU26" i="3"/>
  <c r="BW26" i="3"/>
  <c r="BJ26" i="3"/>
  <c r="BT25" i="3"/>
  <c r="BR25" i="3"/>
  <c r="BU25" i="3"/>
  <c r="BW25" i="3"/>
  <c r="BJ25" i="3"/>
  <c r="BT24" i="3"/>
  <c r="BR24" i="3"/>
  <c r="BU24" i="3"/>
  <c r="BW24" i="3"/>
  <c r="BJ24" i="3"/>
  <c r="BJ23" i="3"/>
  <c r="BT23" i="3" s="1"/>
  <c r="BU22" i="3"/>
  <c r="BJ22" i="3"/>
  <c r="BT22" i="3" s="1"/>
  <c r="BW21" i="3"/>
  <c r="BJ21" i="3"/>
  <c r="BT21" i="3" s="1"/>
  <c r="BU20" i="3"/>
  <c r="BR20" i="3"/>
  <c r="BW20" i="3"/>
  <c r="BJ20" i="3"/>
  <c r="BT20" i="3" s="1"/>
  <c r="BW19" i="3"/>
  <c r="BU19" i="3"/>
  <c r="BT19" i="3"/>
  <c r="BR19" i="3"/>
  <c r="BJ19" i="3"/>
  <c r="BW18" i="3"/>
  <c r="BJ18" i="3"/>
  <c r="BT18" i="3" s="1"/>
  <c r="BU17" i="3"/>
  <c r="BR17" i="3"/>
  <c r="BW17" i="3"/>
  <c r="BJ17" i="3"/>
  <c r="BT17" i="3" s="1"/>
  <c r="BU16" i="3"/>
  <c r="BT16" i="3"/>
  <c r="BR16" i="3"/>
  <c r="BW16" i="3"/>
  <c r="BJ16" i="3"/>
  <c r="BB16" i="3" a="1"/>
  <c r="BB16" i="3" s="1"/>
  <c r="BA16" i="3" a="1"/>
  <c r="BA16" i="3" s="1"/>
  <c r="AZ16" i="3"/>
  <c r="AZ16" i="3" a="1"/>
  <c r="AY16" i="3" a="1"/>
  <c r="AY16" i="3" s="1"/>
  <c r="AX16" i="3" a="1"/>
  <c r="AX16" i="3" s="1"/>
  <c r="AW16" i="3" a="1"/>
  <c r="AW16" i="3" s="1"/>
  <c r="AV16" i="3" a="1"/>
  <c r="AV16" i="3" s="1"/>
  <c r="AU16" i="3" a="1"/>
  <c r="AU16" i="3" s="1"/>
  <c r="AT16" i="3" a="1"/>
  <c r="AT16" i="3" s="1"/>
  <c r="AS16" i="3" a="1"/>
  <c r="AS16" i="3" s="1"/>
  <c r="AR16" i="3" a="1"/>
  <c r="AR16" i="3" s="1"/>
  <c r="AQ16" i="3" a="1"/>
  <c r="AQ16" i="3" s="1"/>
  <c r="AP16" i="3" a="1"/>
  <c r="AP16" i="3" s="1"/>
  <c r="AO16" i="3" a="1"/>
  <c r="AO16" i="3" s="1"/>
  <c r="AN16" i="3"/>
  <c r="AN16" i="3" a="1"/>
  <c r="AM16" i="3" a="1"/>
  <c r="AM16" i="3" s="1"/>
  <c r="AL16" i="3" a="1"/>
  <c r="AL16" i="3" s="1"/>
  <c r="AK16" i="3" a="1"/>
  <c r="AK16" i="3" s="1"/>
  <c r="AJ16" i="3" a="1"/>
  <c r="AJ16" i="3" s="1"/>
  <c r="AI16" i="3" a="1"/>
  <c r="AI16" i="3" s="1"/>
  <c r="AH16" i="3" a="1"/>
  <c r="AH16" i="3" s="1"/>
  <c r="AG16" i="3" a="1"/>
  <c r="AG16" i="3" s="1"/>
  <c r="AF16" i="3" a="1"/>
  <c r="AF16" i="3" s="1"/>
  <c r="AE16" i="3" a="1"/>
  <c r="AE16" i="3" s="1"/>
  <c r="AD16" i="3" a="1"/>
  <c r="AD16" i="3" s="1"/>
  <c r="AC16" i="3" a="1"/>
  <c r="AC16" i="3" s="1"/>
  <c r="AB16" i="3" a="1"/>
  <c r="AB16" i="3" s="1"/>
  <c r="AA16" i="3" a="1"/>
  <c r="AA16" i="3" s="1"/>
  <c r="Z16" i="3" a="1"/>
  <c r="Z16" i="3" s="1"/>
  <c r="Y16" i="3" a="1"/>
  <c r="Y16" i="3" s="1"/>
  <c r="X16" i="3" a="1"/>
  <c r="X16" i="3" s="1"/>
  <c r="W16" i="3" a="1"/>
  <c r="W16" i="3" s="1"/>
  <c r="V16" i="3"/>
  <c r="V16" i="3" a="1"/>
  <c r="U16" i="3" a="1"/>
  <c r="U16" i="3" s="1"/>
  <c r="T16" i="3" a="1"/>
  <c r="T16" i="3" s="1"/>
  <c r="S16" i="3" a="1"/>
  <c r="S16" i="3" s="1"/>
  <c r="R16" i="3" a="1"/>
  <c r="R16" i="3" s="1"/>
  <c r="Q16" i="3" a="1"/>
  <c r="Q16" i="3" s="1"/>
  <c r="P16" i="3" a="1"/>
  <c r="P16" i="3" s="1"/>
  <c r="O16" i="3" a="1"/>
  <c r="O16" i="3" s="1"/>
  <c r="N16" i="3" a="1"/>
  <c r="N16" i="3" s="1"/>
  <c r="M16" i="3" a="1"/>
  <c r="M16" i="3" s="1"/>
  <c r="L16" i="3" a="1"/>
  <c r="L16" i="3" s="1"/>
  <c r="K16" i="3" a="1"/>
  <c r="K16" i="3" s="1"/>
  <c r="J16" i="3" a="1"/>
  <c r="J16" i="3" s="1"/>
  <c r="I16" i="3" a="1"/>
  <c r="I16" i="3" s="1"/>
  <c r="H16" i="3" a="1"/>
  <c r="H16" i="3" s="1"/>
  <c r="G16" i="3" a="1"/>
  <c r="G16" i="3" s="1"/>
  <c r="F16" i="3" a="1"/>
  <c r="F16" i="3" s="1"/>
  <c r="E16" i="3" a="1"/>
  <c r="E16" i="3" s="1"/>
  <c r="D16" i="3"/>
  <c r="D16" i="3" a="1"/>
  <c r="BU15" i="3"/>
  <c r="BR15" i="3"/>
  <c r="BW15" i="3"/>
  <c r="BJ15" i="3"/>
  <c r="BT15" i="3" s="1"/>
  <c r="BW14" i="3"/>
  <c r="BU14" i="3"/>
  <c r="BR14" i="3"/>
  <c r="BJ14" i="3"/>
  <c r="BT14" i="3" s="1"/>
  <c r="BU13" i="3"/>
  <c r="BT13" i="3"/>
  <c r="BR13" i="3"/>
  <c r="BW13" i="3"/>
  <c r="BJ13" i="3"/>
  <c r="BT12" i="3"/>
  <c r="BR12" i="3"/>
  <c r="BW12" i="3"/>
  <c r="BJ12" i="3"/>
  <c r="BW11" i="3"/>
  <c r="BT11" i="3"/>
  <c r="BU11" i="3"/>
  <c r="BR11" i="3"/>
  <c r="BJ11" i="3"/>
  <c r="BW10" i="3"/>
  <c r="BU10" i="3"/>
  <c r="BT10" i="3"/>
  <c r="BR10" i="3"/>
  <c r="BJ10" i="3"/>
  <c r="BU9" i="3"/>
  <c r="BT9" i="3"/>
  <c r="BR9" i="3"/>
  <c r="BW9" i="3"/>
  <c r="BJ9" i="3"/>
  <c r="BU8" i="3"/>
  <c r="BJ8" i="3"/>
  <c r="BT8" i="3" s="1"/>
  <c r="BJ7" i="3"/>
  <c r="BT7" i="3" s="1"/>
  <c r="BJ6" i="3"/>
  <c r="BT6" i="3" s="1"/>
  <c r="BU5" i="3"/>
  <c r="BT5" i="3"/>
  <c r="BR5" i="3"/>
  <c r="BW5" i="3"/>
  <c r="BJ5" i="3"/>
  <c r="BR4" i="3"/>
  <c r="BU4" i="3"/>
  <c r="BW4" i="3"/>
  <c r="BJ4" i="3"/>
  <c r="BT4" i="3" s="1"/>
  <c r="AS17" i="3" a="1"/>
  <c r="X17" i="3" a="1"/>
  <c r="AK17" i="3" a="1"/>
  <c r="AI17" i="3" a="1"/>
  <c r="BB17" i="3" a="1"/>
  <c r="W17" i="3" a="1"/>
  <c r="M17" i="3" a="1"/>
  <c r="T17" i="3" a="1"/>
  <c r="BA17" i="3" a="1"/>
  <c r="AQ17" i="3" a="1"/>
  <c r="AG17" i="3" a="1"/>
  <c r="V17" i="3" a="1"/>
  <c r="L17" i="3" a="1"/>
  <c r="AZ17" i="3" a="1"/>
  <c r="AP17" i="3" a="1"/>
  <c r="K17" i="3" a="1"/>
  <c r="AO17" i="3" a="1"/>
  <c r="AE17" i="3" a="1"/>
  <c r="U17" i="3" a="1"/>
  <c r="AA17" i="3" a="1"/>
  <c r="AJ17" i="3" a="1"/>
  <c r="O17" i="3" a="1"/>
  <c r="AY17" i="3" a="1"/>
  <c r="AN17" i="3" a="1"/>
  <c r="AD17" i="3" a="1"/>
  <c r="Q17" i="3" a="1"/>
  <c r="AC17" i="3" a="1"/>
  <c r="S17" i="3" a="1"/>
  <c r="I17" i="3" a="1"/>
  <c r="G17" i="3" a="1"/>
  <c r="AF17" i="3" a="1"/>
  <c r="AW17" i="3" a="1"/>
  <c r="AM17" i="3" a="1"/>
  <c r="R17" i="3" a="1"/>
  <c r="F17" i="3" a="1"/>
  <c r="Y17" i="3" a="1"/>
  <c r="AV17" i="3" a="1"/>
  <c r="E17" i="3" a="1"/>
  <c r="AU17" i="3" a="1"/>
  <c r="D17" i="3" a="1"/>
  <c r="AT17" i="3" a="1"/>
  <c r="AH17" i="3" a="1"/>
  <c r="AX17" i="3" a="1"/>
  <c r="Z17" i="3" a="1"/>
  <c r="AR17" i="3" a="1"/>
  <c r="J17" i="3" a="1"/>
  <c r="H17" i="3" a="1"/>
  <c r="AB17" i="3" a="1"/>
  <c r="P17" i="3" a="1"/>
  <c r="N17" i="3" a="1"/>
  <c r="AL17" i="3" a="1"/>
  <c r="AL17" i="3" l="1"/>
  <c r="N17" i="3"/>
  <c r="P17" i="3"/>
  <c r="AB17" i="3"/>
  <c r="H17" i="3"/>
  <c r="J17" i="3"/>
  <c r="AR17" i="3"/>
  <c r="Z17" i="3"/>
  <c r="AX17" i="3"/>
  <c r="AH17" i="3"/>
  <c r="AT17" i="3"/>
  <c r="D17" i="3"/>
  <c r="AU17" i="3"/>
  <c r="E17" i="3"/>
  <c r="AV17" i="3"/>
  <c r="Y17" i="3"/>
  <c r="F17" i="3"/>
  <c r="R17" i="3"/>
  <c r="AM17" i="3"/>
  <c r="AW17" i="3"/>
  <c r="AF17" i="3"/>
  <c r="G17" i="3"/>
  <c r="I17" i="3"/>
  <c r="S17" i="3"/>
  <c r="AC17" i="3"/>
  <c r="Q17" i="3"/>
  <c r="AD17" i="3"/>
  <c r="AN17" i="3"/>
  <c r="AY17" i="3"/>
  <c r="O17" i="3"/>
  <c r="AJ17" i="3"/>
  <c r="AA17" i="3"/>
  <c r="U17" i="3"/>
  <c r="AE17" i="3"/>
  <c r="AO17" i="3"/>
  <c r="K17" i="3"/>
  <c r="AP17" i="3"/>
  <c r="AZ17" i="3"/>
  <c r="L17" i="3"/>
  <c r="V17" i="3"/>
  <c r="AG17" i="3"/>
  <c r="AQ17" i="3"/>
  <c r="BA17" i="3"/>
  <c r="T17" i="3"/>
  <c r="M17" i="3"/>
  <c r="W17" i="3"/>
  <c r="BB17" i="3"/>
  <c r="AI17" i="3"/>
  <c r="AK17" i="3"/>
  <c r="X17" i="3"/>
  <c r="AS17" i="3"/>
  <c r="BW36" i="3"/>
  <c r="BR36" i="3"/>
  <c r="BW23" i="3"/>
  <c r="BR23" i="3"/>
  <c r="BU36" i="3"/>
  <c r="BW39" i="3"/>
  <c r="BR39" i="3"/>
  <c r="BW53" i="3"/>
  <c r="BR53" i="3"/>
  <c r="BW48" i="3"/>
  <c r="BR48" i="3"/>
  <c r="BW35" i="3"/>
  <c r="BR35" i="3"/>
  <c r="BW47" i="3"/>
  <c r="BR47" i="3"/>
  <c r="BW6" i="3"/>
  <c r="BU6" i="3"/>
  <c r="BR6" i="3"/>
  <c r="BU23" i="3"/>
  <c r="BU39" i="3"/>
  <c r="BU53" i="3"/>
  <c r="BW7" i="3"/>
  <c r="BU7" i="3"/>
  <c r="BR7" i="3"/>
  <c r="BU35" i="3"/>
  <c r="BU47" i="3"/>
  <c r="BW22" i="3"/>
  <c r="BR22" i="3"/>
  <c r="BW8" i="3"/>
  <c r="BR8" i="3"/>
  <c r="BW34" i="3"/>
  <c r="BR34" i="3"/>
  <c r="BW54" i="3"/>
  <c r="BR54" i="3"/>
  <c r="BU12" i="3"/>
  <c r="BR33" i="3"/>
  <c r="BR44" i="3"/>
  <c r="BR45" i="3"/>
  <c r="BR46" i="3"/>
  <c r="BR18" i="3"/>
  <c r="BR21" i="3"/>
  <c r="BR52" i="3"/>
  <c r="BU18" i="3"/>
  <c r="BU21" i="3"/>
  <c r="W21" i="3" l="1" a="1"/>
  <c r="W21" i="3" s="1"/>
  <c r="W18" i="3" a="1"/>
  <c r="W18" i="3" s="1"/>
  <c r="W20" i="3" a="1"/>
  <c r="W20" i="3" s="1"/>
  <c r="W19" i="3" a="1"/>
  <c r="W19" i="3" s="1"/>
  <c r="K13" i="3" s="1"/>
  <c r="AE20" i="3" a="1"/>
  <c r="AE20" i="3" s="1"/>
  <c r="AB12" i="3" s="1"/>
  <c r="AE19" i="3" a="1"/>
  <c r="AE19" i="3" s="1"/>
  <c r="AE21" i="3" a="1"/>
  <c r="AE21" i="3" s="1"/>
  <c r="AE18" i="3" a="1"/>
  <c r="AE18" i="3" s="1"/>
  <c r="Z12" i="3" s="1"/>
  <c r="G20" i="3" a="1"/>
  <c r="G20" i="3" s="1"/>
  <c r="G19" i="3" a="1"/>
  <c r="G19" i="3" s="1"/>
  <c r="D10" i="3" s="1"/>
  <c r="G21" i="3" a="1"/>
  <c r="G21" i="3" s="1"/>
  <c r="G18" i="3" a="1"/>
  <c r="G18" i="3" s="1"/>
  <c r="AH21" i="3" a="1"/>
  <c r="AH21" i="3" s="1"/>
  <c r="AH18" i="3" a="1"/>
  <c r="AH18" i="3" s="1"/>
  <c r="AH20" i="3" a="1"/>
  <c r="AH20" i="3" s="1"/>
  <c r="AA10" i="3" s="1"/>
  <c r="AH19" i="3" a="1"/>
  <c r="AH19" i="3" s="1"/>
  <c r="Y10" i="3" s="1"/>
  <c r="M20" i="3" a="1"/>
  <c r="M20" i="3" s="1"/>
  <c r="M19" i="3" a="1"/>
  <c r="M19" i="3" s="1"/>
  <c r="M21" i="3" a="1"/>
  <c r="M21" i="3" s="1"/>
  <c r="M18" i="3" a="1"/>
  <c r="M18" i="3" s="1"/>
  <c r="I6" i="3" s="1"/>
  <c r="U19" i="3" a="1"/>
  <c r="U19" i="3" s="1"/>
  <c r="U21" i="3" a="1"/>
  <c r="U21" i="3" s="1"/>
  <c r="U18" i="3" a="1"/>
  <c r="U18" i="3" s="1"/>
  <c r="S9" i="3" s="1"/>
  <c r="U20" i="3" a="1"/>
  <c r="U20" i="3" s="1"/>
  <c r="U9" i="3" s="1"/>
  <c r="AF19" i="3" a="1"/>
  <c r="AF19" i="3" s="1"/>
  <c r="X7" i="3" s="1"/>
  <c r="AF21" i="3" a="1"/>
  <c r="AF21" i="3" s="1"/>
  <c r="AF18" i="3" a="1"/>
  <c r="AF18" i="3" s="1"/>
  <c r="AF20" i="3" a="1"/>
  <c r="AF20" i="3" s="1"/>
  <c r="Z7" i="3" s="1"/>
  <c r="AX19" i="3" a="1"/>
  <c r="AX19" i="3" s="1"/>
  <c r="AX21" i="3" a="1"/>
  <c r="AX21" i="3" s="1"/>
  <c r="AX18" i="3" a="1"/>
  <c r="AX18" i="3" s="1"/>
  <c r="AX20" i="3" a="1"/>
  <c r="AX20" i="3" s="1"/>
  <c r="BB20" i="3" a="1"/>
  <c r="BB20" i="3" s="1"/>
  <c r="BB19" i="3" a="1"/>
  <c r="BB19" i="3" s="1"/>
  <c r="BB18" i="3" a="1"/>
  <c r="BB18" i="3" s="1"/>
  <c r="BB21" i="3" a="1"/>
  <c r="BB21" i="3" s="1"/>
  <c r="T19" i="3" a="1"/>
  <c r="T19" i="3" s="1"/>
  <c r="T21" i="3" a="1"/>
  <c r="T21" i="3" s="1"/>
  <c r="T18" i="3" a="1"/>
  <c r="T18" i="3" s="1"/>
  <c r="R6" i="3" s="1"/>
  <c r="T20" i="3" a="1"/>
  <c r="T20" i="3" s="1"/>
  <c r="T6" i="3" s="1"/>
  <c r="AA19" i="3" a="1"/>
  <c r="AA19" i="3" s="1"/>
  <c r="AA21" i="3" a="1"/>
  <c r="AA21" i="3" s="1"/>
  <c r="AA18" i="3" a="1"/>
  <c r="AA18" i="3" s="1"/>
  <c r="V9" i="3" s="1"/>
  <c r="AA20" i="3" a="1"/>
  <c r="AA20" i="3" s="1"/>
  <c r="X9" i="3" s="1"/>
  <c r="AW20" i="3" a="1"/>
  <c r="AW20" i="3" s="1"/>
  <c r="AW19" i="3" a="1"/>
  <c r="AW19" i="3" s="1"/>
  <c r="AW21" i="3" a="1"/>
  <c r="AW21" i="3" s="1"/>
  <c r="AW18" i="3" a="1"/>
  <c r="AW18" i="3" s="1"/>
  <c r="Z19" i="3" a="1"/>
  <c r="Z19" i="3" s="1"/>
  <c r="V10" i="3" s="1"/>
  <c r="Z21" i="3" a="1"/>
  <c r="Z21" i="3" s="1"/>
  <c r="Z18" i="3" a="1"/>
  <c r="Z18" i="3" s="1"/>
  <c r="Z20" i="3" a="1"/>
  <c r="Z20" i="3" s="1"/>
  <c r="X10" i="3" s="1"/>
  <c r="E35" i="3"/>
  <c r="E26" i="3"/>
  <c r="D21" i="3" a="1"/>
  <c r="D21" i="3" s="1"/>
  <c r="D18" i="3" a="1"/>
  <c r="D18" i="3" s="1"/>
  <c r="D20" i="3" a="1"/>
  <c r="D20" i="3" s="1"/>
  <c r="D19" i="3" a="1"/>
  <c r="D19" i="3" s="1"/>
  <c r="AR19" i="3" a="1"/>
  <c r="AR19" i="3" s="1"/>
  <c r="AA7" i="3" s="1"/>
  <c r="AR21" i="3" a="1"/>
  <c r="AR21" i="3" s="1"/>
  <c r="AR18" i="3" a="1"/>
  <c r="AR18" i="3" s="1"/>
  <c r="AR20" i="3" a="1"/>
  <c r="AR20" i="3" s="1"/>
  <c r="AC7" i="3" s="1"/>
  <c r="AG19" i="3" a="1"/>
  <c r="AG19" i="3" s="1"/>
  <c r="AG21" i="3" a="1"/>
  <c r="AG21" i="3" s="1"/>
  <c r="AG18" i="3" a="1"/>
  <c r="AG18" i="3" s="1"/>
  <c r="X6" i="3" s="1"/>
  <c r="AG20" i="3" a="1"/>
  <c r="AG20" i="3" s="1"/>
  <c r="Z6" i="3" s="1"/>
  <c r="AY19" i="3" a="1"/>
  <c r="AY19" i="3" s="1"/>
  <c r="AY21" i="3" a="1"/>
  <c r="AY21" i="3" s="1"/>
  <c r="AY18" i="3" a="1"/>
  <c r="AY18" i="3" s="1"/>
  <c r="AY20" i="3" a="1"/>
  <c r="AY20" i="3" s="1"/>
  <c r="F20" i="3" a="1"/>
  <c r="F20" i="3" s="1"/>
  <c r="F19" i="3" a="1"/>
  <c r="F19" i="3" s="1"/>
  <c r="C7" i="3" s="1"/>
  <c r="F21" i="3" a="1"/>
  <c r="F21" i="3" s="1"/>
  <c r="F18" i="3" a="1"/>
  <c r="F18" i="3" s="1"/>
  <c r="H19" i="3" a="1"/>
  <c r="H19" i="3" s="1"/>
  <c r="E4" i="3" s="1"/>
  <c r="H21" i="3" a="1"/>
  <c r="H21" i="3" s="1"/>
  <c r="H18" i="3" a="1"/>
  <c r="H18" i="3" s="1"/>
  <c r="H20" i="3" a="1"/>
  <c r="H20" i="3" s="1"/>
  <c r="I19" i="3" a="1"/>
  <c r="I19" i="3" s="1"/>
  <c r="F7" i="3" s="1"/>
  <c r="I21" i="3" a="1"/>
  <c r="I21" i="3" s="1"/>
  <c r="I18" i="3" a="1"/>
  <c r="I18" i="3" s="1"/>
  <c r="I20" i="3" a="1"/>
  <c r="I20" i="3" s="1"/>
  <c r="BA21" i="3" a="1"/>
  <c r="BA21" i="3" s="1"/>
  <c r="BA18" i="3" a="1"/>
  <c r="BA18" i="3" s="1"/>
  <c r="BA20" i="3" a="1"/>
  <c r="BA20" i="3" s="1"/>
  <c r="BA19" i="3" a="1"/>
  <c r="BA19" i="3" s="1"/>
  <c r="AM19" i="3" a="1"/>
  <c r="AM19" i="3" s="1"/>
  <c r="AM21" i="3" a="1"/>
  <c r="AM21" i="3" s="1"/>
  <c r="AM18" i="3" a="1"/>
  <c r="AM18" i="3" s="1"/>
  <c r="AB9" i="3" s="1"/>
  <c r="AM20" i="3" a="1"/>
  <c r="AM20" i="3" s="1"/>
  <c r="AD9" i="3" s="1"/>
  <c r="AQ20" i="3" a="1"/>
  <c r="AQ20" i="3" s="1"/>
  <c r="AG10" i="3" s="1"/>
  <c r="AQ19" i="3" a="1"/>
  <c r="AQ19" i="3" s="1"/>
  <c r="AE10" i="3" s="1"/>
  <c r="AQ21" i="3" a="1"/>
  <c r="AQ21" i="3" s="1"/>
  <c r="AQ18" i="3" a="1"/>
  <c r="AQ18" i="3" s="1"/>
  <c r="O19" i="3" a="1"/>
  <c r="O19" i="3" s="1"/>
  <c r="O21" i="3" a="1"/>
  <c r="O21" i="3" s="1"/>
  <c r="O18" i="3" a="1"/>
  <c r="O18" i="3" s="1"/>
  <c r="AF12" i="3" s="1"/>
  <c r="O20" i="3" a="1"/>
  <c r="O20" i="3" s="1"/>
  <c r="AH12" i="3" s="1"/>
  <c r="J21" i="3" a="1"/>
  <c r="J21" i="3" s="1"/>
  <c r="J18" i="3" a="1"/>
  <c r="J18" i="3" s="1"/>
  <c r="J20" i="3" a="1"/>
  <c r="J20" i="3" s="1"/>
  <c r="J19" i="3" a="1"/>
  <c r="J19" i="3" s="1"/>
  <c r="G10" i="3" s="1"/>
  <c r="V21" i="3" a="1"/>
  <c r="V21" i="3" s="1"/>
  <c r="V18" i="3" a="1"/>
  <c r="V18" i="3" s="1"/>
  <c r="T12" i="3" s="1"/>
  <c r="V20" i="3" a="1"/>
  <c r="V20" i="3" s="1"/>
  <c r="V12" i="3" s="1"/>
  <c r="V19" i="3" a="1"/>
  <c r="V19" i="3" s="1"/>
  <c r="AN21" i="3" a="1"/>
  <c r="AN21" i="3" s="1"/>
  <c r="AN18" i="3" a="1"/>
  <c r="AN18" i="3" s="1"/>
  <c r="AA6" i="3" s="1"/>
  <c r="AN20" i="3" a="1"/>
  <c r="AN20" i="3" s="1"/>
  <c r="AC6" i="3" s="1"/>
  <c r="AN19" i="3" a="1"/>
  <c r="AN19" i="3" s="1"/>
  <c r="Y20" i="3" a="1"/>
  <c r="Y20" i="3" s="1"/>
  <c r="W6" i="3" s="1"/>
  <c r="Y19" i="3" a="1"/>
  <c r="Y19" i="3" s="1"/>
  <c r="Y21" i="3" a="1"/>
  <c r="Y21" i="3" s="1"/>
  <c r="Y18" i="3" a="1"/>
  <c r="Y18" i="3" s="1"/>
  <c r="U6" i="3" s="1"/>
  <c r="AB21" i="3" a="1"/>
  <c r="AB21" i="3" s="1"/>
  <c r="AB18" i="3" a="1"/>
  <c r="AB18" i="3" s="1"/>
  <c r="AB20" i="3" a="1"/>
  <c r="AB20" i="3" s="1"/>
  <c r="Y4" i="3" s="1"/>
  <c r="AB19" i="3" a="1"/>
  <c r="AB19" i="3" s="1"/>
  <c r="W4" i="3" s="1"/>
  <c r="AI21" i="3" a="1"/>
  <c r="AI21" i="3" s="1"/>
  <c r="AI18" i="3" a="1"/>
  <c r="AI18" i="3" s="1"/>
  <c r="AI20" i="3" a="1"/>
  <c r="AI20" i="3" s="1"/>
  <c r="AE4" i="3" s="1"/>
  <c r="AI19" i="3" a="1"/>
  <c r="AI19" i="3" s="1"/>
  <c r="AC4" i="3" s="1"/>
  <c r="S20" i="3" a="1"/>
  <c r="S20" i="3" s="1"/>
  <c r="S13" i="3" s="1"/>
  <c r="S19" i="3" a="1"/>
  <c r="S19" i="3" s="1"/>
  <c r="S21" i="3" a="1"/>
  <c r="S21" i="3" s="1"/>
  <c r="S18" i="3" a="1"/>
  <c r="S18" i="3" s="1"/>
  <c r="Q13" i="3" s="1"/>
  <c r="AO21" i="3" a="1"/>
  <c r="AO21" i="3" s="1"/>
  <c r="AO18" i="3" a="1"/>
  <c r="AO18" i="3" s="1"/>
  <c r="D9" i="3" s="1"/>
  <c r="AO20" i="3" a="1"/>
  <c r="AO20" i="3" s="1"/>
  <c r="F9" i="3" s="1"/>
  <c r="AO19" i="3" a="1"/>
  <c r="AO19" i="3" s="1"/>
  <c r="R20" i="3" a="1"/>
  <c r="R20" i="3" s="1"/>
  <c r="V13" i="3" s="1"/>
  <c r="R19" i="3" a="1"/>
  <c r="R19" i="3" s="1"/>
  <c r="R18" i="3" a="1"/>
  <c r="R18" i="3" s="1"/>
  <c r="T13" i="3" s="1"/>
  <c r="R21" i="3" a="1"/>
  <c r="R21" i="3" s="1"/>
  <c r="AS19" i="3" a="1"/>
  <c r="AS19" i="3" s="1"/>
  <c r="AS21" i="3" a="1"/>
  <c r="AS21" i="3" s="1"/>
  <c r="AS18" i="3" a="1"/>
  <c r="AS18" i="3" s="1"/>
  <c r="AF13" i="3" s="1"/>
  <c r="AS20" i="3" a="1"/>
  <c r="AS20" i="3" s="1"/>
  <c r="AH13" i="3" s="1"/>
  <c r="L20" i="3" a="1"/>
  <c r="L20" i="3" s="1"/>
  <c r="L19" i="3" a="1"/>
  <c r="L19" i="3" s="1"/>
  <c r="I7" i="3" s="1"/>
  <c r="L21" i="3" a="1"/>
  <c r="L21" i="3" s="1"/>
  <c r="L18" i="3" a="1"/>
  <c r="L18" i="3" s="1"/>
  <c r="AD20" i="3" a="1"/>
  <c r="AD20" i="3" s="1"/>
  <c r="AB13" i="3" s="1"/>
  <c r="AD19" i="3" a="1"/>
  <c r="AD19" i="3" s="1"/>
  <c r="Z13" i="3" s="1"/>
  <c r="AD21" i="3" a="1"/>
  <c r="AD21" i="3" s="1"/>
  <c r="AD18" i="3" a="1"/>
  <c r="AD18" i="3" s="1"/>
  <c r="AV20" i="3" a="1"/>
  <c r="AV20" i="3" s="1"/>
  <c r="AH4" i="3" s="1"/>
  <c r="AV19" i="3" a="1"/>
  <c r="AV19" i="3" s="1"/>
  <c r="AV21" i="3" a="1"/>
  <c r="AV21" i="3" s="1"/>
  <c r="AV18" i="3" a="1"/>
  <c r="AV18" i="3" s="1"/>
  <c r="AF4" i="3" s="1"/>
  <c r="P21" i="3" a="1"/>
  <c r="P21" i="3" s="1"/>
  <c r="P18" i="3" a="1"/>
  <c r="P18" i="3" s="1"/>
  <c r="P20" i="3" a="1"/>
  <c r="P20" i="3" s="1"/>
  <c r="P19" i="3" a="1"/>
  <c r="P19" i="3" s="1"/>
  <c r="R7" i="3" s="1"/>
  <c r="K21" i="3" a="1"/>
  <c r="K21" i="3" s="1"/>
  <c r="K18" i="3" a="1"/>
  <c r="K18" i="3" s="1"/>
  <c r="K20" i="3" a="1"/>
  <c r="K20" i="3" s="1"/>
  <c r="K19" i="3" a="1"/>
  <c r="K19" i="3" s="1"/>
  <c r="H13" i="3" s="1"/>
  <c r="AT21" i="3" a="1"/>
  <c r="AT21" i="3" s="1"/>
  <c r="AT18" i="3" a="1"/>
  <c r="AT18" i="3" s="1"/>
  <c r="W13" i="3" s="1"/>
  <c r="AT20" i="3" a="1"/>
  <c r="AT20" i="3" s="1"/>
  <c r="AT19" i="3" a="1"/>
  <c r="AT19" i="3" s="1"/>
  <c r="Y13" i="3"/>
  <c r="AJ20" i="3" a="1"/>
  <c r="AJ20" i="3" s="1"/>
  <c r="AB4" i="3" s="1"/>
  <c r="AJ19" i="3" a="1"/>
  <c r="AJ19" i="3" s="1"/>
  <c r="Z4" i="3" s="1"/>
  <c r="AJ21" i="3" a="1"/>
  <c r="AJ21" i="3" s="1"/>
  <c r="AJ18" i="3" a="1"/>
  <c r="AJ18" i="3" s="1"/>
  <c r="X20" i="3" a="1"/>
  <c r="X20" i="3" s="1"/>
  <c r="W7" i="3" s="1"/>
  <c r="X19" i="3" a="1"/>
  <c r="X19" i="3" s="1"/>
  <c r="U7" i="3" s="1"/>
  <c r="X18" i="3" a="1"/>
  <c r="X18" i="3" s="1"/>
  <c r="X21" i="3" a="1"/>
  <c r="X21" i="3" s="1"/>
  <c r="AZ21" i="3" a="1"/>
  <c r="AZ21" i="3" s="1"/>
  <c r="AZ18" i="3" a="1"/>
  <c r="AZ18" i="3" s="1"/>
  <c r="AZ20" i="3" a="1"/>
  <c r="AZ20" i="3" s="1"/>
  <c r="AZ19" i="3" a="1"/>
  <c r="AZ19" i="3" s="1"/>
  <c r="Q21" i="3" a="1"/>
  <c r="Q21" i="3" s="1"/>
  <c r="Q18" i="3" a="1"/>
  <c r="Q18" i="3" s="1"/>
  <c r="Q20" i="3" a="1"/>
  <c r="Q20" i="3" s="1"/>
  <c r="U10" i="3" s="1"/>
  <c r="Q19" i="3" a="1"/>
  <c r="Q19" i="3" s="1"/>
  <c r="S10" i="3" s="1"/>
  <c r="E21" i="3" a="1"/>
  <c r="E21" i="3" s="1"/>
  <c r="E18" i="3" a="1"/>
  <c r="E18" i="3" s="1"/>
  <c r="B3" i="3" s="1"/>
  <c r="E20" i="3" a="1"/>
  <c r="E20" i="3" s="1"/>
  <c r="E19" i="3" a="1"/>
  <c r="E19" i="3" s="1"/>
  <c r="N19" i="3" a="1"/>
  <c r="N19" i="3" s="1"/>
  <c r="J10" i="3" s="1"/>
  <c r="N21" i="3" a="1"/>
  <c r="N21" i="3" s="1"/>
  <c r="N18" i="3" a="1"/>
  <c r="N18" i="3" s="1"/>
  <c r="N20" i="3" a="1"/>
  <c r="N20" i="3" s="1"/>
  <c r="AK20" i="3" a="1"/>
  <c r="AK20" i="3" s="1"/>
  <c r="AB3" i="3" s="1"/>
  <c r="AK19" i="3" a="1"/>
  <c r="AK19" i="3" s="1"/>
  <c r="AK21" i="3" a="1"/>
  <c r="AK21" i="3" s="1"/>
  <c r="AK18" i="3" a="1"/>
  <c r="AK18" i="3" s="1"/>
  <c r="Z3" i="3" s="1"/>
  <c r="AP20" i="3" a="1"/>
  <c r="AP20" i="3" s="1"/>
  <c r="AG9" i="3" s="1"/>
  <c r="AP19" i="3" a="1"/>
  <c r="AP19" i="3" s="1"/>
  <c r="AP21" i="3" a="1"/>
  <c r="AP21" i="3" s="1"/>
  <c r="AP18" i="3" a="1"/>
  <c r="AP18" i="3" s="1"/>
  <c r="AE9" i="3" s="1"/>
  <c r="AC21" i="3" a="1"/>
  <c r="AC21" i="3" s="1"/>
  <c r="AC18" i="3" a="1"/>
  <c r="AC18" i="3" s="1"/>
  <c r="W3" i="3" s="1"/>
  <c r="AC20" i="3" a="1"/>
  <c r="AC20" i="3" s="1"/>
  <c r="Y3" i="3" s="1"/>
  <c r="AC19" i="3" a="1"/>
  <c r="AC19" i="3" s="1"/>
  <c r="AU21" i="3" a="1"/>
  <c r="AU21" i="3" s="1"/>
  <c r="AU18" i="3" a="1"/>
  <c r="AU18" i="3" s="1"/>
  <c r="AU20" i="3" a="1"/>
  <c r="AU20" i="3" s="1"/>
  <c r="AF7" i="3" s="1"/>
  <c r="AU19" i="3" a="1"/>
  <c r="AU19" i="3" s="1"/>
  <c r="AD7" i="3" s="1"/>
  <c r="AL19" i="3" a="1"/>
  <c r="AL19" i="3" s="1"/>
  <c r="AB10" i="3" s="1"/>
  <c r="AL21" i="3" a="1"/>
  <c r="AL21" i="3" s="1"/>
  <c r="AL18" i="3" a="1"/>
  <c r="AL18" i="3" s="1"/>
  <c r="AL20" i="3" a="1"/>
  <c r="AL20" i="3" s="1"/>
  <c r="AD10" i="3" s="1"/>
  <c r="E36" i="3" l="1"/>
  <c r="B4" i="3"/>
  <c r="E46" i="3"/>
  <c r="D46" i="3" s="1"/>
  <c r="M13" i="3"/>
  <c r="T7" i="3"/>
  <c r="D26" i="3"/>
  <c r="E30" i="3"/>
  <c r="D30" i="3" s="1"/>
  <c r="AN37" i="3"/>
  <c r="AM37" i="3"/>
  <c r="B37" i="3"/>
  <c r="D35" i="3"/>
  <c r="AL39" i="3"/>
  <c r="AM39" i="3" s="1"/>
  <c r="AN39" i="3" s="1"/>
  <c r="AO39" i="3" s="1"/>
  <c r="AP39" i="3" s="1"/>
  <c r="AQ39" i="3" s="1"/>
  <c r="AM42" i="3" s="1"/>
  <c r="E39" i="3"/>
  <c r="AQ37" i="3"/>
  <c r="AP37" i="3"/>
  <c r="AO37" i="3"/>
  <c r="M23" i="3"/>
  <c r="E25" i="3"/>
  <c r="E45" i="3"/>
  <c r="B27" i="3" l="1"/>
  <c r="D25" i="3"/>
  <c r="E29" i="3"/>
  <c r="B47" i="3"/>
  <c r="D45" i="3"/>
  <c r="D39" i="3"/>
  <c r="D36" i="3"/>
  <c r="AQ38" i="3"/>
  <c r="AP38" i="3"/>
  <c r="AO38" i="3"/>
  <c r="AN38" i="3"/>
  <c r="AL40" i="3"/>
  <c r="AM38" i="3"/>
  <c r="B31" i="3" l="1"/>
  <c r="D29" i="3"/>
  <c r="AM40" i="3"/>
  <c r="AN40" i="3" l="1"/>
  <c r="AO40" i="3" s="1"/>
  <c r="AP40" i="3" s="1"/>
  <c r="AQ40" i="3" s="1"/>
  <c r="AM43" i="3" s="1"/>
  <c r="E40" i="3" l="1"/>
  <c r="D40" i="3" l="1"/>
  <c r="B41" i="3"/>
  <c r="BR61" i="2" l="1" a="1"/>
  <c r="BR61" i="2" s="1"/>
  <c r="BS61" i="2" s="1"/>
  <c r="BQ61" i="2" a="1"/>
  <c r="BQ61" i="2" s="1"/>
  <c r="BP61" i="2" a="1"/>
  <c r="BP61" i="2" s="1"/>
  <c r="BU61" i="2" s="1"/>
  <c r="BO61" i="2" a="1"/>
  <c r="BO61" i="2" s="1"/>
  <c r="BM61" i="2"/>
  <c r="BR60" i="2" a="1"/>
  <c r="BR60" i="2" s="1"/>
  <c r="BQ60" i="2" a="1"/>
  <c r="BQ60" i="2" s="1"/>
  <c r="BP60" i="2"/>
  <c r="BP60" i="2" a="1"/>
  <c r="BO60" i="2" a="1"/>
  <c r="BO60" i="2" s="1"/>
  <c r="BM60" i="2"/>
  <c r="BR59" i="2" a="1"/>
  <c r="BR59" i="2" s="1"/>
  <c r="BS59" i="2" s="1"/>
  <c r="BQ59" i="2" a="1"/>
  <c r="BQ59" i="2" s="1"/>
  <c r="BP59" i="2" a="1"/>
  <c r="BP59" i="2" s="1"/>
  <c r="BO59" i="2" a="1"/>
  <c r="BO59" i="2" s="1"/>
  <c r="BM59" i="2"/>
  <c r="BR58" i="2"/>
  <c r="BS58" i="2" s="1"/>
  <c r="BR58" i="2" a="1"/>
  <c r="BQ58" i="2" a="1"/>
  <c r="BQ58" i="2" s="1"/>
  <c r="BP58" i="2" a="1"/>
  <c r="BP58" i="2" s="1"/>
  <c r="BU58" i="2" s="1"/>
  <c r="BO58" i="2"/>
  <c r="BO58" i="2" a="1"/>
  <c r="BM58" i="2"/>
  <c r="BR57" i="2" a="1"/>
  <c r="BR57" i="2" s="1"/>
  <c r="BQ57" i="2" a="1"/>
  <c r="BQ57" i="2" s="1"/>
  <c r="BP57" i="2"/>
  <c r="BP57" i="2" a="1"/>
  <c r="BO57" i="2" a="1"/>
  <c r="BO57" i="2" s="1"/>
  <c r="BM57" i="2"/>
  <c r="BR56" i="2" a="1"/>
  <c r="BR56" i="2" s="1"/>
  <c r="BS56" i="2" s="1"/>
  <c r="BQ56" i="2"/>
  <c r="BQ56" i="2" a="1"/>
  <c r="BP56" i="2" a="1"/>
  <c r="BP56" i="2" s="1"/>
  <c r="BU56" i="2" s="1"/>
  <c r="BO56" i="2" a="1"/>
  <c r="BO56" i="2" s="1"/>
  <c r="BM56" i="2"/>
  <c r="CR55" i="2"/>
  <c r="BR55" i="2" a="1"/>
  <c r="BR55" i="2" s="1"/>
  <c r="BS55" i="2" s="1"/>
  <c r="BQ55" i="2"/>
  <c r="BQ55" i="2" a="1"/>
  <c r="BP55" i="2" a="1"/>
  <c r="BP55" i="2" s="1"/>
  <c r="BU55" i="2" s="1"/>
  <c r="BO55" i="2" a="1"/>
  <c r="BO55" i="2" s="1"/>
  <c r="BM55" i="2"/>
  <c r="CR54" i="2"/>
  <c r="BR54" i="2" a="1"/>
  <c r="BR54" i="2" s="1"/>
  <c r="BS54" i="2" s="1"/>
  <c r="BQ54" i="2"/>
  <c r="BQ54" i="2" a="1"/>
  <c r="BP54" i="2" a="1"/>
  <c r="BP54" i="2" s="1"/>
  <c r="BU54" i="2" s="1"/>
  <c r="BO54" i="2" a="1"/>
  <c r="BO54" i="2" s="1"/>
  <c r="BM54" i="2"/>
  <c r="CR53" i="2"/>
  <c r="BR53" i="2" a="1"/>
  <c r="BR53" i="2" s="1"/>
  <c r="BS53" i="2" s="1"/>
  <c r="BQ53" i="2"/>
  <c r="BQ53" i="2" a="1"/>
  <c r="BP53" i="2" a="1"/>
  <c r="BP53" i="2" s="1"/>
  <c r="BU53" i="2" s="1"/>
  <c r="BO53" i="2" a="1"/>
  <c r="BO53" i="2" s="1"/>
  <c r="BM53" i="2"/>
  <c r="CR52" i="2"/>
  <c r="BR52" i="2" a="1"/>
  <c r="BR52" i="2" s="1"/>
  <c r="BS52" i="2" s="1"/>
  <c r="BQ52" i="2"/>
  <c r="BQ52" i="2" a="1"/>
  <c r="BP52" i="2" a="1"/>
  <c r="BP52" i="2" s="1"/>
  <c r="BO52" i="2" a="1"/>
  <c r="BO52" i="2" s="1"/>
  <c r="BM52" i="2"/>
  <c r="CR51" i="2"/>
  <c r="BR51" i="2" a="1"/>
  <c r="BR51" i="2" s="1"/>
  <c r="BS51" i="2" s="1"/>
  <c r="BQ51" i="2"/>
  <c r="BQ51" i="2" a="1"/>
  <c r="BP51" i="2" a="1"/>
  <c r="BP51" i="2" s="1"/>
  <c r="BU51" i="2" s="1"/>
  <c r="BO51" i="2" a="1"/>
  <c r="BO51" i="2" s="1"/>
  <c r="BM51" i="2"/>
  <c r="CR50" i="2"/>
  <c r="BR50" i="2" a="1"/>
  <c r="BR50" i="2" s="1"/>
  <c r="BS50" i="2" s="1"/>
  <c r="BQ50" i="2"/>
  <c r="BQ50" i="2" a="1"/>
  <c r="BP50" i="2" a="1"/>
  <c r="BP50" i="2" s="1"/>
  <c r="BO50" i="2" a="1"/>
  <c r="BO50" i="2" s="1"/>
  <c r="BM50" i="2"/>
  <c r="CR49" i="2"/>
  <c r="BR49" i="2" a="1"/>
  <c r="BR49" i="2" s="1"/>
  <c r="BQ49" i="2"/>
  <c r="BQ49" i="2" a="1"/>
  <c r="BP49" i="2"/>
  <c r="BP49" i="2" a="1"/>
  <c r="BO49" i="2" a="1"/>
  <c r="BO49" i="2" s="1"/>
  <c r="BM49" i="2"/>
  <c r="E49" i="2"/>
  <c r="D49" i="2" s="1"/>
  <c r="CR48" i="2"/>
  <c r="BS48" i="2"/>
  <c r="BR48" i="2"/>
  <c r="BR48" i="2" a="1"/>
  <c r="BQ48" i="2"/>
  <c r="BQ48" i="2" a="1"/>
  <c r="BP48" i="2" a="1"/>
  <c r="BP48" i="2" s="1"/>
  <c r="BU48" i="2" s="1"/>
  <c r="BO48" i="2" a="1"/>
  <c r="BO48" i="2" s="1"/>
  <c r="BM48" i="2"/>
  <c r="CR47" i="2"/>
  <c r="BR47" i="2"/>
  <c r="BS47" i="2" s="1"/>
  <c r="BR47" i="2" a="1"/>
  <c r="BQ47" i="2" a="1"/>
  <c r="BQ47" i="2" s="1"/>
  <c r="BP47" i="2" a="1"/>
  <c r="BP47" i="2" s="1"/>
  <c r="BO47" i="2" a="1"/>
  <c r="BO47" i="2" s="1"/>
  <c r="BM47" i="2"/>
  <c r="CR46" i="2"/>
  <c r="BR46" i="2"/>
  <c r="BS46" i="2" s="1"/>
  <c r="BR46" i="2" a="1"/>
  <c r="BQ46" i="2" a="1"/>
  <c r="BQ46" i="2" s="1"/>
  <c r="BP46" i="2" a="1"/>
  <c r="BP46" i="2" s="1"/>
  <c r="BU46" i="2" s="1"/>
  <c r="BO46" i="2" a="1"/>
  <c r="BO46" i="2" s="1"/>
  <c r="BM46" i="2"/>
  <c r="CR45" i="2"/>
  <c r="BR45" i="2"/>
  <c r="BS45" i="2" s="1"/>
  <c r="BR45" i="2" a="1"/>
  <c r="BQ45" i="2" a="1"/>
  <c r="BQ45" i="2" s="1"/>
  <c r="BP45" i="2" a="1"/>
  <c r="BP45" i="2" s="1"/>
  <c r="BU45" i="2" s="1"/>
  <c r="BO45" i="2" a="1"/>
  <c r="BO45" i="2" s="1"/>
  <c r="BM45" i="2"/>
  <c r="CR44" i="2"/>
  <c r="BR44" i="2"/>
  <c r="BS44" i="2" s="1"/>
  <c r="BR44" i="2" a="1"/>
  <c r="BQ44" i="2" a="1"/>
  <c r="BQ44" i="2" s="1"/>
  <c r="BP44" i="2" a="1"/>
  <c r="BP44" i="2" s="1"/>
  <c r="BO44" i="2" a="1"/>
  <c r="BO44" i="2" s="1"/>
  <c r="BM44" i="2"/>
  <c r="CR43" i="2"/>
  <c r="BR43" i="2"/>
  <c r="BS43" i="2" s="1"/>
  <c r="BR43" i="2" a="1"/>
  <c r="BQ43" i="2" a="1"/>
  <c r="BQ43" i="2" s="1"/>
  <c r="BP43" i="2" a="1"/>
  <c r="BP43" i="2" s="1"/>
  <c r="BO43" i="2" a="1"/>
  <c r="BO43" i="2" s="1"/>
  <c r="BM43" i="2"/>
  <c r="CR42" i="2"/>
  <c r="BR42" i="2" a="1"/>
  <c r="BR42" i="2" s="1"/>
  <c r="BQ42" i="2" a="1"/>
  <c r="BQ42" i="2" s="1"/>
  <c r="BP42" i="2"/>
  <c r="BP42" i="2" a="1"/>
  <c r="BO42" i="2"/>
  <c r="BO42" i="2" a="1"/>
  <c r="BM42" i="2"/>
  <c r="CR41" i="2"/>
  <c r="BR41" i="2" a="1"/>
  <c r="BR41" i="2" s="1"/>
  <c r="BQ41" i="2" a="1"/>
  <c r="BQ41" i="2" s="1"/>
  <c r="BP41" i="2"/>
  <c r="BP41" i="2" a="1"/>
  <c r="BO41" i="2"/>
  <c r="BO41" i="2" a="1"/>
  <c r="BM41" i="2"/>
  <c r="CR40" i="2"/>
  <c r="BR40" i="2" a="1"/>
  <c r="BR40" i="2" s="1"/>
  <c r="BQ40" i="2" a="1"/>
  <c r="BQ40" i="2" s="1"/>
  <c r="BP40" i="2"/>
  <c r="BP40" i="2" a="1"/>
  <c r="BO40" i="2" a="1"/>
  <c r="BO40" i="2" s="1"/>
  <c r="BM40" i="2"/>
  <c r="CR39" i="2"/>
  <c r="BR39" i="2" a="1"/>
  <c r="BR39" i="2" s="1"/>
  <c r="BS39" i="2" s="1"/>
  <c r="BQ39" i="2"/>
  <c r="BQ39" i="2" a="1"/>
  <c r="BP39" i="2" a="1"/>
  <c r="BP39" i="2" s="1"/>
  <c r="BU39" i="2" s="1"/>
  <c r="BO39" i="2"/>
  <c r="BO39" i="2" a="1"/>
  <c r="BM39" i="2"/>
  <c r="E39" i="2"/>
  <c r="BE44" i="2" s="1"/>
  <c r="D39" i="2"/>
  <c r="CR38" i="2"/>
  <c r="BR38" i="2"/>
  <c r="BS38" i="2" s="1"/>
  <c r="BR38" i="2" a="1"/>
  <c r="BQ38" i="2" a="1"/>
  <c r="BQ38" i="2" s="1"/>
  <c r="BP38" i="2" a="1"/>
  <c r="BP38" i="2" s="1"/>
  <c r="BO38" i="2" a="1"/>
  <c r="BO38" i="2" s="1"/>
  <c r="BM38" i="2"/>
  <c r="E38" i="2"/>
  <c r="BB43" i="2" s="1"/>
  <c r="CR37" i="2"/>
  <c r="BR37" i="2" a="1"/>
  <c r="BR37" i="2" s="1"/>
  <c r="BS37" i="2" s="1"/>
  <c r="BQ37" i="2" a="1"/>
  <c r="BQ37" i="2" s="1"/>
  <c r="BP37" i="2" a="1"/>
  <c r="BP37" i="2" s="1"/>
  <c r="BO37" i="2" a="1"/>
  <c r="BO37" i="2" s="1"/>
  <c r="BM37" i="2"/>
  <c r="CR36" i="2"/>
  <c r="BR36" i="2" a="1"/>
  <c r="BR36" i="2" s="1"/>
  <c r="BS36" i="2" s="1"/>
  <c r="BQ36" i="2" a="1"/>
  <c r="BQ36" i="2" s="1"/>
  <c r="BP36" i="2" a="1"/>
  <c r="BP36" i="2" s="1"/>
  <c r="BU36" i="2" s="1"/>
  <c r="BO36" i="2" a="1"/>
  <c r="BO36" i="2" s="1"/>
  <c r="BM36" i="2"/>
  <c r="CR35" i="2"/>
  <c r="BR35" i="2" a="1"/>
  <c r="BR35" i="2" s="1"/>
  <c r="BS35" i="2" s="1"/>
  <c r="BQ35" i="2" a="1"/>
  <c r="BQ35" i="2" s="1"/>
  <c r="BP35" i="2" a="1"/>
  <c r="BP35" i="2" s="1"/>
  <c r="BO35" i="2" a="1"/>
  <c r="BO35" i="2" s="1"/>
  <c r="BM35" i="2"/>
  <c r="CR34" i="2"/>
  <c r="BR34" i="2" a="1"/>
  <c r="BR34" i="2" s="1"/>
  <c r="BS34" i="2" s="1"/>
  <c r="BQ34" i="2" a="1"/>
  <c r="BQ34" i="2" s="1"/>
  <c r="BP34" i="2" a="1"/>
  <c r="BP34" i="2" s="1"/>
  <c r="BU34" i="2" s="1"/>
  <c r="BO34" i="2" a="1"/>
  <c r="BO34" i="2" s="1"/>
  <c r="BM34" i="2"/>
  <c r="CR33" i="2"/>
  <c r="BR33" i="2" a="1"/>
  <c r="BR33" i="2" s="1"/>
  <c r="BS33" i="2" s="1"/>
  <c r="BQ33" i="2"/>
  <c r="BQ33" i="2" a="1"/>
  <c r="BP33" i="2"/>
  <c r="BP33" i="2" a="1"/>
  <c r="BO33" i="2" a="1"/>
  <c r="BO33" i="2" s="1"/>
  <c r="BM33" i="2"/>
  <c r="CR32" i="2"/>
  <c r="BR32" i="2" a="1"/>
  <c r="BR32" i="2" s="1"/>
  <c r="BS32" i="2" s="1"/>
  <c r="BQ32" i="2" a="1"/>
  <c r="BQ32" i="2" s="1"/>
  <c r="BP32" i="2"/>
  <c r="BU32" i="2" s="1"/>
  <c r="BP32" i="2" a="1"/>
  <c r="BO32" i="2" a="1"/>
  <c r="BO32" i="2" s="1"/>
  <c r="BM32" i="2"/>
  <c r="CR31" i="2"/>
  <c r="BR31" i="2"/>
  <c r="BS31" i="2" s="1"/>
  <c r="BR31" i="2" a="1"/>
  <c r="BQ31" i="2" a="1"/>
  <c r="BQ31" i="2" s="1"/>
  <c r="BP31" i="2"/>
  <c r="BP31" i="2" a="1"/>
  <c r="BO31" i="2" a="1"/>
  <c r="BO31" i="2" s="1"/>
  <c r="BM31" i="2"/>
  <c r="CR30" i="2"/>
  <c r="BR30" i="2" a="1"/>
  <c r="BR30" i="2" s="1"/>
  <c r="BS30" i="2" s="1"/>
  <c r="BQ30" i="2" a="1"/>
  <c r="BQ30" i="2" s="1"/>
  <c r="BP30" i="2"/>
  <c r="BU30" i="2" s="1"/>
  <c r="BP30" i="2" a="1"/>
  <c r="BO30" i="2" a="1"/>
  <c r="BO30" i="2" s="1"/>
  <c r="BM30" i="2"/>
  <c r="CR29" i="2"/>
  <c r="BR29" i="2"/>
  <c r="BU29" i="2" s="1"/>
  <c r="BR29" i="2" a="1"/>
  <c r="BQ29" i="2" a="1"/>
  <c r="BQ29" i="2" s="1"/>
  <c r="BP29" i="2"/>
  <c r="BP29" i="2" a="1"/>
  <c r="BO29" i="2"/>
  <c r="BO29" i="2" a="1"/>
  <c r="BM29" i="2"/>
  <c r="CR28" i="2"/>
  <c r="BU28" i="2"/>
  <c r="BR28" i="2" a="1"/>
  <c r="BR28" i="2" s="1"/>
  <c r="BS28" i="2" s="1"/>
  <c r="BQ28" i="2"/>
  <c r="BQ28" i="2" a="1"/>
  <c r="BP28" i="2"/>
  <c r="BP28" i="2" a="1"/>
  <c r="BO28" i="2" a="1"/>
  <c r="BO28" i="2" s="1"/>
  <c r="BM28" i="2"/>
  <c r="CR27" i="2"/>
  <c r="CG27" i="2"/>
  <c r="BR27" i="2" a="1"/>
  <c r="BR27" i="2" s="1"/>
  <c r="BS27" i="2" s="1"/>
  <c r="BQ27" i="2" a="1"/>
  <c r="BQ27" i="2" s="1"/>
  <c r="BP27" i="2" a="1"/>
  <c r="BP27" i="2" s="1"/>
  <c r="BO27" i="2"/>
  <c r="BO27" i="2" a="1"/>
  <c r="BM27" i="2"/>
  <c r="CR26" i="2"/>
  <c r="CG26" i="2"/>
  <c r="BR26" i="2"/>
  <c r="BS26" i="2" s="1"/>
  <c r="BR26" i="2" a="1"/>
  <c r="BQ26" i="2" a="1"/>
  <c r="BQ26" i="2" s="1"/>
  <c r="BP26" i="2" a="1"/>
  <c r="BP26" i="2" s="1"/>
  <c r="BU26" i="2" s="1"/>
  <c r="BO26" i="2"/>
  <c r="BO26" i="2" a="1"/>
  <c r="BM26" i="2"/>
  <c r="CR25" i="2"/>
  <c r="CG25" i="2"/>
  <c r="BU25" i="2"/>
  <c r="BM25" i="2"/>
  <c r="CR24" i="2"/>
  <c r="CG24" i="2"/>
  <c r="BU24" i="2"/>
  <c r="BM24" i="2"/>
  <c r="CR23" i="2"/>
  <c r="CG23" i="2"/>
  <c r="BU22" i="2"/>
  <c r="BM23" i="2"/>
  <c r="CR22" i="2"/>
  <c r="CG22" i="2"/>
  <c r="BU23" i="2"/>
  <c r="BM22" i="2"/>
  <c r="CR21" i="2"/>
  <c r="CG21" i="2"/>
  <c r="BM21" i="2"/>
  <c r="CR20" i="2"/>
  <c r="CG20" i="2"/>
  <c r="BU20" i="2"/>
  <c r="BM20" i="2"/>
  <c r="B24" i="2"/>
  <c r="CR19" i="2"/>
  <c r="CG19" i="2"/>
  <c r="BM19" i="2"/>
  <c r="E48" i="2"/>
  <c r="CR18" i="2"/>
  <c r="CG18" i="2"/>
  <c r="BM18" i="2"/>
  <c r="B18" i="2"/>
  <c r="CR17" i="2"/>
  <c r="CG17" i="2"/>
  <c r="BU17" i="2"/>
  <c r="BM17" i="2"/>
  <c r="CR16" i="2"/>
  <c r="CG16" i="2"/>
  <c r="BU16" i="2"/>
  <c r="BM16" i="2"/>
  <c r="BH16" i="2" a="1"/>
  <c r="BH16" i="2" s="1"/>
  <c r="BG16" i="2" a="1"/>
  <c r="BG16" i="2" s="1"/>
  <c r="BF16" i="2" a="1"/>
  <c r="BF16" i="2" s="1"/>
  <c r="BE16" i="2" a="1"/>
  <c r="BE16" i="2" s="1"/>
  <c r="BD16" i="2" a="1"/>
  <c r="BD16" i="2" s="1"/>
  <c r="BC16" i="2" a="1"/>
  <c r="BC16" i="2" s="1"/>
  <c r="BB16" i="2" a="1"/>
  <c r="BB16" i="2" s="1"/>
  <c r="BA16" i="2" a="1"/>
  <c r="BA16" i="2" s="1"/>
  <c r="AZ16" i="2" a="1"/>
  <c r="AZ16" i="2" s="1"/>
  <c r="AY16" i="2"/>
  <c r="AY16" i="2" a="1"/>
  <c r="AX16" i="2" a="1"/>
  <c r="AX16" i="2" s="1"/>
  <c r="AW16" i="2" a="1"/>
  <c r="AW16" i="2" s="1"/>
  <c r="AV16" i="2" a="1"/>
  <c r="AV16" i="2" s="1"/>
  <c r="AU16" i="2" a="1"/>
  <c r="AU16" i="2" s="1"/>
  <c r="AT16" i="2" a="1"/>
  <c r="AT16" i="2" s="1"/>
  <c r="AS16" i="2" a="1"/>
  <c r="AS16" i="2" s="1"/>
  <c r="AR16" i="2" a="1"/>
  <c r="AR16" i="2" s="1"/>
  <c r="AQ16" i="2" a="1"/>
  <c r="AQ16" i="2" s="1"/>
  <c r="AP16" i="2" a="1"/>
  <c r="AP16" i="2" s="1"/>
  <c r="AO16" i="2" a="1"/>
  <c r="AO16" i="2" s="1"/>
  <c r="AN16" i="2"/>
  <c r="AN16" i="2" a="1"/>
  <c r="AM16" i="2" a="1"/>
  <c r="AM16" i="2" s="1"/>
  <c r="AL16" i="2" a="1"/>
  <c r="AL16" i="2" s="1"/>
  <c r="AK16" i="2" a="1"/>
  <c r="AK16" i="2" s="1"/>
  <c r="AJ16" i="2" a="1"/>
  <c r="AJ16" i="2" s="1"/>
  <c r="AI16" i="2" a="1"/>
  <c r="AI16" i="2" s="1"/>
  <c r="AH16" i="2"/>
  <c r="AH16" i="2" a="1"/>
  <c r="AG16" i="2" a="1"/>
  <c r="AG16" i="2" s="1"/>
  <c r="AF16" i="2" a="1"/>
  <c r="AF16" i="2" s="1"/>
  <c r="AE16" i="2" a="1"/>
  <c r="AE16" i="2" s="1"/>
  <c r="AD16" i="2" a="1"/>
  <c r="AD16" i="2" s="1"/>
  <c r="AC16" i="2" a="1"/>
  <c r="AC16" i="2" s="1"/>
  <c r="AB16" i="2" a="1"/>
  <c r="AB16" i="2" s="1"/>
  <c r="AA16" i="2" a="1"/>
  <c r="AA16" i="2" s="1"/>
  <c r="Z16" i="2" a="1"/>
  <c r="Z16" i="2" s="1"/>
  <c r="Y16" i="2" a="1"/>
  <c r="Y16" i="2" s="1"/>
  <c r="X16" i="2" a="1"/>
  <c r="X16" i="2" s="1"/>
  <c r="W16" i="2" a="1"/>
  <c r="W16" i="2" s="1"/>
  <c r="V16" i="2"/>
  <c r="V16" i="2" a="1"/>
  <c r="U16" i="2" a="1"/>
  <c r="U16" i="2" s="1"/>
  <c r="T16" i="2" a="1"/>
  <c r="T16" i="2" s="1"/>
  <c r="S16" i="2" a="1"/>
  <c r="S16" i="2" s="1"/>
  <c r="R16" i="2" a="1"/>
  <c r="R16" i="2" s="1"/>
  <c r="Q16" i="2" a="1"/>
  <c r="Q16" i="2" s="1"/>
  <c r="P16" i="2" a="1"/>
  <c r="P16" i="2" s="1"/>
  <c r="O16" i="2" a="1"/>
  <c r="O16" i="2" s="1"/>
  <c r="N16" i="2" a="1"/>
  <c r="N16" i="2" s="1"/>
  <c r="M16" i="2" a="1"/>
  <c r="M16" i="2" s="1"/>
  <c r="L16" i="2" a="1"/>
  <c r="L16" i="2" s="1"/>
  <c r="K16" i="2" a="1"/>
  <c r="K16" i="2" s="1"/>
  <c r="J16" i="2" a="1"/>
  <c r="J16" i="2" s="1"/>
  <c r="I16" i="2" a="1"/>
  <c r="I16" i="2" s="1"/>
  <c r="H16" i="2" a="1"/>
  <c r="H16" i="2" s="1"/>
  <c r="G16" i="2" a="1"/>
  <c r="G16" i="2" s="1"/>
  <c r="F16" i="2" a="1"/>
  <c r="F16" i="2" s="1"/>
  <c r="E16" i="2" a="1"/>
  <c r="E16" i="2" s="1"/>
  <c r="D16" i="2" a="1"/>
  <c r="D16" i="2" s="1"/>
  <c r="CR15" i="2"/>
  <c r="CG15" i="2"/>
  <c r="BM15" i="2"/>
  <c r="CR14" i="2"/>
  <c r="CG14" i="2"/>
  <c r="BM14" i="2"/>
  <c r="CR13" i="2"/>
  <c r="CG13" i="2"/>
  <c r="BM13" i="2"/>
  <c r="CR12" i="2"/>
  <c r="CG12" i="2"/>
  <c r="BM12" i="2"/>
  <c r="CR11" i="2"/>
  <c r="CG11" i="2"/>
  <c r="BU11" i="2"/>
  <c r="BM11" i="2"/>
  <c r="CR10" i="2"/>
  <c r="CG10" i="2"/>
  <c r="BM10" i="2"/>
  <c r="CR9" i="2"/>
  <c r="CG9" i="2"/>
  <c r="BU9" i="2"/>
  <c r="BM9" i="2"/>
  <c r="CR8" i="2"/>
  <c r="CG8" i="2"/>
  <c r="BU8" i="2"/>
  <c r="BM8" i="2"/>
  <c r="CR7" i="2"/>
  <c r="CG7" i="2"/>
  <c r="BU7" i="2"/>
  <c r="BM7" i="2"/>
  <c r="CR6" i="2"/>
  <c r="CG6" i="2"/>
  <c r="BM6" i="2"/>
  <c r="CR5" i="2"/>
  <c r="CG5" i="2"/>
  <c r="BM5" i="2"/>
  <c r="CO4" i="2"/>
  <c r="CD4" i="2"/>
  <c r="CK1" i="2"/>
  <c r="CA1" i="2"/>
  <c r="E49" i="1"/>
  <c r="D49" i="1" s="1"/>
  <c r="AX44" i="1"/>
  <c r="AQ44" i="1"/>
  <c r="AP44" i="1"/>
  <c r="AL44" i="1"/>
  <c r="Z44" i="1"/>
  <c r="S44" i="1"/>
  <c r="R44" i="1"/>
  <c r="N44" i="1"/>
  <c r="B44" i="1"/>
  <c r="E39" i="1"/>
  <c r="AY44" i="1" s="1"/>
  <c r="D39" i="1"/>
  <c r="E48" i="1"/>
  <c r="B18" i="1"/>
  <c r="BH16" i="1" a="1"/>
  <c r="BH16" i="1" s="1"/>
  <c r="BG16" i="1" a="1"/>
  <c r="BG16" i="1" s="1"/>
  <c r="BF16" i="1" a="1"/>
  <c r="BF16" i="1" s="1"/>
  <c r="BE16" i="1" a="1"/>
  <c r="BE16" i="1" s="1"/>
  <c r="BD16" i="1" a="1"/>
  <c r="BD16" i="1" s="1"/>
  <c r="BC16" i="1" a="1"/>
  <c r="BC16" i="1" s="1"/>
  <c r="BB16" i="1"/>
  <c r="BB16" i="1" a="1"/>
  <c r="BA16" i="1" a="1"/>
  <c r="BA16" i="1" s="1"/>
  <c r="AZ16" i="1" a="1"/>
  <c r="AZ16" i="1" s="1"/>
  <c r="AY16" i="1" a="1"/>
  <c r="AY16" i="1" s="1"/>
  <c r="AX16" i="1" a="1"/>
  <c r="AX16" i="1" s="1"/>
  <c r="AW16" i="1" a="1"/>
  <c r="AW16" i="1" s="1"/>
  <c r="AV16" i="1" a="1"/>
  <c r="AV16" i="1" s="1"/>
  <c r="AU16" i="1"/>
  <c r="AU16" i="1" a="1"/>
  <c r="AT16" i="1" a="1"/>
  <c r="AT16" i="1" s="1"/>
  <c r="AS16" i="1" a="1"/>
  <c r="AS16" i="1" s="1"/>
  <c r="AR16" i="1" a="1"/>
  <c r="AR16" i="1" s="1"/>
  <c r="AQ16" i="1" a="1"/>
  <c r="AQ16" i="1" s="1"/>
  <c r="AP16" i="1" a="1"/>
  <c r="AP16" i="1" s="1"/>
  <c r="AO16" i="1" a="1"/>
  <c r="AO16" i="1" s="1"/>
  <c r="AN16" i="1"/>
  <c r="AN16" i="1" a="1"/>
  <c r="AM16" i="1" a="1"/>
  <c r="AM16" i="1" s="1"/>
  <c r="AL16" i="1" a="1"/>
  <c r="AL16" i="1" s="1"/>
  <c r="AK16" i="1" a="1"/>
  <c r="AK16" i="1" s="1"/>
  <c r="AJ16" i="1" a="1"/>
  <c r="AJ16" i="1" s="1"/>
  <c r="AI16" i="1" a="1"/>
  <c r="AI16" i="1" s="1"/>
  <c r="AH16" i="1" a="1"/>
  <c r="AH16" i="1" s="1"/>
  <c r="AG16" i="1" a="1"/>
  <c r="AG16" i="1" s="1"/>
  <c r="AF16" i="1" a="1"/>
  <c r="AF16" i="1" s="1"/>
  <c r="AE16" i="1" a="1"/>
  <c r="AE16" i="1" s="1"/>
  <c r="AD16" i="1" a="1"/>
  <c r="AD16" i="1" s="1"/>
  <c r="AC16" i="1" a="1"/>
  <c r="AC16" i="1" s="1"/>
  <c r="AB16" i="1" a="1"/>
  <c r="AB16" i="1" s="1"/>
  <c r="AA16" i="1" a="1"/>
  <c r="AA16" i="1" s="1"/>
  <c r="Z16" i="1" a="1"/>
  <c r="Z16" i="1" s="1"/>
  <c r="Y16" i="1"/>
  <c r="Y16" i="1" a="1"/>
  <c r="X16" i="1" a="1"/>
  <c r="X16" i="1" s="1"/>
  <c r="W16" i="1" a="1"/>
  <c r="W16" i="1" s="1"/>
  <c r="V16" i="1" a="1"/>
  <c r="V16" i="1" s="1"/>
  <c r="U16" i="1" a="1"/>
  <c r="U16" i="1" s="1"/>
  <c r="T16" i="1" a="1"/>
  <c r="T16" i="1" s="1"/>
  <c r="S16" i="1" a="1"/>
  <c r="S16" i="1" s="1"/>
  <c r="R16" i="1"/>
  <c r="R16" i="1" a="1"/>
  <c r="Q16" i="1" a="1"/>
  <c r="Q16" i="1" s="1"/>
  <c r="P16" i="1" a="1"/>
  <c r="P16" i="1" s="1"/>
  <c r="O16" i="1" a="1"/>
  <c r="O16" i="1" s="1"/>
  <c r="N16" i="1" a="1"/>
  <c r="N16" i="1" s="1"/>
  <c r="M16" i="1" a="1"/>
  <c r="M16" i="1" s="1"/>
  <c r="L16" i="1" a="1"/>
  <c r="L16" i="1" s="1"/>
  <c r="K16" i="1"/>
  <c r="K16" i="1" a="1"/>
  <c r="J16" i="1" a="1"/>
  <c r="J16" i="1" s="1"/>
  <c r="I16" i="1" a="1"/>
  <c r="I16" i="1" s="1"/>
  <c r="H16" i="1" a="1"/>
  <c r="H16" i="1" s="1"/>
  <c r="G16" i="1" a="1"/>
  <c r="G16" i="1" s="1"/>
  <c r="F16" i="1" a="1"/>
  <c r="F16" i="1" s="1"/>
  <c r="E16" i="1" a="1"/>
  <c r="E16" i="1" s="1"/>
  <c r="D16" i="1"/>
  <c r="D16" i="1" a="1"/>
  <c r="B44" i="2" l="1"/>
  <c r="N44" i="2"/>
  <c r="Z44" i="2"/>
  <c r="AL44" i="2"/>
  <c r="AX44" i="2"/>
  <c r="Q44" i="1"/>
  <c r="AO44" i="1"/>
  <c r="T44" i="1"/>
  <c r="AR44" i="1"/>
  <c r="D44" i="1"/>
  <c r="AB44" i="1"/>
  <c r="AZ44" i="1"/>
  <c r="E44" i="1"/>
  <c r="AC44" i="1"/>
  <c r="BA44" i="1"/>
  <c r="F44" i="1"/>
  <c r="AD44" i="1"/>
  <c r="BB44" i="1"/>
  <c r="G44" i="1"/>
  <c r="AE44" i="1"/>
  <c r="BC44" i="1"/>
  <c r="H44" i="1"/>
  <c r="AF44" i="1"/>
  <c r="BD44" i="1"/>
  <c r="P44" i="1"/>
  <c r="AN44" i="1"/>
  <c r="AO23" i="2"/>
  <c r="E28" i="2"/>
  <c r="BU35" i="2"/>
  <c r="BU37" i="2"/>
  <c r="BU57" i="2"/>
  <c r="BS57" i="2"/>
  <c r="BU40" i="2"/>
  <c r="BS40" i="2"/>
  <c r="BU5" i="2"/>
  <c r="BU15" i="2"/>
  <c r="B50" i="2"/>
  <c r="D48" i="2"/>
  <c r="BU49" i="2"/>
  <c r="BS49" i="2"/>
  <c r="BS60" i="2"/>
  <c r="BU60" i="2"/>
  <c r="BU10" i="2"/>
  <c r="BU13" i="2"/>
  <c r="BU18" i="2"/>
  <c r="BU21" i="2"/>
  <c r="BU38" i="2"/>
  <c r="BU42" i="2"/>
  <c r="BS42" i="2"/>
  <c r="BU12" i="2"/>
  <c r="BU6" i="2"/>
  <c r="BU47" i="2"/>
  <c r="BU50" i="2"/>
  <c r="BU14" i="2"/>
  <c r="BU19" i="2"/>
  <c r="BU27" i="2"/>
  <c r="BS29" i="2"/>
  <c r="BU31" i="2"/>
  <c r="BU33" i="2"/>
  <c r="BU59" i="2"/>
  <c r="BU41" i="2"/>
  <c r="BS41" i="2"/>
  <c r="BU43" i="2"/>
  <c r="BU44" i="2"/>
  <c r="BU52" i="2"/>
  <c r="G43" i="2"/>
  <c r="S43" i="2"/>
  <c r="AE43" i="2"/>
  <c r="AQ43" i="2"/>
  <c r="BC43" i="2"/>
  <c r="J44" i="2"/>
  <c r="V44" i="2"/>
  <c r="AH44" i="2"/>
  <c r="AT44" i="2"/>
  <c r="BF44" i="2"/>
  <c r="H43" i="2"/>
  <c r="T43" i="2"/>
  <c r="AF43" i="2"/>
  <c r="AR43" i="2"/>
  <c r="BD43" i="2"/>
  <c r="K44" i="2"/>
  <c r="W44" i="2"/>
  <c r="AI44" i="2"/>
  <c r="AU44" i="2"/>
  <c r="K43" i="2"/>
  <c r="W43" i="2"/>
  <c r="AI43" i="2"/>
  <c r="AU43" i="2"/>
  <c r="D38" i="2"/>
  <c r="I43" i="2"/>
  <c r="U43" i="2"/>
  <c r="AG43" i="2"/>
  <c r="AS43" i="2"/>
  <c r="BE43" i="2"/>
  <c r="L44" i="2"/>
  <c r="X44" i="2"/>
  <c r="AJ44" i="2"/>
  <c r="AV44" i="2"/>
  <c r="J43" i="2"/>
  <c r="V43" i="2"/>
  <c r="AH43" i="2"/>
  <c r="AT43" i="2"/>
  <c r="BF43" i="2"/>
  <c r="M44" i="2"/>
  <c r="Y44" i="2"/>
  <c r="AK44" i="2"/>
  <c r="AW44" i="2"/>
  <c r="L43" i="2"/>
  <c r="X43" i="2"/>
  <c r="AJ43" i="2"/>
  <c r="AV43" i="2"/>
  <c r="C44" i="2"/>
  <c r="O44" i="2"/>
  <c r="AA44" i="2"/>
  <c r="AM44" i="2"/>
  <c r="AY44" i="2"/>
  <c r="E29" i="2"/>
  <c r="B40" i="2"/>
  <c r="M43" i="2"/>
  <c r="Y43" i="2"/>
  <c r="AK43" i="2"/>
  <c r="AW43" i="2"/>
  <c r="D44" i="2"/>
  <c r="P44" i="2"/>
  <c r="AB44" i="2"/>
  <c r="AN44" i="2"/>
  <c r="AZ44" i="2"/>
  <c r="B23" i="2"/>
  <c r="B43" i="2"/>
  <c r="N43" i="2"/>
  <c r="Z43" i="2"/>
  <c r="AL43" i="2"/>
  <c r="AX43" i="2"/>
  <c r="E44" i="2"/>
  <c r="Q44" i="2"/>
  <c r="AC44" i="2"/>
  <c r="AO44" i="2"/>
  <c r="BA44" i="2"/>
  <c r="C43" i="2"/>
  <c r="O43" i="2"/>
  <c r="AA43" i="2"/>
  <c r="AM43" i="2"/>
  <c r="AY43" i="2"/>
  <c r="F44" i="2"/>
  <c r="R44" i="2"/>
  <c r="AD44" i="2"/>
  <c r="AP44" i="2"/>
  <c r="BB44" i="2"/>
  <c r="D43" i="2"/>
  <c r="P43" i="2"/>
  <c r="AB43" i="2"/>
  <c r="AN43" i="2"/>
  <c r="AZ43" i="2"/>
  <c r="G44" i="2"/>
  <c r="S44" i="2"/>
  <c r="AE44" i="2"/>
  <c r="AQ44" i="2"/>
  <c r="BC44" i="2"/>
  <c r="E43" i="2"/>
  <c r="Q43" i="2"/>
  <c r="AC43" i="2"/>
  <c r="AO43" i="2"/>
  <c r="BA43" i="2"/>
  <c r="H44" i="2"/>
  <c r="T44" i="2"/>
  <c r="AF44" i="2"/>
  <c r="AR44" i="2"/>
  <c r="BD44" i="2"/>
  <c r="F43" i="2"/>
  <c r="R43" i="2"/>
  <c r="AD43" i="2"/>
  <c r="AP43" i="2"/>
  <c r="I44" i="2"/>
  <c r="U44" i="2"/>
  <c r="AG44" i="2"/>
  <c r="AS44" i="2"/>
  <c r="B50" i="1"/>
  <c r="D48" i="1"/>
  <c r="E28" i="1"/>
  <c r="AO23" i="1"/>
  <c r="E38" i="1"/>
  <c r="E29" i="1"/>
  <c r="I44" i="1"/>
  <c r="U44" i="1"/>
  <c r="AG44" i="1"/>
  <c r="AS44" i="1"/>
  <c r="BE44" i="1"/>
  <c r="B23" i="1"/>
  <c r="J44" i="1"/>
  <c r="V44" i="1"/>
  <c r="AH44" i="1"/>
  <c r="AT44" i="1"/>
  <c r="BF44" i="1"/>
  <c r="K44" i="1"/>
  <c r="W44" i="1"/>
  <c r="AI44" i="1"/>
  <c r="AU44" i="1"/>
  <c r="B24" i="1"/>
  <c r="L44" i="1"/>
  <c r="X44" i="1"/>
  <c r="AJ44" i="1"/>
  <c r="AV44" i="1"/>
  <c r="M44" i="1"/>
  <c r="Y44" i="1"/>
  <c r="AK44" i="1"/>
  <c r="AW44" i="1"/>
  <c r="C44" i="1"/>
  <c r="O44" i="1"/>
  <c r="AA44" i="1"/>
  <c r="AM44" i="1"/>
  <c r="BD34" i="2" l="1"/>
  <c r="AR34" i="2"/>
  <c r="AF34" i="2"/>
  <c r="T34" i="2"/>
  <c r="H34" i="2"/>
  <c r="D29" i="2"/>
  <c r="BC34" i="2"/>
  <c r="AQ34" i="2"/>
  <c r="AE34" i="2"/>
  <c r="S34" i="2"/>
  <c r="G34" i="2"/>
  <c r="BB34" i="2"/>
  <c r="AP34" i="2"/>
  <c r="AD34" i="2"/>
  <c r="R34" i="2"/>
  <c r="F34" i="2"/>
  <c r="BA34" i="2"/>
  <c r="AO34" i="2"/>
  <c r="AC34" i="2"/>
  <c r="Q34" i="2"/>
  <c r="E34" i="2"/>
  <c r="AK34" i="2"/>
  <c r="AZ34" i="2"/>
  <c r="AN34" i="2"/>
  <c r="AB34" i="2"/>
  <c r="P34" i="2"/>
  <c r="D34" i="2"/>
  <c r="AY34" i="2"/>
  <c r="AM34" i="2"/>
  <c r="AA34" i="2"/>
  <c r="O34" i="2"/>
  <c r="C34" i="2"/>
  <c r="AX34" i="2"/>
  <c r="AL34" i="2"/>
  <c r="Z34" i="2"/>
  <c r="N34" i="2"/>
  <c r="B34" i="2"/>
  <c r="AU34" i="2"/>
  <c r="AI34" i="2"/>
  <c r="W34" i="2"/>
  <c r="K34" i="2"/>
  <c r="AW34" i="2"/>
  <c r="M34" i="2"/>
  <c r="BF34" i="2"/>
  <c r="AT34" i="2"/>
  <c r="AH34" i="2"/>
  <c r="V34" i="2"/>
  <c r="J34" i="2"/>
  <c r="BE34" i="2"/>
  <c r="AS34" i="2"/>
  <c r="AG34" i="2"/>
  <c r="U34" i="2"/>
  <c r="I34" i="2"/>
  <c r="Y34" i="2"/>
  <c r="AJ34" i="2"/>
  <c r="X34" i="2"/>
  <c r="AV34" i="2"/>
  <c r="L34" i="2"/>
  <c r="BA33" i="2"/>
  <c r="AO33" i="2"/>
  <c r="AC33" i="2"/>
  <c r="Q33" i="2"/>
  <c r="E33" i="2"/>
  <c r="AZ33" i="2"/>
  <c r="AN33" i="2"/>
  <c r="AB33" i="2"/>
  <c r="P33" i="2"/>
  <c r="D33" i="2"/>
  <c r="AY33" i="2"/>
  <c r="AM33" i="2"/>
  <c r="AA33" i="2"/>
  <c r="O33" i="2"/>
  <c r="C33" i="2"/>
  <c r="AX33" i="2"/>
  <c r="AL33" i="2"/>
  <c r="Z33" i="2"/>
  <c r="N33" i="2"/>
  <c r="B33" i="2"/>
  <c r="V33" i="2"/>
  <c r="AW33" i="2"/>
  <c r="AK33" i="2"/>
  <c r="Y33" i="2"/>
  <c r="M33" i="2"/>
  <c r="B30" i="2"/>
  <c r="AV33" i="2"/>
  <c r="AJ33" i="2"/>
  <c r="X33" i="2"/>
  <c r="L33" i="2"/>
  <c r="BF33" i="2"/>
  <c r="AU33" i="2"/>
  <c r="AI33" i="2"/>
  <c r="W33" i="2"/>
  <c r="K33" i="2"/>
  <c r="BD33" i="2"/>
  <c r="AR33" i="2"/>
  <c r="AF33" i="2"/>
  <c r="T33" i="2"/>
  <c r="H33" i="2"/>
  <c r="AT33" i="2"/>
  <c r="AH33" i="2"/>
  <c r="J33" i="2"/>
  <c r="BC33" i="2"/>
  <c r="AQ33" i="2"/>
  <c r="AE33" i="2"/>
  <c r="S33" i="2"/>
  <c r="G33" i="2"/>
  <c r="BB33" i="2"/>
  <c r="AP33" i="2"/>
  <c r="AD33" i="2"/>
  <c r="R33" i="2"/>
  <c r="F33" i="2"/>
  <c r="U33" i="2"/>
  <c r="I33" i="2"/>
  <c r="AS33" i="2"/>
  <c r="BE33" i="2"/>
  <c r="D28" i="2"/>
  <c r="AG33" i="2"/>
  <c r="AX34" i="1"/>
  <c r="AL34" i="1"/>
  <c r="Z34" i="1"/>
  <c r="N34" i="1"/>
  <c r="B34" i="1"/>
  <c r="D29" i="1"/>
  <c r="AW34" i="1"/>
  <c r="AK34" i="1"/>
  <c r="Y34" i="1"/>
  <c r="M34" i="1"/>
  <c r="AV34" i="1"/>
  <c r="AJ34" i="1"/>
  <c r="X34" i="1"/>
  <c r="L34" i="1"/>
  <c r="AU34" i="1"/>
  <c r="AI34" i="1"/>
  <c r="W34" i="1"/>
  <c r="K34" i="1"/>
  <c r="BF34" i="1"/>
  <c r="AT34" i="1"/>
  <c r="AH34" i="1"/>
  <c r="V34" i="1"/>
  <c r="J34" i="1"/>
  <c r="AB34" i="1"/>
  <c r="BE34" i="1"/>
  <c r="AS34" i="1"/>
  <c r="AG34" i="1"/>
  <c r="U34" i="1"/>
  <c r="I34" i="1"/>
  <c r="BD34" i="1"/>
  <c r="AR34" i="1"/>
  <c r="AF34" i="1"/>
  <c r="T34" i="1"/>
  <c r="H34" i="1"/>
  <c r="BB34" i="1"/>
  <c r="AP34" i="1"/>
  <c r="R34" i="1"/>
  <c r="AN34" i="1"/>
  <c r="D34" i="1"/>
  <c r="BC34" i="1"/>
  <c r="AQ34" i="1"/>
  <c r="AE34" i="1"/>
  <c r="S34" i="1"/>
  <c r="G34" i="1"/>
  <c r="AD34" i="1"/>
  <c r="F34" i="1"/>
  <c r="AZ34" i="1"/>
  <c r="P34" i="1"/>
  <c r="BA34" i="1"/>
  <c r="AO34" i="1"/>
  <c r="AC34" i="1"/>
  <c r="Q34" i="1"/>
  <c r="E34" i="1"/>
  <c r="AY34" i="1"/>
  <c r="AM34" i="1"/>
  <c r="AA34" i="1"/>
  <c r="O34" i="1"/>
  <c r="C34" i="1"/>
  <c r="AV43" i="1"/>
  <c r="AJ43" i="1"/>
  <c r="X43" i="1"/>
  <c r="L43" i="1"/>
  <c r="AU43" i="1"/>
  <c r="AI43" i="1"/>
  <c r="W43" i="1"/>
  <c r="K43" i="1"/>
  <c r="BF43" i="1"/>
  <c r="AT43" i="1"/>
  <c r="AH43" i="1"/>
  <c r="V43" i="1"/>
  <c r="J43" i="1"/>
  <c r="AZ43" i="1"/>
  <c r="BE43" i="1"/>
  <c r="AS43" i="1"/>
  <c r="AG43" i="1"/>
  <c r="U43" i="1"/>
  <c r="I43" i="1"/>
  <c r="D38" i="1"/>
  <c r="BD43" i="1"/>
  <c r="AR43" i="1"/>
  <c r="AF43" i="1"/>
  <c r="T43" i="1"/>
  <c r="H43" i="1"/>
  <c r="BC43" i="1"/>
  <c r="AQ43" i="1"/>
  <c r="AE43" i="1"/>
  <c r="S43" i="1"/>
  <c r="G43" i="1"/>
  <c r="BB43" i="1"/>
  <c r="AP43" i="1"/>
  <c r="AD43" i="1"/>
  <c r="R43" i="1"/>
  <c r="F43" i="1"/>
  <c r="AN43" i="1"/>
  <c r="P43" i="1"/>
  <c r="Z43" i="1"/>
  <c r="B43" i="1"/>
  <c r="BA43" i="1"/>
  <c r="AO43" i="1"/>
  <c r="AC43" i="1"/>
  <c r="Q43" i="1"/>
  <c r="E43" i="1"/>
  <c r="AB43" i="1"/>
  <c r="D43" i="1"/>
  <c r="AL43" i="1"/>
  <c r="N43" i="1"/>
  <c r="AY43" i="1"/>
  <c r="AM43" i="1"/>
  <c r="AA43" i="1"/>
  <c r="O43" i="1"/>
  <c r="C43" i="1"/>
  <c r="AX43" i="1"/>
  <c r="AW43" i="1"/>
  <c r="AK43" i="1"/>
  <c r="Y43" i="1"/>
  <c r="M43" i="1"/>
  <c r="B40" i="1"/>
  <c r="AU33" i="1"/>
  <c r="AI33" i="1"/>
  <c r="W33" i="1"/>
  <c r="K33" i="1"/>
  <c r="BF33" i="1"/>
  <c r="AT33" i="1"/>
  <c r="AH33" i="1"/>
  <c r="V33" i="1"/>
  <c r="J33" i="1"/>
  <c r="BE33" i="1"/>
  <c r="AS33" i="1"/>
  <c r="AG33" i="1"/>
  <c r="U33" i="1"/>
  <c r="I33" i="1"/>
  <c r="D28" i="1"/>
  <c r="BD33" i="1"/>
  <c r="AR33" i="1"/>
  <c r="AF33" i="1"/>
  <c r="T33" i="1"/>
  <c r="H33" i="1"/>
  <c r="BC33" i="1"/>
  <c r="AQ33" i="1"/>
  <c r="AE33" i="1"/>
  <c r="S33" i="1"/>
  <c r="G33" i="1"/>
  <c r="C33" i="1"/>
  <c r="BB33" i="1"/>
  <c r="AP33" i="1"/>
  <c r="AD33" i="1"/>
  <c r="R33" i="1"/>
  <c r="F33" i="1"/>
  <c r="AK33" i="1"/>
  <c r="BA33" i="1"/>
  <c r="AO33" i="1"/>
  <c r="AC33" i="1"/>
  <c r="Q33" i="1"/>
  <c r="E33" i="1"/>
  <c r="AY33" i="1"/>
  <c r="AA33" i="1"/>
  <c r="Y33" i="1"/>
  <c r="B30" i="1"/>
  <c r="AZ33" i="1"/>
  <c r="AN33" i="1"/>
  <c r="AB33" i="1"/>
  <c r="P33" i="1"/>
  <c r="D33" i="1"/>
  <c r="AM33" i="1"/>
  <c r="O33" i="1"/>
  <c r="AW33" i="1"/>
  <c r="M33" i="1"/>
  <c r="AX33" i="1"/>
  <c r="AL33" i="1"/>
  <c r="Z33" i="1"/>
  <c r="N33" i="1"/>
  <c r="B33" i="1"/>
  <c r="AV33" i="1"/>
  <c r="AJ33" i="1"/>
  <c r="X33" i="1"/>
  <c r="L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<sst xmlns="http://schemas.openxmlformats.org/spreadsheetml/2006/main" count="1429" uniqueCount="324">
  <si>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</si>
  <si>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</si>
  <si>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</si>
  <si>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</si>
  <si>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</si>
  <si>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</si>
  <si>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</si>
  <si>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</si>
  <si>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</si>
  <si>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</si>
  <si>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</si>
  <si>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[7] 中音調</t>
    <phoneticPr fontId="13" type="noConversion"/>
  </si>
  <si>
    <t>˫</t>
    <phoneticPr fontId="13" type="noConversion"/>
  </si>
  <si>
    <t>[3] 低音調</t>
    <phoneticPr fontId="13" type="noConversion"/>
  </si>
  <si>
    <t>˪</t>
    <phoneticPr fontId="13" type="noConversion"/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</si>
  <si>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</si>
  <si>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</si>
  <si>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</si>
  <si>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</si>
  <si>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</si>
  <si>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</si>
  <si>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</si>
  <si>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</si>
  <si>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</si>
  <si>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</si>
  <si>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</si>
  <si>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</si>
  <si>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</si>
  <si>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[4] 低促調</t>
    <phoneticPr fontId="13" type="noConversion"/>
  </si>
  <si>
    <t>[8] 高促調</t>
    <phoneticPr fontId="13" type="noConversion"/>
  </si>
  <si>
    <t>˙</t>
    <phoneticPr fontId="13" type="noConversion"/>
  </si>
  <si>
    <t>[2] 高降調</t>
    <phoneticPr fontId="13" type="noConversion"/>
  </si>
  <si>
    <t>ˋ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</si>
  <si>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</si>
  <si>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</si>
  <si>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</si>
  <si>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</si>
  <si>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</si>
  <si>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</si>
  <si>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</si>
  <si>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</si>
  <si>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</si>
  <si>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</si>
  <si>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</si>
  <si>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[1] 高音調</t>
    <phoneticPr fontId="13" type="noConversion"/>
  </si>
  <si>
    <t>Z</t>
  </si>
  <si>
    <t>X</t>
  </si>
  <si>
    <t>C</t>
  </si>
  <si>
    <t>V</t>
  </si>
  <si>
    <t>B</t>
  </si>
  <si>
    <t>N</t>
  </si>
  <si>
    <t>M</t>
  </si>
  <si>
    <t>, &lt;</t>
  </si>
  <si>
    <t>. &gt;</t>
  </si>
  <si>
    <t>/ ?</t>
  </si>
  <si>
    <t xml:space="preserve"> </t>
    <phoneticPr fontId="13" type="noConversion"/>
  </si>
  <si>
    <t>[0] 入聲韻尾</t>
    <phoneticPr fontId="13" type="noConversion"/>
  </si>
  <si>
    <t>[5] 低升調</t>
    <phoneticPr fontId="13" type="noConversion"/>
  </si>
  <si>
    <t>ˊ</t>
  </si>
  <si>
    <t>序號</t>
  </si>
  <si>
    <t>注音符號</t>
  </si>
  <si>
    <t>ㆠ</t>
  </si>
  <si>
    <t>ㄅ</t>
  </si>
  <si>
    <t>ㄆ</t>
  </si>
  <si>
    <t>ㄇ</t>
  </si>
  <si>
    <t>ㄉ</t>
  </si>
  <si>
    <t>ㄊ</t>
  </si>
  <si>
    <t>ㄋ</t>
  </si>
  <si>
    <t>ㄌ</t>
  </si>
  <si>
    <t>ㆣ</t>
  </si>
  <si>
    <t>ㄍ</t>
  </si>
  <si>
    <t>ㄎ</t>
  </si>
  <si>
    <t>ㄫ</t>
  </si>
  <si>
    <t>ㄏ</t>
  </si>
  <si>
    <t>ㆢ</t>
  </si>
  <si>
    <t>ㄐ</t>
  </si>
  <si>
    <t>ㄑ</t>
  </si>
  <si>
    <t>ㄒ</t>
  </si>
  <si>
    <t>ㆡ</t>
  </si>
  <si>
    <t>ㄗ</t>
  </si>
  <si>
    <t>ㄘ</t>
  </si>
  <si>
    <t>ㄙ</t>
  </si>
  <si>
    <t>ㄧ</t>
  </si>
  <si>
    <t>ㆪ</t>
  </si>
  <si>
    <t>ㄨ</t>
  </si>
  <si>
    <t>ㆫ</t>
  </si>
  <si>
    <t>ㄚ</t>
  </si>
  <si>
    <t>ㆩ</t>
  </si>
  <si>
    <t>ㆦ</t>
  </si>
  <si>
    <t>ㆧ</t>
  </si>
  <si>
    <t>ㄜ</t>
  </si>
  <si>
    <t>ㆤ</t>
  </si>
  <si>
    <t>ㆥ</t>
  </si>
  <si>
    <t>ㄞ</t>
  </si>
  <si>
    <t>ㆮ</t>
  </si>
  <si>
    <t>ㄠ</t>
  </si>
  <si>
    <t>ㆯ</t>
  </si>
  <si>
    <t>ㄤ</t>
  </si>
  <si>
    <t>ㆲ</t>
  </si>
  <si>
    <t>ㆰ</t>
  </si>
  <si>
    <t>ㆱ</t>
  </si>
  <si>
    <t>ㄢ</t>
  </si>
  <si>
    <t>ㆬ</t>
  </si>
  <si>
    <t>ㄣ</t>
  </si>
  <si>
    <t>ㆭ</t>
  </si>
  <si>
    <t>ㆨ</t>
  </si>
  <si>
    <t>ㆴ</t>
  </si>
  <si>
    <t>ㆵ</t>
  </si>
  <si>
    <t>ㆻ</t>
  </si>
  <si>
    <t>ㆷ</t>
  </si>
  <si>
    <t>˪</t>
  </si>
  <si>
    <t>入</t>
    <phoneticPr fontId="13" type="noConversion"/>
  </si>
  <si>
    <t>ㄥ</t>
    <phoneticPr fontId="13" type="noConversion"/>
  </si>
  <si>
    <t>ñ</t>
  </si>
  <si>
    <t>注音編碼</t>
  </si>
  <si>
    <t>鍵盤按鍵</t>
    <phoneticPr fontId="13" type="noConversion"/>
  </si>
  <si>
    <t>使用按鍵設定</t>
    <phoneticPr fontId="13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</si>
  <si>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1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</si>
  <si>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13" type="noConversion"/>
  </si>
  <si>
    <t>:</t>
    <phoneticPr fontId="13" type="noConversion"/>
  </si>
  <si>
    <t>鍵盤與注音符號對映 (preedit_format)</t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</si>
  <si>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13" type="noConversion"/>
  </si>
  <si>
    <t>候選字清單漢字與注音符號的對映 (comment_format)</t>
    <phoneticPr fontId="13" type="noConversion"/>
  </si>
  <si>
    <t xml:space="preserve">  # 設定「候選字清單」中，字典漢字與注音符號的對映</t>
  </si>
  <si>
    <t>符號編碼</t>
    <phoneticPr fontId="72" type="noConversion"/>
  </si>
  <si>
    <t>聲韻調</t>
    <phoneticPr fontId="13" type="noConversion"/>
  </si>
  <si>
    <t>韻</t>
    <phoneticPr fontId="13" type="noConversion"/>
  </si>
  <si>
    <t>*</t>
    <phoneticPr fontId="13" type="noConversion"/>
  </si>
  <si>
    <t>&lt;&gt;韻尾</t>
    <phoneticPr fontId="13" type="noConversion"/>
  </si>
  <si>
    <t>聲</t>
    <phoneticPr fontId="13" type="noConversion"/>
  </si>
  <si>
    <t>b</t>
  </si>
  <si>
    <t>ann</t>
  </si>
  <si>
    <t>ainn</t>
  </si>
  <si>
    <t>對映總表</t>
  </si>
  <si>
    <t>p</t>
  </si>
  <si>
    <t>t</t>
    <phoneticPr fontId="13" type="noConversion"/>
  </si>
  <si>
    <t>陰去</t>
  </si>
  <si>
    <t>上声</t>
  </si>
  <si>
    <t>˫</t>
  </si>
  <si>
    <t>陽去</t>
  </si>
  <si>
    <t>陽平</t>
  </si>
  <si>
    <t>·</t>
  </si>
  <si>
    <t>入声</t>
  </si>
  <si>
    <t>ㄚ</t>
    <phoneticPr fontId="13" type="noConversion"/>
  </si>
  <si>
    <t>a</t>
  </si>
  <si>
    <t>ai</t>
  </si>
  <si>
    <t>an</t>
  </si>
  <si>
    <t>*nn</t>
  </si>
  <si>
    <r>
      <rPr>
        <vertAlign val="subscript"/>
        <sz val="26"/>
        <color rgb="FFFF0000"/>
        <rFont val="Noto Sans TC"/>
        <family val="2"/>
      </rPr>
      <t>ㄥ</t>
    </r>
    <r>
      <rPr>
        <sz val="26"/>
        <color rgb="FFFF0000"/>
        <rFont val="Noto Sans TC"/>
        <family val="2"/>
        <charset val="136"/>
      </rPr>
      <t>ㄚ</t>
    </r>
    <phoneticPr fontId="13" type="noConversion"/>
  </si>
  <si>
    <r>
      <rPr>
        <vertAlign val="superscript"/>
        <sz val="20"/>
        <color theme="4"/>
        <rFont val="Arial"/>
        <family val="2"/>
      </rPr>
      <t>n</t>
    </r>
    <r>
      <rPr>
        <sz val="20"/>
        <color theme="4"/>
        <rFont val="Arial"/>
        <family val="2"/>
      </rPr>
      <t>a</t>
    </r>
    <phoneticPr fontId="13" type="noConversion"/>
  </si>
  <si>
    <t>台語拼音</t>
    <phoneticPr fontId="13" type="noConversion"/>
  </si>
  <si>
    <t>字母長度</t>
    <phoneticPr fontId="13" type="noConversion"/>
  </si>
  <si>
    <t>韻</t>
  </si>
  <si>
    <t>(</t>
  </si>
  <si>
    <t xml:space="preserve">    - xform/oo/O/  # ㆦ [oo]</t>
  </si>
  <si>
    <t>聲</t>
  </si>
  <si>
    <t>!</t>
  </si>
  <si>
    <t>g</t>
    <phoneticPr fontId="13" type="noConversion"/>
  </si>
  <si>
    <t>J</t>
    <phoneticPr fontId="13" type="noConversion"/>
  </si>
  <si>
    <t>j</t>
    <phoneticPr fontId="13" type="noConversion"/>
  </si>
  <si>
    <t>inn</t>
  </si>
  <si>
    <t>oonn</t>
  </si>
  <si>
    <t>om</t>
  </si>
  <si>
    <t>aunn</t>
  </si>
  <si>
    <t xml:space="preserve">    - xform/iong/iOng/  # ㄧㆲ [iong]</t>
    <phoneticPr fontId="13" type="noConversion"/>
  </si>
  <si>
    <t>1</t>
  </si>
  <si>
    <t>ph</t>
  </si>
  <si>
    <t>th</t>
    <phoneticPr fontId="13" type="noConversion"/>
  </si>
  <si>
    <t>k</t>
    <phoneticPr fontId="13" type="noConversion"/>
  </si>
  <si>
    <t>Z</t>
    <phoneticPr fontId="13" type="noConversion"/>
  </si>
  <si>
    <t>t0</t>
    <phoneticPr fontId="13" type="noConversion"/>
  </si>
  <si>
    <t>z</t>
  </si>
  <si>
    <t>i</t>
  </si>
  <si>
    <t>oo</t>
  </si>
  <si>
    <t>ong</t>
  </si>
  <si>
    <t>-n</t>
    <phoneticPr fontId="13" type="noConversion"/>
  </si>
  <si>
    <t xml:space="preserve">    - xform/ong/Ong/  # ㆲ [ong]</t>
    <phoneticPr fontId="13" type="noConversion"/>
  </si>
  <si>
    <t>q</t>
  </si>
  <si>
    <t>unn</t>
  </si>
  <si>
    <t xml:space="preserve">    - xform/ok/Ok/  # ㆲ [ong]</t>
    <phoneticPr fontId="13" type="noConversion"/>
  </si>
  <si>
    <t>m</t>
  </si>
  <si>
    <t>ir</t>
  </si>
  <si>
    <t>*</t>
  </si>
  <si>
    <t xml:space="preserve">    - xform/om/Om/  # ㆱ [om]</t>
    <phoneticPr fontId="13" type="noConversion"/>
  </si>
  <si>
    <t>2</t>
  </si>
  <si>
    <t>t</t>
  </si>
  <si>
    <t>m</t>
    <phoneticPr fontId="13" type="noConversion"/>
  </si>
  <si>
    <t>n</t>
    <phoneticPr fontId="13" type="noConversion"/>
  </si>
  <si>
    <t>kh</t>
    <phoneticPr fontId="13" type="noConversion"/>
  </si>
  <si>
    <t>C</t>
    <phoneticPr fontId="13" type="noConversion"/>
  </si>
  <si>
    <t>k0</t>
    <phoneticPr fontId="13" type="noConversion"/>
  </si>
  <si>
    <t>c</t>
  </si>
  <si>
    <t>u</t>
  </si>
  <si>
    <t>or</t>
  </si>
  <si>
    <t>au</t>
  </si>
  <si>
    <t>ang</t>
  </si>
  <si>
    <t>入</t>
  </si>
  <si>
    <t>ptkh</t>
  </si>
  <si>
    <t>onn</t>
  </si>
  <si>
    <t xml:space="preserve">    - xform/op/Op/  # ㆱ [om]</t>
    <phoneticPr fontId="13" type="noConversion"/>
  </si>
  <si>
    <t>w</t>
  </si>
  <si>
    <t>th</t>
  </si>
  <si>
    <t>&lt;</t>
  </si>
  <si>
    <t>enn</t>
  </si>
  <si>
    <t xml:space="preserve">    - xform/i/i/  # ㄧ [i]</t>
  </si>
  <si>
    <t>s</t>
  </si>
  <si>
    <t>n</t>
  </si>
  <si>
    <t>ng</t>
    <phoneticPr fontId="13" type="noConversion"/>
  </si>
  <si>
    <t>am</t>
  </si>
  <si>
    <t>;</t>
  </si>
  <si>
    <t xml:space="preserve">    - xform/u/u/  # ㄨ [u]</t>
  </si>
  <si>
    <t>x</t>
  </si>
  <si>
    <t>l</t>
  </si>
  <si>
    <t>h0</t>
    <phoneticPr fontId="13" type="noConversion"/>
  </si>
  <si>
    <t>h</t>
  </si>
  <si>
    <t>S</t>
    <phoneticPr fontId="13" type="noConversion"/>
  </si>
  <si>
    <t>p0</t>
    <phoneticPr fontId="13" type="noConversion"/>
  </si>
  <si>
    <t>-m</t>
  </si>
  <si>
    <t>e</t>
  </si>
  <si>
    <t>-ng</t>
  </si>
  <si>
    <t>o</t>
  </si>
  <si>
    <t xml:space="preserve">    - xform/a/a/  # ㄚ [a]</t>
  </si>
  <si>
    <t>g</t>
  </si>
  <si>
    <t xml:space="preserve">    - xform/o/o/  # ㄜ [o]</t>
  </si>
  <si>
    <t>k</t>
  </si>
  <si>
    <t>9</t>
  </si>
  <si>
    <t xml:space="preserve">    - xform/e/e/  # ㆤ [e]</t>
  </si>
  <si>
    <t>d</t>
  </si>
  <si>
    <t>kh</t>
  </si>
  <si>
    <t>y</t>
  </si>
  <si>
    <t xml:space="preserve">    - xform/ai/x/  # ㄞ [ai]</t>
  </si>
  <si>
    <t>ng</t>
  </si>
  <si>
    <t>˙</t>
  </si>
  <si>
    <t xml:space="preserve">    - xform/au/y/  # ㄠ [au]</t>
  </si>
  <si>
    <t xml:space="preserve">    - xform/ann/A/  # ㆩ [ann]</t>
  </si>
  <si>
    <t>ji</t>
  </si>
  <si>
    <t>0</t>
  </si>
  <si>
    <t>@</t>
  </si>
  <si>
    <t xml:space="preserve">    - xform/inn/I/  # ㆪ [inn]</t>
  </si>
  <si>
    <t>r</t>
  </si>
  <si>
    <t>zi</t>
  </si>
  <si>
    <t>/</t>
  </si>
  <si>
    <t xml:space="preserve">    - xform/unn/U/  # ㆫ [unn]</t>
  </si>
  <si>
    <t>f</t>
  </si>
  <si>
    <t>ci</t>
  </si>
  <si>
    <t xml:space="preserve">    - xform/enn/E/  # ㆥ [enn]</t>
  </si>
  <si>
    <t>v</t>
  </si>
  <si>
    <t>si</t>
  </si>
  <si>
    <t>j</t>
  </si>
  <si>
    <t xml:space="preserve">    - xform/onn/Q/  # ㆧ [onn]</t>
  </si>
  <si>
    <t>8</t>
  </si>
  <si>
    <t xml:space="preserve">    - xform/ainn/X/  # ㆮ [ainn]</t>
  </si>
  <si>
    <t xml:space="preserve">    - xform/aunn/Y/  # ㆯ [aunn]</t>
  </si>
  <si>
    <t>,</t>
  </si>
  <si>
    <t xml:space="preserve">    - xform/ang/F/  # ㄤ [ang]</t>
  </si>
  <si>
    <t xml:space="preserve">    - xform/an/@/  # ㄢ [an]</t>
  </si>
  <si>
    <t xml:space="preserve">    - xform/am/V/  # ㆰ [am]</t>
  </si>
  <si>
    <t xml:space="preserve">    - xform/ong/H/  # ㆲ [ong]</t>
    <phoneticPr fontId="13" type="noConversion"/>
  </si>
  <si>
    <t xml:space="preserve">    - xform/om/B/  # ㆱ [om]</t>
  </si>
  <si>
    <t xml:space="preserve">   - xform/m/M/  # ㆬ [m]</t>
  </si>
  <si>
    <t xml:space="preserve">    - xform/ng/W/  # ㆭ [ng]</t>
  </si>
  <si>
    <t xml:space="preserve">    - xform/n/N/  # ㄣ [n]</t>
  </si>
  <si>
    <t>ㄥ</t>
  </si>
  <si>
    <t>nn</t>
  </si>
  <si>
    <t>3</t>
  </si>
  <si>
    <t>5</t>
  </si>
  <si>
    <t>.</t>
  </si>
  <si>
    <t>=</t>
  </si>
  <si>
    <t>-</t>
  </si>
  <si>
    <t>b</t>
    <phoneticPr fontId="72" type="noConversion"/>
  </si>
  <si>
    <t>按鍵字元</t>
  </si>
  <si>
    <t>注音符號</t>
    <phoneticPr fontId="13" type="noConversion"/>
  </si>
  <si>
    <t>方音符號</t>
    <phoneticPr fontId="13" type="noConversion"/>
  </si>
  <si>
    <t>音標編碼</t>
    <phoneticPr fontId="13" type="noConversion"/>
  </si>
  <si>
    <t>台語音標</t>
    <phoneticPr fontId="13" type="noConversion"/>
  </si>
  <si>
    <t>p</t>
    <phoneticPr fontId="13" type="noConversion"/>
  </si>
  <si>
    <t>g</t>
    <phoneticPr fontId="72" type="noConversion"/>
  </si>
  <si>
    <t>k</t>
    <phoneticPr fontId="72" type="noConversion"/>
  </si>
  <si>
    <t>A</t>
    <phoneticPr fontId="13" type="noConversion"/>
  </si>
  <si>
    <t>按鍵字元</t>
    <phoneticPr fontId="1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</si>
  <si>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13" type="noConversion"/>
  </si>
  <si>
    <t>!</t>
    <phoneticPr fontId="13" type="noConversion"/>
  </si>
  <si>
    <t>E</t>
    <phoneticPr fontId="13" type="noConversion"/>
  </si>
  <si>
    <t>O</t>
    <phoneticPr fontId="13" type="noConversion"/>
  </si>
  <si>
    <t xml:space="preserve">  # 設定「候選字清單」中，字典漢字與方音符號的對映</t>
  </si>
  <si>
    <t>音標編碼</t>
    <phoneticPr fontId="72" type="noConversion"/>
  </si>
  <si>
    <t>ㄅㄏ</t>
  </si>
  <si>
    <t>ㄍㄏ</t>
  </si>
  <si>
    <t>?</t>
  </si>
  <si>
    <t>ㄖ</t>
  </si>
  <si>
    <t>zi-</t>
  </si>
  <si>
    <t>ci-</t>
  </si>
  <si>
    <t>si-</t>
  </si>
  <si>
    <t>ㄥㄧ</t>
  </si>
  <si>
    <t>Ni</t>
  </si>
  <si>
    <t>ㄥㄨ</t>
  </si>
  <si>
    <t>Nu</t>
  </si>
  <si>
    <t>ㄥㄚ</t>
  </si>
  <si>
    <t>Na</t>
  </si>
  <si>
    <t>ㄝ</t>
  </si>
  <si>
    <t>ㄥㄝ</t>
  </si>
  <si>
    <t>Ne</t>
  </si>
  <si>
    <t>ㄛ</t>
  </si>
  <si>
    <t>ㄥㆦ</t>
  </si>
  <si>
    <t>Noo</t>
  </si>
  <si>
    <t>ㄥㄞ</t>
  </si>
  <si>
    <t>Nai</t>
  </si>
  <si>
    <t>ㄥㄠ</t>
  </si>
  <si>
    <t>Nau</t>
  </si>
  <si>
    <t>ㄛㄇ</t>
  </si>
  <si>
    <t>}</t>
  </si>
  <si>
    <t>ㄚㄇ</t>
  </si>
  <si>
    <t>{</t>
  </si>
  <si>
    <t>:</t>
  </si>
  <si>
    <t>ㄛㄥ</t>
  </si>
  <si>
    <t>]</t>
  </si>
  <si>
    <t>[</t>
  </si>
  <si>
    <t>ㄦ</t>
  </si>
  <si>
    <t>鼻</t>
  </si>
  <si>
    <t xml:space="preserve"> </t>
  </si>
  <si>
    <t>ˉ</t>
  </si>
  <si>
    <t>'</t>
  </si>
  <si>
    <t>ˇ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</si>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</sst>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;;"/>
  </numFmts>
  <fonts count="112">
    <font>
      <sz val="12"/>
      <color theme="1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9"/>
      <name val="新細明體"/>
      <family val="2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  <charset val="136"/>
    </font>
    <font>
      <sz val="20"/>
      <color rgb="FF000000"/>
      <name val="新細明體"/>
      <family val="1"/>
      <charset val="136"/>
      <scheme val="minor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b/>
      <sz val="20"/>
      <color rgb="FFFF0000"/>
      <name val="Noto Sans TC SemiBold"/>
      <family val="2"/>
      <charset val="136"/>
    </font>
    <font>
      <sz val="9"/>
      <name val="新細明體"/>
      <family val="1"/>
      <charset val="136"/>
      <scheme val="minor"/>
    </font>
    <font>
      <b/>
      <sz val="20"/>
      <color rgb="FF000000"/>
      <name val="Noto Sans TC SemiBold"/>
      <family val="2"/>
      <charset val="136"/>
    </font>
    <font>
      <b/>
      <sz val="36"/>
      <color rgb="FFFF0000"/>
      <name val="Segoe UI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b/>
      <sz val="18"/>
      <color rgb="FFFF0000"/>
      <name val="Iansui 094"/>
      <family val="3"/>
      <charset val="136"/>
    </font>
    <font>
      <sz val="26"/>
      <color rgb="FFFF0000"/>
      <name val="Noto Sans TC"/>
      <family val="2"/>
      <charset val="136"/>
    </font>
    <font>
      <sz val="26"/>
      <color rgb="FFFF0000"/>
      <name val="Noto Sans TC SemiBold"/>
      <family val="2"/>
      <charset val="136"/>
    </font>
    <font>
      <sz val="26"/>
      <color rgb="FFFF0000"/>
      <name val="Noto Sans TC"/>
      <family val="2"/>
    </font>
    <font>
      <b/>
      <sz val="18"/>
      <color rgb="FF000000"/>
      <name val="Arial"/>
      <family val="2"/>
    </font>
    <font>
      <sz val="18"/>
      <color theme="4"/>
      <name val="Microsoft JhengHei UI"/>
      <family val="2"/>
      <charset val="136"/>
    </font>
    <font>
      <b/>
      <sz val="24"/>
      <color theme="8"/>
      <name val="Microsoft JhengHei"/>
      <family val="2"/>
    </font>
    <font>
      <b/>
      <sz val="20"/>
      <color theme="8"/>
      <name val="Times New Roman"/>
      <family val="1"/>
    </font>
    <font>
      <sz val="18"/>
      <color rgb="FF0070C0"/>
      <name val="新細明體"/>
      <family val="1"/>
      <charset val="136"/>
      <scheme val="minor"/>
    </font>
    <font>
      <sz val="18"/>
      <color rgb="FF0070C0"/>
      <name val="宋体"/>
      <charset val="136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sz val="18"/>
      <color rgb="FFFF0000"/>
      <name val="Arial"/>
      <family val="2"/>
    </font>
    <font>
      <b/>
      <sz val="18"/>
      <color theme="8" tint="0.39997558519241921"/>
      <name val="Arial"/>
      <family val="2"/>
    </font>
    <font>
      <sz val="18"/>
      <color rgb="FF000000"/>
      <name val="新細明體"/>
      <family val="1"/>
      <charset val="136"/>
      <scheme val="minor"/>
    </font>
    <font>
      <sz val="18"/>
      <name val="宋体"/>
      <charset val="136"/>
    </font>
    <font>
      <sz val="18"/>
      <color theme="0"/>
      <name val="LXGW WenKai Mono"/>
      <family val="3"/>
      <charset val="136"/>
    </font>
    <font>
      <sz val="18"/>
      <color rgb="FFFFFF0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18"/>
      <name val="細明體"/>
      <family val="3"/>
      <charset val="136"/>
    </font>
    <font>
      <sz val="18"/>
      <name val="LXGW WenKai Mono"/>
      <family val="3"/>
      <charset val="136"/>
    </font>
    <font>
      <sz val="20"/>
      <name val="Arial"/>
      <family val="2"/>
    </font>
    <font>
      <sz val="16"/>
      <color rgb="FF000000"/>
      <name val="新細明體"/>
      <family val="1"/>
      <charset val="136"/>
      <scheme val="minor"/>
    </font>
    <font>
      <sz val="18"/>
      <name val="Noto Serif TC Medium"/>
      <family val="1"/>
      <charset val="136"/>
    </font>
    <font>
      <sz val="18"/>
      <color rgb="FF000000"/>
      <name val="Arial"/>
      <family val="2"/>
    </font>
    <font>
      <b/>
      <sz val="18"/>
      <color rgb="FFFF0000"/>
      <name val="Microsoft JhengHei"/>
      <family val="2"/>
      <charset val="136"/>
    </font>
    <font>
      <sz val="22"/>
      <name val="宋体"/>
      <family val="3"/>
      <charset val="136"/>
    </font>
    <font>
      <sz val="22"/>
      <color rgb="FFFF0000"/>
      <name val="Arial"/>
      <family val="2"/>
    </font>
    <font>
      <sz val="28"/>
      <name val="Noto Sans TC SemiBold"/>
      <family val="2"/>
      <charset val="136"/>
    </font>
    <font>
      <sz val="28"/>
      <color rgb="FFFF0000"/>
      <name val="Noto Sans TC SemiBold"/>
      <family val="2"/>
      <charset val="136"/>
    </font>
    <font>
      <sz val="22"/>
      <color rgb="FFFF0000"/>
      <name val="宋体"/>
      <family val="3"/>
      <charset val="136"/>
    </font>
    <font>
      <sz val="22"/>
      <color rgb="FFFF0000"/>
      <name val="宋体"/>
      <charset val="136"/>
    </font>
    <font>
      <sz val="22"/>
      <color rgb="FFFF0000"/>
      <name val="新細明體"/>
      <family val="1"/>
      <charset val="136"/>
      <scheme val="minor"/>
    </font>
    <font>
      <sz val="22"/>
      <color rgb="FF000000"/>
      <name val="Arial"/>
      <family val="2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sz val="18"/>
      <color rgb="FF444444"/>
      <name val="Arial"/>
      <family val="2"/>
    </font>
    <font>
      <sz val="18"/>
      <color rgb="FF444444"/>
      <name val="霞鶩文楷等寬 TC"/>
      <family val="3"/>
      <charset val="136"/>
    </font>
    <font>
      <sz val="18"/>
      <color rgb="FF000000"/>
      <name val="霞鶩文楷等寬 TC"/>
      <family val="3"/>
      <charset val="136"/>
    </font>
    <font>
      <sz val="18"/>
      <color rgb="FF000000"/>
      <name val="Noto Sans TC"/>
      <family val="2"/>
      <charset val="136"/>
    </font>
    <font>
      <sz val="18"/>
      <color rgb="FFFF0000"/>
      <name val="Iansui 094"/>
      <family val="3"/>
      <charset val="136"/>
    </font>
    <font>
      <sz val="24"/>
      <color rgb="FF000000"/>
      <name val="霞鶩文楷等寬 TC"/>
      <family val="3"/>
      <charset val="136"/>
    </font>
    <font>
      <b/>
      <sz val="24"/>
      <color rgb="FFFF0000"/>
      <name val="霞鶩文楷等寬 TC"/>
      <family val="3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Noto Sans TC"/>
      <family val="2"/>
      <charset val="136"/>
    </font>
    <font>
      <sz val="18"/>
      <color theme="0"/>
      <name val="Arial"/>
      <family val="2"/>
    </font>
    <font>
      <sz val="24"/>
      <color theme="0"/>
      <name val="霞鶩文楷等寬 TC"/>
      <family val="3"/>
      <charset val="136"/>
    </font>
    <font>
      <sz val="9"/>
      <name val="BopomofoRuby1909-v1"/>
      <family val="3"/>
      <charset val="136"/>
    </font>
    <font>
      <sz val="24"/>
      <color rgb="FF000000"/>
      <name val="Iansui 094"/>
      <family val="3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sz val="18"/>
      <name val="Microsoft JhengHei"/>
      <family val="2"/>
      <charset val="136"/>
    </font>
    <font>
      <sz val="22"/>
      <color rgb="FF000000"/>
      <name val="Noto Sans TC Light"/>
      <family val="2"/>
      <charset val="136"/>
    </font>
    <font>
      <sz val="18"/>
      <color rgb="FFFF0000"/>
      <name val="BopomofoRuby1909-v1"/>
      <family val="2"/>
      <charset val="136"/>
    </font>
    <font>
      <vertAlign val="subscript"/>
      <sz val="26"/>
      <color rgb="FFFF0000"/>
      <name val="Noto Sans TC"/>
      <family val="2"/>
    </font>
    <font>
      <vertAlign val="superscript"/>
      <sz val="20"/>
      <color theme="4"/>
      <name val="Arial"/>
      <family val="2"/>
    </font>
    <font>
      <b/>
      <sz val="20"/>
      <color theme="0"/>
      <name val="Iansui 094"/>
      <family val="3"/>
      <charset val="136"/>
    </font>
    <font>
      <b/>
      <sz val="18"/>
      <name val="Microsoft JhengHei"/>
      <family val="2"/>
      <charset val="136"/>
    </font>
    <font>
      <b/>
      <sz val="18"/>
      <name val="Noto Serif TC Medium"/>
      <family val="1"/>
      <charset val="136"/>
    </font>
    <font>
      <sz val="20"/>
      <color theme="0"/>
      <name val="Iansui 094"/>
      <family val="3"/>
      <charset val="136"/>
    </font>
    <font>
      <sz val="18"/>
      <name val="Arial"/>
      <family val="2"/>
    </font>
    <font>
      <sz val="28"/>
      <name val="Noto Serif TC Medium"/>
      <family val="1"/>
      <charset val="136"/>
    </font>
    <font>
      <sz val="20"/>
      <color rgb="FFFF0000"/>
      <name val="Iansui 094"/>
      <family val="3"/>
      <charset val="136"/>
    </font>
    <font>
      <sz val="22"/>
      <color rgb="FFFF0000"/>
      <name val="Noto Sans TC Light"/>
      <family val="2"/>
      <charset val="136"/>
    </font>
    <font>
      <sz val="22"/>
      <color theme="0" tint="-0.249977111117893"/>
      <name val="Noto Sans TC Light"/>
      <family val="2"/>
      <charset val="136"/>
    </font>
    <font>
      <b/>
      <sz val="24"/>
      <color rgb="FF00B050"/>
      <name val="Times New Roman"/>
      <family val="1"/>
    </font>
    <font>
      <sz val="16"/>
      <color rgb="FF0070C0"/>
      <name val="Arial"/>
      <family val="2"/>
    </font>
    <font>
      <b/>
      <sz val="22"/>
      <color rgb="FFFF0000"/>
      <name val="Noto Sans TC Light"/>
      <family val="2"/>
      <charset val="136"/>
    </font>
    <font>
      <sz val="22"/>
      <color rgb="FFFF0000"/>
      <name val="Iansui 094"/>
      <family val="3"/>
      <charset val="136"/>
    </font>
    <font>
      <sz val="22"/>
      <color theme="1"/>
      <name val="Noto Sans TC Light"/>
      <family val="2"/>
      <charset val="136"/>
    </font>
    <font>
      <sz val="12"/>
      <name val="宋体"/>
      <charset val="136"/>
    </font>
    <font>
      <sz val="18"/>
      <color rgb="FF000000"/>
      <name val="Iansui 094"/>
      <family val="3"/>
      <charset val="136"/>
    </font>
    <font>
      <sz val="20"/>
      <color rgb="FF000000"/>
      <name val="Arial"/>
      <family val="2"/>
    </font>
    <font>
      <sz val="16"/>
      <name val="Noto Serif TC Medium"/>
      <family val="1"/>
      <charset val="136"/>
    </font>
    <font>
      <sz val="16"/>
      <color rgb="FF000000"/>
      <name val="Iansui 094"/>
      <family val="3"/>
      <charset val="136"/>
    </font>
    <font>
      <sz val="16"/>
      <name val="Microsoft JhengHei"/>
      <family val="2"/>
      <charset val="136"/>
    </font>
    <font>
      <sz val="14"/>
      <color rgb="FFFF0000"/>
      <name val="KangXiZiDian.com 康熙字典體常用版"/>
      <charset val="136"/>
    </font>
    <font>
      <sz val="18"/>
      <color rgb="FFFF0000"/>
      <name val="Noto Serif TC Medium"/>
      <family val="1"/>
      <charset val="136"/>
    </font>
    <font>
      <sz val="18"/>
      <color theme="4"/>
      <name val="KangXiZiDian.com 康熙字典體常用版"/>
      <charset val="136"/>
    </font>
    <font>
      <sz val="26"/>
      <color theme="9"/>
      <name val="Iansui 094"/>
      <family val="3"/>
      <charset val="136"/>
    </font>
    <font>
      <sz val="18"/>
      <color rgb="FF0070C0"/>
      <name val="Arial"/>
      <family val="2"/>
    </font>
    <font>
      <sz val="24"/>
      <color rgb="FFFFFF00"/>
      <name val="Iansui 094"/>
      <family val="3"/>
      <charset val="136"/>
    </font>
    <font>
      <sz val="24"/>
      <color rgb="FFFF0000"/>
      <name val="Iansui 094"/>
      <family val="3"/>
      <charset val="136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24"/>
      <color theme="4" tint="0.39997558519241921"/>
      <name val="Iansui 094"/>
      <family val="3"/>
      <charset val="136"/>
    </font>
    <font>
      <b/>
      <sz val="24"/>
      <color rgb="FFFF0000"/>
      <name val="Iansui 094"/>
      <family val="3"/>
      <charset val="136"/>
    </font>
  </fonts>
  <fills count="20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1" fillId="0" borderId="0"/>
    <xf numFmtId="0" fontId="43" fillId="0" borderId="0"/>
    <xf numFmtId="0" fontId="2" fillId="0" borderId="0"/>
    <xf numFmtId="0" fontId="43" fillId="0" borderId="0"/>
    <xf numFmtId="0" fontId="2" fillId="0" borderId="0"/>
    <xf numFmtId="0" fontId="43" fillId="0" borderId="0"/>
    <xf numFmtId="0" fontId="95" fillId="0" borderId="0"/>
  </cellStyleXfs>
  <cellXfs count="338">
    <xf numFmtId="0" fontId="0" fillId="0" borderId="0" xfId="0">
      <alignment vertical="center"/>
    </xf>
    <xf numFmtId="0" fontId="2" fillId="0" borderId="0" xfId="1" applyFont="1" applyAlignment="1">
      <alignment horizontal="center"/>
    </xf>
    <xf numFmtId="0" fontId="4" fillId="0" borderId="0" xfId="1" applyFont="1"/>
    <xf numFmtId="0" fontId="1" fillId="0" borderId="0" xfId="1"/>
    <xf numFmtId="0" fontId="5" fillId="0" borderId="0" xfId="1" applyFont="1" applyAlignment="1">
      <alignment horizontal="center"/>
    </xf>
    <xf numFmtId="0" fontId="6" fillId="2" borderId="1" xfId="1" applyFont="1" applyFill="1" applyBorder="1" applyAlignment="1">
      <alignment horizontal="centerContinuous"/>
    </xf>
    <xf numFmtId="0" fontId="6" fillId="2" borderId="2" xfId="1" applyFont="1" applyFill="1" applyBorder="1" applyAlignment="1">
      <alignment horizontal="centerContinuous"/>
    </xf>
    <xf numFmtId="0" fontId="6" fillId="2" borderId="3" xfId="1" applyFont="1" applyFill="1" applyBorder="1" applyAlignment="1">
      <alignment horizontal="centerContinuous"/>
    </xf>
    <xf numFmtId="0" fontId="6" fillId="3" borderId="1" xfId="1" applyFont="1" applyFill="1" applyBorder="1" applyAlignment="1">
      <alignment horizontal="centerContinuous"/>
    </xf>
    <xf numFmtId="0" fontId="6" fillId="3" borderId="2" xfId="1" applyFont="1" applyFill="1" applyBorder="1" applyAlignment="1">
      <alignment horizontal="centerContinuous"/>
    </xf>
    <xf numFmtId="0" fontId="6" fillId="3" borderId="3" xfId="1" applyFont="1" applyFill="1" applyBorder="1" applyAlignment="1">
      <alignment horizontal="centerContinuous"/>
    </xf>
    <xf numFmtId="9" fontId="6" fillId="3" borderId="1" xfId="1" applyNumberFormat="1" applyFont="1" applyFill="1" applyBorder="1" applyAlignment="1">
      <alignment horizontal="centerContinuous"/>
    </xf>
    <xf numFmtId="9" fontId="6" fillId="3" borderId="2" xfId="1" applyNumberFormat="1" applyFont="1" applyFill="1" applyBorder="1" applyAlignment="1">
      <alignment horizontal="centerContinuous"/>
    </xf>
    <xf numFmtId="9" fontId="6" fillId="3" borderId="3" xfId="1" applyNumberFormat="1" applyFont="1" applyFill="1" applyBorder="1" applyAlignment="1">
      <alignment horizontal="centerContinuous"/>
    </xf>
    <xf numFmtId="0" fontId="6" fillId="4" borderId="1" xfId="1" applyFont="1" applyFill="1" applyBorder="1" applyAlignment="1">
      <alignment horizontal="centerContinuous"/>
    </xf>
    <xf numFmtId="0" fontId="6" fillId="4" borderId="2" xfId="1" applyFont="1" applyFill="1" applyBorder="1" applyAlignment="1">
      <alignment horizontal="centerContinuous"/>
    </xf>
    <xf numFmtId="0" fontId="6" fillId="4" borderId="3" xfId="1" applyFont="1" applyFill="1" applyBorder="1" applyAlignment="1">
      <alignment horizontal="centerContinuous"/>
    </xf>
    <xf numFmtId="0" fontId="7" fillId="4" borderId="1" xfId="1" applyFont="1" applyFill="1" applyBorder="1" applyAlignment="1">
      <alignment horizontal="centerContinuous"/>
    </xf>
    <xf numFmtId="0" fontId="7" fillId="4" borderId="2" xfId="1" applyFont="1" applyFill="1" applyBorder="1" applyAlignment="1">
      <alignment horizontal="centerContinuous"/>
    </xf>
    <xf numFmtId="0" fontId="7" fillId="4" borderId="3" xfId="1" applyFont="1" applyFill="1" applyBorder="1" applyAlignment="1">
      <alignment horizontal="centerContinuous"/>
    </xf>
    <xf numFmtId="0" fontId="8" fillId="0" borderId="0" xfId="1" applyFont="1"/>
    <xf numFmtId="0" fontId="9" fillId="0" borderId="0" xfId="1" applyFont="1"/>
    <xf numFmtId="176" fontId="10" fillId="2" borderId="4" xfId="1" applyNumberFormat="1" applyFont="1" applyFill="1" applyBorder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11" fillId="2" borderId="5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9" fontId="6" fillId="3" borderId="4" xfId="1" applyNumberFormat="1" applyFont="1" applyFill="1" applyBorder="1" applyAlignment="1">
      <alignment horizontal="center" vertical="center"/>
    </xf>
    <xf numFmtId="9" fontId="6" fillId="3" borderId="0" xfId="1" applyNumberFormat="1" applyFont="1" applyFill="1" applyAlignment="1">
      <alignment horizontal="center" vertical="center"/>
    </xf>
    <xf numFmtId="9" fontId="6" fillId="3" borderId="5" xfId="1" applyNumberFormat="1" applyFont="1" applyFill="1" applyBorder="1" applyAlignment="1">
      <alignment horizontal="center" vertical="center"/>
    </xf>
    <xf numFmtId="176" fontId="10" fillId="4" borderId="4" xfId="1" applyNumberFormat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176" fontId="11" fillId="4" borderId="5" xfId="1" applyNumberFormat="1" applyFont="1" applyFill="1" applyBorder="1" applyAlignment="1">
      <alignment horizontal="center" vertical="center"/>
    </xf>
    <xf numFmtId="176" fontId="6" fillId="4" borderId="0" xfId="1" applyNumberFormat="1" applyFont="1" applyFill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/>
    </xf>
    <xf numFmtId="0" fontId="12" fillId="4" borderId="4" xfId="1" applyFont="1" applyFill="1" applyBorder="1" applyAlignment="1">
      <alignment horizontal="left" vertical="center"/>
    </xf>
    <xf numFmtId="0" fontId="14" fillId="4" borderId="0" xfId="1" applyFont="1" applyFill="1" applyAlignment="1">
      <alignment horizontal="center" vertical="center"/>
    </xf>
    <xf numFmtId="0" fontId="15" fillId="4" borderId="5" xfId="1" applyFont="1" applyFill="1" applyBorder="1" applyAlignment="1">
      <alignment horizontal="center" vertical="center"/>
    </xf>
    <xf numFmtId="0" fontId="7" fillId="4" borderId="4" xfId="1" applyFont="1" applyFill="1" applyBorder="1" applyAlignment="1">
      <alignment horizontal="center" vertical="center"/>
    </xf>
    <xf numFmtId="0" fontId="7" fillId="4" borderId="0" xfId="1" applyFont="1" applyFill="1" applyAlignment="1">
      <alignment horizontal="center" vertical="center"/>
    </xf>
    <xf numFmtId="0" fontId="7" fillId="4" borderId="5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176" fontId="16" fillId="2" borderId="6" xfId="1" applyNumberFormat="1" applyFont="1" applyFill="1" applyBorder="1" applyAlignment="1">
      <alignment horizontal="center" vertical="center"/>
    </xf>
    <xf numFmtId="176" fontId="17" fillId="2" borderId="7" xfId="1" applyNumberFormat="1" applyFont="1" applyFill="1" applyBorder="1" applyAlignment="1">
      <alignment vertical="center"/>
    </xf>
    <xf numFmtId="0" fontId="18" fillId="2" borderId="8" xfId="1" applyFont="1" applyFill="1" applyBorder="1" applyAlignment="1">
      <alignment horizontal="center" vertical="center" wrapText="1"/>
    </xf>
    <xf numFmtId="0" fontId="18" fillId="2" borderId="8" xfId="1" applyFont="1" applyFill="1" applyBorder="1" applyAlignment="1">
      <alignment horizontal="center" vertical="center"/>
    </xf>
    <xf numFmtId="0" fontId="19" fillId="3" borderId="6" xfId="1" applyFont="1" applyFill="1" applyBorder="1" applyAlignment="1">
      <alignment vertical="center"/>
    </xf>
    <xf numFmtId="0" fontId="19" fillId="3" borderId="7" xfId="1" applyFont="1" applyFill="1" applyBorder="1" applyAlignment="1">
      <alignment vertical="center"/>
    </xf>
    <xf numFmtId="0" fontId="20" fillId="3" borderId="8" xfId="1" applyFont="1" applyFill="1" applyBorder="1" applyAlignment="1">
      <alignment vertical="center"/>
    </xf>
    <xf numFmtId="0" fontId="21" fillId="3" borderId="6" xfId="1" applyFont="1" applyFill="1" applyBorder="1" applyAlignment="1">
      <alignment vertical="center"/>
    </xf>
    <xf numFmtId="0" fontId="21" fillId="3" borderId="7" xfId="1" applyFont="1" applyFill="1" applyBorder="1" applyAlignment="1">
      <alignment vertical="center"/>
    </xf>
    <xf numFmtId="176" fontId="22" fillId="4" borderId="6" xfId="1" applyNumberFormat="1" applyFont="1" applyFill="1" applyBorder="1" applyAlignment="1">
      <alignment horizontal="center" vertical="center"/>
    </xf>
    <xf numFmtId="176" fontId="17" fillId="4" borderId="7" xfId="1" applyNumberFormat="1" applyFont="1" applyFill="1" applyBorder="1" applyAlignment="1">
      <alignment vertical="center"/>
    </xf>
    <xf numFmtId="176" fontId="18" fillId="4" borderId="8" xfId="1" applyNumberFormat="1" applyFont="1" applyFill="1" applyBorder="1" applyAlignment="1">
      <alignment horizontal="center" vertical="center" wrapText="1"/>
    </xf>
    <xf numFmtId="176" fontId="16" fillId="4" borderId="6" xfId="1" applyNumberFormat="1" applyFont="1" applyFill="1" applyBorder="1" applyAlignment="1">
      <alignment horizontal="center" vertical="center"/>
    </xf>
    <xf numFmtId="0" fontId="16" fillId="4" borderId="7" xfId="1" applyFont="1" applyFill="1" applyBorder="1" applyAlignment="1">
      <alignment vertical="center"/>
    </xf>
    <xf numFmtId="176" fontId="18" fillId="4" borderId="8" xfId="1" applyNumberFormat="1" applyFont="1" applyFill="1" applyBorder="1" applyAlignment="1">
      <alignment horizontal="center" vertical="center"/>
    </xf>
    <xf numFmtId="0" fontId="23" fillId="4" borderId="7" xfId="1" applyFont="1" applyFill="1" applyBorder="1" applyAlignment="1">
      <alignment horizontal="center" vertical="center"/>
    </xf>
    <xf numFmtId="176" fontId="15" fillId="4" borderId="8" xfId="1" applyNumberFormat="1" applyFont="1" applyFill="1" applyBorder="1" applyAlignment="1">
      <alignment horizontal="center" vertical="center"/>
    </xf>
    <xf numFmtId="176" fontId="24" fillId="4" borderId="6" xfId="1" applyNumberFormat="1" applyFont="1" applyFill="1" applyBorder="1" applyAlignment="1">
      <alignment horizontal="center" vertical="center"/>
    </xf>
    <xf numFmtId="176" fontId="6" fillId="2" borderId="4" xfId="1" applyNumberFormat="1" applyFont="1" applyFill="1" applyBorder="1" applyAlignment="1">
      <alignment horizontal="center" vertical="center"/>
    </xf>
    <xf numFmtId="176" fontId="6" fillId="2" borderId="5" xfId="1" applyNumberFormat="1" applyFont="1" applyFill="1" applyBorder="1" applyAlignment="1">
      <alignment horizontal="center" vertical="center"/>
    </xf>
    <xf numFmtId="176" fontId="6" fillId="2" borderId="0" xfId="1" applyNumberFormat="1" applyFont="1" applyFill="1" applyAlignment="1">
      <alignment horizontal="center" vertical="center"/>
    </xf>
    <xf numFmtId="176" fontId="25" fillId="4" borderId="0" xfId="1" applyNumberFormat="1" applyFont="1" applyFill="1" applyAlignment="1">
      <alignment horizontal="right" vertical="center"/>
    </xf>
    <xf numFmtId="176" fontId="25" fillId="4" borderId="5" xfId="1" applyNumberFormat="1" applyFont="1" applyFill="1" applyBorder="1" applyAlignment="1">
      <alignment horizontal="right" vertical="center"/>
    </xf>
    <xf numFmtId="176" fontId="11" fillId="4" borderId="5" xfId="1" applyNumberFormat="1" applyFont="1" applyFill="1" applyBorder="1" applyAlignment="1">
      <alignment horizontal="right" vertical="center"/>
    </xf>
    <xf numFmtId="176" fontId="18" fillId="2" borderId="8" xfId="1" applyNumberFormat="1" applyFont="1" applyFill="1" applyBorder="1" applyAlignment="1">
      <alignment horizontal="center" vertical="center" wrapText="1"/>
    </xf>
    <xf numFmtId="176" fontId="16" fillId="2" borderId="6" xfId="1" applyNumberFormat="1" applyFont="1" applyFill="1" applyBorder="1" applyAlignment="1">
      <alignment vertical="center"/>
    </xf>
    <xf numFmtId="176" fontId="26" fillId="2" borderId="8" xfId="1" applyNumberFormat="1" applyFont="1" applyFill="1" applyBorder="1" applyAlignment="1">
      <alignment horizontal="center" vertical="center" wrapText="1"/>
    </xf>
    <xf numFmtId="176" fontId="18" fillId="2" borderId="8" xfId="1" applyNumberFormat="1" applyFont="1" applyFill="1" applyBorder="1" applyAlignment="1">
      <alignment horizontal="center" vertical="center"/>
    </xf>
    <xf numFmtId="176" fontId="18" fillId="4" borderId="8" xfId="1" quotePrefix="1" applyNumberFormat="1" applyFont="1" applyFill="1" applyBorder="1" applyAlignment="1">
      <alignment horizontal="center" vertical="center"/>
    </xf>
    <xf numFmtId="0" fontId="12" fillId="4" borderId="6" xfId="1" applyFont="1" applyFill="1" applyBorder="1" applyAlignment="1">
      <alignment horizontal="left" vertical="center"/>
    </xf>
    <xf numFmtId="0" fontId="6" fillId="0" borderId="0" xfId="1" applyFont="1" applyAlignment="1">
      <alignment horizontal="center"/>
    </xf>
    <xf numFmtId="0" fontId="6" fillId="2" borderId="5" xfId="1" quotePrefix="1" applyFont="1" applyFill="1" applyBorder="1" applyAlignment="1">
      <alignment horizontal="center" vertical="center"/>
    </xf>
    <xf numFmtId="176" fontId="11" fillId="4" borderId="0" xfId="1" applyNumberFormat="1" applyFont="1" applyFill="1" applyAlignment="1">
      <alignment horizontal="right" vertical="center"/>
    </xf>
    <xf numFmtId="176" fontId="11" fillId="4" borderId="5" xfId="1" applyNumberFormat="1" applyFont="1" applyFill="1" applyBorder="1" applyAlignment="1">
      <alignment horizontal="right" vertical="center"/>
    </xf>
    <xf numFmtId="176" fontId="27" fillId="4" borderId="4" xfId="1" applyNumberFormat="1" applyFont="1" applyFill="1" applyBorder="1" applyAlignment="1">
      <alignment horizontal="center" vertical="center"/>
    </xf>
    <xf numFmtId="0" fontId="28" fillId="4" borderId="0" xfId="1" applyFont="1" applyFill="1" applyAlignment="1">
      <alignment horizontal="center" vertical="center"/>
    </xf>
    <xf numFmtId="0" fontId="28" fillId="4" borderId="5" xfId="1" applyFont="1" applyFill="1" applyBorder="1" applyAlignment="1">
      <alignment horizontal="center" vertical="center"/>
    </xf>
    <xf numFmtId="0" fontId="29" fillId="0" borderId="0" xfId="1" applyFont="1"/>
    <xf numFmtId="0" fontId="30" fillId="0" borderId="0" xfId="1" applyFont="1" applyAlignment="1">
      <alignment horizontal="center" vertical="center"/>
    </xf>
    <xf numFmtId="0" fontId="31" fillId="5" borderId="9" xfId="1" applyFont="1" applyFill="1" applyBorder="1" applyAlignment="1">
      <alignment vertical="center"/>
    </xf>
    <xf numFmtId="0" fontId="31" fillId="5" borderId="10" xfId="1" applyFont="1" applyFill="1" applyBorder="1" applyAlignment="1">
      <alignment vertical="center"/>
    </xf>
    <xf numFmtId="0" fontId="32" fillId="6" borderId="11" xfId="1" applyFont="1" applyFill="1" applyBorder="1" applyAlignment="1">
      <alignment horizontal="center" vertical="center"/>
    </xf>
    <xf numFmtId="0" fontId="33" fillId="6" borderId="11" xfId="1" applyFont="1" applyFill="1" applyBorder="1" applyAlignment="1">
      <alignment horizontal="center" vertical="center"/>
    </xf>
    <xf numFmtId="0" fontId="34" fillId="6" borderId="11" xfId="1" applyFont="1" applyFill="1" applyBorder="1" applyAlignment="1">
      <alignment horizontal="center" vertical="center"/>
    </xf>
    <xf numFmtId="0" fontId="35" fillId="0" borderId="0" xfId="1" applyFont="1"/>
    <xf numFmtId="0" fontId="36" fillId="0" borderId="0" xfId="1" applyFont="1" applyAlignment="1">
      <alignment horizontal="center" vertical="center"/>
    </xf>
    <xf numFmtId="0" fontId="37" fillId="7" borderId="9" xfId="1" applyFont="1" applyFill="1" applyBorder="1" applyAlignment="1">
      <alignment vertical="center"/>
    </xf>
    <xf numFmtId="0" fontId="38" fillId="7" borderId="10" xfId="1" applyFont="1" applyFill="1" applyBorder="1" applyAlignment="1">
      <alignment vertical="center"/>
    </xf>
    <xf numFmtId="0" fontId="39" fillId="7" borderId="11" xfId="1" applyFont="1" applyFill="1" applyBorder="1" applyAlignment="1">
      <alignment horizontal="center" vertical="center"/>
    </xf>
    <xf numFmtId="0" fontId="40" fillId="8" borderId="9" xfId="1" applyFont="1" applyFill="1" applyBorder="1" applyAlignment="1">
      <alignment vertical="center"/>
    </xf>
    <xf numFmtId="0" fontId="41" fillId="8" borderId="10" xfId="1" applyFont="1" applyFill="1" applyBorder="1" applyAlignment="1">
      <alignment vertical="center"/>
    </xf>
    <xf numFmtId="0" fontId="42" fillId="8" borderId="11" xfId="1" applyFont="1" applyFill="1" applyBorder="1" applyAlignment="1">
      <alignment horizontal="center" vertical="center"/>
    </xf>
    <xf numFmtId="0" fontId="40" fillId="9" borderId="9" xfId="1" applyFont="1" applyFill="1" applyBorder="1" applyAlignment="1">
      <alignment vertical="center"/>
    </xf>
    <xf numFmtId="0" fontId="41" fillId="9" borderId="10" xfId="1" applyFont="1" applyFill="1" applyBorder="1" applyAlignment="1">
      <alignment vertical="center"/>
    </xf>
    <xf numFmtId="0" fontId="42" fillId="9" borderId="11" xfId="1" applyFont="1" applyFill="1" applyBorder="1" applyAlignment="1">
      <alignment horizontal="center" vertical="center"/>
    </xf>
    <xf numFmtId="0" fontId="41" fillId="4" borderId="9" xfId="1" applyFont="1" applyFill="1" applyBorder="1" applyAlignment="1">
      <alignment vertical="center"/>
    </xf>
    <xf numFmtId="0" fontId="41" fillId="4" borderId="10" xfId="1" applyFont="1" applyFill="1" applyBorder="1" applyAlignment="1">
      <alignment vertical="center"/>
    </xf>
    <xf numFmtId="0" fontId="44" fillId="4" borderId="11" xfId="2" applyFont="1" applyFill="1" applyBorder="1" applyAlignment="1">
      <alignment horizontal="center" vertical="center"/>
    </xf>
    <xf numFmtId="0" fontId="45" fillId="0" borderId="0" xfId="1" applyFont="1"/>
    <xf numFmtId="0" fontId="45" fillId="0" borderId="0" xfId="1" applyFont="1" applyAlignment="1">
      <alignment vertical="center"/>
    </xf>
    <xf numFmtId="0" fontId="45" fillId="0" borderId="0" xfId="3" applyFont="1" applyAlignment="1">
      <alignment vertical="center"/>
    </xf>
    <xf numFmtId="0" fontId="46" fillId="0" borderId="0" xfId="3" applyFont="1" applyAlignment="1">
      <alignment vertical="center"/>
    </xf>
    <xf numFmtId="0" fontId="47" fillId="0" borderId="0" xfId="1" applyFont="1" applyAlignment="1">
      <alignment horizontal="center" vertical="center"/>
    </xf>
    <xf numFmtId="0" fontId="48" fillId="10" borderId="0" xfId="2" applyFont="1" applyFill="1" applyAlignment="1">
      <alignment horizontal="left" vertical="center"/>
    </xf>
    <xf numFmtId="0" fontId="49" fillId="0" borderId="0" xfId="1" applyFont="1" applyAlignment="1">
      <alignment horizontal="center" vertical="center"/>
    </xf>
    <xf numFmtId="0" fontId="50" fillId="11" borderId="0" xfId="1" applyFont="1" applyFill="1" applyAlignment="1">
      <alignment horizontal="left" vertical="center"/>
    </xf>
    <xf numFmtId="0" fontId="51" fillId="11" borderId="0" xfId="1" applyFont="1" applyFill="1" applyAlignment="1">
      <alignment horizontal="center" vertical="center"/>
    </xf>
    <xf numFmtId="0" fontId="52" fillId="11" borderId="0" xfId="1" applyFont="1" applyFill="1"/>
    <xf numFmtId="0" fontId="53" fillId="11" borderId="0" xfId="1" applyFont="1" applyFill="1"/>
    <xf numFmtId="0" fontId="48" fillId="11" borderId="0" xfId="1" applyFont="1" applyFill="1"/>
    <xf numFmtId="0" fontId="54" fillId="0" borderId="0" xfId="1" applyFont="1" applyAlignment="1">
      <alignment vertical="center"/>
    </xf>
    <xf numFmtId="0" fontId="54" fillId="0" borderId="0" xfId="1" applyFont="1"/>
    <xf numFmtId="0" fontId="55" fillId="0" borderId="0" xfId="3" applyFont="1"/>
    <xf numFmtId="0" fontId="45" fillId="0" borderId="0" xfId="3" applyFont="1"/>
    <xf numFmtId="0" fontId="33" fillId="0" borderId="0" xfId="3" applyFont="1"/>
    <xf numFmtId="0" fontId="58" fillId="12" borderId="0" xfId="1" applyFont="1" applyFill="1" applyAlignment="1">
      <alignment vertical="center"/>
    </xf>
    <xf numFmtId="0" fontId="45" fillId="12" borderId="0" xfId="1" applyFont="1" applyFill="1" applyAlignment="1">
      <alignment vertical="center"/>
    </xf>
    <xf numFmtId="0" fontId="60" fillId="12" borderId="0" xfId="1" applyFont="1" applyFill="1" applyAlignment="1">
      <alignment vertical="center"/>
    </xf>
    <xf numFmtId="0" fontId="61" fillId="12" borderId="0" xfId="1" applyFont="1" applyFill="1" applyAlignment="1">
      <alignment vertical="center"/>
    </xf>
    <xf numFmtId="0" fontId="62" fillId="12" borderId="0" xfId="1" applyFont="1" applyFill="1" applyAlignment="1">
      <alignment vertical="center"/>
    </xf>
    <xf numFmtId="0" fontId="63" fillId="13" borderId="0" xfId="1" applyFont="1" applyFill="1" applyAlignment="1">
      <alignment vertical="center"/>
    </xf>
    <xf numFmtId="0" fontId="45" fillId="13" borderId="0" xfId="1" applyFont="1" applyFill="1" applyAlignment="1">
      <alignment vertical="center"/>
    </xf>
    <xf numFmtId="0" fontId="60" fillId="13" borderId="0" xfId="1" applyFont="1" applyFill="1" applyAlignment="1">
      <alignment vertical="center"/>
    </xf>
    <xf numFmtId="0" fontId="61" fillId="13" borderId="0" xfId="1" applyFont="1" applyFill="1" applyAlignment="1">
      <alignment vertical="center"/>
    </xf>
    <xf numFmtId="0" fontId="62" fillId="13" borderId="0" xfId="1" applyFont="1" applyFill="1" applyAlignment="1">
      <alignment vertical="center"/>
    </xf>
    <xf numFmtId="0" fontId="45" fillId="14" borderId="0" xfId="1" applyFont="1" applyFill="1" applyAlignment="1">
      <alignment vertical="center"/>
    </xf>
    <xf numFmtId="0" fontId="64" fillId="15" borderId="0" xfId="3" applyFont="1" applyFill="1" applyAlignment="1">
      <alignment vertical="center"/>
    </xf>
    <xf numFmtId="0" fontId="45" fillId="15" borderId="0" xfId="3" applyFont="1" applyFill="1" applyAlignment="1">
      <alignment vertical="center"/>
    </xf>
    <xf numFmtId="0" fontId="45" fillId="14" borderId="0" xfId="1" applyFont="1" applyFill="1"/>
    <xf numFmtId="0" fontId="64" fillId="14" borderId="0" xfId="3" applyFont="1" applyFill="1" applyAlignment="1">
      <alignment vertical="center"/>
    </xf>
    <xf numFmtId="0" fontId="45" fillId="14" borderId="0" xfId="3" applyFont="1" applyFill="1" applyAlignment="1">
      <alignment vertical="center"/>
    </xf>
    <xf numFmtId="0" fontId="65" fillId="0" borderId="11" xfId="3" applyFont="1" applyBorder="1" applyAlignment="1">
      <alignment horizontal="center" vertical="center"/>
    </xf>
    <xf numFmtId="0" fontId="66" fillId="0" borderId="11" xfId="3" applyFont="1" applyBorder="1" applyAlignment="1">
      <alignment horizontal="center" vertical="center"/>
    </xf>
    <xf numFmtId="0" fontId="65" fillId="0" borderId="11" xfId="1" applyFont="1" applyBorder="1" applyAlignment="1">
      <alignment horizontal="center" vertical="center"/>
    </xf>
    <xf numFmtId="0" fontId="65" fillId="0" borderId="11" xfId="1" applyFont="1" applyBorder="1" applyAlignment="1">
      <alignment horizontal="center"/>
    </xf>
    <xf numFmtId="0" fontId="65" fillId="16" borderId="11" xfId="3" applyFont="1" applyFill="1" applyBorder="1" applyAlignment="1">
      <alignment horizontal="center" vertical="center"/>
    </xf>
    <xf numFmtId="0" fontId="65" fillId="13" borderId="11" xfId="3" applyFont="1" applyFill="1" applyBorder="1" applyAlignment="1">
      <alignment horizontal="center" vertical="center"/>
    </xf>
    <xf numFmtId="0" fontId="55" fillId="0" borderId="0" xfId="3" applyFont="1" applyAlignment="1">
      <alignment vertical="center"/>
    </xf>
    <xf numFmtId="0" fontId="68" fillId="13" borderId="0" xfId="3" applyFont="1" applyFill="1" applyAlignment="1">
      <alignment vertical="center"/>
    </xf>
    <xf numFmtId="0" fontId="45" fillId="13" borderId="0" xfId="3" applyFont="1" applyFill="1" applyAlignment="1">
      <alignment horizontal="center" vertical="center"/>
    </xf>
    <xf numFmtId="0" fontId="45" fillId="13" borderId="0" xfId="3" applyFont="1" applyFill="1" applyAlignment="1">
      <alignment vertical="center"/>
    </xf>
    <xf numFmtId="0" fontId="69" fillId="17" borderId="0" xfId="3" applyFont="1" applyFill="1" applyAlignment="1">
      <alignment vertical="center"/>
    </xf>
    <xf numFmtId="0" fontId="70" fillId="17" borderId="0" xfId="3" applyFont="1" applyFill="1" applyAlignment="1">
      <alignment horizontal="center" vertical="center"/>
    </xf>
    <xf numFmtId="0" fontId="70" fillId="17" borderId="0" xfId="3" applyFont="1" applyFill="1" applyAlignment="1">
      <alignment vertical="center"/>
    </xf>
    <xf numFmtId="0" fontId="1" fillId="0" borderId="0" xfId="1" applyAlignment="1">
      <alignment vertical="center"/>
    </xf>
    <xf numFmtId="0" fontId="33" fillId="15" borderId="0" xfId="3" applyFont="1" applyFill="1" applyAlignment="1">
      <alignment vertical="center"/>
    </xf>
    <xf numFmtId="0" fontId="71" fillId="18" borderId="11" xfId="3" applyFont="1" applyFill="1" applyBorder="1" applyAlignment="1">
      <alignment horizontal="center" vertical="center"/>
    </xf>
    <xf numFmtId="0" fontId="1" fillId="0" borderId="0" xfId="1" applyAlignment="1">
      <alignment horizontal="left" vertical="center"/>
    </xf>
    <xf numFmtId="0" fontId="1" fillId="0" borderId="0" xfId="1" applyAlignment="1">
      <alignment horizontal="center" vertical="center"/>
    </xf>
    <xf numFmtId="0" fontId="73" fillId="0" borderId="0" xfId="1" applyFont="1"/>
    <xf numFmtId="0" fontId="74" fillId="0" borderId="0" xfId="4" applyFont="1"/>
    <xf numFmtId="0" fontId="75" fillId="0" borderId="0" xfId="4" applyFont="1"/>
    <xf numFmtId="0" fontId="43" fillId="0" borderId="0" xfId="4"/>
    <xf numFmtId="0" fontId="76" fillId="8" borderId="11" xfId="4" applyFont="1" applyFill="1" applyBorder="1" applyAlignment="1">
      <alignment horizontal="center" vertical="center"/>
    </xf>
    <xf numFmtId="0" fontId="77" fillId="0" borderId="0" xfId="1" applyFont="1"/>
    <xf numFmtId="0" fontId="9" fillId="0" borderId="11" xfId="1" applyFont="1" applyBorder="1"/>
    <xf numFmtId="0" fontId="78" fillId="0" borderId="0" xfId="5" applyFont="1"/>
    <xf numFmtId="0" fontId="36" fillId="0" borderId="0" xfId="5" applyFont="1" applyAlignment="1">
      <alignment horizontal="left" vertical="center"/>
    </xf>
    <xf numFmtId="0" fontId="36" fillId="0" borderId="0" xfId="5" applyFont="1" applyAlignment="1">
      <alignment horizontal="center" vertical="center"/>
    </xf>
    <xf numFmtId="0" fontId="74" fillId="0" borderId="0" xfId="1" applyFont="1"/>
    <xf numFmtId="0" fontId="75" fillId="0" borderId="0" xfId="1" applyFont="1"/>
    <xf numFmtId="0" fontId="19" fillId="4" borderId="6" xfId="1" applyFont="1" applyFill="1" applyBorder="1" applyAlignment="1">
      <alignment horizontal="center"/>
    </xf>
    <xf numFmtId="0" fontId="16" fillId="4" borderId="7" xfId="1" applyFont="1" applyFill="1" applyBorder="1" applyAlignment="1">
      <alignment horizontal="center" vertical="center"/>
    </xf>
    <xf numFmtId="0" fontId="36" fillId="0" borderId="0" xfId="5" applyFont="1"/>
    <xf numFmtId="0" fontId="81" fillId="7" borderId="11" xfId="1" applyFont="1" applyFill="1" applyBorder="1" applyAlignment="1">
      <alignment horizontal="center" vertical="center"/>
    </xf>
    <xf numFmtId="0" fontId="82" fillId="8" borderId="12" xfId="4" applyFont="1" applyFill="1" applyBorder="1" applyAlignment="1">
      <alignment horizontal="center" vertical="center"/>
    </xf>
    <xf numFmtId="0" fontId="83" fillId="4" borderId="12" xfId="4" applyFont="1" applyFill="1" applyBorder="1" applyAlignment="1">
      <alignment horizontal="center" vertical="center"/>
    </xf>
    <xf numFmtId="0" fontId="82" fillId="2" borderId="12" xfId="4" applyFont="1" applyFill="1" applyBorder="1" applyAlignment="1">
      <alignment horizontal="center" vertical="center"/>
    </xf>
    <xf numFmtId="0" fontId="82" fillId="8" borderId="13" xfId="4" applyFont="1" applyFill="1" applyBorder="1" applyAlignment="1">
      <alignment horizontal="center" vertical="center"/>
    </xf>
    <xf numFmtId="0" fontId="84" fillId="7" borderId="11" xfId="1" applyFont="1" applyFill="1" applyBorder="1" applyAlignment="1">
      <alignment horizontal="center" vertical="center"/>
    </xf>
    <xf numFmtId="0" fontId="76" fillId="8" borderId="14" xfId="4" applyFont="1" applyFill="1" applyBorder="1" applyAlignment="1">
      <alignment horizontal="center" vertical="center"/>
    </xf>
    <xf numFmtId="0" fontId="44" fillId="4" borderId="14" xfId="4" applyFont="1" applyFill="1" applyBorder="1" applyAlignment="1">
      <alignment horizontal="center" vertical="center"/>
    </xf>
    <xf numFmtId="0" fontId="76" fillId="2" borderId="14" xfId="4" applyFont="1" applyFill="1" applyBorder="1" applyAlignment="1">
      <alignment horizontal="center" vertical="center"/>
    </xf>
    <xf numFmtId="0" fontId="76" fillId="8" borderId="10" xfId="4" applyFont="1" applyFill="1" applyBorder="1" applyAlignment="1">
      <alignment horizontal="center" vertical="center"/>
    </xf>
    <xf numFmtId="0" fontId="85" fillId="0" borderId="0" xfId="5" applyFont="1"/>
    <xf numFmtId="0" fontId="39" fillId="7" borderId="15" xfId="1" applyFont="1" applyFill="1" applyBorder="1" applyAlignment="1">
      <alignment horizontal="center" vertical="center"/>
    </xf>
    <xf numFmtId="0" fontId="44" fillId="8" borderId="15" xfId="4" applyFont="1" applyFill="1" applyBorder="1" applyAlignment="1">
      <alignment horizontal="center" vertical="center"/>
    </xf>
    <xf numFmtId="0" fontId="86" fillId="4" borderId="12" xfId="4" applyFont="1" applyFill="1" applyBorder="1" applyAlignment="1">
      <alignment horizontal="center" vertical="center"/>
    </xf>
    <xf numFmtId="0" fontId="44" fillId="2" borderId="12" xfId="4" applyFont="1" applyFill="1" applyBorder="1" applyAlignment="1">
      <alignment horizontal="center" vertical="center"/>
    </xf>
    <xf numFmtId="0" fontId="44" fillId="8" borderId="12" xfId="4" applyFont="1" applyFill="1" applyBorder="1" applyAlignment="1">
      <alignment horizontal="left" vertical="center" indent="3"/>
    </xf>
    <xf numFmtId="0" fontId="44" fillId="8" borderId="13" xfId="4" applyFont="1" applyFill="1" applyBorder="1" applyAlignment="1">
      <alignment horizontal="left" vertical="center" indent="3"/>
    </xf>
    <xf numFmtId="0" fontId="73" fillId="15" borderId="0" xfId="1" applyFont="1" applyFill="1"/>
    <xf numFmtId="0" fontId="87" fillId="0" borderId="0" xfId="4" applyFont="1"/>
    <xf numFmtId="0" fontId="88" fillId="0" borderId="0" xfId="1" applyFont="1"/>
    <xf numFmtId="176" fontId="6" fillId="4" borderId="0" xfId="1" applyNumberFormat="1" applyFont="1" applyFill="1" applyAlignment="1">
      <alignment horizontal="right" vertical="center"/>
    </xf>
    <xf numFmtId="0" fontId="89" fillId="0" borderId="0" xfId="1" applyFont="1"/>
    <xf numFmtId="176" fontId="90" fillId="4" borderId="4" xfId="1" applyNumberFormat="1" applyFont="1" applyFill="1" applyBorder="1" applyAlignment="1">
      <alignment horizontal="center" vertical="center"/>
    </xf>
    <xf numFmtId="0" fontId="91" fillId="0" borderId="0" xfId="1" applyFont="1"/>
    <xf numFmtId="0" fontId="92" fillId="0" borderId="0" xfId="1" applyFont="1"/>
    <xf numFmtId="0" fontId="44" fillId="4" borderId="11" xfId="6" applyFont="1" applyFill="1" applyBorder="1" applyAlignment="1">
      <alignment horizontal="center" vertical="center"/>
    </xf>
    <xf numFmtId="0" fontId="45" fillId="0" borderId="0" xfId="5" applyFont="1" applyAlignment="1">
      <alignment vertical="center"/>
    </xf>
    <xf numFmtId="0" fontId="46" fillId="0" borderId="0" xfId="5" applyFont="1" applyAlignment="1">
      <alignment vertical="center"/>
    </xf>
    <xf numFmtId="0" fontId="48" fillId="10" borderId="0" xfId="4" applyFont="1" applyFill="1" applyAlignment="1">
      <alignment horizontal="left" vertical="center"/>
    </xf>
    <xf numFmtId="0" fontId="93" fillId="0" borderId="0" xfId="4" applyFont="1"/>
    <xf numFmtId="0" fontId="55" fillId="0" borderId="0" xfId="5" applyFont="1"/>
    <xf numFmtId="0" fontId="45" fillId="0" borderId="0" xfId="5" applyFont="1"/>
    <xf numFmtId="0" fontId="33" fillId="0" borderId="0" xfId="5" applyFont="1"/>
    <xf numFmtId="0" fontId="94" fillId="0" borderId="0" xfId="1" applyFont="1"/>
    <xf numFmtId="0" fontId="64" fillId="15" borderId="0" xfId="5" applyFont="1" applyFill="1" applyAlignment="1">
      <alignment vertical="center"/>
    </xf>
    <xf numFmtId="0" fontId="45" fillId="15" borderId="0" xfId="5" applyFont="1" applyFill="1" applyAlignment="1">
      <alignment vertical="center"/>
    </xf>
    <xf numFmtId="0" fontId="64" fillId="14" borderId="0" xfId="5" applyFont="1" applyFill="1" applyAlignment="1">
      <alignment vertical="center"/>
    </xf>
    <xf numFmtId="0" fontId="45" fillId="14" borderId="0" xfId="5" applyFont="1" applyFill="1" applyAlignment="1">
      <alignment vertical="center"/>
    </xf>
    <xf numFmtId="0" fontId="65" fillId="0" borderId="11" xfId="5" applyFont="1" applyBorder="1" applyAlignment="1">
      <alignment horizontal="center" vertical="center"/>
    </xf>
    <xf numFmtId="0" fontId="66" fillId="0" borderId="11" xfId="5" applyFont="1" applyBorder="1" applyAlignment="1">
      <alignment horizontal="center" vertical="center"/>
    </xf>
    <xf numFmtId="0" fontId="74" fillId="14" borderId="0" xfId="1" applyFont="1" applyFill="1"/>
    <xf numFmtId="0" fontId="65" fillId="16" borderId="11" xfId="5" applyFont="1" applyFill="1" applyBorder="1" applyAlignment="1">
      <alignment horizontal="center" vertical="center"/>
    </xf>
    <xf numFmtId="0" fontId="65" fillId="13" borderId="11" xfId="5" applyFont="1" applyFill="1" applyBorder="1" applyAlignment="1">
      <alignment horizontal="center" vertical="center"/>
    </xf>
    <xf numFmtId="0" fontId="55" fillId="0" borderId="0" xfId="5" applyFont="1" applyAlignment="1">
      <alignment vertical="center"/>
    </xf>
    <xf numFmtId="0" fontId="68" fillId="13" borderId="0" xfId="5" applyFont="1" applyFill="1" applyAlignment="1">
      <alignment vertical="center"/>
    </xf>
    <xf numFmtId="0" fontId="45" fillId="13" borderId="0" xfId="5" applyFont="1" applyFill="1" applyAlignment="1">
      <alignment horizontal="center" vertical="center"/>
    </xf>
    <xf numFmtId="0" fontId="45" fillId="13" borderId="0" xfId="5" applyFont="1" applyFill="1" applyAlignment="1">
      <alignment vertical="center"/>
    </xf>
    <xf numFmtId="0" fontId="69" fillId="17" borderId="0" xfId="5" applyFont="1" applyFill="1" applyAlignment="1">
      <alignment vertical="center"/>
    </xf>
    <xf numFmtId="0" fontId="70" fillId="17" borderId="0" xfId="5" applyFont="1" applyFill="1" applyAlignment="1">
      <alignment horizontal="center" vertical="center"/>
    </xf>
    <xf numFmtId="0" fontId="70" fillId="17" borderId="0" xfId="5" applyFont="1" applyFill="1" applyAlignment="1">
      <alignment vertical="center"/>
    </xf>
    <xf numFmtId="0" fontId="33" fillId="15" borderId="0" xfId="5" applyFont="1" applyFill="1" applyAlignment="1">
      <alignment vertical="center"/>
    </xf>
    <xf numFmtId="0" fontId="71" fillId="18" borderId="11" xfId="5" applyFont="1" applyFill="1" applyBorder="1" applyAlignment="1">
      <alignment horizontal="center" vertical="center"/>
    </xf>
    <xf numFmtId="0" fontId="39" fillId="7" borderId="9" xfId="1" applyFont="1" applyFill="1" applyBorder="1" applyAlignment="1">
      <alignment horizontal="center" vertical="center"/>
    </xf>
    <xf numFmtId="0" fontId="44" fillId="8" borderId="9" xfId="4" applyFont="1" applyFill="1" applyBorder="1" applyAlignment="1">
      <alignment horizontal="center" vertical="center"/>
    </xf>
    <xf numFmtId="0" fontId="86" fillId="4" borderId="14" xfId="4" applyFont="1" applyFill="1" applyBorder="1" applyAlignment="1">
      <alignment horizontal="center" vertical="center"/>
    </xf>
    <xf numFmtId="0" fontId="44" fillId="2" borderId="14" xfId="4" applyFont="1" applyFill="1" applyBorder="1" applyAlignment="1">
      <alignment horizontal="center" vertical="center"/>
    </xf>
    <xf numFmtId="0" fontId="44" fillId="8" borderId="14" xfId="4" applyFont="1" applyFill="1" applyBorder="1" applyAlignment="1">
      <alignment horizontal="left" vertical="center" indent="3"/>
    </xf>
    <xf numFmtId="0" fontId="44" fillId="8" borderId="10" xfId="4" applyFont="1" applyFill="1" applyBorder="1" applyAlignment="1">
      <alignment horizontal="left" vertical="center" indent="3"/>
    </xf>
    <xf numFmtId="0" fontId="95" fillId="0" borderId="0" xfId="1" applyFont="1" applyAlignment="1">
      <alignment horizontal="center"/>
    </xf>
    <xf numFmtId="0" fontId="96" fillId="0" borderId="0" xfId="1" applyFont="1"/>
    <xf numFmtId="0" fontId="74" fillId="0" borderId="0" xfId="2" applyFont="1"/>
    <xf numFmtId="0" fontId="75" fillId="0" borderId="0" xfId="2" applyFont="1"/>
    <xf numFmtId="0" fontId="43" fillId="0" borderId="0" xfId="2"/>
    <xf numFmtId="0" fontId="6" fillId="2" borderId="1" xfId="1" applyFont="1" applyFill="1" applyBorder="1" applyAlignment="1">
      <alignment horizontal="center"/>
    </xf>
    <xf numFmtId="0" fontId="6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6" fillId="3" borderId="3" xfId="1" applyFont="1" applyFill="1" applyBorder="1" applyAlignment="1">
      <alignment horizontal="center"/>
    </xf>
    <xf numFmtId="9" fontId="6" fillId="3" borderId="1" xfId="1" applyNumberFormat="1" applyFont="1" applyFill="1" applyBorder="1" applyAlignment="1">
      <alignment horizontal="center"/>
    </xf>
    <xf numFmtId="9" fontId="6" fillId="3" borderId="2" xfId="1" applyNumberFormat="1" applyFont="1" applyFill="1" applyBorder="1" applyAlignment="1">
      <alignment horizontal="center"/>
    </xf>
    <xf numFmtId="9" fontId="6" fillId="3" borderId="3" xfId="1" applyNumberFormat="1" applyFont="1" applyFill="1" applyBorder="1" applyAlignment="1">
      <alignment horizontal="center"/>
    </xf>
    <xf numFmtId="0" fontId="6" fillId="4" borderId="1" xfId="1" applyFont="1" applyFill="1" applyBorder="1" applyAlignment="1">
      <alignment horizontal="center"/>
    </xf>
    <xf numFmtId="0" fontId="6" fillId="4" borderId="2" xfId="1" applyFont="1" applyFill="1" applyBorder="1" applyAlignment="1">
      <alignment horizontal="center"/>
    </xf>
    <xf numFmtId="0" fontId="6" fillId="4" borderId="3" xfId="1" applyFont="1" applyFill="1" applyBorder="1" applyAlignment="1">
      <alignment horizontal="center"/>
    </xf>
    <xf numFmtId="0" fontId="7" fillId="4" borderId="1" xfId="1" applyFont="1" applyFill="1" applyBorder="1" applyAlignment="1">
      <alignment horizontal="center"/>
    </xf>
    <xf numFmtId="0" fontId="7" fillId="4" borderId="2" xfId="1" applyFont="1" applyFill="1" applyBorder="1" applyAlignment="1">
      <alignment horizontal="center"/>
    </xf>
    <xf numFmtId="0" fontId="7" fillId="4" borderId="3" xfId="1" applyFont="1" applyFill="1" applyBorder="1" applyAlignment="1">
      <alignment horizontal="center"/>
    </xf>
    <xf numFmtId="0" fontId="78" fillId="0" borderId="0" xfId="7" applyFont="1"/>
    <xf numFmtId="0" fontId="36" fillId="0" borderId="0" xfId="7" applyFont="1" applyAlignment="1">
      <alignment horizontal="center" vertical="center"/>
    </xf>
    <xf numFmtId="0" fontId="36" fillId="0" borderId="0" xfId="7" applyFont="1" applyAlignment="1">
      <alignment horizontal="left" vertical="center"/>
    </xf>
    <xf numFmtId="0" fontId="97" fillId="0" borderId="0" xfId="1" applyFont="1"/>
    <xf numFmtId="0" fontId="6" fillId="2" borderId="0" xfId="1" applyFont="1" applyFill="1" applyAlignment="1">
      <alignment horizontal="center"/>
    </xf>
    <xf numFmtId="0" fontId="11" fillId="2" borderId="5" xfId="1" applyFont="1" applyFill="1" applyBorder="1" applyAlignment="1">
      <alignment horizontal="center"/>
    </xf>
    <xf numFmtId="0" fontId="6" fillId="2" borderId="4" xfId="1" applyFont="1" applyFill="1" applyBorder="1" applyAlignment="1">
      <alignment horizontal="center"/>
    </xf>
    <xf numFmtId="0" fontId="6" fillId="2" borderId="5" xfId="1" applyFont="1" applyFill="1" applyBorder="1" applyAlignment="1">
      <alignment horizontal="center"/>
    </xf>
    <xf numFmtId="0" fontId="6" fillId="3" borderId="4" xfId="1" applyFont="1" applyFill="1" applyBorder="1" applyAlignment="1">
      <alignment horizontal="center"/>
    </xf>
    <xf numFmtId="0" fontId="6" fillId="3" borderId="0" xfId="1" applyFont="1" applyFill="1" applyAlignment="1">
      <alignment horizontal="center"/>
    </xf>
    <xf numFmtId="0" fontId="6" fillId="3" borderId="5" xfId="1" applyFont="1" applyFill="1" applyBorder="1" applyAlignment="1">
      <alignment horizontal="center"/>
    </xf>
    <xf numFmtId="9" fontId="6" fillId="3" borderId="4" xfId="1" applyNumberFormat="1" applyFont="1" applyFill="1" applyBorder="1" applyAlignment="1">
      <alignment horizontal="center"/>
    </xf>
    <xf numFmtId="9" fontId="6" fillId="3" borderId="0" xfId="1" applyNumberFormat="1" applyFont="1" applyFill="1" applyAlignment="1">
      <alignment horizontal="center"/>
    </xf>
    <xf numFmtId="9" fontId="6" fillId="3" borderId="5" xfId="1" applyNumberFormat="1" applyFont="1" applyFill="1" applyBorder="1" applyAlignment="1">
      <alignment horizontal="center"/>
    </xf>
    <xf numFmtId="0" fontId="6" fillId="4" borderId="0" xfId="1" applyFont="1" applyFill="1" applyAlignment="1">
      <alignment horizontal="center"/>
    </xf>
    <xf numFmtId="176" fontId="11" fillId="4" borderId="5" xfId="1" applyNumberFormat="1" applyFont="1" applyFill="1" applyBorder="1" applyAlignment="1">
      <alignment horizontal="center"/>
    </xf>
    <xf numFmtId="0" fontId="6" fillId="4" borderId="4" xfId="1" applyFont="1" applyFill="1" applyBorder="1" applyAlignment="1">
      <alignment horizontal="center"/>
    </xf>
    <xf numFmtId="0" fontId="6" fillId="4" borderId="5" xfId="1" applyFont="1" applyFill="1" applyBorder="1" applyAlignment="1">
      <alignment horizontal="center"/>
    </xf>
    <xf numFmtId="0" fontId="7" fillId="4" borderId="4" xfId="1" applyFont="1" applyFill="1" applyBorder="1" applyAlignment="1">
      <alignment horizontal="center"/>
    </xf>
    <xf numFmtId="0" fontId="7" fillId="4" borderId="0" xfId="1" applyFont="1" applyFill="1" applyAlignment="1">
      <alignment horizontal="center"/>
    </xf>
    <xf numFmtId="0" fontId="7" fillId="4" borderId="5" xfId="1" applyFont="1" applyFill="1" applyBorder="1" applyAlignment="1">
      <alignment horizontal="center"/>
    </xf>
    <xf numFmtId="0" fontId="36" fillId="0" borderId="0" xfId="7" applyFont="1"/>
    <xf numFmtId="0" fontId="98" fillId="4" borderId="13" xfId="2" applyFont="1" applyFill="1" applyBorder="1" applyAlignment="1">
      <alignment horizontal="center" vertical="center"/>
    </xf>
    <xf numFmtId="0" fontId="99" fillId="19" borderId="12" xfId="2" applyFont="1" applyFill="1" applyBorder="1" applyAlignment="1">
      <alignment horizontal="center" vertical="center"/>
    </xf>
    <xf numFmtId="0" fontId="100" fillId="2" borderId="12" xfId="2" applyFont="1" applyFill="1" applyBorder="1" applyAlignment="1">
      <alignment horizontal="center" vertical="center"/>
    </xf>
    <xf numFmtId="0" fontId="100" fillId="8" borderId="12" xfId="2" applyFont="1" applyFill="1" applyBorder="1" applyAlignment="1">
      <alignment horizontal="center" vertical="center"/>
    </xf>
    <xf numFmtId="0" fontId="100" fillId="8" borderId="0" xfId="2" applyFont="1" applyFill="1" applyAlignment="1">
      <alignment horizontal="center" vertical="center"/>
    </xf>
    <xf numFmtId="0" fontId="95" fillId="0" borderId="0" xfId="1" applyFont="1" applyAlignment="1">
      <alignment horizontal="center" vertical="center"/>
    </xf>
    <xf numFmtId="0" fontId="19" fillId="3" borderId="6" xfId="1" applyFont="1" applyFill="1" applyBorder="1" applyAlignment="1">
      <alignment horizontal="center"/>
    </xf>
    <xf numFmtId="0" fontId="19" fillId="3" borderId="7" xfId="1" applyFont="1" applyFill="1" applyBorder="1" applyAlignment="1">
      <alignment horizontal="center"/>
    </xf>
    <xf numFmtId="0" fontId="21" fillId="3" borderId="6" xfId="1" applyFont="1" applyFill="1" applyBorder="1" applyAlignment="1">
      <alignment horizontal="center"/>
    </xf>
    <xf numFmtId="0" fontId="21" fillId="3" borderId="7" xfId="1" applyFont="1" applyFill="1" applyBorder="1" applyAlignment="1">
      <alignment horizontal="center"/>
    </xf>
    <xf numFmtId="0" fontId="16" fillId="4" borderId="6" xfId="1" applyFont="1" applyFill="1" applyBorder="1" applyAlignment="1">
      <alignment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7" xfId="1" applyFont="1" applyFill="1" applyBorder="1" applyAlignment="1">
      <alignment horizontal="center" vertical="center"/>
    </xf>
    <xf numFmtId="0" fontId="101" fillId="4" borderId="8" xfId="1" applyFont="1" applyFill="1" applyBorder="1" applyAlignment="1">
      <alignment vertical="center"/>
    </xf>
    <xf numFmtId="0" fontId="85" fillId="0" borderId="0" xfId="7" applyFont="1"/>
    <xf numFmtId="0" fontId="44" fillId="4" borderId="0" xfId="2" applyFont="1" applyFill="1" applyAlignment="1">
      <alignment horizontal="center" vertical="center"/>
    </xf>
    <xf numFmtId="0" fontId="73" fillId="19" borderId="0" xfId="2" applyFont="1" applyFill="1" applyAlignment="1">
      <alignment horizontal="center" vertical="center"/>
    </xf>
    <xf numFmtId="176" fontId="73" fillId="19" borderId="0" xfId="2" applyNumberFormat="1" applyFont="1" applyFill="1" applyAlignment="1">
      <alignment horizontal="center" vertical="center"/>
    </xf>
    <xf numFmtId="0" fontId="44" fillId="2" borderId="0" xfId="2" applyFont="1" applyFill="1" applyAlignment="1">
      <alignment horizontal="center" vertical="center"/>
    </xf>
    <xf numFmtId="0" fontId="44" fillId="8" borderId="0" xfId="2" applyFont="1" applyFill="1" applyAlignment="1">
      <alignment horizontal="left" vertical="center" indent="3"/>
    </xf>
    <xf numFmtId="0" fontId="96" fillId="15" borderId="0" xfId="1" applyFont="1" applyFill="1"/>
    <xf numFmtId="0" fontId="87" fillId="0" borderId="0" xfId="2" applyFont="1"/>
    <xf numFmtId="0" fontId="102" fillId="2" borderId="0" xfId="2" applyFont="1" applyFill="1" applyAlignment="1">
      <alignment horizontal="center" vertical="center"/>
    </xf>
    <xf numFmtId="176" fontId="6" fillId="2" borderId="4" xfId="1" applyNumberFormat="1" applyFont="1" applyFill="1" applyBorder="1" applyAlignment="1">
      <alignment horizontal="center"/>
    </xf>
    <xf numFmtId="176" fontId="6" fillId="2" borderId="5" xfId="1" applyNumberFormat="1" applyFont="1" applyFill="1" applyBorder="1" applyAlignment="1">
      <alignment horizontal="center"/>
    </xf>
    <xf numFmtId="176" fontId="26" fillId="2" borderId="8" xfId="1" applyNumberFormat="1" applyFont="1" applyFill="1" applyBorder="1" applyAlignment="1">
      <alignment vertical="center" wrapText="1"/>
    </xf>
    <xf numFmtId="0" fontId="103" fillId="2" borderId="8" xfId="1" applyFont="1" applyFill="1" applyBorder="1" applyAlignment="1">
      <alignment vertical="center"/>
    </xf>
    <xf numFmtId="0" fontId="44" fillId="8" borderId="0" xfId="2" quotePrefix="1" applyFont="1" applyFill="1" applyAlignment="1">
      <alignment horizontal="left" vertical="center" indent="3"/>
    </xf>
    <xf numFmtId="176" fontId="26" fillId="2" borderId="8" xfId="1" applyNumberFormat="1" applyFont="1" applyFill="1" applyBorder="1" applyAlignment="1">
      <alignment vertical="center"/>
    </xf>
    <xf numFmtId="176" fontId="104" fillId="2" borderId="6" xfId="1" applyNumberFormat="1" applyFont="1" applyFill="1" applyBorder="1" applyAlignment="1">
      <alignment horizontal="center" vertical="center"/>
    </xf>
    <xf numFmtId="176" fontId="103" fillId="2" borderId="8" xfId="1" applyNumberFormat="1" applyFont="1" applyFill="1" applyBorder="1" applyAlignment="1">
      <alignment vertical="center"/>
    </xf>
    <xf numFmtId="0" fontId="18" fillId="4" borderId="8" xfId="1" applyFont="1" applyFill="1" applyBorder="1" applyAlignment="1">
      <alignment horizontal="center" vertical="center" wrapText="1"/>
    </xf>
    <xf numFmtId="0" fontId="105" fillId="0" borderId="0" xfId="1" applyFont="1"/>
    <xf numFmtId="0" fontId="42" fillId="4" borderId="11" xfId="1" applyFont="1" applyFill="1" applyBorder="1" applyAlignment="1">
      <alignment horizontal="center" vertical="center"/>
    </xf>
    <xf numFmtId="0" fontId="38" fillId="17" borderId="9" xfId="1" applyFont="1" applyFill="1" applyBorder="1" applyAlignment="1">
      <alignment vertical="center"/>
    </xf>
    <xf numFmtId="0" fontId="37" fillId="17" borderId="10" xfId="1" applyFont="1" applyFill="1" applyBorder="1" applyAlignment="1">
      <alignment vertical="center"/>
    </xf>
    <xf numFmtId="0" fontId="106" fillId="17" borderId="11" xfId="1" applyFont="1" applyFill="1" applyBorder="1" applyAlignment="1">
      <alignment horizontal="center" vertical="center"/>
    </xf>
    <xf numFmtId="0" fontId="37" fillId="17" borderId="9" xfId="1" applyFont="1" applyFill="1" applyBorder="1" applyAlignment="1">
      <alignment vertical="center"/>
    </xf>
    <xf numFmtId="0" fontId="38" fillId="17" borderId="10" xfId="1" applyFont="1" applyFill="1" applyBorder="1" applyAlignment="1">
      <alignment vertical="center"/>
    </xf>
    <xf numFmtId="0" fontId="39" fillId="17" borderId="11" xfId="1" applyFont="1" applyFill="1" applyBorder="1" applyAlignment="1">
      <alignment horizontal="center" vertical="center"/>
    </xf>
    <xf numFmtId="0" fontId="41" fillId="9" borderId="9" xfId="1" applyFont="1" applyFill="1" applyBorder="1" applyAlignment="1">
      <alignment vertical="center"/>
    </xf>
    <xf numFmtId="0" fontId="41" fillId="8" borderId="9" xfId="1" applyFont="1" applyFill="1" applyBorder="1" applyAlignment="1">
      <alignment vertical="center"/>
    </xf>
    <xf numFmtId="0" fontId="55" fillId="0" borderId="0" xfId="7" applyFont="1"/>
    <xf numFmtId="0" fontId="45" fillId="0" borderId="0" xfId="7" applyFont="1"/>
    <xf numFmtId="0" fontId="33" fillId="0" borderId="0" xfId="7" applyFont="1"/>
    <xf numFmtId="0" fontId="107" fillId="19" borderId="0" xfId="2" applyFont="1" applyFill="1" applyAlignment="1">
      <alignment horizontal="center" vertical="center"/>
    </xf>
    <xf numFmtId="176" fontId="107" fillId="19" borderId="0" xfId="2" applyNumberFormat="1" applyFont="1" applyFill="1" applyAlignment="1">
      <alignment horizontal="center" vertical="center"/>
    </xf>
    <xf numFmtId="0" fontId="45" fillId="0" borderId="0" xfId="7" applyFont="1" applyAlignment="1">
      <alignment vertical="center"/>
    </xf>
    <xf numFmtId="0" fontId="46" fillId="0" borderId="0" xfId="7" applyFont="1" applyAlignment="1">
      <alignment vertical="center"/>
    </xf>
    <xf numFmtId="0" fontId="108" fillId="13" borderId="0" xfId="1" applyFont="1" applyFill="1" applyAlignment="1">
      <alignment vertical="center"/>
    </xf>
    <xf numFmtId="0" fontId="64" fillId="15" borderId="0" xfId="7" applyFont="1" applyFill="1" applyAlignment="1">
      <alignment vertical="center"/>
    </xf>
    <xf numFmtId="0" fontId="45" fillId="15" borderId="0" xfId="7" applyFont="1" applyFill="1" applyAlignment="1">
      <alignment vertical="center"/>
    </xf>
    <xf numFmtId="0" fontId="64" fillId="14" borderId="0" xfId="7" applyFont="1" applyFill="1" applyAlignment="1">
      <alignment vertical="center"/>
    </xf>
    <xf numFmtId="0" fontId="45" fillId="14" borderId="0" xfId="7" applyFont="1" applyFill="1" applyAlignment="1">
      <alignment vertical="center"/>
    </xf>
    <xf numFmtId="0" fontId="55" fillId="0" borderId="0" xfId="7" applyFont="1" applyAlignment="1">
      <alignment vertical="center"/>
    </xf>
    <xf numFmtId="0" fontId="44" fillId="4" borderId="0" xfId="2" quotePrefix="1" applyFont="1" applyFill="1" applyAlignment="1">
      <alignment horizontal="center" vertical="center"/>
    </xf>
    <xf numFmtId="0" fontId="68" fillId="13" borderId="0" xfId="7" applyFont="1" applyFill="1" applyAlignment="1">
      <alignment vertical="center"/>
    </xf>
    <xf numFmtId="0" fontId="45" fillId="13" borderId="0" xfId="7" applyFont="1" applyFill="1" applyAlignment="1">
      <alignment horizontal="center" vertical="center"/>
    </xf>
    <xf numFmtId="0" fontId="45" fillId="13" borderId="0" xfId="7" applyFont="1" applyFill="1" applyAlignment="1">
      <alignment vertical="center"/>
    </xf>
    <xf numFmtId="0" fontId="70" fillId="17" borderId="0" xfId="7" applyFont="1" applyFill="1" applyAlignment="1">
      <alignment vertical="center"/>
    </xf>
    <xf numFmtId="0" fontId="70" fillId="17" borderId="0" xfId="7" applyFont="1" applyFill="1" applyAlignment="1">
      <alignment horizontal="center" vertical="center"/>
    </xf>
    <xf numFmtId="0" fontId="45" fillId="0" borderId="0" xfId="1" applyFont="1" applyAlignment="1">
      <alignment horizontal="center" vertical="center"/>
    </xf>
    <xf numFmtId="0" fontId="33" fillId="15" borderId="0" xfId="7" applyFont="1" applyFill="1" applyAlignment="1">
      <alignment vertical="center"/>
    </xf>
    <xf numFmtId="0" fontId="45" fillId="15" borderId="0" xfId="1" applyFont="1" applyFill="1"/>
    <xf numFmtId="0" fontId="110" fillId="19" borderId="0" xfId="2" applyFont="1" applyFill="1" applyAlignment="1">
      <alignment horizontal="center" vertical="center"/>
    </xf>
    <xf numFmtId="176" fontId="110" fillId="19" borderId="0" xfId="2" applyNumberFormat="1" applyFont="1" applyFill="1" applyAlignment="1">
      <alignment horizontal="center" vertical="center"/>
    </xf>
    <xf numFmtId="0" fontId="111" fillId="19" borderId="0" xfId="2" applyFont="1" applyFill="1" applyAlignment="1">
      <alignment horizontal="center" vertical="center"/>
    </xf>
    <xf numFmtId="176" fontId="111" fillId="19" borderId="0" xfId="2" applyNumberFormat="1" applyFont="1" applyFill="1" applyAlignment="1">
      <alignment horizontal="center" vertical="center"/>
    </xf>
  </cellXfs>
  <cellStyles count="8">
    <cellStyle name="一般" xfId="0" builtinId="0"/>
    <cellStyle name="一般 2" xfId="2" xr:uid="{7AB2B95E-35E5-48EF-B6B4-4E84C9E85F09}"/>
    <cellStyle name="一般 2 2" xfId="6" xr:uid="{E8AAA7C0-F43E-4670-8FBB-F80556247ABB}"/>
    <cellStyle name="一般 3 2" xfId="1" xr:uid="{66AC75BC-F457-4A2F-B1DA-2B6B80BB0137}"/>
    <cellStyle name="一般 4" xfId="3" xr:uid="{40314D3C-EF71-43DB-8396-249E526F448B}"/>
    <cellStyle name="一般 4 2" xfId="7" xr:uid="{2A2DB6A0-7861-45C4-BC1E-8A37335F83E6}"/>
    <cellStyle name="一般 4 3" xfId="5" xr:uid="{6BEC76A1-65CF-40EF-A853-896C5E37C226}"/>
    <cellStyle name="一般 6" xfId="4" xr:uid="{C5A4BF54-9217-4CA3-9E4B-08B2DCE773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DoMiSo_Zu_Im\docs\&#37749;&#30436;&#35373;&#35336;&#35215;&#26684;_&#26041;&#38899;&#31526;&#34399;.xlsx" TargetMode="External"/><Relationship Id="rId1" Type="http://schemas.openxmlformats.org/officeDocument/2006/relationships/externalLinkPath" Target="&#37749;&#30436;&#35373;&#35336;&#35215;&#26684;_&#26041;&#38899;&#31526;&#343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/work/rime-tlpa/docs/&#37749;&#30436;&#35373;&#35336;&#35215;&#26684;_&#27827;&#27931;&#26041;&#38899;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rime-tlpa\docs\&#37749;&#30436;&#35373;&#35336;&#35215;&#26684;_&#26041;&#38899;&#31526;&#34399;.xlsx" TargetMode="External"/><Relationship Id="rId1" Type="http://schemas.openxmlformats.org/officeDocument/2006/relationships/externalLinkPath" Target="/work/rime-tlpa/docs/&#37749;&#30436;&#35373;&#35336;&#35215;&#26684;_&#26041;&#38899;&#31526;&#34399;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DoMiSo_Zu_Im\docs\&#21488;&#35486;&#38899;&#27161;.xlsx" TargetMode="External"/><Relationship Id="rId1" Type="http://schemas.openxmlformats.org/officeDocument/2006/relationships/externalLinkPath" Target="&#21488;&#35486;&#38899;&#27161;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DoMiSo_Zu_Im\docs\&#37749;&#30436;&#35373;&#35336;&#35215;&#26684;_&#21488;&#35486;135&#25340;&#38899;.xlsx" TargetMode="External"/><Relationship Id="rId1" Type="http://schemas.openxmlformats.org/officeDocument/2006/relationships/externalLinkPath" Target="&#37749;&#30436;&#35373;&#35336;&#35215;&#26684;_&#21488;&#35486;135&#25340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設計"/>
      <sheetName val="工作表1"/>
      <sheetName val="注音編碼對照表"/>
      <sheetName val="RIME設定"/>
      <sheetName val="台羅轉換注音二式規則"/>
      <sheetName val="ㆦㄜ對映"/>
      <sheetName val="台羅轉換注音二式音標字母"/>
      <sheetName val="漢字庫"/>
      <sheetName val="方音聲母"/>
      <sheetName val="方音韻母"/>
      <sheetName val=" 所有入聲韻"/>
      <sheetName val="拼音鍵盤"/>
      <sheetName val="各種台灣語言拼音對照簡表"/>
      <sheetName val="參考鍵盤"/>
      <sheetName val="參考鍵盤（2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設計"/>
      <sheetName val="工作表1"/>
      <sheetName val="注音編碼對照表"/>
      <sheetName val="方音符號鍵盤"/>
      <sheetName val="台羅轉換注音二式規則"/>
      <sheetName val="ㆦㄜ對映"/>
      <sheetName val="台羅轉換注音二式音標字母"/>
      <sheetName val="漢字庫"/>
      <sheetName val="方音聲母"/>
      <sheetName val="方音韻母"/>
      <sheetName val=" 所有入聲韻"/>
      <sheetName val="拼音鍵盤"/>
      <sheetName val="各種台灣語言拼音對照簡表"/>
      <sheetName val="參考鍵盤"/>
      <sheetName val="參考鍵盤（2）"/>
      <sheetName val="鍵盤設計規格_方音符號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聲母列表"/>
      <sheetName val="韻母列表"/>
      <sheetName val="台語音標音節表"/>
      <sheetName val="台語音標編碼表"/>
      <sheetName val="聲調對照表"/>
      <sheetName val="聲母"/>
      <sheetName val="韻母"/>
      <sheetName val="十五音聲母對照表"/>
      <sheetName val="十五音韻母對照表"/>
      <sheetName val="台羅音節表"/>
      <sheetName val="方音符號音節表"/>
      <sheetName val="台語音標韻母列表"/>
      <sheetName val="TLPA韻母"/>
      <sheetName val="台語注音符號表"/>
      <sheetName val="方音符號鍵盤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國語注音符號"/>
      <sheetName val="台語注音符號"/>
      <sheetName val="135拼音-注音符號與台語音標"/>
      <sheetName val="台語注音符號用例"/>
      <sheetName val="135拼音-聲調符號"/>
      <sheetName val="135拼音-聲調轉換"/>
      <sheetName val="135拼音-聲調符號 (2)"/>
      <sheetName val=" 135拼音-鍵盤設計"/>
      <sheetName val="135拼音-注音符號、電腦鍵盤與音標編碼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31D24-BC00-4F89-B0DA-A73908EB5804}">
  <sheetPr>
    <tabColor rgb="FFFF0000"/>
  </sheetPr>
  <dimension ref="A1:BY69"/>
  <sheetViews>
    <sheetView showGridLines="0" tabSelected="1" zoomScale="50" zoomScaleNormal="50" workbookViewId="0">
      <selection activeCell="AO19" sqref="AO19"/>
    </sheetView>
  </sheetViews>
  <sheetFormatPr defaultColWidth="9" defaultRowHeight="27.75"/>
  <cols>
    <col min="1" max="55" width="8.25" style="3" customWidth="1"/>
    <col min="56" max="59" width="7.25" style="3" customWidth="1"/>
    <col min="60" max="61" width="9" style="3"/>
    <col min="62" max="62" width="4.875" style="3" customWidth="1"/>
    <col min="63" max="63" width="15.625" style="3" customWidth="1"/>
    <col min="64" max="65" width="15.625" style="153" customWidth="1"/>
    <col min="66" max="68" width="15.625" style="3" customWidth="1"/>
    <col min="69" max="69" width="9" style="3"/>
    <col min="70" max="70" width="34.125" style="229" customWidth="1"/>
    <col min="71" max="71" width="9" style="3"/>
    <col min="72" max="72" width="9" style="230"/>
    <col min="73" max="73" width="29.75" style="231" bestFit="1" customWidth="1"/>
    <col min="74" max="74" width="9" style="232"/>
    <col min="75" max="75" width="29.75" style="231" bestFit="1" customWidth="1"/>
    <col min="76" max="77" width="9" style="232"/>
    <col min="78" max="16384" width="9" style="3"/>
  </cols>
  <sheetData>
    <row r="1" spans="1:75" ht="45" customHeight="1" thickBot="1">
      <c r="A1" s="228"/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  <c r="AA1" s="228"/>
      <c r="AB1" s="228"/>
      <c r="AC1" s="228"/>
      <c r="AD1" s="228"/>
      <c r="AE1" s="228"/>
      <c r="AF1" s="228"/>
      <c r="AG1" s="228"/>
      <c r="AH1" s="228"/>
      <c r="AI1" s="228"/>
      <c r="AJ1" s="228"/>
      <c r="AK1" s="228"/>
      <c r="AL1" s="228"/>
      <c r="AM1" s="228"/>
      <c r="AN1" s="228"/>
      <c r="AO1" s="228"/>
      <c r="AP1" s="228"/>
      <c r="AQ1" s="228"/>
      <c r="AR1" s="2"/>
      <c r="AS1" s="2"/>
      <c r="AT1" s="228"/>
      <c r="AU1" s="228"/>
      <c r="AV1" s="228"/>
    </row>
    <row r="2" spans="1:75" s="21" customFormat="1" ht="45" customHeight="1">
      <c r="A2" s="4"/>
      <c r="B2" s="233" t="s">
        <v>0</v>
      </c>
      <c r="C2" s="234"/>
      <c r="D2" s="235"/>
      <c r="E2" s="233" t="s">
        <v>1</v>
      </c>
      <c r="F2" s="234"/>
      <c r="G2" s="235"/>
      <c r="H2" s="236" t="s">
        <v>2</v>
      </c>
      <c r="I2" s="237"/>
      <c r="J2" s="238"/>
      <c r="K2" s="236" t="s">
        <v>3</v>
      </c>
      <c r="L2" s="237"/>
      <c r="M2" s="238"/>
      <c r="N2" s="239">
        <v>0.05</v>
      </c>
      <c r="O2" s="240"/>
      <c r="P2" s="241"/>
      <c r="Q2" s="236" t="s">
        <v>4</v>
      </c>
      <c r="R2" s="237"/>
      <c r="S2" s="238"/>
      <c r="T2" s="236" t="s">
        <v>5</v>
      </c>
      <c r="U2" s="237"/>
      <c r="V2" s="238"/>
      <c r="W2" s="242" t="s">
        <v>6</v>
      </c>
      <c r="X2" s="243"/>
      <c r="Y2" s="244"/>
      <c r="Z2" s="242" t="s">
        <v>7</v>
      </c>
      <c r="AA2" s="243"/>
      <c r="AB2" s="244"/>
      <c r="AC2" s="242" t="s">
        <v>8</v>
      </c>
      <c r="AD2" s="243"/>
      <c r="AE2" s="244"/>
      <c r="AF2" s="245" t="s">
        <v>9</v>
      </c>
      <c r="AG2" s="246"/>
      <c r="AH2" s="247"/>
      <c r="AI2" s="245" t="s">
        <v>10</v>
      </c>
      <c r="AJ2" s="246"/>
      <c r="AK2" s="247"/>
      <c r="AL2" s="4"/>
      <c r="AM2" s="4"/>
      <c r="AN2" s="4"/>
      <c r="AO2" s="4"/>
      <c r="AP2" s="4"/>
      <c r="AQ2" s="4"/>
      <c r="AR2" s="20"/>
      <c r="AS2" s="20"/>
      <c r="AT2" s="4"/>
      <c r="AU2" s="4"/>
      <c r="AV2" s="4"/>
      <c r="BJ2" s="248" t="s">
        <v>133</v>
      </c>
      <c r="BK2" s="249"/>
      <c r="BL2" s="250"/>
      <c r="BM2" s="250"/>
      <c r="BN2" s="3"/>
      <c r="BO2" s="249"/>
      <c r="BP2" s="249"/>
      <c r="BR2" s="229"/>
      <c r="BT2" s="251"/>
      <c r="BU2" s="166"/>
      <c r="BW2" s="166"/>
    </row>
    <row r="3" spans="1:75" s="21" customFormat="1" ht="45" customHeight="1">
      <c r="A3" s="4"/>
      <c r="B3" s="22" t="str">
        <f ca="1">E18</f>
        <v>ㄅㄏ</v>
      </c>
      <c r="C3" s="252"/>
      <c r="D3" s="253" t="s">
        <v>269</v>
      </c>
      <c r="E3" s="254"/>
      <c r="F3" s="252"/>
      <c r="G3" s="255"/>
      <c r="H3" s="256"/>
      <c r="I3" s="257"/>
      <c r="J3" s="258"/>
      <c r="K3" s="256"/>
      <c r="L3" s="257"/>
      <c r="M3" s="258"/>
      <c r="N3" s="259"/>
      <c r="O3" s="260"/>
      <c r="P3" s="261"/>
      <c r="Q3" s="256"/>
      <c r="R3" s="257"/>
      <c r="S3" s="258"/>
      <c r="T3" s="256"/>
      <c r="U3" s="257"/>
      <c r="V3" s="258"/>
      <c r="W3" s="33" t="str">
        <f ca="1">AC18</f>
        <v>ㄥㄚ</v>
      </c>
      <c r="X3" s="262"/>
      <c r="Y3" s="263" t="str">
        <f ca="1">AC20</f>
        <v>Na</v>
      </c>
      <c r="Z3" s="33" t="str">
        <f ca="1">AK18</f>
        <v>ㄥㄞ</v>
      </c>
      <c r="AA3" s="262"/>
      <c r="AB3" s="263" t="str">
        <f ca="1">AK20</f>
        <v>Nai</v>
      </c>
      <c r="AC3" s="264"/>
      <c r="AD3" s="262"/>
      <c r="AE3" s="265"/>
      <c r="AF3" s="266"/>
      <c r="AG3" s="267"/>
      <c r="AH3" s="268"/>
      <c r="AI3" s="266"/>
      <c r="AJ3" s="267"/>
      <c r="AK3" s="268"/>
      <c r="AL3" s="4"/>
      <c r="AM3" s="4"/>
      <c r="AN3" s="4"/>
      <c r="AO3" s="4"/>
      <c r="AP3" s="4"/>
      <c r="AQ3" s="4"/>
      <c r="AR3" s="20"/>
      <c r="AS3" s="20"/>
      <c r="AT3" s="4"/>
      <c r="AU3" s="4"/>
      <c r="AV3" s="4"/>
      <c r="BJ3" s="269"/>
      <c r="BK3" s="270" t="s">
        <v>270</v>
      </c>
      <c r="BL3" s="271" t="s">
        <v>271</v>
      </c>
      <c r="BM3" s="271" t="s">
        <v>272</v>
      </c>
      <c r="BN3" s="272" t="s">
        <v>273</v>
      </c>
      <c r="BO3" s="273" t="s">
        <v>274</v>
      </c>
      <c r="BP3" s="274"/>
      <c r="BR3" s="229"/>
      <c r="BT3" s="251"/>
      <c r="BU3" s="166"/>
      <c r="BW3" s="166"/>
    </row>
    <row r="4" spans="1:75" ht="45" customHeight="1" thickBot="1">
      <c r="A4" s="275"/>
      <c r="B4" s="46" t="str">
        <f ca="1">D19</f>
        <v>ㄅ</v>
      </c>
      <c r="C4" s="47"/>
      <c r="D4" s="48" t="s">
        <v>275</v>
      </c>
      <c r="E4" s="46" t="str">
        <f ca="1">H19</f>
        <v>ㄉ</v>
      </c>
      <c r="F4" s="47"/>
      <c r="G4" s="49" t="s">
        <v>185</v>
      </c>
      <c r="H4" s="276" t="s">
        <v>110</v>
      </c>
      <c r="I4" s="277"/>
      <c r="J4" s="52" t="s">
        <v>136</v>
      </c>
      <c r="K4" s="278" t="s">
        <v>32</v>
      </c>
      <c r="L4" s="279"/>
      <c r="M4" s="52" t="s">
        <v>137</v>
      </c>
      <c r="N4" s="276" t="s">
        <v>138</v>
      </c>
      <c r="O4" s="277"/>
      <c r="P4" s="52" t="s">
        <v>139</v>
      </c>
      <c r="Q4" s="278" t="s">
        <v>58</v>
      </c>
      <c r="R4" s="279"/>
      <c r="S4" s="52" t="s">
        <v>140</v>
      </c>
      <c r="T4" s="276" t="s">
        <v>141</v>
      </c>
      <c r="U4" s="277"/>
      <c r="V4" s="52" t="s">
        <v>142</v>
      </c>
      <c r="W4" s="58" t="str">
        <f ca="1">AB19</f>
        <v>ㄚ</v>
      </c>
      <c r="X4" s="56"/>
      <c r="Y4" s="57" t="str">
        <f ca="1">AB20</f>
        <v>a</v>
      </c>
      <c r="Z4" s="58" t="str">
        <f ca="1">AJ19</f>
        <v>ㄞ</v>
      </c>
      <c r="AA4" s="59"/>
      <c r="AB4" s="60" t="str">
        <f ca="1">AJ20</f>
        <v>ai</v>
      </c>
      <c r="AC4" s="58" t="str">
        <f ca="1">AI19</f>
        <v>ㄢ</v>
      </c>
      <c r="AD4" s="56"/>
      <c r="AE4" s="57" t="str">
        <f ca="1">AI20</f>
        <v>an</v>
      </c>
      <c r="AF4" s="280" t="str">
        <f ca="1">AV18</f>
        <v>鼻</v>
      </c>
      <c r="AG4" s="59"/>
      <c r="AH4" s="60" t="str">
        <f ca="1">AV20</f>
        <v>N</v>
      </c>
      <c r="AI4" s="281"/>
      <c r="AJ4" s="282"/>
      <c r="AK4" s="283"/>
      <c r="AL4" s="275"/>
      <c r="AM4" s="275"/>
      <c r="AN4" s="275"/>
      <c r="AO4" s="275"/>
      <c r="AP4" s="275"/>
      <c r="AQ4" s="275"/>
      <c r="AR4" s="2"/>
      <c r="AS4" s="2"/>
      <c r="AT4" s="275"/>
      <c r="AU4" s="275"/>
      <c r="AV4" s="275"/>
      <c r="BJ4" s="284">
        <f t="shared" ref="BJ4:BJ62" si="0" xml:space="preserve"> ROW() - 3</f>
        <v>1</v>
      </c>
      <c r="BK4" s="285">
        <v>1</v>
      </c>
      <c r="BL4" s="286" t="s">
        <v>62</v>
      </c>
      <c r="BM4" s="287" t="s">
        <v>62</v>
      </c>
      <c r="BN4" s="288" t="s">
        <v>134</v>
      </c>
      <c r="BO4" s="289" t="s">
        <v>134</v>
      </c>
      <c r="BP4" s="289"/>
      <c r="BR4" s="290" t="str">
        <f t="shared" ref="BR4:BR54" si="1" xml:space="preserve"> """" &amp; BK4 &amp; """: { commit: """ &amp; BL4 &amp; """ }"</f>
        <v>"1": { commit: "ㄅ" }</v>
      </c>
      <c r="BT4" s="251">
        <f t="shared" ref="BT4:BT62" si="2">BJ4</f>
        <v>1</v>
      </c>
      <c r="BU4" s="291" t="str">
        <f xml:space="preserve"> "- xform/" &amp; BN4 &amp; "/" &amp; BK4 &amp; "/"</f>
        <v>- xform/p/1/</v>
      </c>
      <c r="BW4" s="291" t="str">
        <f xml:space="preserve"> "- xform/" &amp; BK4 &amp; "/" &amp; BL4 &amp; "/"</f>
        <v>- xform/1/ㄅ/</v>
      </c>
    </row>
    <row r="5" spans="1:75" s="21" customFormat="1" ht="45" customHeight="1">
      <c r="A5" s="4"/>
      <c r="B5" s="4"/>
      <c r="C5" s="233" t="s">
        <v>15</v>
      </c>
      <c r="D5" s="234"/>
      <c r="E5" s="235"/>
      <c r="F5" s="233" t="s">
        <v>16</v>
      </c>
      <c r="G5" s="234"/>
      <c r="H5" s="235"/>
      <c r="I5" s="233" t="s">
        <v>17</v>
      </c>
      <c r="J5" s="234"/>
      <c r="K5" s="235"/>
      <c r="L5" s="233" t="s">
        <v>18</v>
      </c>
      <c r="M5" s="234"/>
      <c r="N5" s="235"/>
      <c r="O5" s="233" t="s">
        <v>19</v>
      </c>
      <c r="P5" s="234"/>
      <c r="Q5" s="235"/>
      <c r="R5" s="233" t="s">
        <v>20</v>
      </c>
      <c r="S5" s="234"/>
      <c r="T5" s="235"/>
      <c r="U5" s="242" t="s">
        <v>21</v>
      </c>
      <c r="V5" s="243"/>
      <c r="W5" s="244"/>
      <c r="X5" s="242" t="s">
        <v>22</v>
      </c>
      <c r="Y5" s="243"/>
      <c r="Z5" s="244"/>
      <c r="AA5" s="242" t="s">
        <v>23</v>
      </c>
      <c r="AB5" s="243"/>
      <c r="AC5" s="244"/>
      <c r="AD5" s="242" t="s">
        <v>24</v>
      </c>
      <c r="AE5" s="243"/>
      <c r="AF5" s="244"/>
      <c r="AG5" s="242" t="s">
        <v>25</v>
      </c>
      <c r="AH5" s="243"/>
      <c r="AI5" s="244"/>
      <c r="AJ5" s="242" t="s">
        <v>26</v>
      </c>
      <c r="AK5" s="243"/>
      <c r="AL5" s="244"/>
      <c r="AM5" s="245" t="s">
        <v>27</v>
      </c>
      <c r="AN5" s="246"/>
      <c r="AO5" s="247"/>
      <c r="AP5" s="4"/>
      <c r="AQ5" s="4"/>
      <c r="AR5" s="20"/>
      <c r="AS5" s="20"/>
      <c r="AT5" s="4"/>
      <c r="AU5" s="4"/>
      <c r="AV5" s="4"/>
      <c r="BJ5" s="284">
        <f t="shared" si="0"/>
        <v>2</v>
      </c>
      <c r="BK5" s="285" t="s">
        <v>156</v>
      </c>
      <c r="BL5" s="286" t="s">
        <v>286</v>
      </c>
      <c r="BM5" s="287" t="s">
        <v>61</v>
      </c>
      <c r="BN5" s="292" t="s">
        <v>130</v>
      </c>
      <c r="BO5" s="289" t="s">
        <v>130</v>
      </c>
      <c r="BP5" s="289"/>
      <c r="BR5" s="290" t="str">
        <f t="shared" si="1"/>
        <v>"!": { commit: "ㄅㄏ" }</v>
      </c>
      <c r="BT5" s="251">
        <f t="shared" si="2"/>
        <v>2</v>
      </c>
      <c r="BU5" s="291" t="str">
        <f t="shared" ref="BU5:BU54" si="3" xml:space="preserve"> "- xform/" &amp; BN5 &amp; "/" &amp; BK5 &amp; "/"</f>
        <v>- xform/b/!/</v>
      </c>
      <c r="BW5" s="291" t="str">
        <f t="shared" ref="BW5:BW54" si="4" xml:space="preserve"> "- xform/" &amp; BK5 &amp; "/" &amp; BL5 &amp; "/"</f>
        <v>- xform/!/ㄅㄏ/</v>
      </c>
    </row>
    <row r="6" spans="1:75" s="21" customFormat="1" ht="45" customHeight="1">
      <c r="A6" s="4"/>
      <c r="B6" s="4"/>
      <c r="C6" s="254"/>
      <c r="D6" s="252"/>
      <c r="E6" s="255"/>
      <c r="F6" s="254"/>
      <c r="G6" s="252"/>
      <c r="H6" s="255"/>
      <c r="I6" s="22" t="str">
        <f ca="1">M18</f>
        <v>ㄍㄏ</v>
      </c>
      <c r="J6" s="252"/>
      <c r="K6" s="255" t="s">
        <v>276</v>
      </c>
      <c r="L6" s="293"/>
      <c r="M6" s="252"/>
      <c r="N6" s="294"/>
      <c r="O6" s="254"/>
      <c r="P6" s="252"/>
      <c r="Q6" s="255"/>
      <c r="R6" s="293" t="str">
        <f ca="1">T18</f>
        <v>ㄐ</v>
      </c>
      <c r="S6" s="252"/>
      <c r="T6" s="294" t="str">
        <f ca="1">T20</f>
        <v>zi-</v>
      </c>
      <c r="U6" s="33" t="str">
        <f ca="1">Y18</f>
        <v>ㄥㄧ</v>
      </c>
      <c r="V6" s="262"/>
      <c r="W6" s="263" t="str">
        <f ca="1">Y20</f>
        <v>Ni</v>
      </c>
      <c r="X6" s="33" t="str">
        <f ca="1">AG18</f>
        <v>ㄥㆦ</v>
      </c>
      <c r="Y6" s="262"/>
      <c r="Z6" s="263" t="str">
        <f ca="1">AG20</f>
        <v>Noo</v>
      </c>
      <c r="AA6" s="33" t="str">
        <f ca="1">AN18</f>
        <v>ㄛㄇ</v>
      </c>
      <c r="AB6" s="262"/>
      <c r="AC6" s="263" t="str">
        <f ca="1">AN20</f>
        <v>om</v>
      </c>
      <c r="AD6" s="264"/>
      <c r="AE6" s="262"/>
      <c r="AF6" s="265"/>
      <c r="AG6" s="264"/>
      <c r="AH6" s="262"/>
      <c r="AI6" s="265"/>
      <c r="AJ6" s="264"/>
      <c r="AK6" s="262"/>
      <c r="AL6" s="265"/>
      <c r="AM6" s="266"/>
      <c r="AN6" s="267"/>
      <c r="AO6" s="268"/>
      <c r="AP6" s="4"/>
      <c r="AQ6" s="4"/>
      <c r="AR6" s="20"/>
      <c r="AS6" s="20"/>
      <c r="AT6" s="4"/>
      <c r="AU6" s="4"/>
      <c r="AV6" s="4"/>
      <c r="BJ6" s="284">
        <f t="shared" si="0"/>
        <v>3</v>
      </c>
      <c r="BK6" s="285" t="s">
        <v>177</v>
      </c>
      <c r="BL6" s="286" t="s">
        <v>63</v>
      </c>
      <c r="BM6" s="287" t="s">
        <v>63</v>
      </c>
      <c r="BN6" s="288" t="s">
        <v>24</v>
      </c>
      <c r="BO6" s="289" t="s">
        <v>166</v>
      </c>
      <c r="BP6" s="289"/>
      <c r="BR6" s="290" t="str">
        <f t="shared" si="1"/>
        <v>"q": { commit: "ㄆ" }</v>
      </c>
      <c r="BT6" s="251">
        <f t="shared" si="2"/>
        <v>3</v>
      </c>
      <c r="BU6" s="291" t="str">
        <f t="shared" si="3"/>
        <v>- xform/P/q/</v>
      </c>
      <c r="BW6" s="291" t="str">
        <f t="shared" si="4"/>
        <v>- xform/q/ㄆ/</v>
      </c>
    </row>
    <row r="7" spans="1:75" ht="45" customHeight="1" thickBot="1">
      <c r="A7" s="275"/>
      <c r="B7" s="275"/>
      <c r="C7" s="46" t="str">
        <f ca="1">F19</f>
        <v>ㄆ</v>
      </c>
      <c r="D7" s="47"/>
      <c r="E7" s="49" t="s">
        <v>166</v>
      </c>
      <c r="F7" s="46" t="str">
        <f ca="1">I19</f>
        <v>ㄊ</v>
      </c>
      <c r="G7" s="47"/>
      <c r="H7" s="49" t="s">
        <v>201</v>
      </c>
      <c r="I7" s="46" t="str">
        <f ca="1">L19</f>
        <v>ㄍ</v>
      </c>
      <c r="J7" s="47"/>
      <c r="K7" s="48" t="s">
        <v>277</v>
      </c>
      <c r="L7" s="71"/>
      <c r="M7" s="47"/>
      <c r="N7" s="295"/>
      <c r="O7" s="71"/>
      <c r="P7" s="47"/>
      <c r="Q7" s="296"/>
      <c r="R7" s="71" t="str">
        <f ca="1">P19</f>
        <v>ㄗ</v>
      </c>
      <c r="S7" s="47"/>
      <c r="T7" s="73" t="str">
        <f ca="1">P20</f>
        <v>z</v>
      </c>
      <c r="U7" s="58" t="str">
        <f ca="1">X19</f>
        <v>ㄧ</v>
      </c>
      <c r="V7" s="56"/>
      <c r="W7" s="60" t="str">
        <f ca="1">X20</f>
        <v>i</v>
      </c>
      <c r="X7" s="58" t="str">
        <f ca="1">AF19</f>
        <v>ㆦ</v>
      </c>
      <c r="Y7" s="56"/>
      <c r="Z7" s="60" t="str">
        <f ca="1">AF20</f>
        <v>oo</v>
      </c>
      <c r="AA7" s="58" t="str">
        <f ca="1">AR19</f>
        <v>ㆨ</v>
      </c>
      <c r="AB7" s="56"/>
      <c r="AC7" s="57" t="str">
        <f ca="1">AR20</f>
        <v>ir</v>
      </c>
      <c r="AD7" s="58" t="str">
        <f ca="1">AU19</f>
        <v>ㄣ</v>
      </c>
      <c r="AE7" s="59"/>
      <c r="AF7" s="60" t="str">
        <f ca="1">AU20</f>
        <v>n</v>
      </c>
      <c r="AG7" s="281"/>
      <c r="AH7" s="282"/>
      <c r="AI7" s="283"/>
      <c r="AJ7" s="281"/>
      <c r="AK7" s="282"/>
      <c r="AL7" s="283"/>
      <c r="AM7" s="281"/>
      <c r="AN7" s="282"/>
      <c r="AO7" s="283"/>
      <c r="AP7" s="275"/>
      <c r="AQ7" s="275"/>
      <c r="AR7" s="2"/>
      <c r="AS7" s="2"/>
      <c r="AT7" s="275"/>
      <c r="AU7" s="275"/>
      <c r="AV7" s="275"/>
      <c r="BJ7" s="284">
        <f t="shared" si="0"/>
        <v>4</v>
      </c>
      <c r="BK7" s="285" t="s">
        <v>144</v>
      </c>
      <c r="BL7" s="286" t="s">
        <v>64</v>
      </c>
      <c r="BM7" s="287" t="s">
        <v>64</v>
      </c>
      <c r="BN7" s="288" t="s">
        <v>180</v>
      </c>
      <c r="BO7" s="297" t="s">
        <v>180</v>
      </c>
      <c r="BP7" s="297"/>
      <c r="BR7" s="290" t="str">
        <f t="shared" si="1"/>
        <v>"a": { commit: "ㄇ" }</v>
      </c>
      <c r="BT7" s="230">
        <f t="shared" si="2"/>
        <v>4</v>
      </c>
      <c r="BU7" s="291" t="str">
        <f t="shared" si="3"/>
        <v>- xform/m/a/</v>
      </c>
      <c r="BW7" s="291" t="str">
        <f t="shared" si="4"/>
        <v>- xform/a/ㄇ/</v>
      </c>
    </row>
    <row r="8" spans="1:75" s="21" customFormat="1" ht="45" customHeight="1">
      <c r="A8" s="4"/>
      <c r="B8" s="4"/>
      <c r="C8" s="76"/>
      <c r="D8" s="233" t="s">
        <v>278</v>
      </c>
      <c r="E8" s="234"/>
      <c r="F8" s="235"/>
      <c r="G8" s="233" t="s">
        <v>34</v>
      </c>
      <c r="H8" s="234"/>
      <c r="I8" s="235"/>
      <c r="J8" s="233" t="s">
        <v>35</v>
      </c>
      <c r="K8" s="234"/>
      <c r="L8" s="235"/>
      <c r="M8" s="233" t="s">
        <v>36</v>
      </c>
      <c r="N8" s="234"/>
      <c r="O8" s="235"/>
      <c r="P8" s="233" t="s">
        <v>37</v>
      </c>
      <c r="Q8" s="234"/>
      <c r="R8" s="235"/>
      <c r="S8" s="233" t="s">
        <v>38</v>
      </c>
      <c r="T8" s="234"/>
      <c r="U8" s="235"/>
      <c r="V8" s="242" t="s">
        <v>39</v>
      </c>
      <c r="W8" s="243"/>
      <c r="X8" s="244"/>
      <c r="Y8" s="242" t="s">
        <v>40</v>
      </c>
      <c r="Z8" s="243"/>
      <c r="AA8" s="244"/>
      <c r="AB8" s="242" t="s">
        <v>41</v>
      </c>
      <c r="AC8" s="243"/>
      <c r="AD8" s="244"/>
      <c r="AE8" s="242" t="s">
        <v>42</v>
      </c>
      <c r="AF8" s="243"/>
      <c r="AG8" s="244"/>
      <c r="AH8" s="245" t="s">
        <v>43</v>
      </c>
      <c r="AI8" s="246"/>
      <c r="AJ8" s="247"/>
      <c r="AK8" s="4"/>
      <c r="AL8" s="4"/>
      <c r="AM8" s="4"/>
      <c r="AN8" s="4"/>
      <c r="AO8" s="4"/>
      <c r="AP8" s="4"/>
      <c r="AQ8" s="4"/>
      <c r="AR8" s="20"/>
      <c r="AS8" s="20"/>
      <c r="AT8" s="4"/>
      <c r="AU8" s="4"/>
      <c r="AV8" s="4"/>
      <c r="BJ8" s="284">
        <f t="shared" si="0"/>
        <v>5</v>
      </c>
      <c r="BK8" s="285">
        <v>2</v>
      </c>
      <c r="BL8" s="286" t="s">
        <v>65</v>
      </c>
      <c r="BM8" s="287" t="s">
        <v>65</v>
      </c>
      <c r="BN8" s="288" t="s">
        <v>185</v>
      </c>
      <c r="BO8" s="289" t="s">
        <v>185</v>
      </c>
      <c r="BP8" s="289"/>
      <c r="BR8" s="290" t="str">
        <f t="shared" si="1"/>
        <v>"2": { commit: "ㄉ" }</v>
      </c>
      <c r="BT8" s="251">
        <f t="shared" si="2"/>
        <v>5</v>
      </c>
      <c r="BU8" s="291" t="str">
        <f t="shared" si="3"/>
        <v>- xform/t/2/</v>
      </c>
      <c r="BW8" s="291" t="str">
        <f t="shared" si="4"/>
        <v>- xform/2/ㄉ/</v>
      </c>
    </row>
    <row r="9" spans="1:75" s="21" customFormat="1" ht="45" customHeight="1">
      <c r="A9" s="4"/>
      <c r="B9" s="4"/>
      <c r="C9" s="76"/>
      <c r="D9" s="22" t="str">
        <f ca="1">AO18</f>
        <v>ㄚㄇ</v>
      </c>
      <c r="E9" s="252"/>
      <c r="F9" s="255" t="str">
        <f ca="1">AO20</f>
        <v>am</v>
      </c>
      <c r="G9" s="254"/>
      <c r="H9" s="252"/>
      <c r="I9" s="255"/>
      <c r="J9" s="254"/>
      <c r="K9" s="252"/>
      <c r="L9" s="255"/>
      <c r="M9" s="254"/>
      <c r="N9" s="252"/>
      <c r="O9" s="255"/>
      <c r="P9" s="254"/>
      <c r="Q9" s="252"/>
      <c r="R9" s="255"/>
      <c r="S9" s="293" t="str">
        <f ca="1">U18</f>
        <v>ㄑ</v>
      </c>
      <c r="T9" s="252"/>
      <c r="U9" s="294" t="str">
        <f ca="1">U20</f>
        <v>ci-</v>
      </c>
      <c r="V9" s="33" t="str">
        <f ca="1">AA18</f>
        <v>ㄥㄨ</v>
      </c>
      <c r="W9" s="262"/>
      <c r="X9" s="263" t="str">
        <f ca="1">AA20</f>
        <v>Nu</v>
      </c>
      <c r="Y9" s="264"/>
      <c r="Z9" s="262"/>
      <c r="AA9" s="265"/>
      <c r="AB9" s="33" t="str">
        <f ca="1">AM18</f>
        <v>ㄥㄠ</v>
      </c>
      <c r="AC9" s="262"/>
      <c r="AD9" s="263" t="str">
        <f ca="1">AM20</f>
        <v>Nau</v>
      </c>
      <c r="AE9" s="33" t="str">
        <f ca="1">AP18</f>
        <v>ㄛㄥ</v>
      </c>
      <c r="AF9" s="262"/>
      <c r="AG9" s="263" t="str">
        <f ca="1">AP20</f>
        <v>ong</v>
      </c>
      <c r="AH9" s="266"/>
      <c r="AI9" s="267"/>
      <c r="AJ9" s="268"/>
      <c r="AK9" s="4"/>
      <c r="AL9" s="4"/>
      <c r="AM9" s="4"/>
      <c r="AN9" s="4"/>
      <c r="AO9" s="4"/>
      <c r="AP9" s="4"/>
      <c r="AQ9" s="4"/>
      <c r="AR9" s="20"/>
      <c r="AS9" s="20"/>
      <c r="AT9" s="4"/>
      <c r="AU9" s="4"/>
      <c r="AV9" s="4"/>
      <c r="BJ9" s="284">
        <f t="shared" si="0"/>
        <v>6</v>
      </c>
      <c r="BK9" s="285" t="s">
        <v>200</v>
      </c>
      <c r="BL9" s="286" t="s">
        <v>66</v>
      </c>
      <c r="BM9" s="287" t="s">
        <v>66</v>
      </c>
      <c r="BN9" s="288" t="s">
        <v>19</v>
      </c>
      <c r="BO9" s="289" t="s">
        <v>201</v>
      </c>
      <c r="BP9" s="289"/>
      <c r="BR9" s="290" t="str">
        <f t="shared" si="1"/>
        <v>"w": { commit: "ㄊ" }</v>
      </c>
      <c r="BT9" s="251">
        <f t="shared" si="2"/>
        <v>6</v>
      </c>
      <c r="BU9" s="291" t="str">
        <f t="shared" si="3"/>
        <v>- xform/T/w/</v>
      </c>
      <c r="BW9" s="291" t="str">
        <f t="shared" si="4"/>
        <v>- xform/w/ㄊ/</v>
      </c>
    </row>
    <row r="10" spans="1:75" ht="45" customHeight="1" thickBot="1">
      <c r="A10" s="275"/>
      <c r="B10" s="275"/>
      <c r="C10" s="275"/>
      <c r="D10" s="46" t="str">
        <f ca="1">G19</f>
        <v>ㄇ</v>
      </c>
      <c r="E10" s="47"/>
      <c r="F10" s="49" t="s">
        <v>180</v>
      </c>
      <c r="G10" s="46" t="str">
        <f ca="1">J19</f>
        <v>ㄋ</v>
      </c>
      <c r="H10" s="47"/>
      <c r="I10" s="49" t="s">
        <v>206</v>
      </c>
      <c r="J10" s="46" t="str">
        <f ca="1">N19</f>
        <v>ㄎ</v>
      </c>
      <c r="K10" s="47"/>
      <c r="L10" s="49" t="s">
        <v>228</v>
      </c>
      <c r="M10" s="71"/>
      <c r="N10" s="47"/>
      <c r="O10" s="298"/>
      <c r="P10" s="299"/>
      <c r="Q10" s="47"/>
      <c r="R10" s="73"/>
      <c r="S10" s="71" t="str">
        <f ca="1">Q19</f>
        <v>ㄘ</v>
      </c>
      <c r="T10" s="47"/>
      <c r="U10" s="73" t="str">
        <f ca="1">Q20</f>
        <v>c</v>
      </c>
      <c r="V10" s="58" t="str">
        <f ca="1">Z19</f>
        <v>ㄨ</v>
      </c>
      <c r="W10" s="56"/>
      <c r="X10" s="60" t="str">
        <f ca="1">Z20</f>
        <v>u</v>
      </c>
      <c r="Y10" s="58" t="str">
        <f ca="1">AH19</f>
        <v>ㄜ</v>
      </c>
      <c r="Z10" s="56"/>
      <c r="AA10" s="60" t="str">
        <f ca="1">AH20</f>
        <v>o</v>
      </c>
      <c r="AB10" s="58" t="str">
        <f ca="1">AL19</f>
        <v>ㄠ</v>
      </c>
      <c r="AC10" s="56"/>
      <c r="AD10" s="60" t="str">
        <f ca="1">AL20</f>
        <v>au</v>
      </c>
      <c r="AE10" s="58" t="str">
        <f ca="1">AQ19</f>
        <v>ㄤ</v>
      </c>
      <c r="AF10" s="59"/>
      <c r="AG10" s="60" t="str">
        <f ca="1">AQ20</f>
        <v>ang</v>
      </c>
      <c r="AH10" s="281"/>
      <c r="AI10" s="282"/>
      <c r="AJ10" s="283"/>
      <c r="AK10" s="275"/>
      <c r="AL10" s="275"/>
      <c r="AM10" s="275"/>
      <c r="AN10" s="275"/>
      <c r="AO10" s="275"/>
      <c r="AP10" s="275"/>
      <c r="AQ10" s="275"/>
      <c r="AR10" s="2"/>
      <c r="AS10" s="2"/>
      <c r="AT10" s="275"/>
      <c r="AU10" s="275"/>
      <c r="AV10" s="275"/>
      <c r="BJ10" s="284">
        <f t="shared" si="0"/>
        <v>7</v>
      </c>
      <c r="BK10" s="285" t="s">
        <v>205</v>
      </c>
      <c r="BL10" s="286" t="s">
        <v>67</v>
      </c>
      <c r="BM10" s="287" t="s">
        <v>67</v>
      </c>
      <c r="BN10" s="288" t="s">
        <v>206</v>
      </c>
      <c r="BO10" s="289" t="s">
        <v>206</v>
      </c>
      <c r="BP10" s="289"/>
      <c r="BR10" s="290" t="str">
        <f t="shared" si="1"/>
        <v>"s": { commit: "ㄋ" }</v>
      </c>
      <c r="BT10" s="230">
        <f t="shared" si="2"/>
        <v>7</v>
      </c>
      <c r="BU10" s="291" t="str">
        <f t="shared" si="3"/>
        <v>- xform/n/s/</v>
      </c>
      <c r="BW10" s="291" t="str">
        <f t="shared" si="4"/>
        <v>- xform/s/ㄋ/</v>
      </c>
    </row>
    <row r="11" spans="1:75" s="21" customFormat="1" ht="45" customHeight="1">
      <c r="A11" s="4"/>
      <c r="B11" s="4"/>
      <c r="C11" s="4"/>
      <c r="D11" s="4"/>
      <c r="E11" s="233" t="s">
        <v>45</v>
      </c>
      <c r="F11" s="234"/>
      <c r="G11" s="235"/>
      <c r="H11" s="233" t="s">
        <v>46</v>
      </c>
      <c r="I11" s="234"/>
      <c r="J11" s="235"/>
      <c r="K11" s="233" t="s">
        <v>47</v>
      </c>
      <c r="L11" s="234"/>
      <c r="M11" s="235"/>
      <c r="N11" s="233" t="s">
        <v>48</v>
      </c>
      <c r="O11" s="234"/>
      <c r="P11" s="235"/>
      <c r="Q11" s="233" t="s">
        <v>49</v>
      </c>
      <c r="R11" s="234"/>
      <c r="S11" s="235"/>
      <c r="T11" s="233" t="s">
        <v>50</v>
      </c>
      <c r="U11" s="234"/>
      <c r="V11" s="235"/>
      <c r="W11" s="242" t="s">
        <v>51</v>
      </c>
      <c r="X11" s="243"/>
      <c r="Y11" s="244"/>
      <c r="Z11" s="242" t="s">
        <v>52</v>
      </c>
      <c r="AA11" s="243"/>
      <c r="AB11" s="244"/>
      <c r="AC11" s="242" t="s">
        <v>53</v>
      </c>
      <c r="AD11" s="243"/>
      <c r="AE11" s="244"/>
      <c r="AF11" s="245" t="s">
        <v>54</v>
      </c>
      <c r="AG11" s="246"/>
      <c r="AH11" s="247"/>
      <c r="AI11" s="4"/>
      <c r="AJ11" s="4"/>
      <c r="AK11" s="4"/>
      <c r="AL11" s="4"/>
      <c r="AM11" s="4"/>
      <c r="AN11" s="4"/>
      <c r="AO11" s="4"/>
      <c r="AP11" s="4"/>
      <c r="AQ11" s="4"/>
      <c r="AR11" s="20"/>
      <c r="AS11" s="20"/>
      <c r="AT11" s="4"/>
      <c r="AU11" s="4"/>
      <c r="AV11" s="4"/>
      <c r="BJ11" s="284">
        <f t="shared" si="0"/>
        <v>8</v>
      </c>
      <c r="BK11" s="285" t="s">
        <v>211</v>
      </c>
      <c r="BL11" s="286" t="s">
        <v>68</v>
      </c>
      <c r="BM11" s="287" t="s">
        <v>68</v>
      </c>
      <c r="BN11" s="288" t="s">
        <v>212</v>
      </c>
      <c r="BO11" s="289" t="s">
        <v>212</v>
      </c>
      <c r="BP11" s="289"/>
      <c r="BR11" s="290" t="str">
        <f t="shared" si="1"/>
        <v>"x": { commit: "ㄌ" }</v>
      </c>
      <c r="BT11" s="251">
        <f t="shared" si="2"/>
        <v>8</v>
      </c>
      <c r="BU11" s="291" t="str">
        <f t="shared" si="3"/>
        <v>- xform/l/x/</v>
      </c>
      <c r="BW11" s="291" t="str">
        <f t="shared" si="4"/>
        <v>- xform/x/ㄌ/</v>
      </c>
    </row>
    <row r="12" spans="1:75" s="21" customFormat="1" ht="45" customHeight="1">
      <c r="A12" s="4"/>
      <c r="B12" s="4"/>
      <c r="C12" s="4"/>
      <c r="D12" s="4"/>
      <c r="E12" s="254"/>
      <c r="F12" s="252"/>
      <c r="G12" s="255"/>
      <c r="H12" s="254"/>
      <c r="I12" s="252"/>
      <c r="J12" s="255"/>
      <c r="K12" s="254"/>
      <c r="L12" s="252"/>
      <c r="M12" s="255"/>
      <c r="N12" s="254"/>
      <c r="O12" s="252"/>
      <c r="P12" s="255"/>
      <c r="Q12" s="293"/>
      <c r="R12" s="252"/>
      <c r="S12" s="294"/>
      <c r="T12" s="254" t="str">
        <f ca="1">V18</f>
        <v>ㄒ</v>
      </c>
      <c r="U12" s="252"/>
      <c r="V12" s="255" t="str">
        <f ca="1">V20</f>
        <v>si-</v>
      </c>
      <c r="W12" s="33"/>
      <c r="X12" s="262"/>
      <c r="Y12" s="263"/>
      <c r="Z12" s="33" t="str">
        <f ca="1">AE18</f>
        <v>ㄥㄝ</v>
      </c>
      <c r="AA12" s="262"/>
      <c r="AB12" s="263" t="str">
        <f ca="1">AE20</f>
        <v>Ne</v>
      </c>
      <c r="AC12" s="33"/>
      <c r="AD12" s="262"/>
      <c r="AE12" s="265"/>
      <c r="AF12" s="192" t="str">
        <f ca="1">O18</f>
        <v>ㄥ</v>
      </c>
      <c r="AG12" s="262"/>
      <c r="AH12" s="263" t="str">
        <f ca="1">O20</f>
        <v>ng</v>
      </c>
      <c r="AI12" s="4"/>
      <c r="AJ12" s="4"/>
      <c r="AK12" s="4"/>
      <c r="AL12" s="4"/>
      <c r="AM12" s="4"/>
      <c r="AN12" s="4"/>
      <c r="AO12" s="4"/>
      <c r="AP12" s="4"/>
      <c r="AQ12" s="4" t="s">
        <v>55</v>
      </c>
      <c r="AR12" s="20"/>
      <c r="AS12" s="20"/>
      <c r="AT12" s="4"/>
      <c r="AU12" s="4"/>
      <c r="AV12" s="4"/>
      <c r="BJ12" s="284">
        <f t="shared" si="0"/>
        <v>9</v>
      </c>
      <c r="BK12" s="285" t="s">
        <v>218</v>
      </c>
      <c r="BL12" s="286" t="s">
        <v>70</v>
      </c>
      <c r="BM12" s="287" t="s">
        <v>70</v>
      </c>
      <c r="BN12" s="288" t="s">
        <v>224</v>
      </c>
      <c r="BO12" s="289" t="s">
        <v>224</v>
      </c>
      <c r="BP12" s="289"/>
      <c r="BR12" s="290" t="str">
        <f t="shared" si="1"/>
        <v>"e": { commit: "ㄍ" }</v>
      </c>
      <c r="BT12" s="251">
        <f t="shared" si="2"/>
        <v>9</v>
      </c>
      <c r="BU12" s="291" t="str">
        <f t="shared" si="3"/>
        <v>- xform/k/e/</v>
      </c>
      <c r="BW12" s="291" t="str">
        <f t="shared" si="4"/>
        <v>- xform/e/ㄍ/</v>
      </c>
    </row>
    <row r="13" spans="1:75" ht="45" customHeight="1" thickBot="1">
      <c r="A13" s="275"/>
      <c r="B13" s="275"/>
      <c r="C13" s="275"/>
      <c r="D13" s="275"/>
      <c r="E13" s="71"/>
      <c r="F13" s="47"/>
      <c r="G13" s="296"/>
      <c r="H13" s="46" t="str">
        <f ca="1">K19</f>
        <v>ㄌ</v>
      </c>
      <c r="I13" s="47"/>
      <c r="J13" s="49" t="s">
        <v>212</v>
      </c>
      <c r="K13" s="46" t="str">
        <f ca="1">W19</f>
        <v>ㄏ</v>
      </c>
      <c r="L13" s="47"/>
      <c r="M13" s="73" t="str">
        <f ca="1">P20</f>
        <v>z</v>
      </c>
      <c r="N13" s="71"/>
      <c r="O13" s="47"/>
      <c r="P13" s="300"/>
      <c r="Q13" s="71" t="str">
        <f ca="1">S18</f>
        <v>ㄖ</v>
      </c>
      <c r="R13" s="47"/>
      <c r="S13" s="73" t="str">
        <f ca="1">S20</f>
        <v>j</v>
      </c>
      <c r="T13" s="46" t="str">
        <f ca="1">R18</f>
        <v>ㄙ</v>
      </c>
      <c r="U13" s="47"/>
      <c r="V13" s="73" t="str">
        <f ca="1">R20</f>
        <v>s</v>
      </c>
      <c r="W13" s="58" t="str">
        <f ca="1">AT18</f>
        <v>ㄇ</v>
      </c>
      <c r="X13" s="56"/>
      <c r="Y13" s="60" t="str">
        <f ca="1">AT17</f>
        <v>m</v>
      </c>
      <c r="Z13" s="58" t="str">
        <f ca="1">AD19</f>
        <v>ㆤ</v>
      </c>
      <c r="AA13" s="56"/>
      <c r="AB13" s="60" t="str">
        <f ca="1">AD20</f>
        <v>e</v>
      </c>
      <c r="AC13" s="58"/>
      <c r="AD13" s="56"/>
      <c r="AE13" s="301"/>
      <c r="AF13" s="58" t="str">
        <f ca="1">AS18</f>
        <v>ㄥ</v>
      </c>
      <c r="AG13" s="56"/>
      <c r="AH13" s="60" t="str">
        <f ca="1">AS20</f>
        <v>ng</v>
      </c>
      <c r="AI13" s="275"/>
      <c r="AJ13" s="275"/>
      <c r="AK13" s="275"/>
      <c r="AL13" s="275"/>
      <c r="AM13" s="275"/>
      <c r="AN13" s="275"/>
      <c r="AO13" s="275"/>
      <c r="AP13" s="275"/>
      <c r="AQ13" s="275"/>
      <c r="AR13" s="2"/>
      <c r="AS13" s="2"/>
      <c r="AT13" s="275"/>
      <c r="AU13" s="275"/>
      <c r="AV13" s="275"/>
      <c r="BG13" s="21"/>
      <c r="BJ13" s="284">
        <f t="shared" si="0"/>
        <v>10</v>
      </c>
      <c r="BK13" s="285" t="s">
        <v>17</v>
      </c>
      <c r="BL13" s="286" t="s">
        <v>287</v>
      </c>
      <c r="BM13" s="287" t="s">
        <v>69</v>
      </c>
      <c r="BN13" s="288" t="s">
        <v>222</v>
      </c>
      <c r="BO13" s="289" t="s">
        <v>222</v>
      </c>
      <c r="BP13" s="289"/>
      <c r="BR13" s="290" t="str">
        <f t="shared" si="1"/>
        <v>"E": { commit: "ㄍㄏ" }</v>
      </c>
      <c r="BT13" s="230">
        <f t="shared" si="2"/>
        <v>10</v>
      </c>
      <c r="BU13" s="291" t="str">
        <f t="shared" si="3"/>
        <v>- xform/g/E/</v>
      </c>
      <c r="BW13" s="291" t="str">
        <f t="shared" si="4"/>
        <v>- xform/E/ㄍㄏ/</v>
      </c>
    </row>
    <row r="14" spans="1:75" ht="45" customHeight="1">
      <c r="BG14" s="21"/>
      <c r="BJ14" s="284">
        <f t="shared" si="0"/>
        <v>11</v>
      </c>
      <c r="BK14" s="285" t="s">
        <v>227</v>
      </c>
      <c r="BL14" s="286" t="s">
        <v>71</v>
      </c>
      <c r="BM14" s="287" t="s">
        <v>71</v>
      </c>
      <c r="BN14" s="288" t="s">
        <v>40</v>
      </c>
      <c r="BO14" s="289" t="s">
        <v>228</v>
      </c>
      <c r="BP14" s="289"/>
      <c r="BR14" s="290" t="str">
        <f t="shared" si="1"/>
        <v>"d": { commit: "ㄎ" }</v>
      </c>
      <c r="BT14" s="230">
        <f t="shared" si="2"/>
        <v>11</v>
      </c>
      <c r="BU14" s="291" t="str">
        <f t="shared" si="3"/>
        <v>- xform/K/d/</v>
      </c>
      <c r="BW14" s="291" t="str">
        <f t="shared" si="4"/>
        <v>- xform/d/ㄎ/</v>
      </c>
    </row>
    <row r="15" spans="1:75" s="83" customFormat="1" ht="45" customHeight="1">
      <c r="A15" s="275"/>
      <c r="B15" s="275"/>
      <c r="C15" s="275"/>
      <c r="D15" s="275"/>
      <c r="E15" s="275"/>
      <c r="F15" s="275"/>
      <c r="G15" s="275"/>
      <c r="H15" s="275"/>
      <c r="I15" s="275"/>
      <c r="J15" s="275"/>
      <c r="K15" s="275"/>
      <c r="L15" s="275"/>
      <c r="M15" s="275"/>
      <c r="N15" s="275"/>
      <c r="O15" s="275"/>
      <c r="P15" s="275"/>
      <c r="Q15" s="275"/>
      <c r="R15" s="275"/>
      <c r="S15" s="275"/>
      <c r="T15" s="275"/>
      <c r="U15" s="275"/>
      <c r="V15" s="275"/>
      <c r="W15" s="275"/>
      <c r="X15" s="275"/>
      <c r="Y15" s="275"/>
      <c r="Z15" s="275"/>
      <c r="AA15" s="275"/>
      <c r="AB15" s="275"/>
      <c r="AC15" s="275"/>
      <c r="AD15" s="275"/>
      <c r="AE15" s="275"/>
      <c r="AF15" s="275"/>
      <c r="AG15" s="275"/>
      <c r="AH15" s="275"/>
      <c r="AI15" s="275"/>
      <c r="AJ15" s="275"/>
      <c r="AK15" s="275"/>
      <c r="AL15" s="275"/>
      <c r="AM15" s="275"/>
      <c r="AN15" s="275"/>
      <c r="AO15" s="275"/>
      <c r="AP15" s="275"/>
      <c r="AQ15" s="275"/>
      <c r="AR15" s="2"/>
      <c r="AS15" s="2"/>
      <c r="AT15" s="275"/>
      <c r="AU15" s="275"/>
      <c r="AV15" s="275"/>
      <c r="AW15" s="3"/>
      <c r="AX15" s="3"/>
      <c r="AY15" s="3"/>
      <c r="AZ15" s="3"/>
      <c r="BA15" s="3"/>
      <c r="BB15" s="3"/>
      <c r="BC15" s="21"/>
      <c r="BD15" s="21"/>
      <c r="BE15" s="21"/>
      <c r="BF15" s="21"/>
      <c r="BG15" s="21"/>
      <c r="BJ15" s="284">
        <f t="shared" si="0"/>
        <v>12</v>
      </c>
      <c r="BK15" s="285" t="s">
        <v>288</v>
      </c>
      <c r="BL15" s="286" t="s">
        <v>262</v>
      </c>
      <c r="BM15" s="287" t="s">
        <v>72</v>
      </c>
      <c r="BN15" s="288" t="s">
        <v>200</v>
      </c>
      <c r="BO15" s="289" t="s">
        <v>231</v>
      </c>
      <c r="BP15" s="289"/>
      <c r="BR15" s="290" t="str">
        <f t="shared" si="1"/>
        <v>"?": { commit: "ㄥ" }</v>
      </c>
      <c r="BT15" s="302">
        <f t="shared" si="2"/>
        <v>12</v>
      </c>
      <c r="BU15" s="291" t="str">
        <f t="shared" si="3"/>
        <v>- xform/w/?/</v>
      </c>
      <c r="BW15" s="291" t="str">
        <f t="shared" si="4"/>
        <v>- xform/?/ㄥ/</v>
      </c>
    </row>
    <row r="16" spans="1:75" s="90" customFormat="1" ht="45" customHeight="1">
      <c r="A16" s="84"/>
      <c r="B16" s="85" t="s">
        <v>59</v>
      </c>
      <c r="C16" s="86"/>
      <c r="D16" s="87" cm="1">
        <f t="array" ref="D16" xml:space="preserve"> COLUMN() - COLUMN($C:$C)</f>
        <v>1</v>
      </c>
      <c r="E16" s="87" cm="1">
        <f t="array" ref="E16" xml:space="preserve"> COLUMN() - COLUMN($C:$C)</f>
        <v>2</v>
      </c>
      <c r="F16" s="87" cm="1">
        <f t="array" ref="F16" xml:space="preserve"> COLUMN() - COLUMN($C:$C)</f>
        <v>3</v>
      </c>
      <c r="G16" s="87" cm="1">
        <f t="array" ref="G16" xml:space="preserve"> COLUMN() - COLUMN($C:$C)</f>
        <v>4</v>
      </c>
      <c r="H16" s="87" cm="1">
        <f t="array" ref="H16" xml:space="preserve"> COLUMN() - COLUMN($C:$C)</f>
        <v>5</v>
      </c>
      <c r="I16" s="87" cm="1">
        <f t="array" ref="I16" xml:space="preserve"> COLUMN() - COLUMN($C:$C)</f>
        <v>6</v>
      </c>
      <c r="J16" s="87" cm="1">
        <f t="array" ref="J16" xml:space="preserve"> COLUMN() - COLUMN($C:$C)</f>
        <v>7</v>
      </c>
      <c r="K16" s="87" cm="1">
        <f t="array" ref="K16" xml:space="preserve"> COLUMN() - COLUMN($C:$C)</f>
        <v>8</v>
      </c>
      <c r="L16" s="87" cm="1">
        <f t="array" ref="L16" xml:space="preserve"> COLUMN() - COLUMN($C:$C)</f>
        <v>9</v>
      </c>
      <c r="M16" s="87" cm="1">
        <f t="array" ref="M16" xml:space="preserve"> COLUMN() - COLUMN($C:$C)</f>
        <v>10</v>
      </c>
      <c r="N16" s="87" cm="1">
        <f t="array" ref="N16" xml:space="preserve"> COLUMN() - COLUMN($C:$C)</f>
        <v>11</v>
      </c>
      <c r="O16" s="87" cm="1">
        <f t="array" ref="O16" xml:space="preserve"> COLUMN() - COLUMN($C:$C)</f>
        <v>12</v>
      </c>
      <c r="P16" s="87" cm="1">
        <f t="array" ref="P16" xml:space="preserve"> COLUMN() - COLUMN($C:$C)</f>
        <v>13</v>
      </c>
      <c r="Q16" s="87" cm="1">
        <f t="array" ref="Q16" xml:space="preserve"> COLUMN() - COLUMN($C:$C)</f>
        <v>14</v>
      </c>
      <c r="R16" s="87" cm="1">
        <f t="array" ref="R16" xml:space="preserve"> COLUMN() - COLUMN($C:$C)</f>
        <v>15</v>
      </c>
      <c r="S16" s="87" cm="1">
        <f t="array" ref="S16" xml:space="preserve"> COLUMN() - COLUMN($C:$C)</f>
        <v>16</v>
      </c>
      <c r="T16" s="87" cm="1">
        <f t="array" ref="T16" xml:space="preserve"> COLUMN() - COLUMN($C:$C)</f>
        <v>17</v>
      </c>
      <c r="U16" s="87" cm="1">
        <f t="array" ref="U16" xml:space="preserve"> COLUMN() - COLUMN($C:$C)</f>
        <v>18</v>
      </c>
      <c r="V16" s="87" cm="1">
        <f t="array" ref="V16" xml:space="preserve"> COLUMN() - COLUMN($C:$C)</f>
        <v>19</v>
      </c>
      <c r="W16" s="87" cm="1">
        <f t="array" ref="W16" xml:space="preserve"> COLUMN() - COLUMN($C:$C)</f>
        <v>20</v>
      </c>
      <c r="X16" s="88" cm="1">
        <f t="array" ref="X16" xml:space="preserve"> COLUMN() - COLUMN($C:$C)</f>
        <v>21</v>
      </c>
      <c r="Y16" s="88" cm="1">
        <f t="array" ref="Y16" xml:space="preserve"> COLUMN() - COLUMN($C:$C)</f>
        <v>22</v>
      </c>
      <c r="Z16" s="88" cm="1">
        <f t="array" ref="Z16" xml:space="preserve"> COLUMN() - COLUMN($C:$C)</f>
        <v>23</v>
      </c>
      <c r="AA16" s="88" cm="1">
        <f t="array" ref="AA16" xml:space="preserve"> COLUMN() - COLUMN($C:$C)</f>
        <v>24</v>
      </c>
      <c r="AB16" s="88" cm="1">
        <f t="array" ref="AB16" xml:space="preserve"> COLUMN() - COLUMN($C:$C)</f>
        <v>25</v>
      </c>
      <c r="AC16" s="88" cm="1">
        <f t="array" ref="AC16" xml:space="preserve"> COLUMN() - COLUMN($C:$C)</f>
        <v>26</v>
      </c>
      <c r="AD16" s="88" cm="1">
        <f t="array" ref="AD16" xml:space="preserve"> COLUMN() - COLUMN($C:$C)</f>
        <v>27</v>
      </c>
      <c r="AE16" s="88" cm="1">
        <f t="array" ref="AE16" xml:space="preserve"> COLUMN() - COLUMN($C:$C)</f>
        <v>28</v>
      </c>
      <c r="AF16" s="88" cm="1">
        <f t="array" ref="AF16" xml:space="preserve"> COLUMN() - COLUMN($C:$C)</f>
        <v>29</v>
      </c>
      <c r="AG16" s="88" cm="1">
        <f t="array" ref="AG16" xml:space="preserve"> COLUMN() - COLUMN($C:$C)</f>
        <v>30</v>
      </c>
      <c r="AH16" s="88" cm="1">
        <f t="array" ref="AH16" xml:space="preserve"> COLUMN() - COLUMN($C:$C)</f>
        <v>31</v>
      </c>
      <c r="AI16" s="88" cm="1">
        <f t="array" ref="AI16" xml:space="preserve"> COLUMN() - COLUMN($C:$C)</f>
        <v>32</v>
      </c>
      <c r="AJ16" s="88" cm="1">
        <f t="array" ref="AJ16" xml:space="preserve"> COLUMN() - COLUMN($C:$C)</f>
        <v>33</v>
      </c>
      <c r="AK16" s="88" cm="1">
        <f t="array" ref="AK16" xml:space="preserve"> COLUMN() - COLUMN($C:$C)</f>
        <v>34</v>
      </c>
      <c r="AL16" s="88" cm="1">
        <f t="array" ref="AL16" xml:space="preserve"> COLUMN() - COLUMN($C:$C)</f>
        <v>35</v>
      </c>
      <c r="AM16" s="88" cm="1">
        <f t="array" ref="AM16" xml:space="preserve"> COLUMN() - COLUMN($C:$C)</f>
        <v>36</v>
      </c>
      <c r="AN16" s="88" cm="1">
        <f t="array" ref="AN16" xml:space="preserve"> COLUMN() - COLUMN($C:$C)</f>
        <v>37</v>
      </c>
      <c r="AO16" s="88" cm="1">
        <f t="array" ref="AO16" xml:space="preserve"> COLUMN() - COLUMN($C:$C)</f>
        <v>38</v>
      </c>
      <c r="AP16" s="88" cm="1">
        <f t="array" ref="AP16" xml:space="preserve"> COLUMN() - COLUMN($C:$C)</f>
        <v>39</v>
      </c>
      <c r="AQ16" s="88" cm="1">
        <f t="array" ref="AQ16" xml:space="preserve"> COLUMN() - COLUMN($C:$C)</f>
        <v>40</v>
      </c>
      <c r="AR16" s="88" cm="1">
        <f t="array" ref="AR16" xml:space="preserve"> COLUMN() - COLUMN($C:$C)</f>
        <v>41</v>
      </c>
      <c r="AS16" s="88" cm="1">
        <f t="array" ref="AS16" xml:space="preserve"> COLUMN() - COLUMN($C:$C)</f>
        <v>42</v>
      </c>
      <c r="AT16" s="88" cm="1">
        <f t="array" ref="AT16" xml:space="preserve"> COLUMN() - COLUMN($C:$C)</f>
        <v>43</v>
      </c>
      <c r="AU16" s="88" cm="1">
        <f t="array" ref="AU16" xml:space="preserve"> COLUMN() - COLUMN($C:$C)</f>
        <v>44</v>
      </c>
      <c r="AV16" s="88" cm="1">
        <f t="array" ref="AV16" xml:space="preserve"> COLUMN() - COLUMN($C:$C)</f>
        <v>45</v>
      </c>
      <c r="AW16" s="89" cm="1">
        <f t="array" ref="AW16" xml:space="preserve"> COLUMN() - COLUMN($C:$C)</f>
        <v>46</v>
      </c>
      <c r="AX16" s="89" cm="1">
        <f t="array" ref="AX16" xml:space="preserve"> COLUMN() - COLUMN($C:$C)</f>
        <v>47</v>
      </c>
      <c r="AY16" s="89" cm="1">
        <f t="array" ref="AY16" xml:space="preserve"> COLUMN() - COLUMN($C:$C)</f>
        <v>48</v>
      </c>
      <c r="AZ16" s="89" cm="1">
        <f t="array" ref="AZ16" xml:space="preserve"> COLUMN() - COLUMN($C:$C)</f>
        <v>49</v>
      </c>
      <c r="BA16" s="89" cm="1">
        <f t="array" ref="BA16" xml:space="preserve"> COLUMN() - COLUMN($C:$C)</f>
        <v>50</v>
      </c>
      <c r="BB16" s="89" cm="1">
        <f t="array" ref="BB16" xml:space="preserve"> COLUMN() - COLUMN($C:$C)</f>
        <v>51</v>
      </c>
      <c r="BC16" s="21"/>
      <c r="BD16" s="21"/>
      <c r="BE16" s="21"/>
      <c r="BF16" s="21"/>
      <c r="BG16" s="21"/>
      <c r="BJ16" s="284">
        <f t="shared" si="0"/>
        <v>13</v>
      </c>
      <c r="BK16" s="285" t="s">
        <v>229</v>
      </c>
      <c r="BL16" s="286" t="s">
        <v>79</v>
      </c>
      <c r="BM16" s="287" t="s">
        <v>79</v>
      </c>
      <c r="BN16" s="288" t="s">
        <v>171</v>
      </c>
      <c r="BO16" s="289" t="s">
        <v>171</v>
      </c>
      <c r="BP16" s="289"/>
      <c r="BR16" s="290" t="str">
        <f t="shared" si="1"/>
        <v>"y": { commit: "ㄗ" }</v>
      </c>
      <c r="BT16" s="104">
        <f t="shared" si="2"/>
        <v>13</v>
      </c>
      <c r="BU16" s="291" t="str">
        <f t="shared" si="3"/>
        <v>- xform/z/y/</v>
      </c>
      <c r="BW16" s="291" t="str">
        <f t="shared" si="4"/>
        <v>- xform/y/ㄗ/</v>
      </c>
    </row>
    <row r="17" spans="1:75" s="90" customFormat="1" ht="45" customHeight="1">
      <c r="A17" s="91"/>
      <c r="B17" s="101" t="s">
        <v>270</v>
      </c>
      <c r="C17" s="102"/>
      <c r="D17" s="303" cm="1">
        <f t="array" aca="1" ref="D17" ca="1">INDIRECT(ADDRESS(ROW($BK$4)+D$16-1, COLUMN($BK$4)))</f>
        <v>1</v>
      </c>
      <c r="E17" s="303" t="str" cm="1">
        <f t="array" aca="1" ref="E17" ca="1">INDIRECT(ADDRESS(ROW($BK$4)+E$16-1, COLUMN($BK$4)))</f>
        <v>!</v>
      </c>
      <c r="F17" s="303" t="str" cm="1">
        <f t="array" aca="1" ref="F17" ca="1">INDIRECT(ADDRESS(ROW($BK$4)+F$16-1, COLUMN($BK$4)))</f>
        <v>q</v>
      </c>
      <c r="G17" s="303" t="str" cm="1">
        <f t="array" aca="1" ref="G17" ca="1">INDIRECT(ADDRESS(ROW($BK$4)+G$16-1, COLUMN($BK$4)))</f>
        <v>a</v>
      </c>
      <c r="H17" s="303" cm="1">
        <f t="array" aca="1" ref="H17" ca="1">INDIRECT(ADDRESS(ROW($BK$4)+H$16-1, COLUMN($BK$4)))</f>
        <v>2</v>
      </c>
      <c r="I17" s="303" t="str" cm="1">
        <f t="array" aca="1" ref="I17" ca="1">INDIRECT(ADDRESS(ROW($BK$4)+I$16-1, COLUMN($BK$4)))</f>
        <v>w</v>
      </c>
      <c r="J17" s="303" t="str" cm="1">
        <f t="array" aca="1" ref="J17" ca="1">INDIRECT(ADDRESS(ROW($BK$4)+J$16-1, COLUMN($BK$4)))</f>
        <v>s</v>
      </c>
      <c r="K17" s="303" t="str" cm="1">
        <f t="array" aca="1" ref="K17" ca="1">INDIRECT(ADDRESS(ROW($BK$4)+K$16-1, COLUMN($BK$4)))</f>
        <v>x</v>
      </c>
      <c r="L17" s="303" t="str" cm="1">
        <f t="array" aca="1" ref="L17" ca="1">INDIRECT(ADDRESS(ROW($BK$4)+L$16-1, COLUMN($BK$4)))</f>
        <v>e</v>
      </c>
      <c r="M17" s="303" t="str" cm="1">
        <f t="array" aca="1" ref="M17" ca="1">INDIRECT(ADDRESS(ROW($BK$4)+M$16-1, COLUMN($BK$4)))</f>
        <v>E</v>
      </c>
      <c r="N17" s="303" t="str" cm="1">
        <f t="array" aca="1" ref="N17" ca="1">INDIRECT(ADDRESS(ROW($BK$4)+N$16-1, COLUMN($BK$4)))</f>
        <v>d</v>
      </c>
      <c r="O17" s="303" t="str" cm="1">
        <f t="array" aca="1" ref="O17" ca="1">INDIRECT(ADDRESS(ROW($BK$4)+O$16-1, COLUMN($BK$4)))</f>
        <v>?</v>
      </c>
      <c r="P17" s="303" t="str" cm="1">
        <f t="array" aca="1" ref="P17" ca="1">INDIRECT(ADDRESS(ROW($BK$4)+P$16-1, COLUMN($BK$4)))</f>
        <v>y</v>
      </c>
      <c r="Q17" s="303" t="str" cm="1">
        <f t="array" aca="1" ref="Q17" ca="1">INDIRECT(ADDRESS(ROW($BK$4)+Q$16-1, COLUMN($BK$4)))</f>
        <v>h</v>
      </c>
      <c r="R17" s="303" t="str" cm="1">
        <f t="array" aca="1" ref="R17" ca="1">INDIRECT(ADDRESS(ROW($BK$4)+R$16-1, COLUMN($BK$4)))</f>
        <v>n</v>
      </c>
      <c r="S17" s="303" t="str" cm="1">
        <f t="array" aca="1" ref="S17" ca="1">INDIRECT(ADDRESS(ROW($BK$4)+S$16-1, COLUMN($BK$4)))</f>
        <v>b</v>
      </c>
      <c r="T17" s="303" t="str" cm="1">
        <f t="array" aca="1" ref="T17" ca="1">INDIRECT(ADDRESS(ROW($BK$4)+T$16-1, COLUMN($BK$4)))</f>
        <v>Y</v>
      </c>
      <c r="U17" s="303" t="str" cm="1">
        <f t="array" aca="1" ref="U17" ca="1">INDIRECT(ADDRESS(ROW($BK$4)+U$16-1, COLUMN($BK$4)))</f>
        <v>H</v>
      </c>
      <c r="V17" s="303" t="str" cm="1">
        <f t="array" aca="1" ref="V17" ca="1">INDIRECT(ADDRESS(ROW($BK$4)+V$16-1, COLUMN($BK$4)))</f>
        <v>N</v>
      </c>
      <c r="W17" s="303" t="str" cm="1">
        <f t="array" aca="1" ref="W17" ca="1">INDIRECT(ADDRESS(ROW($BK$4)+W$16-1, COLUMN($BK$4)))</f>
        <v>c</v>
      </c>
      <c r="X17" s="303" t="str" cm="1">
        <f t="array" aca="1" ref="X17" ca="1">INDIRECT(ADDRESS(ROW($BK$4)+X$16-1, COLUMN($BK$4)))</f>
        <v>u</v>
      </c>
      <c r="Y17" s="303" t="str" cm="1">
        <f t="array" aca="1" ref="Y17" ca="1">INDIRECT(ADDRESS(ROW($BK$4)+Y$16-1, COLUMN($BK$4)))</f>
        <v>U</v>
      </c>
      <c r="Z17" s="303" t="str" cm="1">
        <f t="array" aca="1" ref="Z17" ca="1">INDIRECT(ADDRESS(ROW($BK$4)+Z$16-1, COLUMN($BK$4)))</f>
        <v>j</v>
      </c>
      <c r="AA17" s="303" t="str" cm="1">
        <f t="array" aca="1" ref="AA17" ca="1">INDIRECT(ADDRESS(ROW($BK$4)+AA$16-1, COLUMN($BK$4)))</f>
        <v>J</v>
      </c>
      <c r="AB17" s="303" cm="1">
        <f t="array" aca="1" ref="AB17" ca="1">INDIRECT(ADDRESS(ROW($BK$4)+AB$16-1, COLUMN($BK$4)))</f>
        <v>8</v>
      </c>
      <c r="AC17" s="303" t="str" cm="1">
        <f t="array" aca="1" ref="AC17" ca="1">INDIRECT(ADDRESS(ROW($BK$4)+AC$16-1, COLUMN($BK$4)))</f>
        <v>*</v>
      </c>
      <c r="AD17" s="303" t="str" cm="1">
        <f t="array" aca="1" ref="AD17" ca="1">INDIRECT(ADDRESS(ROW($BK$4)+AD$16-1, COLUMN($BK$4)))</f>
        <v>,</v>
      </c>
      <c r="AE17" s="303" t="str" cm="1">
        <f t="array" aca="1" ref="AE17" ca="1">INDIRECT(ADDRESS(ROW($BK$4)+AE$16-1, COLUMN($BK$4)))</f>
        <v>&lt;</v>
      </c>
      <c r="AF17" s="303" t="str" cm="1">
        <f t="array" aca="1" ref="AF17" ca="1">INDIRECT(ADDRESS(ROW($BK$4)+AF$16-1, COLUMN($BK$4)))</f>
        <v>i</v>
      </c>
      <c r="AG17" s="303" t="str" cm="1">
        <f t="array" aca="1" ref="AG17" ca="1">INDIRECT(ADDRESS(ROW($BK$4)+AG$16-1, COLUMN($BK$4)))</f>
        <v>I</v>
      </c>
      <c r="AH17" s="303" t="str" cm="1">
        <f t="array" aca="1" ref="AH17" ca="1">INDIRECT(ADDRESS(ROW($BK$4)+AH$16-1, COLUMN($BK$4)))</f>
        <v>k</v>
      </c>
      <c r="AI17" s="303" cm="1">
        <f t="array" aca="1" ref="AI17" ca="1">INDIRECT(ADDRESS(ROW($BK$4)+AI$16-1, COLUMN($BK$4)))</f>
        <v>0</v>
      </c>
      <c r="AJ17" s="303" cm="1">
        <f t="array" aca="1" ref="AJ17" ca="1">INDIRECT(ADDRESS(ROW($BK$4)+AJ$16-1, COLUMN($BK$4)))</f>
        <v>9</v>
      </c>
      <c r="AK17" s="303" t="str" cm="1">
        <f t="array" aca="1" ref="AK17" ca="1">INDIRECT(ADDRESS(ROW($BK$4)+AK$16-1, COLUMN($BK$4)))</f>
        <v>(</v>
      </c>
      <c r="AL17" s="303" t="str" cm="1">
        <f t="array" aca="1" ref="AL17" ca="1">INDIRECT(ADDRESS(ROW($BK$4)+AL$16-1, COLUMN($BK$4)))</f>
        <v>l</v>
      </c>
      <c r="AM17" s="303" t="str" cm="1">
        <f t="array" aca="1" ref="AM17" ca="1">INDIRECT(ADDRESS(ROW($BK$4)+AM$16-1, COLUMN($BK$4)))</f>
        <v>L</v>
      </c>
      <c r="AN17" s="303" t="str" cm="1">
        <f t="array" aca="1" ref="AN17" ca="1">INDIRECT(ADDRESS(ROW($BK$4)+AN$16-1, COLUMN($BK$4)))</f>
        <v>O</v>
      </c>
      <c r="AO17" s="303" t="str" cm="1">
        <f t="array" aca="1" ref="AO17" ca="1">INDIRECT(ADDRESS(ROW($BK$4)+AO$16-1, COLUMN($BK$4)))</f>
        <v>A</v>
      </c>
      <c r="AP17" s="303" t="str" cm="1">
        <f t="array" aca="1" ref="AP17" ca="1">INDIRECT(ADDRESS(ROW($BK$4)+AP$16-1, COLUMN($BK$4)))</f>
        <v>:</v>
      </c>
      <c r="AQ17" s="303" t="str" cm="1">
        <f t="array" aca="1" ref="AQ17" ca="1">INDIRECT(ADDRESS(ROW($BK$4)+AQ$16-1, COLUMN($BK$4)))</f>
        <v>;</v>
      </c>
      <c r="AR17" s="303" t="str" cm="1">
        <f t="array" aca="1" ref="AR17" ca="1">INDIRECT(ADDRESS(ROW($BK$4)+AR$16-1, COLUMN($BK$4)))</f>
        <v>o</v>
      </c>
      <c r="AS17" s="303" t="str" cm="1">
        <f t="array" aca="1" ref="AS17" ca="1">INDIRECT(ADDRESS(ROW($BK$4)+AS$16-1, COLUMN($BK$4)))</f>
        <v>/</v>
      </c>
      <c r="AT17" s="303" t="str" cm="1">
        <f t="array" aca="1" ref="AT17" ca="1">INDIRECT(ADDRESS(ROW($BK$4)+AT$16-1, COLUMN($BK$4)))</f>
        <v>m</v>
      </c>
      <c r="AU17" s="303" t="str" cm="1">
        <f t="array" aca="1" ref="AU17" ca="1">INDIRECT(ADDRESS(ROW($BK$4)+AU$16-1, COLUMN($BK$4)))</f>
        <v>p</v>
      </c>
      <c r="AV17" s="303" t="str" cm="1">
        <f t="array" aca="1" ref="AV17" ca="1">INDIRECT(ADDRESS(ROW($BK$4)+AV$16-1, COLUMN($BK$4)))</f>
        <v>-</v>
      </c>
      <c r="AW17" s="303" t="str" cm="1">
        <f t="array" aca="1" ref="AW17" ca="1">INDIRECT(ADDRESS(ROW($BK$4)+AW$16-1, COLUMN($BK$4)))</f>
        <v xml:space="preserve"> </v>
      </c>
      <c r="AX17" s="303" cm="1">
        <f t="array" aca="1" ref="AX17" ca="1">INDIRECT(ADDRESS(ROW($BK$4)+AX$16-1, COLUMN($BK$4)))</f>
        <v>4</v>
      </c>
      <c r="AY17" s="303" cm="1">
        <f t="array" aca="1" ref="AY17" ca="1">INDIRECT(ADDRESS(ROW($BK$4)+AY$16-1, COLUMN($BK$4)))</f>
        <v>3</v>
      </c>
      <c r="AZ17" s="303" cm="1">
        <f t="array" aca="1" ref="AZ17" ca="1">INDIRECT(ADDRESS(ROW($BK$4)+AZ$16-1, COLUMN($BK$4)))</f>
        <v>6</v>
      </c>
      <c r="BA17" s="303" cm="1">
        <f t="array" aca="1" ref="BA17" ca="1">INDIRECT(ADDRESS(ROW($BK$4)+BA$16-1, COLUMN($BK$4)))</f>
        <v>5</v>
      </c>
      <c r="BB17" s="303" cm="1">
        <f t="array" aca="1" ref="BB17" ca="1">INDIRECT(ADDRESS(ROW($BK$4)+BB$16-1, COLUMN($BK$4)))</f>
        <v>7</v>
      </c>
      <c r="BC17" s="21"/>
      <c r="BD17" s="21"/>
      <c r="BE17" s="21"/>
      <c r="BF17" s="21"/>
      <c r="BG17" s="21"/>
      <c r="BJ17" s="284">
        <f t="shared" si="0"/>
        <v>14</v>
      </c>
      <c r="BK17" s="285" t="s">
        <v>214</v>
      </c>
      <c r="BL17" s="286" t="s">
        <v>80</v>
      </c>
      <c r="BM17" s="287" t="s">
        <v>80</v>
      </c>
      <c r="BN17" s="288" t="s">
        <v>191</v>
      </c>
      <c r="BO17" s="289" t="s">
        <v>191</v>
      </c>
      <c r="BP17" s="289"/>
      <c r="BR17" s="290" t="str">
        <f t="shared" si="1"/>
        <v>"h": { commit: "ㄘ" }</v>
      </c>
      <c r="BT17" s="104">
        <f t="shared" si="2"/>
        <v>14</v>
      </c>
      <c r="BU17" s="291" t="str">
        <f t="shared" si="3"/>
        <v>- xform/c/h/</v>
      </c>
      <c r="BW17" s="291" t="str">
        <f t="shared" si="4"/>
        <v>- xform/h/ㄘ/</v>
      </c>
    </row>
    <row r="18" spans="1:75" s="90" customFormat="1" ht="45" customHeight="1">
      <c r="A18" s="91"/>
      <c r="B18" s="304" t="s">
        <v>60</v>
      </c>
      <c r="C18" s="305"/>
      <c r="D18" s="306" t="str" cm="1">
        <f t="array" aca="1" ref="D18" ca="1" xml:space="preserve"> INDEX($BL$4:$BL$54, MATCH(TRUE, EXACT(D$17, $BK$4:$BK$54), 0))</f>
        <v>ㄅ</v>
      </c>
      <c r="E18" s="306" t="str" cm="1">
        <f t="array" aca="1" ref="E18" ca="1" xml:space="preserve"> INDEX($BL$4:$BL$54, MATCH(TRUE, EXACT(E$17, $BK$4:$BK$54), 0))</f>
        <v>ㄅㄏ</v>
      </c>
      <c r="F18" s="306" t="str" cm="1">
        <f t="array" aca="1" ref="F18" ca="1" xml:space="preserve"> INDEX($BL$4:$BL$54, MATCH(TRUE, EXACT(F$17, $BK$4:$BK$54), 0))</f>
        <v>ㄆ</v>
      </c>
      <c r="G18" s="306" t="str" cm="1">
        <f t="array" aca="1" ref="G18" ca="1" xml:space="preserve"> INDEX($BL$4:$BL$54, MATCH(TRUE, EXACT(G$17, $BK$4:$BK$54), 0))</f>
        <v>ㄇ</v>
      </c>
      <c r="H18" s="306" t="str" cm="1">
        <f t="array" aca="1" ref="H18" ca="1" xml:space="preserve"> INDEX($BL$4:$BL$54, MATCH(TRUE, EXACT(H$17, $BK$4:$BK$54), 0))</f>
        <v>ㄉ</v>
      </c>
      <c r="I18" s="306" t="str" cm="1">
        <f t="array" aca="1" ref="I18" ca="1" xml:space="preserve"> INDEX($BL$4:$BL$54, MATCH(TRUE, EXACT(I$17, $BK$4:$BK$54), 0))</f>
        <v>ㄊ</v>
      </c>
      <c r="J18" s="306" t="str" cm="1">
        <f t="array" aca="1" ref="J18" ca="1" xml:space="preserve"> INDEX($BL$4:$BL$54, MATCH(TRUE, EXACT(J$17, $BK$4:$BK$54), 0))</f>
        <v>ㄋ</v>
      </c>
      <c r="K18" s="306" t="str" cm="1">
        <f t="array" aca="1" ref="K18" ca="1" xml:space="preserve"> INDEX($BL$4:$BL$54, MATCH(TRUE, EXACT(K$17, $BK$4:$BK$54), 0))</f>
        <v>ㄌ</v>
      </c>
      <c r="L18" s="306" t="str" cm="1">
        <f t="array" aca="1" ref="L18" ca="1" xml:space="preserve"> INDEX($BL$4:$BL$54, MATCH(TRUE, EXACT(L$17, $BK$4:$BK$54), 0))</f>
        <v>ㄍ</v>
      </c>
      <c r="M18" s="306" t="str" cm="1">
        <f t="array" aca="1" ref="M18" ca="1" xml:space="preserve"> INDEX($BL$4:$BL$54, MATCH(TRUE, EXACT(M$17, $BK$4:$BK$54), 0))</f>
        <v>ㄍㄏ</v>
      </c>
      <c r="N18" s="306" t="str" cm="1">
        <f t="array" aca="1" ref="N18" ca="1" xml:space="preserve"> INDEX($BL$4:$BL$54, MATCH(TRUE, EXACT(N$17, $BK$4:$BK$54), 0))</f>
        <v>ㄎ</v>
      </c>
      <c r="O18" s="306" t="str" cm="1">
        <f t="array" aca="1" ref="O18" ca="1" xml:space="preserve"> INDEX($BL$4:$BL$54, MATCH(TRUE, EXACT(O$17, $BK$4:$BK$54), 0))</f>
        <v>ㄥ</v>
      </c>
      <c r="P18" s="306" t="str" cm="1">
        <f t="array" aca="1" ref="P18" ca="1" xml:space="preserve"> INDEX($BL$4:$BL$54, MATCH(TRUE, EXACT(P$17, $BK$4:$BK$54), 0))</f>
        <v>ㄗ</v>
      </c>
      <c r="Q18" s="306" t="str" cm="1">
        <f t="array" aca="1" ref="Q18" ca="1" xml:space="preserve"> INDEX($BL$4:$BL$54, MATCH(TRUE, EXACT(Q$17, $BK$4:$BK$54), 0))</f>
        <v>ㄘ</v>
      </c>
      <c r="R18" s="306" t="str" cm="1">
        <f t="array" aca="1" ref="R18" ca="1" xml:space="preserve"> INDEX($BL$4:$BL$54, MATCH(TRUE, EXACT(R$17, $BK$4:$BK$54), 0))</f>
        <v>ㄙ</v>
      </c>
      <c r="S18" s="306" t="str" cm="1">
        <f t="array" aca="1" ref="S18" ca="1" xml:space="preserve"> INDEX($BL$4:$BL$54, MATCH(TRUE, EXACT(S$17, $BK$4:$BK$54), 0))</f>
        <v>ㄖ</v>
      </c>
      <c r="T18" s="306" t="str" cm="1">
        <f t="array" aca="1" ref="T18" ca="1" xml:space="preserve"> INDEX($BL$4:$BL$54, MATCH(TRUE, EXACT(T$17, $BK$4:$BK$54), 0))</f>
        <v>ㄐ</v>
      </c>
      <c r="U18" s="306" t="str" cm="1">
        <f t="array" aca="1" ref="U18" ca="1" xml:space="preserve"> INDEX($BL$4:$BL$54, MATCH(TRUE, EXACT(U$17, $BK$4:$BK$54), 0))</f>
        <v>ㄑ</v>
      </c>
      <c r="V18" s="306" t="str" cm="1">
        <f t="array" aca="1" ref="V18" ca="1" xml:space="preserve"> INDEX($BL$4:$BL$54, MATCH(TRUE, EXACT(V$17, $BK$4:$BK$54), 0))</f>
        <v>ㄒ</v>
      </c>
      <c r="W18" s="306" t="str" cm="1">
        <f t="array" aca="1" ref="W18" ca="1" xml:space="preserve"> INDEX($BL$4:$BL$54, MATCH(TRUE, EXACT(W$17, $BK$4:$BK$54), 0))</f>
        <v>ㄏ</v>
      </c>
      <c r="X18" s="306" t="str" cm="1">
        <f t="array" aca="1" ref="X18" ca="1" xml:space="preserve"> INDEX($BL$4:$BL$54, MATCH(TRUE, EXACT(X$17, $BK$4:$BK$54), 0))</f>
        <v>ㄧ</v>
      </c>
      <c r="Y18" s="306" t="str" cm="1">
        <f t="array" aca="1" ref="Y18" ca="1" xml:space="preserve"> INDEX($BL$4:$BL$54, MATCH(TRUE, EXACT(Y$17, $BK$4:$BK$54), 0))</f>
        <v>ㄥㄧ</v>
      </c>
      <c r="Z18" s="306" t="str" cm="1">
        <f t="array" aca="1" ref="Z18" ca="1" xml:space="preserve"> INDEX($BL$4:$BL$54, MATCH(TRUE, EXACT(Z$17, $BK$4:$BK$54), 0))</f>
        <v>ㄨ</v>
      </c>
      <c r="AA18" s="306" t="str" cm="1">
        <f t="array" aca="1" ref="AA18" ca="1" xml:space="preserve"> INDEX($BL$4:$BL$54, MATCH(TRUE, EXACT(AA$17, $BK$4:$BK$54), 0))</f>
        <v>ㄥㄨ</v>
      </c>
      <c r="AB18" s="306" t="str" cm="1">
        <f t="array" aca="1" ref="AB18" ca="1" xml:space="preserve"> INDEX($BL$4:$BL$54, MATCH(TRUE, EXACT(AB$17, $BK$4:$BK$54), 0))</f>
        <v>ㄚ</v>
      </c>
      <c r="AC18" s="306" t="str" cm="1">
        <f t="array" aca="1" ref="AC18" ca="1" xml:space="preserve"> INDEX($BL$4:$BL$54, MATCH(TRUE, EXACT(AC$17, $BK$4:$BK$54), 0))</f>
        <v>ㄥㄚ</v>
      </c>
      <c r="AD18" s="306" t="str" cm="1">
        <f t="array" aca="1" ref="AD18" ca="1" xml:space="preserve"> INDEX($BL$4:$BL$54, MATCH(TRUE, EXACT(AD$17, $BK$4:$BK$54), 0))</f>
        <v>ㄝ</v>
      </c>
      <c r="AE18" s="306" t="str" cm="1">
        <f t="array" aca="1" ref="AE18" ca="1" xml:space="preserve"> INDEX($BL$4:$BL$54, MATCH(TRUE, EXACT(AE$17, $BK$4:$BK$54), 0))</f>
        <v>ㄥㄝ</v>
      </c>
      <c r="AF18" s="306" t="str" cm="1">
        <f t="array" aca="1" ref="AF18" ca="1" xml:space="preserve"> INDEX($BL$4:$BL$54, MATCH(TRUE, EXACT(AF$17, $BK$4:$BK$54), 0))</f>
        <v>ㄛ</v>
      </c>
      <c r="AG18" s="306" t="str" cm="1">
        <f t="array" aca="1" ref="AG18" ca="1" xml:space="preserve"> INDEX($BL$4:$BL$54, MATCH(TRUE, EXACT(AG$17, $BK$4:$BK$54), 0))</f>
        <v>ㄥㆦ</v>
      </c>
      <c r="AH18" s="306" t="str" cm="1">
        <f t="array" aca="1" ref="AH18" ca="1" xml:space="preserve"> INDEX($BL$4:$BL$54, MATCH(TRUE, EXACT(AH$17, $BK$4:$BK$54), 0))</f>
        <v>ㄜ</v>
      </c>
      <c r="AI18" s="306" t="str" cm="1">
        <f t="array" aca="1" ref="AI18" ca="1" xml:space="preserve"> INDEX($BL$4:$BL$54, MATCH(TRUE, EXACT(AI$17, $BK$4:$BK$54), 0))</f>
        <v>ㄢ</v>
      </c>
      <c r="AJ18" s="306" t="str" cm="1">
        <f t="array" aca="1" ref="AJ18" ca="1" xml:space="preserve"> INDEX($BL$4:$BL$54, MATCH(TRUE, EXACT(AJ$17, $BK$4:$BK$54), 0))</f>
        <v>ㄞ</v>
      </c>
      <c r="AK18" s="306" t="str" cm="1">
        <f t="array" aca="1" ref="AK18" ca="1" xml:space="preserve"> INDEX($BL$4:$BL$54, MATCH(TRUE, EXACT(AK$17, $BK$4:$BK$54), 0))</f>
        <v>ㄥㄞ</v>
      </c>
      <c r="AL18" s="306" t="str" cm="1">
        <f t="array" aca="1" ref="AL18" ca="1" xml:space="preserve"> INDEX($BL$4:$BL$54, MATCH(TRUE, EXACT(AL$17, $BK$4:$BK$54), 0))</f>
        <v>ㄠ</v>
      </c>
      <c r="AM18" s="306" t="str" cm="1">
        <f t="array" aca="1" ref="AM18" ca="1" xml:space="preserve"> INDEX($BL$4:$BL$54, MATCH(TRUE, EXACT(AM$17, $BK$4:$BK$54), 0))</f>
        <v>ㄥㄠ</v>
      </c>
      <c r="AN18" s="306" t="str" cm="1">
        <f t="array" aca="1" ref="AN18" ca="1" xml:space="preserve"> INDEX($BL$4:$BL$54, MATCH(TRUE, EXACT(AN$17, $BK$4:$BK$54), 0))</f>
        <v>ㄛㄇ</v>
      </c>
      <c r="AO18" s="306" t="str" cm="1">
        <f t="array" aca="1" ref="AO18" ca="1" xml:space="preserve"> INDEX($BL$4:$BL$54, MATCH(TRUE, EXACT(AO$17, $BK$4:$BK$54), 0))</f>
        <v>ㄚㄇ</v>
      </c>
      <c r="AP18" s="306" t="str" cm="1">
        <f t="array" aca="1" ref="AP18" ca="1" xml:space="preserve"> INDEX($BL$4:$BL$54, MATCH(TRUE, EXACT(AP$17, $BK$4:$BK$54), 0))</f>
        <v>ㄛㄥ</v>
      </c>
      <c r="AQ18" s="306" t="str" cm="1">
        <f t="array" aca="1" ref="AQ18" ca="1" xml:space="preserve"> INDEX($BL$4:$BL$54, MATCH(TRUE, EXACT(AQ$17, $BK$4:$BK$54), 0))</f>
        <v>ㄤ</v>
      </c>
      <c r="AR18" s="306" t="str" cm="1">
        <f t="array" aca="1" ref="AR18" ca="1" xml:space="preserve"> INDEX($BL$4:$BL$54, MATCH(TRUE, EXACT(AR$17, $BK$4:$BK$54), 0))</f>
        <v>ㄦ</v>
      </c>
      <c r="AS18" s="306" t="str" cm="1">
        <f t="array" aca="1" ref="AS18" ca="1" xml:space="preserve"> INDEX($BL$4:$BL$54, MATCH(TRUE, EXACT(AS$17, $BK$4:$BK$54), 0))</f>
        <v>ㄥ</v>
      </c>
      <c r="AT18" s="306" t="str" cm="1">
        <f t="array" aca="1" ref="AT18" ca="1" xml:space="preserve"> INDEX($BL$4:$BL$54, MATCH(TRUE, EXACT(AT$17, $BK$4:$BK$54), 0))</f>
        <v>ㄇ</v>
      </c>
      <c r="AU18" s="306" t="str" cm="1">
        <f t="array" aca="1" ref="AU18" ca="1" xml:space="preserve"> INDEX($BL$4:$BL$54, MATCH(TRUE, EXACT(AU$17, $BK$4:$BK$54), 0))</f>
        <v>ㄣ</v>
      </c>
      <c r="AV18" s="306" t="str" cm="1">
        <f t="array" aca="1" ref="AV18" ca="1" xml:space="preserve"> INDEX($BL$4:$BL$54, MATCH(TRUE, EXACT(AV$17, $BK$4:$BK$54), 0))</f>
        <v>鼻</v>
      </c>
      <c r="AW18" s="306" t="str" cm="1">
        <f t="array" aca="1" ref="AW18" ca="1" xml:space="preserve"> INDEX($BL$4:$BL$54, MATCH(TRUE, EXACT(AW$17, $BK$4:$BK$54), 0))</f>
        <v>ˉ</v>
      </c>
      <c r="AX18" s="306" t="str" cm="1">
        <f t="array" aca="1" ref="AX18" ca="1" xml:space="preserve"> INDEX($BL$4:$BL$54, MATCH(TRUE, EXACT(AX$17, $BK$4:$BK$54), 0))</f>
        <v>ˋ</v>
      </c>
      <c r="AY18" s="306" t="str" cm="1">
        <f t="array" aca="1" ref="AY18" ca="1" xml:space="preserve"> INDEX($BL$4:$BL$54, MATCH(TRUE, EXACT(AY$17, $BK$4:$BK$54), 0))</f>
        <v>'</v>
      </c>
      <c r="AZ18" s="306" t="str" cm="1">
        <f t="array" aca="1" ref="AZ18" ca="1" xml:space="preserve"> INDEX($BL$4:$BL$54, MATCH(TRUE, EXACT(AZ$17, $BK$4:$BK$54), 0))</f>
        <v>ˇ</v>
      </c>
      <c r="BA18" s="306" t="str" cm="1">
        <f t="array" aca="1" ref="BA18" ca="1" xml:space="preserve"> INDEX($BL$4:$BL$54, MATCH(TRUE, EXACT(BA$17, $BK$4:$BK$54), 0))</f>
        <v>"</v>
      </c>
      <c r="BB18" s="306" t="str" cm="1">
        <f t="array" aca="1" ref="BB18" ca="1" xml:space="preserve"> INDEX($BL$4:$BL$54, MATCH(TRUE, EXACT(BB$17, $BK$4:$BK$54), 0))</f>
        <v>ˊ</v>
      </c>
      <c r="BC18" s="21"/>
      <c r="BD18" s="21"/>
      <c r="BE18" s="21"/>
      <c r="BF18" s="21"/>
      <c r="BG18" s="21"/>
      <c r="BJ18" s="284">
        <f t="shared" si="0"/>
        <v>15</v>
      </c>
      <c r="BK18" s="285" t="s">
        <v>206</v>
      </c>
      <c r="BL18" s="286" t="s">
        <v>81</v>
      </c>
      <c r="BM18" s="287" t="s">
        <v>81</v>
      </c>
      <c r="BN18" s="288" t="s">
        <v>205</v>
      </c>
      <c r="BO18" s="289" t="s">
        <v>205</v>
      </c>
      <c r="BP18" s="289"/>
      <c r="BR18" s="290" t="str">
        <f t="shared" si="1"/>
        <v>"n": { commit: "ㄙ" }</v>
      </c>
      <c r="BT18" s="104">
        <f t="shared" si="2"/>
        <v>15</v>
      </c>
      <c r="BU18" s="291" t="str">
        <f t="shared" si="3"/>
        <v>- xform/s/n/</v>
      </c>
      <c r="BW18" s="291" t="str">
        <f t="shared" si="4"/>
        <v>- xform/n/ㄙ/</v>
      </c>
    </row>
    <row r="19" spans="1:75" s="90" customFormat="1" ht="45" customHeight="1">
      <c r="A19" s="91"/>
      <c r="B19" s="307" t="s">
        <v>272</v>
      </c>
      <c r="C19" s="308"/>
      <c r="D19" s="309" t="str" cm="1">
        <f t="array" aca="1" ref="D19" ca="1" xml:space="preserve"> INDEX($BM$4:$BM$54, MATCH(TRUE, EXACT(D$17, $BK$4:$BK$54), 0))</f>
        <v>ㄅ</v>
      </c>
      <c r="E19" s="309" t="str" cm="1">
        <f t="array" aca="1" ref="E19" ca="1" xml:space="preserve"> INDEX($BM$4:$BM$54, MATCH(TRUE, EXACT(E$17, $BK$4:$BK$54), 0))</f>
        <v>ㆠ</v>
      </c>
      <c r="F19" s="309" t="str" cm="1">
        <f t="array" aca="1" ref="F19" ca="1" xml:space="preserve"> INDEX($BM$4:$BM$54, MATCH(TRUE, EXACT(F$17, $BK$4:$BK$54), 0))</f>
        <v>ㄆ</v>
      </c>
      <c r="G19" s="309" t="str" cm="1">
        <f t="array" aca="1" ref="G19" ca="1" xml:space="preserve"> INDEX($BM$4:$BM$54, MATCH(TRUE, EXACT(G$17, $BK$4:$BK$54), 0))</f>
        <v>ㄇ</v>
      </c>
      <c r="H19" s="309" t="str" cm="1">
        <f t="array" aca="1" ref="H19" ca="1" xml:space="preserve"> INDEX($BM$4:$BM$54, MATCH(TRUE, EXACT(H$17, $BK$4:$BK$54), 0))</f>
        <v>ㄉ</v>
      </c>
      <c r="I19" s="309" t="str" cm="1">
        <f t="array" aca="1" ref="I19" ca="1" xml:space="preserve"> INDEX($BM$4:$BM$54, MATCH(TRUE, EXACT(I$17, $BK$4:$BK$54), 0))</f>
        <v>ㄊ</v>
      </c>
      <c r="J19" s="309" t="str" cm="1">
        <f t="array" aca="1" ref="J19" ca="1" xml:space="preserve"> INDEX($BM$4:$BM$54, MATCH(TRUE, EXACT(J$17, $BK$4:$BK$54), 0))</f>
        <v>ㄋ</v>
      </c>
      <c r="K19" s="309" t="str" cm="1">
        <f t="array" aca="1" ref="K19" ca="1" xml:space="preserve"> INDEX($BM$4:$BM$54, MATCH(TRUE, EXACT(K$17, $BK$4:$BK$54), 0))</f>
        <v>ㄌ</v>
      </c>
      <c r="L19" s="309" t="str" cm="1">
        <f t="array" aca="1" ref="L19" ca="1" xml:space="preserve"> INDEX($BM$4:$BM$54, MATCH(TRUE, EXACT(L$17, $BK$4:$BK$54), 0))</f>
        <v>ㄍ</v>
      </c>
      <c r="M19" s="309" t="str" cm="1">
        <f t="array" aca="1" ref="M19" ca="1" xml:space="preserve"> INDEX($BM$4:$BM$54, MATCH(TRUE, EXACT(M$17, $BK$4:$BK$54), 0))</f>
        <v>ㆣ</v>
      </c>
      <c r="N19" s="309" t="str" cm="1">
        <f t="array" aca="1" ref="N19" ca="1" xml:space="preserve"> INDEX($BM$4:$BM$54, MATCH(TRUE, EXACT(N$17, $BK$4:$BK$54), 0))</f>
        <v>ㄎ</v>
      </c>
      <c r="O19" s="309" t="str" cm="1">
        <f t="array" aca="1" ref="O19" ca="1" xml:space="preserve"> INDEX($BM$4:$BM$54, MATCH(TRUE, EXACT(O$17, $BK$4:$BK$54), 0))</f>
        <v>ㄫ</v>
      </c>
      <c r="P19" s="309" t="str" cm="1">
        <f t="array" aca="1" ref="P19" ca="1" xml:space="preserve"> INDEX($BM$4:$BM$54, MATCH(TRUE, EXACT(P$17, $BK$4:$BK$54), 0))</f>
        <v>ㄗ</v>
      </c>
      <c r="Q19" s="309" t="str" cm="1">
        <f t="array" aca="1" ref="Q19" ca="1" xml:space="preserve"> INDEX($BM$4:$BM$54, MATCH(TRUE, EXACT(Q$17, $BK$4:$BK$54), 0))</f>
        <v>ㄘ</v>
      </c>
      <c r="R19" s="309" t="str" cm="1">
        <f t="array" aca="1" ref="R19" ca="1" xml:space="preserve"> INDEX($BM$4:$BM$54, MATCH(TRUE, EXACT(R$17, $BK$4:$BK$54), 0))</f>
        <v>ㄙ</v>
      </c>
      <c r="S19" s="309" t="str" cm="1">
        <f t="array" aca="1" ref="S19" ca="1" xml:space="preserve"> INDEX($BM$4:$BM$54, MATCH(TRUE, EXACT(S$17, $BK$4:$BK$54), 0))</f>
        <v>ㆡ</v>
      </c>
      <c r="T19" s="309" t="str" cm="1">
        <f t="array" aca="1" ref="T19" ca="1" xml:space="preserve"> INDEX($BM$4:$BM$54, MATCH(TRUE, EXACT(T$17, $BK$4:$BK$54), 0))</f>
        <v>ㄐ</v>
      </c>
      <c r="U19" s="309" t="str" cm="1">
        <f t="array" aca="1" ref="U19" ca="1" xml:space="preserve"> INDEX($BM$4:$BM$54, MATCH(TRUE, EXACT(U$17, $BK$4:$BK$54), 0))</f>
        <v>ㄑ</v>
      </c>
      <c r="V19" s="309" t="str" cm="1">
        <f t="array" aca="1" ref="V19" ca="1" xml:space="preserve"> INDEX($BM$4:$BM$54, MATCH(TRUE, EXACT(V$17, $BK$4:$BK$54), 0))</f>
        <v>ㄒ</v>
      </c>
      <c r="W19" s="309" t="str" cm="1">
        <f t="array" aca="1" ref="W19" ca="1" xml:space="preserve"> INDEX($BM$4:$BM$54, MATCH(TRUE, EXACT(W$17, $BK$4:$BK$54), 0))</f>
        <v>ㄏ</v>
      </c>
      <c r="X19" s="309" t="str" cm="1">
        <f t="array" aca="1" ref="X19" ca="1" xml:space="preserve"> INDEX($BM$4:$BM$54, MATCH(TRUE, EXACT(X$17, $BK$4:$BK$54), 0))</f>
        <v>ㄧ</v>
      </c>
      <c r="Y19" s="309" t="str" cm="1">
        <f t="array" aca="1" ref="Y19" ca="1" xml:space="preserve"> INDEX($BM$4:$BM$54, MATCH(TRUE, EXACT(Y$17, $BK$4:$BK$54), 0))</f>
        <v>ㆪ</v>
      </c>
      <c r="Z19" s="309" t="str" cm="1">
        <f t="array" aca="1" ref="Z19" ca="1" xml:space="preserve"> INDEX($BM$4:$BM$54, MATCH(TRUE, EXACT(Z$17, $BK$4:$BK$54), 0))</f>
        <v>ㄨ</v>
      </c>
      <c r="AA19" s="309" t="str" cm="1">
        <f t="array" aca="1" ref="AA19" ca="1" xml:space="preserve"> INDEX($BM$4:$BM$54, MATCH(TRUE, EXACT(AA$17, $BK$4:$BK$54), 0))</f>
        <v>ㆫ</v>
      </c>
      <c r="AB19" s="309" t="str" cm="1">
        <f t="array" aca="1" ref="AB19" ca="1" xml:space="preserve"> INDEX($BM$4:$BM$54, MATCH(TRUE, EXACT(AB$17, $BK$4:$BK$54), 0))</f>
        <v>ㄚ</v>
      </c>
      <c r="AC19" s="309" t="str" cm="1">
        <f t="array" aca="1" ref="AC19" ca="1" xml:space="preserve"> INDEX($BM$4:$BM$54, MATCH(TRUE, EXACT(AC$17, $BK$4:$BK$54), 0))</f>
        <v>ㆩ</v>
      </c>
      <c r="AD19" s="309" t="str" cm="1">
        <f t="array" aca="1" ref="AD19" ca="1" xml:space="preserve"> INDEX($BM$4:$BM$54, MATCH(TRUE, EXACT(AD$17, $BK$4:$BK$54), 0))</f>
        <v>ㆤ</v>
      </c>
      <c r="AE19" s="309" t="str" cm="1">
        <f t="array" aca="1" ref="AE19" ca="1" xml:space="preserve"> INDEX($BM$4:$BM$54, MATCH(TRUE, EXACT(AE$17, $BK$4:$BK$54), 0))</f>
        <v>ㆥ</v>
      </c>
      <c r="AF19" s="309" t="str" cm="1">
        <f t="array" aca="1" ref="AF19" ca="1" xml:space="preserve"> INDEX($BM$4:$BM$54, MATCH(TRUE, EXACT(AF$17, $BK$4:$BK$54), 0))</f>
        <v>ㆦ</v>
      </c>
      <c r="AG19" s="309" t="str" cm="1">
        <f t="array" aca="1" ref="AG19" ca="1" xml:space="preserve"> INDEX($BM$4:$BM$54, MATCH(TRUE, EXACT(AG$17, $BK$4:$BK$54), 0))</f>
        <v>ㆧ</v>
      </c>
      <c r="AH19" s="309" t="str" cm="1">
        <f t="array" aca="1" ref="AH19" ca="1" xml:space="preserve"> INDEX($BM$4:$BM$54, MATCH(TRUE, EXACT(AH$17, $BK$4:$BK$54), 0))</f>
        <v>ㄜ</v>
      </c>
      <c r="AI19" s="309" t="str" cm="1">
        <f t="array" aca="1" ref="AI19" ca="1" xml:space="preserve"> INDEX($BM$4:$BM$54, MATCH(TRUE, EXACT(AI$17, $BK$4:$BK$54), 0))</f>
        <v>ㄢ</v>
      </c>
      <c r="AJ19" s="309" t="str" cm="1">
        <f t="array" aca="1" ref="AJ19" ca="1" xml:space="preserve"> INDEX($BM$4:$BM$54, MATCH(TRUE, EXACT(AJ$17, $BK$4:$BK$54), 0))</f>
        <v>ㄞ</v>
      </c>
      <c r="AK19" s="309" t="str" cm="1">
        <f t="array" aca="1" ref="AK19" ca="1" xml:space="preserve"> INDEX($BM$4:$BM$54, MATCH(TRUE, EXACT(AK$17, $BK$4:$BK$54), 0))</f>
        <v>ㆮ</v>
      </c>
      <c r="AL19" s="309" t="str" cm="1">
        <f t="array" aca="1" ref="AL19" ca="1" xml:space="preserve"> INDEX($BM$4:$BM$54, MATCH(TRUE, EXACT(AL$17, $BK$4:$BK$54), 0))</f>
        <v>ㄠ</v>
      </c>
      <c r="AM19" s="309" t="str" cm="1">
        <f t="array" aca="1" ref="AM19" ca="1" xml:space="preserve"> INDEX($BM$4:$BM$54, MATCH(TRUE, EXACT(AM$17, $BK$4:$BK$54), 0))</f>
        <v>ㆯ</v>
      </c>
      <c r="AN19" s="309" t="str" cm="1">
        <f t="array" aca="1" ref="AN19" ca="1" xml:space="preserve"> INDEX($BM$4:$BM$54, MATCH(TRUE, EXACT(AN$17, $BK$4:$BK$54), 0))</f>
        <v>ㆱ</v>
      </c>
      <c r="AO19" s="309" t="str" cm="1">
        <f t="array" aca="1" ref="AO19" ca="1" xml:space="preserve"> INDEX($BM$4:$BM$54, MATCH(TRUE, EXACT(AO$17, $BK$4:$BK$54), 0))</f>
        <v>ㆰ</v>
      </c>
      <c r="AP19" s="309" t="str" cm="1">
        <f t="array" aca="1" ref="AP19" ca="1" xml:space="preserve"> INDEX($BM$4:$BM$54, MATCH(TRUE, EXACT(AP$17, $BK$4:$BK$54), 0))</f>
        <v>ㆲ</v>
      </c>
      <c r="AQ19" s="309" t="str" cm="1">
        <f t="array" aca="1" ref="AQ19" ca="1" xml:space="preserve"> INDEX($BM$4:$BM$54, MATCH(TRUE, EXACT(AQ$17, $BK$4:$BK$54), 0))</f>
        <v>ㄤ</v>
      </c>
      <c r="AR19" s="309" t="str" cm="1">
        <f t="array" aca="1" ref="AR19" ca="1" xml:space="preserve"> INDEX($BM$4:$BM$54, MATCH(TRUE, EXACT(AR$17, $BK$4:$BK$54), 0))</f>
        <v>ㆨ</v>
      </c>
      <c r="AS19" s="309" t="str" cm="1">
        <f t="array" aca="1" ref="AS19" ca="1" xml:space="preserve"> INDEX($BM$4:$BM$54, MATCH(TRUE, EXACT(AS$17, $BK$4:$BK$54), 0))</f>
        <v>ㆭ</v>
      </c>
      <c r="AT19" s="309" t="str" cm="1">
        <f t="array" aca="1" ref="AT19" ca="1" xml:space="preserve"> INDEX($BM$4:$BM$54, MATCH(TRUE, EXACT(AT$17, $BK$4:$BK$54), 0))</f>
        <v>ㆬ</v>
      </c>
      <c r="AU19" s="309" t="str" cm="1">
        <f t="array" aca="1" ref="AU19" ca="1" xml:space="preserve"> INDEX($BM$4:$BM$54, MATCH(TRUE, EXACT(AU$17, $BK$4:$BK$54), 0))</f>
        <v>ㄣ</v>
      </c>
      <c r="AV19" s="309" t="str" cm="1">
        <f t="array" aca="1" ref="AV19" ca="1" xml:space="preserve"> INDEX($BM$4:$BM$54, MATCH(TRUE, EXACT(AV$17, $BK$4:$BK$54), 0))</f>
        <v>鼻</v>
      </c>
      <c r="AW19" s="309" t="str" cm="1">
        <f t="array" aca="1" ref="AW19" ca="1" xml:space="preserve"> INDEX($BM$4:$BM$54, MATCH(TRUE, EXACT(AW$17, $BK$4:$BK$54), 0))</f>
        <v>ˉ</v>
      </c>
      <c r="AX19" s="309" t="str" cm="1">
        <f t="array" aca="1" ref="AX19" ca="1" xml:space="preserve"> INDEX($BM$4:$BM$54, MATCH(TRUE, EXACT(AX$17, $BK$4:$BK$54), 0))</f>
        <v>ˋ</v>
      </c>
      <c r="AY19" s="309" t="str" cm="1">
        <f t="array" aca="1" ref="AY19" ca="1" xml:space="preserve"> INDEX($BM$4:$BM$54, MATCH(TRUE, EXACT(AY$17, $BK$4:$BK$54), 0))</f>
        <v>˪</v>
      </c>
      <c r="AZ19" s="309" t="str" cm="1">
        <f t="array" aca="1" ref="AZ19" ca="1" xml:space="preserve"> INDEX($BM$4:$BM$54, MATCH(TRUE, EXACT(AZ$17, $BK$4:$BK$54), 0))</f>
        <v>ˊ</v>
      </c>
      <c r="BA19" s="309" t="str" cm="1">
        <f t="array" aca="1" ref="BA19" ca="1" xml:space="preserve"> INDEX($BM$4:$BM$54, MATCH(TRUE, EXACT(BA$17, $BK$4:$BK$54), 0))</f>
        <v>˫</v>
      </c>
      <c r="BB19" s="309" t="str" cm="1">
        <f t="array" aca="1" ref="BB19" ca="1" xml:space="preserve"> INDEX($BM$4:$BM$54, MATCH(TRUE, EXACT(BB$17, $BK$4:$BK$54), 0))</f>
        <v>˙</v>
      </c>
      <c r="BC19" s="21"/>
      <c r="BD19" s="21"/>
      <c r="BE19" s="21"/>
      <c r="BF19" s="21"/>
      <c r="BG19" s="21"/>
      <c r="BJ19" s="284">
        <f t="shared" si="0"/>
        <v>16</v>
      </c>
      <c r="BK19" s="285" t="s">
        <v>130</v>
      </c>
      <c r="BL19" s="286" t="s">
        <v>289</v>
      </c>
      <c r="BM19" s="287" t="s">
        <v>78</v>
      </c>
      <c r="BN19" s="288" t="s">
        <v>248</v>
      </c>
      <c r="BO19" s="289" t="s">
        <v>248</v>
      </c>
      <c r="BP19" s="289"/>
      <c r="BR19" s="290" t="str">
        <f t="shared" si="1"/>
        <v>"b": { commit: "ㄖ" }</v>
      </c>
      <c r="BT19" s="104">
        <f t="shared" si="2"/>
        <v>16</v>
      </c>
      <c r="BU19" s="291" t="str">
        <f t="shared" si="3"/>
        <v>- xform/j/b/</v>
      </c>
      <c r="BW19" s="291" t="str">
        <f t="shared" si="4"/>
        <v>- xform/b/ㄖ/</v>
      </c>
    </row>
    <row r="20" spans="1:75" ht="45" customHeight="1">
      <c r="A20" s="91"/>
      <c r="B20" s="310" t="s">
        <v>274</v>
      </c>
      <c r="C20" s="99"/>
      <c r="D20" s="100" t="str" cm="1">
        <f t="array" aca="1" ref="D20" ca="1" xml:space="preserve"> INDEX($BO$4:$BO$54, MATCH(TRUE, EXACT(D$17, $BK$4:$BK$54), 0))</f>
        <v>p</v>
      </c>
      <c r="E20" s="100" t="str" cm="1">
        <f t="array" aca="1" ref="E20" ca="1" xml:space="preserve"> INDEX($BO$4:$BO$54, MATCH(TRUE, EXACT(E$17, $BK$4:$BK$54), 0))</f>
        <v>b</v>
      </c>
      <c r="F20" s="100" t="str" cm="1">
        <f t="array" aca="1" ref="F20" ca="1" xml:space="preserve"> INDEX($BO$4:$BO$54, MATCH(TRUE, EXACT(F$17, $BK$4:$BK$54), 0))</f>
        <v>ph</v>
      </c>
      <c r="G20" s="100" t="str" cm="1">
        <f t="array" aca="1" ref="G20" ca="1" xml:space="preserve"> INDEX($BO$4:$BO$54, MATCH(TRUE, EXACT(G$17, $BK$4:$BK$54), 0))</f>
        <v>m</v>
      </c>
      <c r="H20" s="100" t="str" cm="1">
        <f t="array" aca="1" ref="H20" ca="1" xml:space="preserve"> INDEX($BO$4:$BO$54, MATCH(TRUE, EXACT(H$17, $BK$4:$BK$54), 0))</f>
        <v>t</v>
      </c>
      <c r="I20" s="100" t="str" cm="1">
        <f t="array" aca="1" ref="I20" ca="1" xml:space="preserve"> INDEX($BO$4:$BO$54, MATCH(TRUE, EXACT(I$17, $BK$4:$BK$54), 0))</f>
        <v>th</v>
      </c>
      <c r="J20" s="100" t="str" cm="1">
        <f t="array" aca="1" ref="J20" ca="1" xml:space="preserve"> INDEX($BO$4:$BO$54, MATCH(TRUE, EXACT(J$17, $BK$4:$BK$54), 0))</f>
        <v>n</v>
      </c>
      <c r="K20" s="100" t="str" cm="1">
        <f t="array" aca="1" ref="K20" ca="1" xml:space="preserve"> INDEX($BO$4:$BO$54, MATCH(TRUE, EXACT(K$17, $BK$4:$BK$54), 0))</f>
        <v>l</v>
      </c>
      <c r="L20" s="100" t="str" cm="1">
        <f t="array" aca="1" ref="L20" ca="1" xml:space="preserve"> INDEX($BO$4:$BO$54, MATCH(TRUE, EXACT(L$17, $BK$4:$BK$54), 0))</f>
        <v>k</v>
      </c>
      <c r="M20" s="100" t="str" cm="1">
        <f t="array" aca="1" ref="M20" ca="1" xml:space="preserve"> INDEX($BO$4:$BO$54, MATCH(TRUE, EXACT(M$17, $BK$4:$BK$54), 0))</f>
        <v>g</v>
      </c>
      <c r="N20" s="100" t="str" cm="1">
        <f t="array" aca="1" ref="N20" ca="1" xml:space="preserve"> INDEX($BO$4:$BO$54, MATCH(TRUE, EXACT(N$17, $BK$4:$BK$54), 0))</f>
        <v>kh</v>
      </c>
      <c r="O20" s="100" t="str" cm="1">
        <f t="array" aca="1" ref="O20" ca="1" xml:space="preserve"> INDEX($BO$4:$BO$54, MATCH(TRUE, EXACT(O$17, $BK$4:$BK$54), 0))</f>
        <v>ng</v>
      </c>
      <c r="P20" s="100" t="str" cm="1">
        <f t="array" aca="1" ref="P20" ca="1" xml:space="preserve"> INDEX($BO$4:$BO$54, MATCH(TRUE, EXACT(P$17, $BK$4:$BK$54), 0))</f>
        <v>z</v>
      </c>
      <c r="Q20" s="100" t="str" cm="1">
        <f t="array" aca="1" ref="Q20" ca="1" xml:space="preserve"> INDEX($BO$4:$BO$54, MATCH(TRUE, EXACT(Q$17, $BK$4:$BK$54), 0))</f>
        <v>c</v>
      </c>
      <c r="R20" s="100" t="str" cm="1">
        <f t="array" aca="1" ref="R20" ca="1" xml:space="preserve"> INDEX($BO$4:$BO$54, MATCH(TRUE, EXACT(R$17, $BK$4:$BK$54), 0))</f>
        <v>s</v>
      </c>
      <c r="S20" s="100" t="str" cm="1">
        <f t="array" aca="1" ref="S20" ca="1" xml:space="preserve"> INDEX($BO$4:$BO$54, MATCH(TRUE, EXACT(S$17, $BK$4:$BK$54), 0))</f>
        <v>j</v>
      </c>
      <c r="T20" s="100" t="str" cm="1">
        <f t="array" aca="1" ref="T20" ca="1" xml:space="preserve"> INDEX($BO$4:$BO$54, MATCH(TRUE, EXACT(T$17, $BK$4:$BK$54), 0))</f>
        <v>zi-</v>
      </c>
      <c r="U20" s="100" t="str" cm="1">
        <f t="array" aca="1" ref="U20" ca="1" xml:space="preserve"> INDEX($BO$4:$BO$54, MATCH(TRUE, EXACT(U$17, $BK$4:$BK$54), 0))</f>
        <v>ci-</v>
      </c>
      <c r="V20" s="100" t="str" cm="1">
        <f t="array" aca="1" ref="V20" ca="1" xml:space="preserve"> INDEX($BO$4:$BO$54, MATCH(TRUE, EXACT(V$17, $BK$4:$BK$54), 0))</f>
        <v>si-</v>
      </c>
      <c r="W20" s="100" t="str" cm="1">
        <f t="array" aca="1" ref="W20" ca="1" xml:space="preserve"> INDEX($BO$4:$BO$54, MATCH(TRUE, EXACT(W$17, $BK$4:$BK$54), 0))</f>
        <v>h</v>
      </c>
      <c r="X20" s="100" t="str" cm="1">
        <f t="array" aca="1" ref="X20" ca="1" xml:space="preserve"> INDEX($BO$4:$BO$54, MATCH(TRUE, EXACT(X$17, $BK$4:$BK$54), 0))</f>
        <v>i</v>
      </c>
      <c r="Y20" s="100" t="str" cm="1">
        <f t="array" aca="1" ref="Y20" ca="1" xml:space="preserve"> INDEX($BO$4:$BO$54, MATCH(TRUE, EXACT(Y$17, $BK$4:$BK$54), 0))</f>
        <v>Ni</v>
      </c>
      <c r="Z20" s="100" t="str" cm="1">
        <f t="array" aca="1" ref="Z20" ca="1" xml:space="preserve"> INDEX($BO$4:$BO$54, MATCH(TRUE, EXACT(Z$17, $BK$4:$BK$54), 0))</f>
        <v>u</v>
      </c>
      <c r="AA20" s="100" t="str" cm="1">
        <f t="array" aca="1" ref="AA20" ca="1" xml:space="preserve"> INDEX($BO$4:$BO$54, MATCH(TRUE, EXACT(AA$17, $BK$4:$BK$54), 0))</f>
        <v>Nu</v>
      </c>
      <c r="AB20" s="100" t="str" cm="1">
        <f t="array" aca="1" ref="AB20" ca="1" xml:space="preserve"> INDEX($BO$4:$BO$54, MATCH(TRUE, EXACT(AB$17, $BK$4:$BK$54), 0))</f>
        <v>a</v>
      </c>
      <c r="AC20" s="100" t="str" cm="1">
        <f t="array" aca="1" ref="AC20" ca="1" xml:space="preserve"> INDEX($BO$4:$BO$54, MATCH(TRUE, EXACT(AC$17, $BK$4:$BK$54), 0))</f>
        <v>Na</v>
      </c>
      <c r="AD20" s="100" t="str" cm="1">
        <f t="array" aca="1" ref="AD20" ca="1" xml:space="preserve"> INDEX($BO$4:$BO$54, MATCH(TRUE, EXACT(AD$17, $BK$4:$BK$54), 0))</f>
        <v>e</v>
      </c>
      <c r="AE20" s="100" t="str" cm="1">
        <f t="array" aca="1" ref="AE20" ca="1" xml:space="preserve"> INDEX($BO$4:$BO$54, MATCH(TRUE, EXACT(AE$17, $BK$4:$BK$54), 0))</f>
        <v>Ne</v>
      </c>
      <c r="AF20" s="100" t="str" cm="1">
        <f t="array" aca="1" ref="AF20" ca="1" xml:space="preserve"> INDEX($BO$4:$BO$54, MATCH(TRUE, EXACT(AF$17, $BK$4:$BK$54), 0))</f>
        <v>oo</v>
      </c>
      <c r="AG20" s="100" t="str" cm="1">
        <f t="array" aca="1" ref="AG20" ca="1" xml:space="preserve"> INDEX($BO$4:$BO$54, MATCH(TRUE, EXACT(AG$17, $BK$4:$BK$54), 0))</f>
        <v>Noo</v>
      </c>
      <c r="AH20" s="100" t="str" cm="1">
        <f t="array" aca="1" ref="AH20" ca="1" xml:space="preserve"> INDEX($BO$4:$BO$54, MATCH(TRUE, EXACT(AH$17, $BK$4:$BK$54), 0))</f>
        <v>o</v>
      </c>
      <c r="AI20" s="100" t="str" cm="1">
        <f t="array" aca="1" ref="AI20" ca="1" xml:space="preserve"> INDEX($BO$4:$BO$54, MATCH(TRUE, EXACT(AI$17, $BK$4:$BK$54), 0))</f>
        <v>an</v>
      </c>
      <c r="AJ20" s="100" t="str" cm="1">
        <f t="array" aca="1" ref="AJ20" ca="1" xml:space="preserve"> INDEX($BO$4:$BO$54, MATCH(TRUE, EXACT(AJ$17, $BK$4:$BK$54), 0))</f>
        <v>ai</v>
      </c>
      <c r="AK20" s="100" t="str" cm="1">
        <f t="array" aca="1" ref="AK20" ca="1" xml:space="preserve"> INDEX($BO$4:$BO$54, MATCH(TRUE, EXACT(AK$17, $BK$4:$BK$54), 0))</f>
        <v>Nai</v>
      </c>
      <c r="AL20" s="100" t="str" cm="1">
        <f t="array" aca="1" ref="AL20" ca="1" xml:space="preserve"> INDEX($BO$4:$BO$54, MATCH(TRUE, EXACT(AL$17, $BK$4:$BK$54), 0))</f>
        <v>au</v>
      </c>
      <c r="AM20" s="100" t="str" cm="1">
        <f t="array" aca="1" ref="AM20" ca="1" xml:space="preserve"> INDEX($BO$4:$BO$54, MATCH(TRUE, EXACT(AM$17, $BK$4:$BK$54), 0))</f>
        <v>Nau</v>
      </c>
      <c r="AN20" s="100" t="str" cm="1">
        <f t="array" aca="1" ref="AN20" ca="1" xml:space="preserve"> INDEX($BO$4:$BO$54, MATCH(TRUE, EXACT(AN$17, $BK$4:$BK$54), 0))</f>
        <v>om</v>
      </c>
      <c r="AO20" s="100" t="str" cm="1">
        <f t="array" aca="1" ref="AO20" ca="1" xml:space="preserve"> INDEX($BO$4:$BO$54, MATCH(TRUE, EXACT(AO$17, $BK$4:$BK$54), 0))</f>
        <v>am</v>
      </c>
      <c r="AP20" s="100" t="str" cm="1">
        <f t="array" aca="1" ref="AP20" ca="1" xml:space="preserve"> INDEX($BO$4:$BO$54, MATCH(TRUE, EXACT(AP$17, $BK$4:$BK$54), 0))</f>
        <v>ong</v>
      </c>
      <c r="AQ20" s="100" t="str" cm="1">
        <f t="array" aca="1" ref="AQ20" ca="1" xml:space="preserve"> INDEX($BO$4:$BO$54, MATCH(TRUE, EXACT(AQ$17, $BK$4:$BK$54), 0))</f>
        <v>ang</v>
      </c>
      <c r="AR20" s="100" t="str" cm="1">
        <f t="array" aca="1" ref="AR20" ca="1" xml:space="preserve"> INDEX($BO$4:$BO$54, MATCH(TRUE, EXACT(AR$17, $BK$4:$BK$54), 0))</f>
        <v>ir</v>
      </c>
      <c r="AS20" s="100" t="str" cm="1">
        <f t="array" aca="1" ref="AS20" ca="1" xml:space="preserve"> INDEX($BO$4:$BO$54, MATCH(TRUE, EXACT(AS$17, $BK$4:$BK$54), 0))</f>
        <v>ng</v>
      </c>
      <c r="AT20" s="100" t="str" cm="1">
        <f t="array" aca="1" ref="AT20" ca="1" xml:space="preserve"> INDEX($BO$4:$BO$54, MATCH(TRUE, EXACT(AT$17, $BK$4:$BK$54), 0))</f>
        <v>m</v>
      </c>
      <c r="AU20" s="100" t="str" cm="1">
        <f t="array" aca="1" ref="AU20" ca="1" xml:space="preserve"> INDEX($BO$4:$BO$54, MATCH(TRUE, EXACT(AU$17, $BK$4:$BK$54), 0))</f>
        <v>n</v>
      </c>
      <c r="AV20" s="100" t="str" cm="1">
        <f t="array" aca="1" ref="AV20" ca="1" xml:space="preserve"> INDEX($BO$4:$BO$54, MATCH(TRUE, EXACT(AV$17, $BK$4:$BK$54), 0))</f>
        <v>N</v>
      </c>
      <c r="AW20" s="100" cm="1">
        <f t="array" aca="1" ref="AW20" ca="1" xml:space="preserve"> INDEX($BO$4:$BO$54, MATCH(TRUE, EXACT(AW$17, $BK$4:$BK$54), 0))</f>
        <v>1</v>
      </c>
      <c r="AX20" s="100" cm="1">
        <f t="array" aca="1" ref="AX20" ca="1" xml:space="preserve"> INDEX($BO$4:$BO$54, MATCH(TRUE, EXACT(AX$17, $BK$4:$BK$54), 0))</f>
        <v>2</v>
      </c>
      <c r="AY20" s="100" cm="1">
        <f t="array" aca="1" ref="AY20" ca="1" xml:space="preserve"> INDEX($BO$4:$BO$54, MATCH(TRUE, EXACT(AY$17, $BK$4:$BK$54), 0))</f>
        <v>3</v>
      </c>
      <c r="AZ20" s="100" cm="1">
        <f t="array" aca="1" ref="AZ20" ca="1" xml:space="preserve"> INDEX($BO$4:$BO$54, MATCH(TRUE, EXACT(AZ$17, $BK$4:$BK$54), 0))</f>
        <v>5</v>
      </c>
      <c r="BA20" s="100" cm="1">
        <f t="array" aca="1" ref="BA20" ca="1" xml:space="preserve"> INDEX($BO$4:$BO$54, MATCH(TRUE, EXACT(BA$17, $BK$4:$BK$54), 0))</f>
        <v>7</v>
      </c>
      <c r="BB20" s="100" cm="1">
        <f t="array" aca="1" ref="BB20" ca="1" xml:space="preserve"> INDEX($BO$4:$BO$54, MATCH(TRUE, EXACT(BB$17, $BK$4:$BK$54), 0))</f>
        <v>0</v>
      </c>
      <c r="BJ20" s="284">
        <f t="shared" si="0"/>
        <v>17</v>
      </c>
      <c r="BK20" s="285" t="s">
        <v>20</v>
      </c>
      <c r="BL20" s="286" t="s">
        <v>75</v>
      </c>
      <c r="BM20" s="287" t="s">
        <v>75</v>
      </c>
      <c r="BN20" s="288" t="s">
        <v>45</v>
      </c>
      <c r="BO20" s="289" t="s">
        <v>290</v>
      </c>
      <c r="BP20" s="289"/>
      <c r="BR20" s="290" t="str">
        <f t="shared" si="1"/>
        <v>"Y": { commit: "ㄐ" }</v>
      </c>
      <c r="BT20" s="230">
        <f t="shared" si="2"/>
        <v>17</v>
      </c>
      <c r="BU20" s="291" t="str">
        <f t="shared" si="3"/>
        <v>- xform/Z/Y/</v>
      </c>
      <c r="BW20" s="291" t="str">
        <f t="shared" si="4"/>
        <v>- xform/Y/ㄐ/</v>
      </c>
    </row>
    <row r="21" spans="1:75" s="104" customFormat="1" ht="45" customHeight="1">
      <c r="A21" s="275"/>
      <c r="B21" s="311" t="s">
        <v>273</v>
      </c>
      <c r="C21" s="96"/>
      <c r="D21" s="97" t="str" cm="1">
        <f t="array" aca="1" ref="D21" ca="1" xml:space="preserve"> INDEX($BN$4:$BN$54, MATCH(TRUE, EXACT(D$17, $BK$4:$BK$54), 0))</f>
        <v>p</v>
      </c>
      <c r="E21" s="97" t="str" cm="1">
        <f t="array" aca="1" ref="E21" ca="1" xml:space="preserve"> INDEX($BN$4:$BN$54, MATCH(TRUE, EXACT(E$17, $BK$4:$BK$54), 0))</f>
        <v>b</v>
      </c>
      <c r="F21" s="97" t="str" cm="1">
        <f t="array" aca="1" ref="F21" ca="1" xml:space="preserve"> INDEX($BN$4:$BN$54, MATCH(TRUE, EXACT(F$17, $BK$4:$BK$54), 0))</f>
        <v>P</v>
      </c>
      <c r="G21" s="97" t="str" cm="1">
        <f t="array" aca="1" ref="G21" ca="1" xml:space="preserve"> INDEX($BN$4:$BN$54, MATCH(TRUE, EXACT(G$17, $BK$4:$BK$54), 0))</f>
        <v>m</v>
      </c>
      <c r="H21" s="97" t="str" cm="1">
        <f t="array" aca="1" ref="H21" ca="1" xml:space="preserve"> INDEX($BN$4:$BN$54, MATCH(TRUE, EXACT(H$17, $BK$4:$BK$54), 0))</f>
        <v>t</v>
      </c>
      <c r="I21" s="97" t="str" cm="1">
        <f t="array" aca="1" ref="I21" ca="1" xml:space="preserve"> INDEX($BN$4:$BN$54, MATCH(TRUE, EXACT(I$17, $BK$4:$BK$54), 0))</f>
        <v>T</v>
      </c>
      <c r="J21" s="97" t="str" cm="1">
        <f t="array" aca="1" ref="J21" ca="1" xml:space="preserve"> INDEX($BN$4:$BN$54, MATCH(TRUE, EXACT(J$17, $BK$4:$BK$54), 0))</f>
        <v>n</v>
      </c>
      <c r="K21" s="97" t="str" cm="1">
        <f t="array" aca="1" ref="K21" ca="1" xml:space="preserve"> INDEX($BN$4:$BN$54, MATCH(TRUE, EXACT(K$17, $BK$4:$BK$54), 0))</f>
        <v>l</v>
      </c>
      <c r="L21" s="97" t="str" cm="1">
        <f t="array" aca="1" ref="L21" ca="1" xml:space="preserve"> INDEX($BN$4:$BN$54, MATCH(TRUE, EXACT(L$17, $BK$4:$BK$54), 0))</f>
        <v>k</v>
      </c>
      <c r="M21" s="97" t="str" cm="1">
        <f t="array" aca="1" ref="M21" ca="1" xml:space="preserve"> INDEX($BN$4:$BN$54, MATCH(TRUE, EXACT(M$17, $BK$4:$BK$54), 0))</f>
        <v>g</v>
      </c>
      <c r="N21" s="97" t="str" cm="1">
        <f t="array" aca="1" ref="N21" ca="1" xml:space="preserve"> INDEX($BN$4:$BN$54, MATCH(TRUE, EXACT(N$17, $BK$4:$BK$54), 0))</f>
        <v>K</v>
      </c>
      <c r="O21" s="97" t="str" cm="1">
        <f t="array" aca="1" ref="O21" ca="1" xml:space="preserve"> INDEX($BN$4:$BN$54, MATCH(TRUE, EXACT(O$17, $BK$4:$BK$54), 0))</f>
        <v>w</v>
      </c>
      <c r="P21" s="97" t="str" cm="1">
        <f t="array" aca="1" ref="P21" ca="1" xml:space="preserve"> INDEX($BN$4:$BN$54, MATCH(TRUE, EXACT(P$17, $BK$4:$BK$54), 0))</f>
        <v>z</v>
      </c>
      <c r="Q21" s="97" t="str" cm="1">
        <f t="array" aca="1" ref="Q21" ca="1" xml:space="preserve"> INDEX($BN$4:$BN$54, MATCH(TRUE, EXACT(Q$17, $BK$4:$BK$54), 0))</f>
        <v>c</v>
      </c>
      <c r="R21" s="97" t="str" cm="1">
        <f t="array" aca="1" ref="R21" ca="1" xml:space="preserve"> INDEX($BN$4:$BN$54, MATCH(TRUE, EXACT(R$17, $BK$4:$BK$54), 0))</f>
        <v>s</v>
      </c>
      <c r="S21" s="97" t="str" cm="1">
        <f t="array" aca="1" ref="S21" ca="1" xml:space="preserve"> INDEX($BN$4:$BN$54, MATCH(TRUE, EXACT(S$17, $BK$4:$BK$54), 0))</f>
        <v>j</v>
      </c>
      <c r="T21" s="97" t="str" cm="1">
        <f t="array" aca="1" ref="T21" ca="1" xml:space="preserve"> INDEX($BN$4:$BN$54, MATCH(TRUE, EXACT(T$17, $BK$4:$BK$54), 0))</f>
        <v>Z</v>
      </c>
      <c r="U21" s="97" t="str" cm="1">
        <f t="array" aca="1" ref="U21" ca="1" xml:space="preserve"> INDEX($BN$4:$BN$54, MATCH(TRUE, EXACT(U$17, $BK$4:$BK$54), 0))</f>
        <v>C</v>
      </c>
      <c r="V21" s="97" t="str" cm="1">
        <f t="array" aca="1" ref="V21" ca="1" xml:space="preserve"> INDEX($BN$4:$BN$54, MATCH(TRUE, EXACT(V$17, $BK$4:$BK$54), 0))</f>
        <v>S</v>
      </c>
      <c r="W21" s="97" t="str" cm="1">
        <f t="array" aca="1" ref="W21" ca="1" xml:space="preserve"> INDEX($BN$4:$BN$54, MATCH(TRUE, EXACT(W$17, $BK$4:$BK$54), 0))</f>
        <v>h</v>
      </c>
      <c r="X21" s="97" t="str" cm="1">
        <f t="array" aca="1" ref="X21" ca="1" xml:space="preserve"> INDEX($BN$4:$BN$54, MATCH(TRUE, EXACT(X$17, $BK$4:$BK$54), 0))</f>
        <v>i</v>
      </c>
      <c r="Y21" s="97" t="str" cm="1">
        <f t="array" aca="1" ref="Y21" ca="1" xml:space="preserve"> INDEX($BN$4:$BN$54, MATCH(TRUE, EXACT(Y$17, $BK$4:$BK$54), 0))</f>
        <v>I</v>
      </c>
      <c r="Z21" s="97" t="str" cm="1">
        <f t="array" aca="1" ref="Z21" ca="1" xml:space="preserve"> INDEX($BN$4:$BN$54, MATCH(TRUE, EXACT(Z$17, $BK$4:$BK$54), 0))</f>
        <v>u</v>
      </c>
      <c r="AA21" s="97" t="str" cm="1">
        <f t="array" aca="1" ref="AA21" ca="1" xml:space="preserve"> INDEX($BN$4:$BN$54, MATCH(TRUE, EXACT(AA$17, $BK$4:$BK$54), 0))</f>
        <v>U</v>
      </c>
      <c r="AB21" s="97" t="str" cm="1">
        <f t="array" aca="1" ref="AB21" ca="1" xml:space="preserve"> INDEX($BN$4:$BN$54, MATCH(TRUE, EXACT(AB$17, $BK$4:$BK$54), 0))</f>
        <v>a</v>
      </c>
      <c r="AC21" s="97" t="str" cm="1">
        <f t="array" aca="1" ref="AC21" ca="1" xml:space="preserve"> INDEX($BN$4:$BN$54, MATCH(TRUE, EXACT(AC$17, $BK$4:$BK$54), 0))</f>
        <v>A</v>
      </c>
      <c r="AD21" s="97" t="str" cm="1">
        <f t="array" aca="1" ref="AD21" ca="1" xml:space="preserve"> INDEX($BN$4:$BN$54, MATCH(TRUE, EXACT(AD$17, $BK$4:$BK$54), 0))</f>
        <v>e</v>
      </c>
      <c r="AE21" s="97" t="str" cm="1">
        <f t="array" aca="1" ref="AE21" ca="1" xml:space="preserve"> INDEX($BN$4:$BN$54, MATCH(TRUE, EXACT(AE$17, $BK$4:$BK$54), 0))</f>
        <v>E</v>
      </c>
      <c r="AF21" s="97" t="str" cm="1">
        <f t="array" aca="1" ref="AF21" ca="1" xml:space="preserve"> INDEX($BN$4:$BN$54, MATCH(TRUE, EXACT(AF$17, $BK$4:$BK$54), 0))</f>
        <v>O</v>
      </c>
      <c r="AG21" s="97" t="str" cm="1">
        <f t="array" aca="1" ref="AG21" ca="1" xml:space="preserve"> INDEX($BN$4:$BN$54, MATCH(TRUE, EXACT(AG$17, $BK$4:$BK$54), 0))</f>
        <v>Q</v>
      </c>
      <c r="AH21" s="97" t="str" cm="1">
        <f t="array" aca="1" ref="AH21" ca="1" xml:space="preserve"> INDEX($BN$4:$BN$54, MATCH(TRUE, EXACT(AH$17, $BK$4:$BK$54), 0))</f>
        <v>o</v>
      </c>
      <c r="AI21" s="97" t="str" cm="1">
        <f t="array" aca="1" ref="AI21" ca="1" xml:space="preserve"> INDEX($BN$4:$BN$54, MATCH(TRUE, EXACT(AI$17, $BK$4:$BK$54), 0))</f>
        <v>@</v>
      </c>
      <c r="AJ21" s="97" t="str" cm="1">
        <f t="array" aca="1" ref="AJ21" ca="1" xml:space="preserve"> INDEX($BN$4:$BN$54, MATCH(TRUE, EXACT(AJ$17, $BK$4:$BK$54), 0))</f>
        <v>y</v>
      </c>
      <c r="AK21" s="97" t="str" cm="1">
        <f t="array" aca="1" ref="AK21" ca="1" xml:space="preserve"> INDEX($BN$4:$BN$54, MATCH(TRUE, EXACT(AK$17, $BK$4:$BK$54), 0))</f>
        <v>Y</v>
      </c>
      <c r="AL21" s="97" t="str" cm="1">
        <f t="array" aca="1" ref="AL21" ca="1" xml:space="preserve"> INDEX($BN$4:$BN$54, MATCH(TRUE, EXACT(AL$17, $BK$4:$BK$54), 0))</f>
        <v>x</v>
      </c>
      <c r="AM21" s="97" t="str" cm="1">
        <f t="array" aca="1" ref="AM21" ca="1" xml:space="preserve"> INDEX($BN$4:$BN$54, MATCH(TRUE, EXACT(AM$17, $BK$4:$BK$54), 0))</f>
        <v>X</v>
      </c>
      <c r="AN21" s="97" t="str" cm="1">
        <f t="array" aca="1" ref="AN21" ca="1" xml:space="preserve"> INDEX($BN$4:$BN$54, MATCH(TRUE, EXACT(AN$17, $BK$4:$BK$54), 0))</f>
        <v>}</v>
      </c>
      <c r="AO21" s="97" t="str" cm="1">
        <f t="array" aca="1" ref="AO21" ca="1" xml:space="preserve"> INDEX($BN$4:$BN$54, MATCH(TRUE, EXACT(AO$17, $BK$4:$BK$54), 0))</f>
        <v>{</v>
      </c>
      <c r="AP21" s="97" t="str" cm="1">
        <f t="array" aca="1" ref="AP21" ca="1" xml:space="preserve"> INDEX($BN$4:$BN$54, MATCH(TRUE, EXACT(AP$17, $BK$4:$BK$54), 0))</f>
        <v>]</v>
      </c>
      <c r="AQ21" s="97" t="str" cm="1">
        <f t="array" aca="1" ref="AQ21" ca="1" xml:space="preserve"> INDEX($BN$4:$BN$54, MATCH(TRUE, EXACT(AQ$17, $BK$4:$BK$54), 0))</f>
        <v>[</v>
      </c>
      <c r="AR21" s="97" t="str" cm="1">
        <f t="array" aca="1" ref="AR21" ca="1" xml:space="preserve"> INDEX($BN$4:$BN$54, MATCH(TRUE, EXACT(AR$17, $BK$4:$BK$54), 0))</f>
        <v>R</v>
      </c>
      <c r="AS21" s="97" t="str" cm="1">
        <f t="array" aca="1" ref="AS21" ca="1" xml:space="preserve"> INDEX($BN$4:$BN$54, MATCH(TRUE, EXACT(AS$17, $BK$4:$BK$54), 0))</f>
        <v>W</v>
      </c>
      <c r="AT21" s="97" t="str" cm="1">
        <f t="array" aca="1" ref="AT21" ca="1" xml:space="preserve"> INDEX($BN$4:$BN$54, MATCH(TRUE, EXACT(AT$17, $BK$4:$BK$54), 0))</f>
        <v>M</v>
      </c>
      <c r="AU21" s="97" t="str" cm="1">
        <f t="array" aca="1" ref="AU21" ca="1" xml:space="preserve"> INDEX($BN$4:$BN$54, MATCH(TRUE, EXACT(AU$17, $BK$4:$BK$54), 0))</f>
        <v>N</v>
      </c>
      <c r="AV21" s="97" t="str" cm="1">
        <f t="array" aca="1" ref="AV21" ca="1" xml:space="preserve"> INDEX($BN$4:$BN$54, MATCH(TRUE, EXACT(AV$17, $BK$4:$BK$54), 0))</f>
        <v>B</v>
      </c>
      <c r="AW21" s="97" cm="1">
        <f t="array" aca="1" ref="AW21" ca="1" xml:space="preserve"> INDEX($BN$4:$BN$54, MATCH(TRUE, EXACT(AW$17, $BK$4:$BK$54), 0))</f>
        <v>1</v>
      </c>
      <c r="AX21" s="97" cm="1">
        <f t="array" aca="1" ref="AX21" ca="1" xml:space="preserve"> INDEX($BN$4:$BN$54, MATCH(TRUE, EXACT(AX$17, $BK$4:$BK$54), 0))</f>
        <v>2</v>
      </c>
      <c r="AY21" s="97" cm="1">
        <f t="array" aca="1" ref="AY21" ca="1" xml:space="preserve"> INDEX($BN$4:$BN$54, MATCH(TRUE, EXACT(AY$17, $BK$4:$BK$54), 0))</f>
        <v>3</v>
      </c>
      <c r="AZ21" s="97" cm="1">
        <f t="array" aca="1" ref="AZ21" ca="1" xml:space="preserve"> INDEX($BN$4:$BN$54, MATCH(TRUE, EXACT(AZ$17, $BK$4:$BK$54), 0))</f>
        <v>5</v>
      </c>
      <c r="BA21" s="97" cm="1">
        <f t="array" aca="1" ref="BA21" ca="1" xml:space="preserve"> INDEX($BN$4:$BN$54, MATCH(TRUE, EXACT(BA$17, $BK$4:$BK$54), 0))</f>
        <v>7</v>
      </c>
      <c r="BB21" s="97" cm="1">
        <f t="array" aca="1" ref="BB21" ca="1" xml:space="preserve"> INDEX($BN$4:$BN$54, MATCH(TRUE, EXACT(BB$17, $BK$4:$BK$54), 0))</f>
        <v>0</v>
      </c>
      <c r="BC21" s="3"/>
      <c r="BD21" s="3"/>
      <c r="BE21" s="3"/>
      <c r="BF21" s="3"/>
      <c r="BJ21" s="284">
        <f t="shared" si="0"/>
        <v>18</v>
      </c>
      <c r="BK21" s="285" t="s">
        <v>38</v>
      </c>
      <c r="BL21" s="286" t="s">
        <v>76</v>
      </c>
      <c r="BM21" s="287" t="s">
        <v>76</v>
      </c>
      <c r="BN21" s="288" t="s">
        <v>47</v>
      </c>
      <c r="BO21" s="289" t="s">
        <v>291</v>
      </c>
      <c r="BP21" s="289"/>
      <c r="BR21" s="290" t="str">
        <f t="shared" si="1"/>
        <v>"H": { commit: "ㄑ" }</v>
      </c>
      <c r="BT21" s="104">
        <f t="shared" si="2"/>
        <v>18</v>
      </c>
      <c r="BU21" s="291" t="str">
        <f t="shared" si="3"/>
        <v>- xform/C/H/</v>
      </c>
      <c r="BW21" s="291" t="str">
        <f t="shared" si="4"/>
        <v>- xform/H/ㄑ/</v>
      </c>
    </row>
    <row r="22" spans="1:75" s="104" customFormat="1" ht="45" customHeight="1">
      <c r="B22" s="275"/>
      <c r="C22" s="275"/>
      <c r="D22" s="275"/>
      <c r="E22" s="275"/>
      <c r="F22" s="275"/>
      <c r="G22" s="275"/>
      <c r="H22" s="275"/>
      <c r="I22" s="275"/>
      <c r="J22" s="275"/>
      <c r="K22" s="275"/>
      <c r="L22" s="275"/>
      <c r="M22" s="275"/>
      <c r="N22" s="275"/>
      <c r="O22" s="275"/>
      <c r="P22" s="275"/>
      <c r="Q22" s="275"/>
      <c r="R22" s="275"/>
      <c r="S22" s="275"/>
      <c r="T22" s="275"/>
      <c r="U22" s="275"/>
      <c r="V22" s="275"/>
      <c r="W22" s="275"/>
      <c r="X22" s="275"/>
      <c r="Y22" s="275"/>
      <c r="Z22" s="275"/>
      <c r="AA22" s="275"/>
      <c r="AB22" s="275"/>
      <c r="AC22" s="275"/>
      <c r="AD22" s="275"/>
      <c r="AE22" s="275"/>
      <c r="AF22" s="275"/>
      <c r="AG22" s="275"/>
      <c r="AH22" s="275"/>
      <c r="AI22" s="275"/>
      <c r="AJ22" s="275"/>
      <c r="AK22" s="275"/>
      <c r="AL22" s="275"/>
      <c r="AM22" s="275"/>
      <c r="AN22" s="275"/>
      <c r="AO22" s="275"/>
      <c r="AP22" s="275"/>
      <c r="AQ22" s="275"/>
      <c r="AR22" s="2"/>
      <c r="AS22" s="2"/>
      <c r="AT22" s="275"/>
      <c r="AU22" s="275"/>
      <c r="AV22" s="275"/>
      <c r="AW22" s="3"/>
      <c r="AX22" s="3"/>
      <c r="AY22" s="3"/>
      <c r="AZ22" s="3"/>
      <c r="BA22" s="3"/>
      <c r="BB22" s="3"/>
      <c r="BG22" s="105"/>
      <c r="BH22" s="105"/>
      <c r="BJ22" s="284">
        <f t="shared" si="0"/>
        <v>19</v>
      </c>
      <c r="BK22" s="285" t="s">
        <v>50</v>
      </c>
      <c r="BL22" s="286" t="s">
        <v>77</v>
      </c>
      <c r="BM22" s="287" t="s">
        <v>77</v>
      </c>
      <c r="BN22" s="288" t="s">
        <v>34</v>
      </c>
      <c r="BO22" s="289" t="s">
        <v>292</v>
      </c>
      <c r="BP22" s="289"/>
      <c r="BR22" s="290" t="str">
        <f t="shared" si="1"/>
        <v>"N": { commit: "ㄒ" }</v>
      </c>
      <c r="BT22" s="104">
        <f t="shared" si="2"/>
        <v>19</v>
      </c>
      <c r="BU22" s="291" t="str">
        <f t="shared" si="3"/>
        <v>- xform/S/N/</v>
      </c>
      <c r="BW22" s="291" t="str">
        <f t="shared" si="4"/>
        <v>- xform/N/ㄒ/</v>
      </c>
    </row>
    <row r="23" spans="1:75" s="104" customFormat="1" ht="45" customHeight="1">
      <c r="B23" s="312" t="s">
        <v>117</v>
      </c>
      <c r="C23" s="313"/>
      <c r="D23" s="313"/>
      <c r="E23" s="313"/>
      <c r="F23" s="313"/>
      <c r="G23" s="313"/>
      <c r="H23" s="313"/>
      <c r="I23" s="313"/>
      <c r="J23" s="313"/>
      <c r="K23" s="313"/>
      <c r="L23" s="313"/>
      <c r="M23" s="314" t="str">
        <f ca="1" xml:space="preserve"> _xlfn.CONCAT(D21:X21)</f>
        <v>pbPmtTnlkgKwzcsjZCShi</v>
      </c>
      <c r="N23" s="314"/>
      <c r="O23" s="314"/>
      <c r="P23" s="314"/>
      <c r="Q23" s="314"/>
      <c r="R23" s="314"/>
      <c r="S23" s="314"/>
      <c r="T23" s="314"/>
      <c r="U23" s="314"/>
      <c r="V23" s="314"/>
      <c r="W23" s="314"/>
      <c r="X23" s="313"/>
      <c r="Y23" s="313"/>
      <c r="Z23" s="313"/>
      <c r="AA23" s="313"/>
      <c r="AB23" s="313"/>
      <c r="AC23" s="313"/>
      <c r="AD23" s="313"/>
      <c r="AE23" s="313"/>
      <c r="AF23" s="313"/>
      <c r="AG23" s="313"/>
      <c r="AH23" s="313"/>
      <c r="BC23" s="105"/>
      <c r="BD23" s="105"/>
      <c r="BE23" s="105"/>
      <c r="BF23" s="105"/>
      <c r="BG23" s="105"/>
      <c r="BH23" s="105"/>
      <c r="BJ23" s="284">
        <f t="shared" si="0"/>
        <v>20</v>
      </c>
      <c r="BK23" s="285" t="s">
        <v>191</v>
      </c>
      <c r="BL23" s="315" t="s">
        <v>73</v>
      </c>
      <c r="BM23" s="316" t="s">
        <v>73</v>
      </c>
      <c r="BN23" s="292" t="s">
        <v>214</v>
      </c>
      <c r="BO23" s="297" t="s">
        <v>214</v>
      </c>
      <c r="BP23" s="297"/>
      <c r="BR23" s="290" t="str">
        <f t="shared" si="1"/>
        <v>"c": { commit: "ㄏ" }</v>
      </c>
      <c r="BT23" s="104">
        <f t="shared" si="2"/>
        <v>20</v>
      </c>
      <c r="BU23" s="291" t="str">
        <f t="shared" si="3"/>
        <v>- xform/h/c/</v>
      </c>
      <c r="BW23" s="291" t="str">
        <f t="shared" si="4"/>
        <v>- xform/c/ㄏ/</v>
      </c>
    </row>
    <row r="24" spans="1:75" s="104" customFormat="1" ht="45" customHeight="1">
      <c r="B24" s="317" t="s">
        <v>118</v>
      </c>
      <c r="C24" s="317"/>
      <c r="D24" s="317"/>
      <c r="E24" s="317"/>
      <c r="F24" s="317"/>
      <c r="G24" s="317"/>
      <c r="H24" s="317"/>
      <c r="I24" s="317"/>
      <c r="J24" s="317"/>
      <c r="K24" s="317"/>
      <c r="L24" s="317"/>
      <c r="M24" s="317"/>
      <c r="N24" s="317"/>
      <c r="O24" s="317"/>
      <c r="P24" s="317"/>
      <c r="Q24" s="317"/>
      <c r="R24" s="317"/>
      <c r="S24" s="317"/>
      <c r="T24" s="318"/>
      <c r="U24" s="317"/>
      <c r="V24" s="317"/>
      <c r="W24" s="317"/>
      <c r="X24" s="317"/>
      <c r="Y24" s="317"/>
      <c r="Z24" s="317"/>
      <c r="AA24" s="317" t="s">
        <v>119</v>
      </c>
      <c r="AB24" s="317"/>
      <c r="AC24" s="317"/>
      <c r="AD24" s="317"/>
      <c r="AE24" s="317"/>
      <c r="AF24" s="317"/>
      <c r="AG24" s="317"/>
      <c r="AH24" s="317"/>
      <c r="AI24" s="105"/>
      <c r="AJ24" s="105"/>
      <c r="AK24" s="105"/>
      <c r="AL24" s="105"/>
      <c r="AN24" s="105"/>
      <c r="AO24" s="105"/>
      <c r="AP24" s="105"/>
      <c r="AQ24" s="105"/>
      <c r="AR24" s="105"/>
      <c r="AS24" s="105"/>
      <c r="AT24" s="105"/>
      <c r="AU24" s="105"/>
      <c r="AV24" s="105"/>
      <c r="AW24" s="105"/>
      <c r="AX24" s="105"/>
      <c r="AY24" s="105"/>
      <c r="AZ24" s="105"/>
      <c r="BA24" s="105"/>
      <c r="BB24" s="105"/>
      <c r="BC24" s="105"/>
      <c r="BD24" s="105"/>
      <c r="BE24" s="105"/>
      <c r="BF24" s="105"/>
      <c r="BG24" s="105"/>
      <c r="BH24" s="105"/>
      <c r="BJ24" s="284">
        <f t="shared" si="0"/>
        <v>21</v>
      </c>
      <c r="BK24" s="285" t="s">
        <v>192</v>
      </c>
      <c r="BL24" s="286" t="s">
        <v>82</v>
      </c>
      <c r="BM24" s="287" t="s">
        <v>82</v>
      </c>
      <c r="BN24" s="288" t="s">
        <v>172</v>
      </c>
      <c r="BO24" s="289" t="s">
        <v>172</v>
      </c>
      <c r="BP24" s="289"/>
      <c r="BR24" s="290" t="str">
        <f t="shared" si="1"/>
        <v>"u": { commit: "ㄧ" }</v>
      </c>
      <c r="BT24" s="104">
        <f t="shared" si="2"/>
        <v>21</v>
      </c>
      <c r="BU24" s="291" t="str">
        <f t="shared" si="3"/>
        <v>- xform/i/u/</v>
      </c>
      <c r="BW24" s="291" t="str">
        <f t="shared" si="4"/>
        <v>- xform/u/ㄧ/</v>
      </c>
    </row>
    <row r="25" spans="1:75" s="104" customFormat="1" ht="45" customHeight="1">
      <c r="B25" s="121" t="s">
        <v>273</v>
      </c>
      <c r="C25" s="122"/>
      <c r="D25" s="123">
        <f ca="1" xml:space="preserve"> LEN(E25)</f>
        <v>51</v>
      </c>
      <c r="E25" s="123" t="str">
        <f ca="1" xml:space="preserve"> _xlfn.CONCAT(D21:BB21)</f>
        <v>pbPmtTnlkgKwzcsjZCShiIuUaAeEOQo@yYxX}{][RWMNB123570</v>
      </c>
      <c r="F25" s="122"/>
      <c r="G25" s="122"/>
      <c r="H25" s="122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2"/>
      <c r="AE25" s="122"/>
      <c r="AF25" s="122"/>
      <c r="AG25" s="122"/>
      <c r="AH25" s="122"/>
      <c r="AI25" s="122"/>
      <c r="AJ25" s="122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  <c r="BA25" s="105"/>
      <c r="BB25" s="105"/>
      <c r="BC25" s="105"/>
      <c r="BD25" s="105"/>
      <c r="BE25" s="105"/>
      <c r="BF25" s="105"/>
      <c r="BG25" s="105"/>
      <c r="BH25" s="105"/>
      <c r="BJ25" s="284">
        <f t="shared" si="0"/>
        <v>22</v>
      </c>
      <c r="BK25" s="285" t="s">
        <v>21</v>
      </c>
      <c r="BL25" s="286" t="s">
        <v>293</v>
      </c>
      <c r="BM25" s="287" t="s">
        <v>83</v>
      </c>
      <c r="BN25" s="288" t="s">
        <v>22</v>
      </c>
      <c r="BO25" s="289" t="s">
        <v>294</v>
      </c>
      <c r="BP25" s="289"/>
      <c r="BR25" s="290" t="str">
        <f t="shared" si="1"/>
        <v>"U": { commit: "ㄥㄧ" }</v>
      </c>
      <c r="BT25" s="104">
        <f t="shared" si="2"/>
        <v>22</v>
      </c>
      <c r="BU25" s="291" t="str">
        <f t="shared" si="3"/>
        <v>- xform/I/U/</v>
      </c>
      <c r="BW25" s="291" t="str">
        <f t="shared" si="4"/>
        <v>- xform/U/ㄥㄧ/</v>
      </c>
    </row>
    <row r="26" spans="1:75" s="134" customFormat="1" ht="45" customHeight="1">
      <c r="A26" s="104"/>
      <c r="B26" s="319" t="s">
        <v>279</v>
      </c>
      <c r="C26" s="127"/>
      <c r="D26" s="128">
        <f ca="1" xml:space="preserve"> LEN(E26)</f>
        <v>51</v>
      </c>
      <c r="E26" s="128" t="str">
        <f ca="1" xml:space="preserve"> _xlfn.CONCAT(D17:BB17)</f>
        <v>1!qa2wsxeEd?yhnbYHNcuUjJ8*,&lt;iIk09(lLOA:;o/mp- 43657</v>
      </c>
      <c r="F26" s="127"/>
      <c r="G26" s="127"/>
      <c r="H26" s="127"/>
      <c r="I26" s="127"/>
      <c r="J26" s="127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27"/>
      <c r="W26" s="127"/>
      <c r="X26" s="127"/>
      <c r="Y26" s="127"/>
      <c r="Z26" s="127"/>
      <c r="AA26" s="127"/>
      <c r="AB26" s="127"/>
      <c r="AC26" s="127"/>
      <c r="AD26" s="127"/>
      <c r="AE26" s="127"/>
      <c r="AF26" s="127"/>
      <c r="AG26" s="127"/>
      <c r="AH26" s="127"/>
      <c r="AI26" s="127"/>
      <c r="AJ26" s="127"/>
      <c r="AK26" s="104"/>
      <c r="AL26" s="104"/>
      <c r="AM26" s="104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31"/>
      <c r="BH26" s="131"/>
      <c r="BJ26" s="284">
        <f t="shared" si="0"/>
        <v>23</v>
      </c>
      <c r="BK26" s="285" t="s">
        <v>248</v>
      </c>
      <c r="BL26" s="286" t="s">
        <v>84</v>
      </c>
      <c r="BM26" s="287" t="s">
        <v>84</v>
      </c>
      <c r="BN26" s="288" t="s">
        <v>192</v>
      </c>
      <c r="BO26" s="289" t="s">
        <v>192</v>
      </c>
      <c r="BP26" s="289"/>
      <c r="BR26" s="290" t="str">
        <f t="shared" si="1"/>
        <v>"j": { commit: "ㄨ" }</v>
      </c>
      <c r="BT26" s="134">
        <f t="shared" si="2"/>
        <v>23</v>
      </c>
      <c r="BU26" s="291" t="str">
        <f t="shared" si="3"/>
        <v>- xform/u/j/</v>
      </c>
      <c r="BW26" s="291" t="str">
        <f t="shared" si="4"/>
        <v>- xform/j/ㄨ/</v>
      </c>
    </row>
    <row r="27" spans="1:75" s="104" customFormat="1" ht="45" customHeight="1">
      <c r="A27" s="134"/>
      <c r="B27" s="320" t="str">
        <f ca="1" xml:space="preserve"> "- xlit|" &amp; E25 &amp; "|" &amp; E26 &amp; "|"</f>
        <v>- xlit|pbPmtTnlkgKwzcsjZCShiIuUaAeEOQo@yYxX}{][RWMNB123570|1!qa2wsxeEd?yhnbYHNcuUjJ8*,&lt;iIk09(lLOA:;o/mp- 43657|</v>
      </c>
      <c r="C27" s="321"/>
      <c r="D27" s="321"/>
      <c r="E27" s="321"/>
      <c r="F27" s="321"/>
      <c r="G27" s="321"/>
      <c r="H27" s="321"/>
      <c r="I27" s="321"/>
      <c r="J27" s="321"/>
      <c r="K27" s="321"/>
      <c r="L27" s="321"/>
      <c r="M27" s="321"/>
      <c r="N27" s="321"/>
      <c r="O27" s="321"/>
      <c r="P27" s="321"/>
      <c r="Q27" s="321"/>
      <c r="R27" s="321"/>
      <c r="S27" s="321"/>
      <c r="T27" s="321"/>
      <c r="U27" s="321"/>
      <c r="V27" s="321"/>
      <c r="W27" s="321"/>
      <c r="X27" s="321"/>
      <c r="Y27" s="321"/>
      <c r="Z27" s="321"/>
      <c r="AA27" s="321"/>
      <c r="AB27" s="321"/>
      <c r="AC27" s="321"/>
      <c r="AD27" s="321"/>
      <c r="AE27" s="321"/>
      <c r="AF27" s="321"/>
      <c r="AG27" s="321"/>
      <c r="AH27" s="321"/>
      <c r="AI27" s="321"/>
      <c r="AJ27" s="321"/>
      <c r="AK27" s="105"/>
      <c r="AL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31"/>
      <c r="BD27" s="131"/>
      <c r="BE27" s="131"/>
      <c r="BF27" s="131"/>
      <c r="BG27" s="105"/>
      <c r="BH27" s="105"/>
      <c r="BJ27" s="284">
        <f t="shared" si="0"/>
        <v>24</v>
      </c>
      <c r="BK27" s="285" t="s">
        <v>39</v>
      </c>
      <c r="BL27" s="286" t="s">
        <v>295</v>
      </c>
      <c r="BM27" s="287" t="s">
        <v>85</v>
      </c>
      <c r="BN27" s="288" t="s">
        <v>21</v>
      </c>
      <c r="BO27" s="289" t="s">
        <v>296</v>
      </c>
      <c r="BP27" s="289"/>
      <c r="BR27" s="290" t="str">
        <f t="shared" si="1"/>
        <v>"J": { commit: "ㄥㄨ" }</v>
      </c>
      <c r="BT27" s="104">
        <f t="shared" si="2"/>
        <v>24</v>
      </c>
      <c r="BU27" s="291" t="str">
        <f t="shared" si="3"/>
        <v>- xform/U/J/</v>
      </c>
      <c r="BW27" s="291" t="str">
        <f t="shared" si="4"/>
        <v>- xform/J/ㄥㄨ/</v>
      </c>
    </row>
    <row r="28" spans="1:75" s="104" customFormat="1" ht="45" customHeight="1">
      <c r="B28" s="322"/>
      <c r="C28" s="323"/>
      <c r="D28" s="323"/>
      <c r="E28" s="323"/>
      <c r="F28" s="323"/>
      <c r="G28" s="323"/>
      <c r="H28" s="323"/>
      <c r="I28" s="323"/>
      <c r="J28" s="323"/>
      <c r="K28" s="323"/>
      <c r="L28" s="323"/>
      <c r="M28" s="323"/>
      <c r="N28" s="323"/>
      <c r="O28" s="323"/>
      <c r="P28" s="323"/>
      <c r="Q28" s="323"/>
      <c r="R28" s="323"/>
      <c r="S28" s="323"/>
      <c r="T28" s="323"/>
      <c r="U28" s="323"/>
      <c r="V28" s="323"/>
      <c r="W28" s="323"/>
      <c r="X28" s="323"/>
      <c r="Y28" s="323"/>
      <c r="Z28" s="323"/>
      <c r="AA28" s="323"/>
      <c r="AB28" s="323"/>
      <c r="AC28" s="323"/>
      <c r="AD28" s="323"/>
      <c r="AE28" s="323"/>
      <c r="AF28" s="323"/>
      <c r="AG28" s="323"/>
      <c r="AH28" s="323"/>
      <c r="AI28" s="323"/>
      <c r="AJ28" s="323"/>
      <c r="AK28" s="131"/>
      <c r="AL28" s="131"/>
      <c r="AN28" s="105"/>
      <c r="AO28" s="105"/>
      <c r="AP28" s="105"/>
      <c r="AQ28" s="105"/>
      <c r="AR28" s="105"/>
      <c r="AS28" s="105"/>
      <c r="AT28" s="131"/>
      <c r="AU28" s="131"/>
      <c r="AV28" s="131"/>
      <c r="AW28" s="131"/>
      <c r="AX28" s="131"/>
      <c r="AY28" s="131"/>
      <c r="AZ28" s="131"/>
      <c r="BA28" s="131"/>
      <c r="BB28" s="131"/>
      <c r="BC28" s="105"/>
      <c r="BD28" s="105"/>
      <c r="BE28" s="105"/>
      <c r="BF28" s="105"/>
      <c r="BG28" s="105"/>
      <c r="BH28" s="105"/>
      <c r="BJ28" s="284">
        <f t="shared" si="0"/>
        <v>25</v>
      </c>
      <c r="BK28" s="285">
        <v>8</v>
      </c>
      <c r="BL28" s="286" t="s">
        <v>86</v>
      </c>
      <c r="BM28" s="287" t="s">
        <v>86</v>
      </c>
      <c r="BN28" s="288" t="s">
        <v>144</v>
      </c>
      <c r="BO28" s="289" t="s">
        <v>144</v>
      </c>
      <c r="BP28" s="289"/>
      <c r="BR28" s="290" t="str">
        <f t="shared" si="1"/>
        <v>"8": { commit: "ㄚ" }</v>
      </c>
      <c r="BT28" s="104">
        <f t="shared" si="2"/>
        <v>25</v>
      </c>
      <c r="BU28" s="291" t="str">
        <f t="shared" si="3"/>
        <v>- xform/a/8/</v>
      </c>
      <c r="BW28" s="291" t="str">
        <f t="shared" si="4"/>
        <v>- xform/8/ㄚ/</v>
      </c>
    </row>
    <row r="29" spans="1:75" s="104" customFormat="1" ht="45" customHeight="1">
      <c r="B29" s="121"/>
      <c r="C29" s="122"/>
      <c r="D29" s="123">
        <f ca="1" xml:space="preserve"> LEN(E29)</f>
        <v>49</v>
      </c>
      <c r="E29" s="123" t="str">
        <f ca="1">SUBSTITUTE(SUBSTITUTE(E25, "b", ""), "g", "")</f>
        <v>pPmtTnlkKwzcsjZCShiIuUaAeEOQo@yYxX}{][RWMNB123570</v>
      </c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2"/>
      <c r="AB29" s="122"/>
      <c r="AC29" s="122"/>
      <c r="AD29" s="122"/>
      <c r="AE29" s="122"/>
      <c r="AF29" s="122"/>
      <c r="AG29" s="122"/>
      <c r="AH29" s="122"/>
      <c r="AI29" s="122"/>
      <c r="AJ29" s="122"/>
      <c r="AK29" s="105"/>
      <c r="AL29" s="105"/>
      <c r="AN29" s="105"/>
      <c r="AO29" s="105"/>
      <c r="AP29" s="105"/>
      <c r="AQ29" s="105"/>
      <c r="AR29" s="105"/>
      <c r="AS29" s="105"/>
      <c r="AT29" s="105"/>
      <c r="AU29" s="105"/>
      <c r="AV29" s="105"/>
      <c r="AW29" s="105"/>
      <c r="AX29" s="105"/>
      <c r="AY29" s="105"/>
      <c r="AZ29" s="105"/>
      <c r="BA29" s="105"/>
      <c r="BB29" s="105"/>
      <c r="BC29" s="105"/>
      <c r="BD29" s="105"/>
      <c r="BE29" s="105"/>
      <c r="BF29" s="105"/>
      <c r="BG29" s="105"/>
      <c r="BH29" s="105"/>
      <c r="BJ29" s="284">
        <f t="shared" si="0"/>
        <v>26</v>
      </c>
      <c r="BK29" s="285" t="s">
        <v>182</v>
      </c>
      <c r="BL29" s="286" t="s">
        <v>297</v>
      </c>
      <c r="BM29" s="287" t="s">
        <v>87</v>
      </c>
      <c r="BN29" s="288" t="s">
        <v>33</v>
      </c>
      <c r="BO29" s="289" t="s">
        <v>298</v>
      </c>
      <c r="BP29" s="289"/>
      <c r="BR29" s="290" t="str">
        <f t="shared" si="1"/>
        <v>"*": { commit: "ㄥㄚ" }</v>
      </c>
      <c r="BT29" s="104">
        <f t="shared" si="2"/>
        <v>26</v>
      </c>
      <c r="BU29" s="291" t="str">
        <f t="shared" si="3"/>
        <v>- xform/A/*/</v>
      </c>
      <c r="BW29" s="291" t="str">
        <f t="shared" si="4"/>
        <v>- xform/*/ㄥㄚ/</v>
      </c>
    </row>
    <row r="30" spans="1:75" s="104" customFormat="1" ht="45" customHeight="1">
      <c r="B30" s="319"/>
      <c r="C30" s="127"/>
      <c r="D30" s="128">
        <f ca="1" xml:space="preserve"> LEN(E30)</f>
        <v>49</v>
      </c>
      <c r="E30" s="128" t="str">
        <f ca="1">SUBSTITUTE(SUBSTITUTE(E26, "!", ""), "E", "")</f>
        <v>1qa2wsxed?yhnbYHNcuUjJ8*,&lt;iIk09(lLOA:;o/mp- 43657</v>
      </c>
      <c r="F30" s="127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105"/>
      <c r="AL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J30" s="284">
        <f t="shared" si="0"/>
        <v>27</v>
      </c>
      <c r="BK30" s="285" t="s">
        <v>253</v>
      </c>
      <c r="BL30" s="286" t="s">
        <v>299</v>
      </c>
      <c r="BM30" s="287" t="s">
        <v>91</v>
      </c>
      <c r="BN30" s="288" t="s">
        <v>218</v>
      </c>
      <c r="BO30" s="289" t="s">
        <v>218</v>
      </c>
      <c r="BP30" s="289"/>
      <c r="BR30" s="290" t="str">
        <f t="shared" si="1"/>
        <v>",": { commit: "ㄝ" }</v>
      </c>
      <c r="BT30" s="104">
        <f t="shared" si="2"/>
        <v>27</v>
      </c>
      <c r="BU30" s="291" t="str">
        <f t="shared" si="3"/>
        <v>- xform/e/,/</v>
      </c>
      <c r="BW30" s="291" t="str">
        <f t="shared" si="4"/>
        <v>- xform/,/ㄝ/</v>
      </c>
    </row>
    <row r="31" spans="1:75" s="104" customFormat="1" ht="45" customHeight="1">
      <c r="B31" s="320" t="str">
        <f ca="1" xml:space="preserve"> "- xlit|" &amp; E29 &amp; "|" &amp; E30 &amp; "|"</f>
        <v>- xlit|pPmtTnlkKwzcsjZCShiIuUaAeEOQo@yYxX}{][RWMNB123570|1qa2wsxed?yhnbYHNcuUjJ8*,&lt;iIk09(lLOA:;o/mp- 43657|</v>
      </c>
      <c r="C31" s="321"/>
      <c r="D31" s="321"/>
      <c r="E31" s="321"/>
      <c r="F31" s="321"/>
      <c r="G31" s="321"/>
      <c r="H31" s="321"/>
      <c r="I31" s="321"/>
      <c r="J31" s="321"/>
      <c r="K31" s="321"/>
      <c r="L31" s="321"/>
      <c r="M31" s="321"/>
      <c r="N31" s="321"/>
      <c r="O31" s="321"/>
      <c r="P31" s="321"/>
      <c r="Q31" s="321"/>
      <c r="R31" s="321"/>
      <c r="S31" s="321"/>
      <c r="T31" s="321"/>
      <c r="U31" s="321"/>
      <c r="V31" s="321"/>
      <c r="W31" s="321"/>
      <c r="X31" s="321"/>
      <c r="Y31" s="321"/>
      <c r="Z31" s="321"/>
      <c r="AA31" s="321"/>
      <c r="AB31" s="321"/>
      <c r="AC31" s="321"/>
      <c r="AD31" s="321"/>
      <c r="AE31" s="321"/>
      <c r="AF31" s="321"/>
      <c r="AG31" s="321"/>
      <c r="AH31" s="321"/>
      <c r="AI31" s="321"/>
      <c r="AJ31" s="321"/>
      <c r="AK31" s="105"/>
      <c r="AL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J31" s="284">
        <f t="shared" si="0"/>
        <v>28</v>
      </c>
      <c r="BK31" s="285" t="s">
        <v>202</v>
      </c>
      <c r="BL31" s="286" t="s">
        <v>300</v>
      </c>
      <c r="BM31" s="287" t="s">
        <v>92</v>
      </c>
      <c r="BN31" s="288" t="s">
        <v>17</v>
      </c>
      <c r="BO31" s="289" t="s">
        <v>301</v>
      </c>
      <c r="BP31" s="289"/>
      <c r="BR31" s="290" t="str">
        <f t="shared" si="1"/>
        <v>"&lt;": { commit: "ㄥㄝ" }</v>
      </c>
      <c r="BT31" s="104">
        <f t="shared" si="2"/>
        <v>28</v>
      </c>
      <c r="BU31" s="291" t="str">
        <f t="shared" si="3"/>
        <v>- xform/E/&lt;/</v>
      </c>
      <c r="BW31" s="291" t="str">
        <f t="shared" si="4"/>
        <v>- xform/&lt;/ㄥㄝ/</v>
      </c>
    </row>
    <row r="32" spans="1:75" s="104" customFormat="1" ht="45" customHeight="1">
      <c r="AH32" s="105"/>
      <c r="AI32" s="105"/>
      <c r="AJ32" s="105"/>
      <c r="AK32" s="105"/>
      <c r="AL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J32" s="284">
        <f t="shared" si="0"/>
        <v>29</v>
      </c>
      <c r="BK32" s="285" t="s">
        <v>172</v>
      </c>
      <c r="BL32" s="286" t="s">
        <v>302</v>
      </c>
      <c r="BM32" s="287" t="s">
        <v>88</v>
      </c>
      <c r="BN32" s="288" t="s">
        <v>23</v>
      </c>
      <c r="BO32" s="289" t="s">
        <v>173</v>
      </c>
      <c r="BP32" s="289"/>
      <c r="BR32" s="290" t="str">
        <f t="shared" si="1"/>
        <v>"i": { commit: "ㄛ" }</v>
      </c>
      <c r="BT32" s="104">
        <f t="shared" si="2"/>
        <v>29</v>
      </c>
      <c r="BU32" s="291" t="str">
        <f t="shared" si="3"/>
        <v>- xform/O/i/</v>
      </c>
      <c r="BW32" s="291" t="str">
        <f t="shared" si="4"/>
        <v>- xform/i/ㄛ/</v>
      </c>
    </row>
    <row r="33" spans="1:75" s="104" customFormat="1" ht="45" customHeight="1">
      <c r="B33" s="324" t="s">
        <v>280</v>
      </c>
      <c r="C33" s="317"/>
      <c r="D33" s="317"/>
      <c r="E33" s="317"/>
      <c r="F33" s="317"/>
      <c r="G33" s="317"/>
      <c r="H33" s="317"/>
      <c r="I33" s="317"/>
      <c r="J33" s="317"/>
      <c r="K33" s="317"/>
      <c r="L33" s="317"/>
      <c r="M33" s="317"/>
      <c r="N33" s="317"/>
      <c r="O33" s="317"/>
      <c r="P33" s="317"/>
      <c r="Q33" s="317"/>
      <c r="R33" s="317"/>
      <c r="S33" s="317"/>
      <c r="T33" s="317"/>
      <c r="U33" s="317"/>
      <c r="V33" s="317"/>
      <c r="W33" s="317"/>
      <c r="X33" s="317"/>
      <c r="Y33" s="317"/>
      <c r="Z33" s="317"/>
      <c r="AA33" s="317"/>
      <c r="AB33" s="317"/>
      <c r="AC33" s="317"/>
      <c r="AD33" s="317"/>
      <c r="AE33" s="317"/>
      <c r="AF33" s="317"/>
      <c r="AG33" s="317"/>
      <c r="AH33" s="105"/>
      <c r="AI33" s="105"/>
      <c r="AJ33" s="105"/>
      <c r="AK33" s="105"/>
      <c r="AL33" s="105"/>
      <c r="AN33" s="105"/>
      <c r="AO33" s="105"/>
      <c r="AP33" s="105"/>
      <c r="AQ33" s="105"/>
      <c r="AR33" s="105"/>
      <c r="AS33" s="105"/>
      <c r="AT33" s="105"/>
      <c r="AU33" s="105"/>
      <c r="AV33" s="105"/>
      <c r="AW33" s="105"/>
      <c r="AX33" s="105"/>
      <c r="AY33" s="105"/>
      <c r="AZ33" s="105"/>
      <c r="BA33" s="105"/>
      <c r="BB33" s="105"/>
      <c r="BC33" s="105"/>
      <c r="BD33" s="105"/>
      <c r="BE33" s="105"/>
      <c r="BF33" s="105"/>
      <c r="BG33" s="105"/>
      <c r="BH33" s="105"/>
      <c r="BJ33" s="284">
        <f t="shared" si="0"/>
        <v>30</v>
      </c>
      <c r="BK33" s="285" t="s">
        <v>22</v>
      </c>
      <c r="BL33" s="286" t="s">
        <v>303</v>
      </c>
      <c r="BM33" s="287" t="s">
        <v>89</v>
      </c>
      <c r="BN33" s="288" t="s">
        <v>15</v>
      </c>
      <c r="BO33" s="289" t="s">
        <v>304</v>
      </c>
      <c r="BP33" s="289"/>
      <c r="BR33" s="290" t="str">
        <f t="shared" si="1"/>
        <v>"I": { commit: "ㄥㆦ" }</v>
      </c>
      <c r="BT33" s="104">
        <f t="shared" si="2"/>
        <v>30</v>
      </c>
      <c r="BU33" s="291" t="str">
        <f t="shared" si="3"/>
        <v>- xform/Q/I/</v>
      </c>
      <c r="BW33" s="291" t="str">
        <f t="shared" si="4"/>
        <v>- xform/I/ㄥㆦ/</v>
      </c>
    </row>
    <row r="34" spans="1:75" s="104" customFormat="1" ht="45" customHeight="1">
      <c r="B34" s="317" t="s">
        <v>121</v>
      </c>
      <c r="C34" s="317"/>
      <c r="D34" s="317"/>
      <c r="E34" s="317"/>
      <c r="F34" s="317"/>
      <c r="G34" s="317"/>
      <c r="H34" s="317"/>
      <c r="I34" s="317"/>
      <c r="J34" s="317"/>
      <c r="K34" s="317"/>
      <c r="L34" s="317"/>
      <c r="M34" s="317"/>
      <c r="N34" s="317"/>
      <c r="O34" s="317"/>
      <c r="P34" s="317"/>
      <c r="Q34" s="317"/>
      <c r="R34" s="317"/>
      <c r="S34" s="318"/>
      <c r="T34" s="317"/>
      <c r="U34" s="317"/>
      <c r="V34" s="317"/>
      <c r="W34" s="317"/>
      <c r="X34" s="317"/>
      <c r="Y34" s="317"/>
      <c r="Z34" s="317"/>
      <c r="AA34" s="317"/>
      <c r="AB34" s="317"/>
      <c r="AC34" s="317"/>
      <c r="AD34" s="317"/>
      <c r="AE34" s="317"/>
      <c r="AF34" s="317"/>
      <c r="AG34" s="317"/>
      <c r="AH34" s="105"/>
      <c r="AI34" s="105"/>
      <c r="AJ34" s="105"/>
      <c r="AK34" s="105"/>
      <c r="AL34" s="105"/>
      <c r="AM34" s="105"/>
      <c r="AN34" s="105"/>
      <c r="AO34" s="105"/>
      <c r="AP34" s="105"/>
      <c r="AQ34" s="105"/>
      <c r="AR34" s="105"/>
      <c r="AS34" s="105"/>
      <c r="AT34" s="105"/>
      <c r="AU34" s="105"/>
      <c r="AV34" s="105"/>
      <c r="AW34" s="105"/>
      <c r="AX34" s="105"/>
      <c r="AY34" s="105"/>
      <c r="AZ34" s="105"/>
      <c r="BA34" s="105"/>
      <c r="BB34" s="105"/>
      <c r="BC34" s="105"/>
      <c r="BD34" s="105"/>
      <c r="BE34" s="105"/>
      <c r="BF34" s="105"/>
      <c r="BG34" s="105"/>
      <c r="BH34" s="105"/>
      <c r="BJ34" s="284">
        <f t="shared" si="0"/>
        <v>31</v>
      </c>
      <c r="BK34" s="325" t="s">
        <v>224</v>
      </c>
      <c r="BL34" s="286" t="s">
        <v>90</v>
      </c>
      <c r="BM34" s="287" t="s">
        <v>90</v>
      </c>
      <c r="BN34" s="288" t="s">
        <v>220</v>
      </c>
      <c r="BO34" s="289" t="s">
        <v>220</v>
      </c>
      <c r="BP34" s="289"/>
      <c r="BR34" s="290" t="str">
        <f t="shared" si="1"/>
        <v>"k": { commit: "ㄜ" }</v>
      </c>
      <c r="BT34" s="104">
        <f t="shared" si="2"/>
        <v>31</v>
      </c>
      <c r="BU34" s="291" t="str">
        <f t="shared" si="3"/>
        <v>- xform/o/k/</v>
      </c>
      <c r="BW34" s="291" t="str">
        <f t="shared" si="4"/>
        <v>- xform/k/ㄜ/</v>
      </c>
    </row>
    <row r="35" spans="1:75" s="104" customFormat="1" ht="45" customHeight="1">
      <c r="B35" s="326" t="s">
        <v>270</v>
      </c>
      <c r="C35" s="327"/>
      <c r="D35" s="327">
        <f ca="1" xml:space="preserve"> LEN(E35)</f>
        <v>51</v>
      </c>
      <c r="E35" s="328" t="str">
        <f ca="1" xml:space="preserve"> _xlfn.CONCAT(D17:BB17)</f>
        <v>1!qa2wsxeEd?yhnbYHNcuUjJ8*,&lt;iIk09(lLOA:;o/mp- 43657</v>
      </c>
      <c r="F35" s="328"/>
      <c r="G35" s="328"/>
      <c r="H35" s="328"/>
      <c r="I35" s="328"/>
      <c r="J35" s="328"/>
      <c r="K35" s="328"/>
      <c r="L35" s="328"/>
      <c r="M35" s="328"/>
      <c r="N35" s="328"/>
      <c r="O35" s="328"/>
      <c r="P35" s="328"/>
      <c r="Q35" s="328"/>
      <c r="R35" s="328"/>
      <c r="S35" s="328"/>
      <c r="T35" s="328"/>
      <c r="U35" s="328"/>
      <c r="V35" s="328"/>
      <c r="W35" s="328"/>
      <c r="X35" s="328"/>
      <c r="Y35" s="328"/>
      <c r="Z35" s="328"/>
      <c r="AA35" s="328"/>
      <c r="AB35" s="328"/>
      <c r="AC35" s="328"/>
      <c r="AD35" s="328"/>
      <c r="AE35" s="328"/>
      <c r="AF35" s="328"/>
      <c r="AG35" s="328"/>
      <c r="AH35" s="328"/>
      <c r="AI35" s="328"/>
      <c r="AJ35" s="328"/>
      <c r="AK35" s="105"/>
      <c r="AL35" s="105"/>
      <c r="AM35" s="105"/>
      <c r="AN35" s="105"/>
      <c r="AO35" s="105"/>
      <c r="AP35" s="105"/>
      <c r="AQ35" s="105"/>
      <c r="AR35" s="105"/>
      <c r="AS35" s="105"/>
      <c r="AT35" s="105"/>
      <c r="AU35" s="105"/>
      <c r="AV35" s="105"/>
      <c r="AW35" s="105"/>
      <c r="AX35" s="105"/>
      <c r="AY35" s="105"/>
      <c r="AZ35" s="105"/>
      <c r="BA35" s="105"/>
      <c r="BB35" s="105"/>
      <c r="BC35" s="105"/>
      <c r="BD35" s="105"/>
      <c r="BE35" s="105"/>
      <c r="BF35" s="105"/>
      <c r="BG35" s="105"/>
      <c r="BH35" s="105"/>
      <c r="BJ35" s="284">
        <f t="shared" si="0"/>
        <v>32</v>
      </c>
      <c r="BK35" s="325">
        <v>0</v>
      </c>
      <c r="BL35" s="286" t="s">
        <v>101</v>
      </c>
      <c r="BM35" s="287" t="s">
        <v>101</v>
      </c>
      <c r="BN35" s="288" t="s">
        <v>237</v>
      </c>
      <c r="BO35" s="289" t="s">
        <v>146</v>
      </c>
      <c r="BP35" s="289"/>
      <c r="BR35" s="290" t="str">
        <f t="shared" si="1"/>
        <v>"0": { commit: "ㄢ" }</v>
      </c>
      <c r="BT35" s="104">
        <f t="shared" si="2"/>
        <v>32</v>
      </c>
      <c r="BU35" s="291" t="str">
        <f t="shared" si="3"/>
        <v>- xform/@/0/</v>
      </c>
      <c r="BW35" s="291" t="str">
        <f t="shared" si="4"/>
        <v>- xform/0/ㄢ/</v>
      </c>
    </row>
    <row r="36" spans="1:75" s="104" customFormat="1" ht="45" customHeight="1">
      <c r="B36" s="329" t="s">
        <v>60</v>
      </c>
      <c r="C36" s="330"/>
      <c r="D36" s="330">
        <f ca="1">LEN(E36)</f>
        <v>51</v>
      </c>
      <c r="E36" s="329" t="str">
        <f ca="1" xml:space="preserve"> _xlfn.CONCAT(D19:BB19)</f>
        <v>ㄅㆠㄆㄇㄉㄊㄋㄌㄍㆣㄎㄫㄗㄘㄙㆡㄐㄑㄒㄏㄧㆪㄨㆫㄚㆩㆤㆥㆦㆧㄜㄢㄞㆮㄠㆯㆱㆰㆲㄤㆨㆭㆬㄣ鼻ˉˋ˪ˊ˫˙</v>
      </c>
      <c r="F36" s="329"/>
      <c r="G36" s="329"/>
      <c r="H36" s="329"/>
      <c r="I36" s="329"/>
      <c r="J36" s="329"/>
      <c r="K36" s="329"/>
      <c r="L36" s="329"/>
      <c r="M36" s="329"/>
      <c r="N36" s="329"/>
      <c r="O36" s="329"/>
      <c r="P36" s="329"/>
      <c r="Q36" s="329"/>
      <c r="R36" s="329"/>
      <c r="S36" s="329"/>
      <c r="T36" s="329"/>
      <c r="U36" s="329"/>
      <c r="V36" s="329"/>
      <c r="W36" s="329"/>
      <c r="X36" s="329"/>
      <c r="Y36" s="329"/>
      <c r="Z36" s="329"/>
      <c r="AA36" s="329"/>
      <c r="AB36" s="329"/>
      <c r="AC36" s="329"/>
      <c r="AD36" s="329"/>
      <c r="AE36" s="329"/>
      <c r="AF36" s="329"/>
      <c r="AG36" s="329"/>
      <c r="AH36" s="329"/>
      <c r="AI36" s="329"/>
      <c r="AJ36" s="329"/>
      <c r="AK36" s="105"/>
      <c r="AL36" s="105"/>
      <c r="AM36" s="331" t="s">
        <v>281</v>
      </c>
      <c r="AN36" s="331" t="s">
        <v>282</v>
      </c>
      <c r="AO36" s="331" t="s">
        <v>119</v>
      </c>
      <c r="AP36" s="331" t="s">
        <v>278</v>
      </c>
      <c r="AQ36" s="331" t="s">
        <v>283</v>
      </c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J36" s="284">
        <f t="shared" si="0"/>
        <v>33</v>
      </c>
      <c r="BK36" s="285">
        <v>9</v>
      </c>
      <c r="BL36" s="286" t="s">
        <v>93</v>
      </c>
      <c r="BM36" s="287" t="s">
        <v>93</v>
      </c>
      <c r="BN36" s="288" t="s">
        <v>229</v>
      </c>
      <c r="BO36" s="289" t="s">
        <v>145</v>
      </c>
      <c r="BP36" s="289"/>
      <c r="BR36" s="290" t="str">
        <f t="shared" si="1"/>
        <v>"9": { commit: "ㄞ" }</v>
      </c>
      <c r="BT36" s="104">
        <f t="shared" si="2"/>
        <v>33</v>
      </c>
      <c r="BU36" s="291" t="str">
        <f t="shared" si="3"/>
        <v>- xform/y/9/</v>
      </c>
      <c r="BW36" s="291" t="str">
        <f t="shared" si="4"/>
        <v>- xform/9/ㄞ/</v>
      </c>
    </row>
    <row r="37" spans="1:75" s="104" customFormat="1" ht="45" customHeight="1">
      <c r="B37" s="320" t="str">
        <f ca="1" xml:space="preserve"> "- xlit|" &amp; E35 &amp; "|" &amp; E36 &amp; "|"</f>
        <v>- xlit|1!qa2wsxeEd?yhnbYHNcuUjJ8*,&lt;iIk09(lLOA:;o/mp- 43657|ㄅㆠㄆㄇㄉㄊㄋㄌㄍㆣㄎㄫㄗㄘㄙㆡㄐㄑㄒㄏㄧㆪㄨㆫㄚㆩㆤㆥㆦㆧㄜㄢㄞㆮㄠㆯㆱㆰㆲㄤㆨㆭㆬㄣ鼻ˉˋ˪ˊ˫˙|</v>
      </c>
      <c r="C37" s="332"/>
      <c r="D37" s="332"/>
      <c r="E37" s="332"/>
      <c r="F37" s="332"/>
      <c r="G37" s="332"/>
      <c r="H37" s="332"/>
      <c r="I37" s="332"/>
      <c r="J37" s="332"/>
      <c r="K37" s="332"/>
      <c r="L37" s="332"/>
      <c r="M37" s="332"/>
      <c r="N37" s="332"/>
      <c r="O37" s="332"/>
      <c r="P37" s="332"/>
      <c r="Q37" s="332"/>
      <c r="R37" s="332"/>
      <c r="S37" s="332"/>
      <c r="T37" s="332"/>
      <c r="U37" s="332"/>
      <c r="V37" s="332"/>
      <c r="W37" s="332"/>
      <c r="X37" s="332"/>
      <c r="Y37" s="332"/>
      <c r="Z37" s="332"/>
      <c r="AA37" s="332"/>
      <c r="AB37" s="332"/>
      <c r="AC37" s="332"/>
      <c r="AD37" s="332"/>
      <c r="AE37" s="332"/>
      <c r="AF37" s="332"/>
      <c r="AG37" s="321"/>
      <c r="AH37" s="321"/>
      <c r="AI37" s="321"/>
      <c r="AJ37" s="321"/>
      <c r="AK37" s="105"/>
      <c r="AL37" s="105"/>
      <c r="AM37" s="331">
        <f ca="1" xml:space="preserve"> FIND(AM36, $E$35)</f>
        <v>2</v>
      </c>
      <c r="AN37" s="331">
        <f ca="1" xml:space="preserve"> FIND(AN36, $E$35)</f>
        <v>10</v>
      </c>
      <c r="AO37" s="331">
        <f ca="1" xml:space="preserve"> FIND(AO36, $E$35)</f>
        <v>39</v>
      </c>
      <c r="AP37" s="331">
        <f ca="1" xml:space="preserve"> FIND(AP36, $E$35)</f>
        <v>38</v>
      </c>
      <c r="AQ37" s="331">
        <f ca="1" xml:space="preserve"> FIND(AQ36, $E$35)</f>
        <v>37</v>
      </c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J37" s="284">
        <f t="shared" si="0"/>
        <v>34</v>
      </c>
      <c r="BK37" s="285" t="s">
        <v>153</v>
      </c>
      <c r="BL37" s="286" t="s">
        <v>305</v>
      </c>
      <c r="BM37" s="287" t="s">
        <v>94</v>
      </c>
      <c r="BN37" s="288" t="s">
        <v>20</v>
      </c>
      <c r="BO37" s="289" t="s">
        <v>306</v>
      </c>
      <c r="BP37" s="289"/>
      <c r="BR37" s="290" t="str">
        <f t="shared" si="1"/>
        <v>"(": { commit: "ㄥㄞ" }</v>
      </c>
      <c r="BT37" s="104">
        <f t="shared" si="2"/>
        <v>34</v>
      </c>
      <c r="BU37" s="291" t="str">
        <f t="shared" si="3"/>
        <v>- xform/Y/(/</v>
      </c>
      <c r="BW37" s="291" t="str">
        <f t="shared" si="4"/>
        <v>- xform/(/ㄥㄞ/</v>
      </c>
    </row>
    <row r="38" spans="1:75" s="104" customFormat="1" ht="45" customHeight="1">
      <c r="B38" s="322"/>
      <c r="C38" s="323"/>
      <c r="D38" s="323"/>
      <c r="E38" s="323"/>
      <c r="F38" s="323"/>
      <c r="G38" s="323"/>
      <c r="H38" s="323"/>
      <c r="I38" s="323"/>
      <c r="J38" s="323"/>
      <c r="K38" s="323"/>
      <c r="L38" s="323"/>
      <c r="M38" s="323"/>
      <c r="N38" s="323"/>
      <c r="O38" s="323"/>
      <c r="P38" s="323"/>
      <c r="Q38" s="323"/>
      <c r="R38" s="323"/>
      <c r="S38" s="323"/>
      <c r="T38" s="323"/>
      <c r="U38" s="323"/>
      <c r="V38" s="323"/>
      <c r="W38" s="323"/>
      <c r="X38" s="323"/>
      <c r="Y38" s="323"/>
      <c r="Z38" s="323"/>
      <c r="AA38" s="323"/>
      <c r="AB38" s="323"/>
      <c r="AC38" s="323"/>
      <c r="AD38" s="323"/>
      <c r="AE38" s="323"/>
      <c r="AF38" s="323"/>
      <c r="AG38" s="323"/>
      <c r="AH38" s="323"/>
      <c r="AI38" s="323"/>
      <c r="AJ38" s="323"/>
      <c r="AK38" s="105"/>
      <c r="AL38" s="105"/>
      <c r="AM38" s="331" t="str">
        <f ca="1" xml:space="preserve"> MID($E$36,AM37,1)</f>
        <v>ㆠ</v>
      </c>
      <c r="AN38" s="331" t="str">
        <f ca="1" xml:space="preserve"> MID($E$36,AN37,1)</f>
        <v>ㆣ</v>
      </c>
      <c r="AO38" s="331" t="str">
        <f ca="1" xml:space="preserve"> MID($E$36,AO37,1)</f>
        <v>ㆲ</v>
      </c>
      <c r="AP38" s="331" t="str">
        <f ca="1" xml:space="preserve"> MID($E$36,AP37,1)</f>
        <v>ㆰ</v>
      </c>
      <c r="AQ38" s="331" t="str">
        <f ca="1" xml:space="preserve"> MID($E$36,AQ37,1)</f>
        <v>ㆱ</v>
      </c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J38" s="284">
        <f t="shared" si="0"/>
        <v>35</v>
      </c>
      <c r="BK38" s="285" t="s">
        <v>212</v>
      </c>
      <c r="BL38" s="286" t="s">
        <v>95</v>
      </c>
      <c r="BM38" s="287" t="s">
        <v>95</v>
      </c>
      <c r="BN38" s="288" t="s">
        <v>211</v>
      </c>
      <c r="BO38" s="289" t="s">
        <v>194</v>
      </c>
      <c r="BP38" s="289"/>
      <c r="BR38" s="290" t="str">
        <f t="shared" si="1"/>
        <v>"l": { commit: "ㄠ" }</v>
      </c>
      <c r="BT38" s="104">
        <f t="shared" si="2"/>
        <v>35</v>
      </c>
      <c r="BU38" s="291" t="str">
        <f t="shared" si="3"/>
        <v>- xform/x/l/</v>
      </c>
      <c r="BW38" s="291" t="str">
        <f t="shared" si="4"/>
        <v>- xform/l/ㄠ/</v>
      </c>
    </row>
    <row r="39" spans="1:75" s="104" customFormat="1" ht="45" customHeight="1">
      <c r="B39" s="121"/>
      <c r="C39" s="122"/>
      <c r="D39" s="123">
        <f ca="1" xml:space="preserve"> LEN(E39)</f>
        <v>51</v>
      </c>
      <c r="E39" s="123" t="str">
        <f ca="1" xml:space="preserve"> SUBSTITUTE(E35, _xlfn.CONCAT(AM36:AQ36), "")</f>
        <v>1!qa2wsxeEd?yhnbYHNcuUjJ8*,&lt;iIk09(lLOA:;o/mp- 43657</v>
      </c>
      <c r="F39" s="122"/>
      <c r="G39" s="122"/>
      <c r="H39" s="122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  <c r="AA39" s="122"/>
      <c r="AB39" s="122"/>
      <c r="AC39" s="122"/>
      <c r="AD39" s="122"/>
      <c r="AE39" s="122"/>
      <c r="AF39" s="122"/>
      <c r="AG39" s="122"/>
      <c r="AH39" s="122"/>
      <c r="AI39" s="122"/>
      <c r="AJ39" s="122"/>
      <c r="AK39" s="105"/>
      <c r="AL39" s="105" t="str">
        <f ca="1">$E$35</f>
        <v>1!qa2wsxeEd?yhnbYHNcuUjJ8*,&lt;iIk09(lLOA:;o/mp- 43657</v>
      </c>
      <c r="AM39" s="104" t="str">
        <f ca="1" xml:space="preserve"> SUBSTITUTE(AL39, MID(AL39, FIND(AM36,AL39), 1), "")</f>
        <v>1qa2wsxeEd?yhnbYHNcuUjJ8*,&lt;iIk09(lLOA:;o/mp- 43657</v>
      </c>
      <c r="AN39" s="104" t="str">
        <f t="shared" ref="AN39:AQ39" ca="1" si="5" xml:space="preserve"> SUBSTITUTE(AM39, MID(AM39, FIND(AN36,AM39), 1), "")</f>
        <v>1qa2wsxed?yhnbYHNcuUjJ8*,&lt;iIk09(lLOA:;o/mp- 43657</v>
      </c>
      <c r="AO39" s="104" t="str">
        <f t="shared" ca="1" si="5"/>
        <v>1qa2wsxed?yhnbYHNcuUjJ8*,&lt;iIk09(lLOA;o/mp- 43657</v>
      </c>
      <c r="AP39" s="104" t="str">
        <f t="shared" ca="1" si="5"/>
        <v>1qa2wsxed?yhnbYHNcuUjJ8*,&lt;iIk09(lLO;o/mp- 43657</v>
      </c>
      <c r="AQ39" s="333" t="str">
        <f t="shared" ca="1" si="5"/>
        <v>1qa2wsxed?yhnbYHNcuUjJ8*,&lt;iIk09(lL;o/mp- 43657</v>
      </c>
      <c r="AR39" s="105"/>
      <c r="AS39" s="105"/>
      <c r="AT39" s="105"/>
      <c r="AU39" s="105"/>
      <c r="AV39" s="105"/>
      <c r="AW39" s="105"/>
      <c r="AX39" s="105"/>
      <c r="AY39" s="105"/>
      <c r="AZ39" s="105"/>
      <c r="BA39" s="105"/>
      <c r="BB39" s="105"/>
      <c r="BC39" s="105"/>
      <c r="BD39" s="105"/>
      <c r="BE39" s="105"/>
      <c r="BF39" s="105"/>
      <c r="BG39" s="105"/>
      <c r="BH39" s="105"/>
      <c r="BJ39" s="284">
        <f t="shared" si="0"/>
        <v>36</v>
      </c>
      <c r="BK39" s="285" t="s">
        <v>41</v>
      </c>
      <c r="BL39" s="286" t="s">
        <v>307</v>
      </c>
      <c r="BM39" s="287" t="s">
        <v>96</v>
      </c>
      <c r="BN39" s="288" t="s">
        <v>46</v>
      </c>
      <c r="BO39" s="289" t="s">
        <v>308</v>
      </c>
      <c r="BP39" s="289"/>
      <c r="BR39" s="290" t="str">
        <f t="shared" si="1"/>
        <v>"L": { commit: "ㄥㄠ" }</v>
      </c>
      <c r="BT39" s="104">
        <f t="shared" si="2"/>
        <v>36</v>
      </c>
      <c r="BU39" s="291" t="str">
        <f t="shared" si="3"/>
        <v>- xform/X/L/</v>
      </c>
      <c r="BW39" s="291" t="str">
        <f t="shared" si="4"/>
        <v>- xform/L/ㄥㄠ/</v>
      </c>
    </row>
    <row r="40" spans="1:75" s="104" customFormat="1" ht="45" customHeight="1">
      <c r="B40" s="319"/>
      <c r="C40" s="127"/>
      <c r="D40" s="128">
        <f ca="1" xml:space="preserve"> LEN(E40)</f>
        <v>51</v>
      </c>
      <c r="E40" s="128" t="str">
        <f ca="1">SUBSTITUTE( SUBSTITUTE(SUBSTITUTE(E36, AM40, ""), AN40, ""), AO40, "")</f>
        <v>ㄅㆠㄆㄇㄉㄊㄋㄌㄍㆣㄎㄫㄗㄘㄙㆡㄐㄑㄒㄏㄧㆪㄨㆫㄚㆩㆤㆥㆦㆧㄜㄢㄞㆮㄠㆯㆱㆰㆲㄤㆨㆭㆬㄣ鼻ˉˋ˪ˊ˫˙</v>
      </c>
      <c r="F40" s="127"/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  <c r="AC40" s="127"/>
      <c r="AD40" s="127"/>
      <c r="AE40" s="127"/>
      <c r="AF40" s="127"/>
      <c r="AG40" s="127"/>
      <c r="AH40" s="127"/>
      <c r="AI40" s="127"/>
      <c r="AJ40" s="127"/>
      <c r="AK40" s="105"/>
      <c r="AL40" s="105" t="str">
        <f ca="1">$E$36</f>
        <v>ㄅㆠㄆㄇㄉㄊㄋㄌㄍㆣㄎㄫㄗㄘㄙㆡㄐㄑㄒㄏㄧㆪㄨㆫㄚㆩㆤㆥㆦㆧㄜㄢㄞㆮㄠㆯㆱㆰㆲㄤㆨㆭㆬㄣ鼻ˉˋ˪ˊ˫˙</v>
      </c>
      <c r="AM40" s="104" t="str">
        <f ca="1" xml:space="preserve"> SUBSTITUTE(AL40, MID(AL40, FIND(AM38,AL40), 1), "")</f>
        <v>ㄅㄆㄇㄉㄊㄋㄌㄍㆣㄎㄫㄗㄘㄙㆡㄐㄑㄒㄏㄧㆪㄨㆫㄚㆩㆤㆥㆦㆧㄜㄢㄞㆮㄠㆯㆱㆰㆲㄤㆨㆭㆬㄣ鼻ˉˋ˪ˊ˫˙</v>
      </c>
      <c r="AN40" s="104" t="str">
        <f t="shared" ref="AN40:AQ40" ca="1" si="6" xml:space="preserve"> SUBSTITUTE(AM40, MID(AM40, FIND(AN38,AM40), 1), "")</f>
        <v>ㄅㄆㄇㄉㄊㄋㄌㄍㄎㄫㄗㄘㄙㆡㄐㄑㄒㄏㄧㆪㄨㆫㄚㆩㆤㆥㆦㆧㄜㄢㄞㆮㄠㆯㆱㆰㆲㄤㆨㆭㆬㄣ鼻ˉˋ˪ˊ˫˙</v>
      </c>
      <c r="AO40" s="104" t="str">
        <f t="shared" ca="1" si="6"/>
        <v>ㄅㄆㄇㄉㄊㄋㄌㄍㄎㄫㄗㄘㄙㆡㄐㄑㄒㄏㄧㆪㄨㆫㄚㆩㆤㆥㆦㆧㄜㄢㄞㆮㄠㆯㆱㆰㄤㆨㆭㆬㄣ鼻ˉˋ˪ˊ˫˙</v>
      </c>
      <c r="AP40" s="104" t="str">
        <f t="shared" ca="1" si="6"/>
        <v>ㄅㄆㄇㄉㄊㄋㄌㄍㄎㄫㄗㄘㄙㆡㄐㄑㄒㄏㄧㆪㄨㆫㄚㆩㆤㆥㆦㆧㄜㄢㄞㆮㄠㆯㆱㄤㆨㆭㆬㄣ鼻ˉˋ˪ˊ˫˙</v>
      </c>
      <c r="AQ40" s="333" t="str">
        <f t="shared" ca="1" si="6"/>
        <v>ㄅㄆㄇㄉㄊㄋㄌㄍㄎㄫㄗㄘㄙㆡㄐㄑㄒㄏㄧㆪㄨㆫㄚㆩㆤㆥㆦㆧㄜㄢㄞㆮㄠㆯㄤㆨㆭㆬㄣ鼻ˉˋ˪ˊ˫˙</v>
      </c>
      <c r="AR40" s="105"/>
      <c r="AS40" s="105"/>
      <c r="AT40" s="105"/>
      <c r="AU40" s="105"/>
      <c r="AV40" s="105"/>
      <c r="AW40" s="105"/>
      <c r="AX40" s="105"/>
      <c r="AY40" s="105"/>
      <c r="AZ40" s="105"/>
      <c r="BA40" s="105"/>
      <c r="BB40" s="105"/>
      <c r="BC40" s="150"/>
      <c r="BD40" s="105"/>
      <c r="BE40" s="105"/>
      <c r="BF40" s="105"/>
      <c r="BG40" s="105"/>
      <c r="BH40" s="105"/>
      <c r="BJ40" s="284">
        <f t="shared" si="0"/>
        <v>37</v>
      </c>
      <c r="BK40" s="285" t="s">
        <v>23</v>
      </c>
      <c r="BL40" s="286" t="s">
        <v>309</v>
      </c>
      <c r="BM40" s="287" t="s">
        <v>100</v>
      </c>
      <c r="BN40" s="288" t="s">
        <v>310</v>
      </c>
      <c r="BO40" s="289" t="s">
        <v>162</v>
      </c>
      <c r="BP40" s="289"/>
      <c r="BR40" s="290" t="str">
        <f t="shared" si="1"/>
        <v>"O": { commit: "ㄛㄇ" }</v>
      </c>
      <c r="BT40" s="104">
        <f t="shared" si="2"/>
        <v>37</v>
      </c>
      <c r="BU40" s="291" t="str">
        <f t="shared" si="3"/>
        <v>- xform/}/O/</v>
      </c>
      <c r="BW40" s="291" t="str">
        <f t="shared" si="4"/>
        <v>- xform/O/ㄛㄇ/</v>
      </c>
    </row>
    <row r="41" spans="1:75" s="104" customFormat="1" ht="45" customHeight="1">
      <c r="B41" s="320" t="str">
        <f ca="1" xml:space="preserve"> "- xlit|" &amp; E39 &amp; "|" &amp; E40 &amp; "|"</f>
        <v>- xlit|1!qa2wsxeEd?yhnbYHNcuUjJ8*,&lt;iIk09(lLOA:;o/mp- 43657|ㄅㆠㄆㄇㄉㄊㄋㄌㄍㆣㄎㄫㄗㄘㄙㆡㄐㄑㄒㄏㄧㆪㄨㆫㄚㆩㆤㆥㆦㆧㄜㄢㄞㆮㄠㆯㆱㆰㆲㄤㆨㆭㆬㄣ鼻ˉˋ˪ˊ˫˙|</v>
      </c>
      <c r="C41" s="321"/>
      <c r="D41" s="321"/>
      <c r="E41" s="321"/>
      <c r="F41" s="321"/>
      <c r="G41" s="321"/>
      <c r="H41" s="321"/>
      <c r="I41" s="321"/>
      <c r="J41" s="321"/>
      <c r="K41" s="321"/>
      <c r="L41" s="321"/>
      <c r="M41" s="321"/>
      <c r="N41" s="321"/>
      <c r="O41" s="321"/>
      <c r="P41" s="321"/>
      <c r="Q41" s="321"/>
      <c r="R41" s="321"/>
      <c r="S41" s="321"/>
      <c r="T41" s="321"/>
      <c r="U41" s="321"/>
      <c r="V41" s="321"/>
      <c r="W41" s="321"/>
      <c r="X41" s="321"/>
      <c r="Y41" s="321"/>
      <c r="Z41" s="321"/>
      <c r="AA41" s="321"/>
      <c r="AB41" s="321"/>
      <c r="AC41" s="321"/>
      <c r="AD41" s="321"/>
      <c r="AE41" s="321"/>
      <c r="AF41" s="321"/>
      <c r="AG41" s="321"/>
      <c r="AH41" s="321"/>
      <c r="AI41" s="321"/>
      <c r="AJ41" s="321"/>
      <c r="AK41" s="150"/>
      <c r="AL41" s="150"/>
      <c r="AM41" s="150"/>
      <c r="AN41" s="150"/>
      <c r="AO41" s="150"/>
      <c r="AP41" s="150"/>
      <c r="AQ41" s="150"/>
      <c r="AR41" s="150"/>
      <c r="AS41" s="150"/>
      <c r="AT41" s="150"/>
      <c r="AU41" s="150"/>
      <c r="AV41" s="150"/>
      <c r="AW41" s="150"/>
      <c r="AX41" s="150"/>
      <c r="AY41" s="150"/>
      <c r="AZ41" s="150"/>
      <c r="BA41" s="150"/>
      <c r="BB41" s="150"/>
      <c r="BC41" s="150"/>
      <c r="BD41" s="105"/>
      <c r="BE41" s="105"/>
      <c r="BF41" s="105"/>
      <c r="BG41" s="105"/>
      <c r="BH41" s="105"/>
      <c r="BJ41" s="284">
        <f t="shared" si="0"/>
        <v>38</v>
      </c>
      <c r="BK41" s="285" t="s">
        <v>33</v>
      </c>
      <c r="BL41" s="286" t="s">
        <v>311</v>
      </c>
      <c r="BM41" s="287" t="s">
        <v>99</v>
      </c>
      <c r="BN41" s="288" t="s">
        <v>312</v>
      </c>
      <c r="BO41" s="289" t="s">
        <v>208</v>
      </c>
      <c r="BP41" s="289"/>
      <c r="BR41" s="290" t="str">
        <f t="shared" si="1"/>
        <v>"A": { commit: "ㄚㄇ" }</v>
      </c>
      <c r="BT41" s="104">
        <f t="shared" si="2"/>
        <v>38</v>
      </c>
      <c r="BU41" s="291" t="str">
        <f t="shared" si="3"/>
        <v>- xform/{/A/</v>
      </c>
      <c r="BW41" s="291" t="str">
        <f t="shared" si="4"/>
        <v>- xform/A/ㄚㄇ/</v>
      </c>
    </row>
    <row r="42" spans="1:75" s="104" customFormat="1" ht="45" customHeight="1">
      <c r="AH42" s="105"/>
      <c r="AI42" s="105"/>
      <c r="AJ42" s="105"/>
      <c r="AK42" s="150"/>
      <c r="AL42" s="150"/>
      <c r="AM42" s="105" t="str">
        <f ca="1">AQ39</f>
        <v>1qa2wsxed?yhnbYHNcuUjJ8*,&lt;iIk09(lL;o/mp- 43657</v>
      </c>
      <c r="AN42" s="150"/>
      <c r="AO42" s="150"/>
      <c r="AP42" s="150"/>
      <c r="AQ42" s="150"/>
      <c r="AR42" s="150"/>
      <c r="AS42" s="150"/>
      <c r="AT42" s="150"/>
      <c r="AU42" s="150"/>
      <c r="AV42" s="150"/>
      <c r="AW42" s="150"/>
      <c r="AX42" s="150"/>
      <c r="AY42" s="150"/>
      <c r="AZ42" s="150"/>
      <c r="BA42" s="150"/>
      <c r="BB42" s="150"/>
      <c r="BC42" s="150"/>
      <c r="BD42" s="105"/>
      <c r="BE42" s="105"/>
      <c r="BF42" s="105"/>
      <c r="BG42" s="105"/>
      <c r="BH42" s="105"/>
      <c r="BJ42" s="284">
        <f t="shared" si="0"/>
        <v>39</v>
      </c>
      <c r="BK42" s="285" t="s">
        <v>313</v>
      </c>
      <c r="BL42" s="286" t="s">
        <v>314</v>
      </c>
      <c r="BM42" s="287" t="s">
        <v>98</v>
      </c>
      <c r="BN42" s="288" t="s">
        <v>315</v>
      </c>
      <c r="BO42" s="289" t="s">
        <v>174</v>
      </c>
      <c r="BP42" s="289"/>
      <c r="BR42" s="290" t="str">
        <f t="shared" si="1"/>
        <v>":": { commit: "ㄛㄥ" }</v>
      </c>
      <c r="BT42" s="104">
        <f t="shared" si="2"/>
        <v>39</v>
      </c>
      <c r="BU42" s="291" t="str">
        <f t="shared" si="3"/>
        <v>- xform/]/:/</v>
      </c>
      <c r="BW42" s="291" t="str">
        <f t="shared" si="4"/>
        <v>- xform/:/ㄛㄥ/</v>
      </c>
    </row>
    <row r="43" spans="1:75" ht="45" customHeight="1">
      <c r="A43" s="104"/>
      <c r="B43" s="324" t="s">
        <v>122</v>
      </c>
      <c r="C43" s="317"/>
      <c r="D43" s="317"/>
      <c r="E43" s="317"/>
      <c r="F43" s="317"/>
      <c r="G43" s="317"/>
      <c r="H43" s="317"/>
      <c r="I43" s="317"/>
      <c r="J43" s="317"/>
      <c r="K43" s="317"/>
      <c r="L43" s="317"/>
      <c r="M43" s="317"/>
      <c r="N43" s="317"/>
      <c r="O43" s="317"/>
      <c r="P43" s="317"/>
      <c r="Q43" s="317"/>
      <c r="R43" s="317"/>
      <c r="S43" s="317"/>
      <c r="T43" s="317"/>
      <c r="U43" s="317"/>
      <c r="V43" s="317"/>
      <c r="W43" s="317"/>
      <c r="X43" s="317"/>
      <c r="Y43" s="317"/>
      <c r="Z43" s="317"/>
      <c r="AA43" s="317"/>
      <c r="AB43" s="317"/>
      <c r="AC43" s="317"/>
      <c r="AD43" s="317"/>
      <c r="AE43" s="317"/>
      <c r="AF43" s="317"/>
      <c r="AG43" s="317"/>
      <c r="AH43" s="105"/>
      <c r="AI43" s="105"/>
      <c r="AJ43" s="105"/>
      <c r="AK43" s="150"/>
      <c r="AL43" s="150"/>
      <c r="AM43" s="105" t="str">
        <f ca="1">AQ40</f>
        <v>ㄅㄆㄇㄉㄊㄋㄌㄍㄎㄫㄗㄘㄙㆡㄐㄑㄒㄏㄧㆪㄨㆫㄚㆩㆤㆥㆦㆧㄜㄢㄞㆮㄠㆯㄤㆨㆭㆬㄣ鼻ˉˋ˪ˊ˫˙</v>
      </c>
      <c r="AN43" s="150"/>
      <c r="AO43" s="150"/>
      <c r="AP43" s="150"/>
      <c r="AQ43" s="150"/>
      <c r="AR43" s="150"/>
      <c r="AS43" s="150"/>
      <c r="AT43" s="150"/>
      <c r="AU43" s="150"/>
      <c r="AV43" s="150"/>
      <c r="AW43" s="150"/>
      <c r="AX43" s="150"/>
      <c r="AY43" s="150"/>
      <c r="AZ43" s="150"/>
      <c r="BA43" s="150"/>
      <c r="BB43" s="150"/>
      <c r="BC43" s="150"/>
      <c r="BD43" s="105"/>
      <c r="BE43" s="105"/>
      <c r="BF43" s="105"/>
      <c r="BG43" s="150"/>
      <c r="BH43" s="150"/>
      <c r="BJ43" s="284">
        <f t="shared" si="0"/>
        <v>40</v>
      </c>
      <c r="BK43" s="285" t="s">
        <v>209</v>
      </c>
      <c r="BL43" s="286" t="s">
        <v>97</v>
      </c>
      <c r="BM43" s="287" t="s">
        <v>97</v>
      </c>
      <c r="BN43" s="288" t="s">
        <v>316</v>
      </c>
      <c r="BO43" s="289" t="s">
        <v>195</v>
      </c>
      <c r="BP43" s="289"/>
      <c r="BR43" s="290" t="str">
        <f t="shared" si="1"/>
        <v>";": { commit: "ㄤ" }</v>
      </c>
      <c r="BT43" s="230">
        <f t="shared" si="2"/>
        <v>40</v>
      </c>
      <c r="BU43" s="291" t="str">
        <f t="shared" si="3"/>
        <v>- xform/[/;/</v>
      </c>
      <c r="BW43" s="291" t="str">
        <f t="shared" si="4"/>
        <v>- xform/;/ㄤ/</v>
      </c>
    </row>
    <row r="44" spans="1:75" ht="45" customHeight="1">
      <c r="B44" s="317" t="s">
        <v>284</v>
      </c>
      <c r="C44" s="317"/>
      <c r="D44" s="317"/>
      <c r="E44" s="317"/>
      <c r="F44" s="317"/>
      <c r="G44" s="317"/>
      <c r="H44" s="317"/>
      <c r="I44" s="317"/>
      <c r="J44" s="317"/>
      <c r="K44" s="317"/>
      <c r="L44" s="317"/>
      <c r="M44" s="317"/>
      <c r="N44" s="317"/>
      <c r="O44" s="317"/>
      <c r="P44" s="317"/>
      <c r="Q44" s="317"/>
      <c r="R44" s="317"/>
      <c r="S44" s="318"/>
      <c r="T44" s="317"/>
      <c r="U44" s="317"/>
      <c r="V44" s="317"/>
      <c r="W44" s="317"/>
      <c r="X44" s="317"/>
      <c r="Y44" s="317"/>
      <c r="Z44" s="317"/>
      <c r="AA44" s="317"/>
      <c r="AB44" s="317"/>
      <c r="AC44" s="317"/>
      <c r="AD44" s="317"/>
      <c r="AE44" s="317"/>
      <c r="AF44" s="317"/>
      <c r="AG44" s="317"/>
      <c r="AH44" s="105"/>
      <c r="AI44" s="105"/>
      <c r="AJ44" s="105"/>
      <c r="AK44" s="150"/>
      <c r="AL44" s="150"/>
      <c r="AM44" s="150"/>
      <c r="AN44" s="150"/>
      <c r="AO44" s="150"/>
      <c r="AP44" s="150"/>
      <c r="AQ44" s="150"/>
      <c r="AR44" s="150"/>
      <c r="AS44" s="150"/>
      <c r="AT44" s="150"/>
      <c r="AU44" s="150"/>
      <c r="AV44" s="150"/>
      <c r="AW44" s="150"/>
      <c r="AX44" s="150"/>
      <c r="AY44" s="150"/>
      <c r="AZ44" s="150"/>
      <c r="BA44" s="150"/>
      <c r="BB44" s="150"/>
      <c r="BC44" s="150"/>
      <c r="BD44" s="150"/>
      <c r="BE44" s="150"/>
      <c r="BF44" s="150"/>
      <c r="BG44" s="150"/>
      <c r="BH44" s="150"/>
      <c r="BJ44" s="284">
        <f t="shared" si="0"/>
        <v>41</v>
      </c>
      <c r="BK44" s="325" t="s">
        <v>220</v>
      </c>
      <c r="BL44" s="334" t="s">
        <v>317</v>
      </c>
      <c r="BM44" s="335" t="s">
        <v>105</v>
      </c>
      <c r="BN44" s="288" t="s">
        <v>18</v>
      </c>
      <c r="BO44" s="289" t="s">
        <v>181</v>
      </c>
      <c r="BP44" s="289"/>
      <c r="BR44" s="290" t="str">
        <f t="shared" si="1"/>
        <v>"o": { commit: "ㄦ" }</v>
      </c>
      <c r="BT44" s="230">
        <f t="shared" si="2"/>
        <v>41</v>
      </c>
      <c r="BU44" s="291" t="str">
        <f t="shared" si="3"/>
        <v>- xform/R/o/</v>
      </c>
      <c r="BW44" s="291" t="str">
        <f t="shared" si="4"/>
        <v>- xform/o/ㄦ/</v>
      </c>
    </row>
    <row r="45" spans="1:75" ht="45" customHeight="1">
      <c r="B45" s="326" t="s">
        <v>285</v>
      </c>
      <c r="C45" s="327"/>
      <c r="D45" s="327">
        <f ca="1" xml:space="preserve"> LEN(E45)</f>
        <v>51</v>
      </c>
      <c r="E45" s="328" t="str">
        <f ca="1" xml:space="preserve"> _xlfn.CONCAT(D21:BB21)</f>
        <v>pbPmtTnlkgKwzcsjZCShiIuUaAeEOQo@yYxX}{][RWMNB123570</v>
      </c>
      <c r="F45" s="328"/>
      <c r="G45" s="328"/>
      <c r="H45" s="328"/>
      <c r="I45" s="328"/>
      <c r="J45" s="328"/>
      <c r="K45" s="328"/>
      <c r="L45" s="328"/>
      <c r="M45" s="328"/>
      <c r="N45" s="328"/>
      <c r="O45" s="328"/>
      <c r="P45" s="328"/>
      <c r="Q45" s="328"/>
      <c r="R45" s="328"/>
      <c r="S45" s="328"/>
      <c r="T45" s="328"/>
      <c r="U45" s="328"/>
      <c r="V45" s="328"/>
      <c r="W45" s="328"/>
      <c r="X45" s="328"/>
      <c r="Y45" s="328"/>
      <c r="Z45" s="328"/>
      <c r="AA45" s="328"/>
      <c r="AB45" s="328"/>
      <c r="AC45" s="328"/>
      <c r="AD45" s="328"/>
      <c r="AE45" s="328"/>
      <c r="AF45" s="328"/>
      <c r="AG45" s="328"/>
      <c r="AH45" s="328"/>
      <c r="AI45" s="328"/>
      <c r="AJ45" s="328"/>
      <c r="AK45" s="150"/>
      <c r="AL45" s="150"/>
      <c r="AM45" s="150"/>
      <c r="AN45" s="150"/>
      <c r="AO45" s="150"/>
      <c r="AP45" s="150"/>
      <c r="AQ45" s="150"/>
      <c r="AR45" s="150"/>
      <c r="AS45" s="150"/>
      <c r="AT45" s="150"/>
      <c r="AU45" s="150"/>
      <c r="AV45" s="150"/>
      <c r="AW45" s="150"/>
      <c r="AX45" s="150"/>
      <c r="AY45" s="150"/>
      <c r="AZ45" s="150"/>
      <c r="BA45" s="150"/>
      <c r="BB45" s="150"/>
      <c r="BG45" s="150"/>
      <c r="BH45" s="150"/>
      <c r="BJ45" s="284">
        <f t="shared" si="0"/>
        <v>42</v>
      </c>
      <c r="BK45" s="325" t="s">
        <v>241</v>
      </c>
      <c r="BL45" s="334" t="s">
        <v>262</v>
      </c>
      <c r="BM45" s="335" t="s">
        <v>104</v>
      </c>
      <c r="BN45" s="288" t="s">
        <v>16</v>
      </c>
      <c r="BO45" s="289" t="s">
        <v>231</v>
      </c>
      <c r="BP45" s="289"/>
      <c r="BR45" s="290" t="str">
        <f t="shared" si="1"/>
        <v>"/": { commit: "ㄥ" }</v>
      </c>
      <c r="BT45" s="230">
        <f t="shared" si="2"/>
        <v>42</v>
      </c>
      <c r="BU45" s="291" t="str">
        <f t="shared" si="3"/>
        <v>- xform/W///</v>
      </c>
      <c r="BW45" s="291" t="str">
        <f t="shared" si="4"/>
        <v>- xform///ㄥ/</v>
      </c>
    </row>
    <row r="46" spans="1:75" ht="45" customHeight="1">
      <c r="B46" s="329" t="s">
        <v>60</v>
      </c>
      <c r="C46" s="330"/>
      <c r="D46" s="330">
        <f ca="1">LEN(E46)</f>
        <v>51</v>
      </c>
      <c r="E46" s="329" t="str">
        <f ca="1" xml:space="preserve"> _xlfn.CONCAT(D19:BB19)</f>
        <v>ㄅㆠㄆㄇㄉㄊㄋㄌㄍㆣㄎㄫㄗㄘㄙㆡㄐㄑㄒㄏㄧㆪㄨㆫㄚㆩㆤㆥㆦㆧㄜㄢㄞㆮㄠㆯㆱㆰㆲㄤㆨㆭㆬㄣ鼻ˉˋ˪ˊ˫˙</v>
      </c>
      <c r="F46" s="329"/>
      <c r="G46" s="329"/>
      <c r="H46" s="329"/>
      <c r="I46" s="329"/>
      <c r="J46" s="329"/>
      <c r="K46" s="329"/>
      <c r="L46" s="329"/>
      <c r="M46" s="329"/>
      <c r="N46" s="329"/>
      <c r="O46" s="329"/>
      <c r="P46" s="329"/>
      <c r="Q46" s="329"/>
      <c r="R46" s="329"/>
      <c r="S46" s="329"/>
      <c r="T46" s="329"/>
      <c r="U46" s="329"/>
      <c r="V46" s="329"/>
      <c r="W46" s="329"/>
      <c r="X46" s="329"/>
      <c r="Y46" s="329"/>
      <c r="Z46" s="329"/>
      <c r="AA46" s="329"/>
      <c r="AB46" s="329"/>
      <c r="AC46" s="329"/>
      <c r="AD46" s="329"/>
      <c r="AE46" s="329"/>
      <c r="AF46" s="329"/>
      <c r="AG46" s="329"/>
      <c r="AH46" s="329"/>
      <c r="AI46" s="329"/>
      <c r="AJ46" s="329"/>
      <c r="BG46" s="150"/>
      <c r="BH46" s="150"/>
      <c r="BJ46" s="284">
        <f t="shared" si="0"/>
        <v>43</v>
      </c>
      <c r="BK46" s="325" t="s">
        <v>180</v>
      </c>
      <c r="BL46" s="334" t="s">
        <v>64</v>
      </c>
      <c r="BM46" s="335" t="s">
        <v>102</v>
      </c>
      <c r="BN46" s="288" t="s">
        <v>51</v>
      </c>
      <c r="BO46" s="289" t="s">
        <v>180</v>
      </c>
      <c r="BP46" s="289"/>
      <c r="BR46" s="290" t="str">
        <f t="shared" si="1"/>
        <v>"m": { commit: "ㄇ" }</v>
      </c>
      <c r="BT46" s="230">
        <f t="shared" si="2"/>
        <v>43</v>
      </c>
      <c r="BU46" s="291" t="str">
        <f t="shared" si="3"/>
        <v>- xform/M/m/</v>
      </c>
      <c r="BW46" s="291" t="str">
        <f t="shared" si="4"/>
        <v>- xform/m/ㄇ/</v>
      </c>
    </row>
    <row r="47" spans="1:75" ht="45" customHeight="1">
      <c r="B47" s="320" t="str">
        <f ca="1" xml:space="preserve"> "- xlit|" &amp; E45 &amp; "|" &amp; E46 &amp; "|"</f>
        <v>- xlit|pbPmtTnlkgKwzcsjZCShiIuUaAeEOQo@yYxX}{][RWMNB123570|ㄅㆠㄆㄇㄉㄊㄋㄌㄍㆣㄎㄫㄗㄘㄙㆡㄐㄑㄒㄏㄧㆪㄨㆫㄚㆩㆤㆥㆦㆧㄜㄢㄞㆮㄠㆯㆱㆰㆲㄤㆨㆭㆬㄣ鼻ˉˋ˪ˊ˫˙|</v>
      </c>
      <c r="C47" s="332"/>
      <c r="D47" s="332"/>
      <c r="E47" s="332"/>
      <c r="F47" s="332"/>
      <c r="G47" s="332"/>
      <c r="H47" s="332"/>
      <c r="I47" s="332"/>
      <c r="J47" s="332"/>
      <c r="K47" s="332"/>
      <c r="L47" s="332"/>
      <c r="M47" s="332"/>
      <c r="N47" s="332"/>
      <c r="O47" s="332"/>
      <c r="P47" s="332"/>
      <c r="Q47" s="332"/>
      <c r="R47" s="332"/>
      <c r="S47" s="332"/>
      <c r="T47" s="332"/>
      <c r="U47" s="332"/>
      <c r="V47" s="332"/>
      <c r="W47" s="332"/>
      <c r="X47" s="332"/>
      <c r="Y47" s="332"/>
      <c r="Z47" s="332"/>
      <c r="AA47" s="332"/>
      <c r="AB47" s="332"/>
      <c r="AC47" s="332"/>
      <c r="AD47" s="332"/>
      <c r="AE47" s="332"/>
      <c r="AF47" s="332"/>
      <c r="AG47" s="321"/>
      <c r="AH47" s="321"/>
      <c r="AI47" s="321"/>
      <c r="AJ47" s="321"/>
      <c r="BG47" s="150"/>
      <c r="BH47" s="150"/>
      <c r="BJ47" s="284">
        <f t="shared" si="0"/>
        <v>44</v>
      </c>
      <c r="BK47" s="325" t="s">
        <v>134</v>
      </c>
      <c r="BL47" s="286" t="s">
        <v>103</v>
      </c>
      <c r="BM47" s="287" t="s">
        <v>103</v>
      </c>
      <c r="BN47" s="288" t="s">
        <v>50</v>
      </c>
      <c r="BO47" s="289" t="s">
        <v>206</v>
      </c>
      <c r="BP47" s="289"/>
      <c r="BR47" s="290" t="str">
        <f t="shared" si="1"/>
        <v>"p": { commit: "ㄣ" }</v>
      </c>
      <c r="BT47" s="230">
        <f t="shared" si="2"/>
        <v>44</v>
      </c>
      <c r="BU47" s="291" t="str">
        <f t="shared" si="3"/>
        <v>- xform/N/p/</v>
      </c>
      <c r="BW47" s="291" t="str">
        <f t="shared" si="4"/>
        <v>- xform/p/ㄣ/</v>
      </c>
    </row>
    <row r="48" spans="1:75" ht="45" customHeight="1">
      <c r="B48" s="150"/>
      <c r="C48" s="150"/>
      <c r="D48" s="150"/>
      <c r="E48" s="150"/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  <c r="AF48" s="150"/>
      <c r="AG48" s="150"/>
      <c r="AH48" s="150"/>
      <c r="AI48" s="150"/>
      <c r="AJ48" s="150"/>
      <c r="BG48" s="150"/>
      <c r="BH48" s="150"/>
      <c r="BJ48" s="284">
        <f t="shared" si="0"/>
        <v>45</v>
      </c>
      <c r="BK48" s="325" t="s">
        <v>268</v>
      </c>
      <c r="BL48" s="286" t="s">
        <v>318</v>
      </c>
      <c r="BM48" s="287" t="s">
        <v>318</v>
      </c>
      <c r="BN48" s="288" t="s">
        <v>49</v>
      </c>
      <c r="BO48" s="289" t="s">
        <v>50</v>
      </c>
      <c r="BP48" s="289"/>
      <c r="BR48" s="290" t="str">
        <f t="shared" si="1"/>
        <v>"-": { commit: "鼻" }</v>
      </c>
      <c r="BT48" s="230">
        <f t="shared" si="2"/>
        <v>45</v>
      </c>
      <c r="BU48" s="231" t="str">
        <f t="shared" si="3"/>
        <v>- xform/B/-/</v>
      </c>
      <c r="BW48" s="231" t="str">
        <f t="shared" si="4"/>
        <v>- xform/-/鼻/</v>
      </c>
    </row>
    <row r="49" spans="2:75" ht="45" customHeight="1">
      <c r="B49" s="150"/>
      <c r="C49" s="150"/>
      <c r="D49" s="150"/>
      <c r="E49" s="150"/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  <c r="AF49" s="150"/>
      <c r="AG49" s="150"/>
      <c r="AH49" s="150"/>
      <c r="AI49" s="150"/>
      <c r="AJ49" s="150"/>
      <c r="BG49" s="150"/>
      <c r="BH49" s="150"/>
      <c r="BJ49" s="284">
        <f t="shared" si="0"/>
        <v>46</v>
      </c>
      <c r="BK49" s="325" t="s">
        <v>319</v>
      </c>
      <c r="BL49" s="336" t="s">
        <v>320</v>
      </c>
      <c r="BM49" s="337" t="s">
        <v>320</v>
      </c>
      <c r="BN49" s="292">
        <v>1</v>
      </c>
      <c r="BO49" s="297">
        <v>1</v>
      </c>
      <c r="BP49" s="297"/>
      <c r="BR49" s="290" t="str">
        <f t="shared" si="1"/>
        <v>" ": { commit: "ˉ" }</v>
      </c>
      <c r="BT49" s="230">
        <f t="shared" si="2"/>
        <v>46</v>
      </c>
      <c r="BU49" s="231" t="str">
        <f t="shared" si="3"/>
        <v>- xform/1/ /</v>
      </c>
      <c r="BW49" s="231" t="str">
        <f t="shared" si="4"/>
        <v>- xform/ /ˉ/</v>
      </c>
    </row>
    <row r="50" spans="2:75" ht="45" customHeight="1">
      <c r="B50" s="150"/>
      <c r="C50" s="150"/>
      <c r="D50" s="150"/>
      <c r="BC50" s="150"/>
      <c r="BD50" s="150"/>
      <c r="BE50" s="150"/>
      <c r="BF50" s="150"/>
      <c r="BG50" s="150"/>
      <c r="BH50" s="150"/>
      <c r="BJ50" s="284">
        <f t="shared" si="0"/>
        <v>47</v>
      </c>
      <c r="BK50" s="285">
        <v>4</v>
      </c>
      <c r="BL50" s="336" t="s">
        <v>32</v>
      </c>
      <c r="BM50" s="337" t="s">
        <v>32</v>
      </c>
      <c r="BN50" s="288">
        <v>2</v>
      </c>
      <c r="BO50" s="297">
        <v>2</v>
      </c>
      <c r="BP50" s="297"/>
      <c r="BR50" s="290" t="str">
        <f t="shared" si="1"/>
        <v>"4": { commit: "ˋ" }</v>
      </c>
      <c r="BT50" s="230">
        <f t="shared" si="2"/>
        <v>47</v>
      </c>
      <c r="BU50" s="231" t="str">
        <f t="shared" si="3"/>
        <v>- xform/2/4/</v>
      </c>
      <c r="BW50" s="231" t="str">
        <f t="shared" si="4"/>
        <v>- xform/4/ˋ/</v>
      </c>
    </row>
    <row r="51" spans="2:75" ht="45" customHeight="1">
      <c r="AK51" s="150"/>
      <c r="AL51" s="150"/>
      <c r="AM51" s="150"/>
      <c r="AN51" s="150"/>
      <c r="AO51" s="150"/>
      <c r="AP51" s="150"/>
      <c r="AQ51" s="150"/>
      <c r="AR51" s="150"/>
      <c r="AS51" s="150"/>
      <c r="AT51" s="150"/>
      <c r="AU51" s="150"/>
      <c r="AV51" s="150"/>
      <c r="AW51" s="150"/>
      <c r="AX51" s="150"/>
      <c r="AY51" s="150"/>
      <c r="AZ51" s="150"/>
      <c r="BA51" s="150"/>
      <c r="BB51" s="150"/>
      <c r="BC51" s="150"/>
      <c r="BD51" s="150"/>
      <c r="BE51" s="150"/>
      <c r="BF51" s="150"/>
      <c r="BG51" s="150"/>
      <c r="BH51" s="150"/>
      <c r="BJ51" s="284">
        <f t="shared" si="0"/>
        <v>48</v>
      </c>
      <c r="BK51" s="285">
        <v>3</v>
      </c>
      <c r="BL51" s="336" t="s">
        <v>321</v>
      </c>
      <c r="BM51" s="337" t="s">
        <v>110</v>
      </c>
      <c r="BN51" s="288">
        <v>3</v>
      </c>
      <c r="BO51" s="297">
        <v>3</v>
      </c>
      <c r="BP51" s="297"/>
      <c r="BR51" s="290" t="str">
        <f t="shared" si="1"/>
        <v>"3": { commit: "'" }</v>
      </c>
      <c r="BT51" s="230">
        <f t="shared" si="2"/>
        <v>48</v>
      </c>
      <c r="BU51" s="231" t="str">
        <f t="shared" si="3"/>
        <v>- xform/3/3/</v>
      </c>
      <c r="BW51" s="231" t="str">
        <f t="shared" si="4"/>
        <v>- xform/3/'/</v>
      </c>
    </row>
    <row r="52" spans="2:75" ht="45" customHeight="1">
      <c r="AK52" s="150"/>
      <c r="AL52" s="150"/>
      <c r="AM52" s="150"/>
      <c r="AN52" s="150"/>
      <c r="AO52" s="150"/>
      <c r="AP52" s="150"/>
      <c r="AQ52" s="150"/>
      <c r="AR52" s="150"/>
      <c r="AS52" s="150"/>
      <c r="AT52" s="150"/>
      <c r="AU52" s="150"/>
      <c r="AV52" s="150"/>
      <c r="AW52" s="150"/>
      <c r="AX52" s="150"/>
      <c r="AY52" s="150"/>
      <c r="AZ52" s="150"/>
      <c r="BA52" s="150"/>
      <c r="BB52" s="150"/>
      <c r="BC52" s="150"/>
      <c r="BD52" s="150"/>
      <c r="BE52" s="150"/>
      <c r="BF52" s="150"/>
      <c r="BG52" s="150"/>
      <c r="BH52" s="150"/>
      <c r="BJ52" s="284">
        <f t="shared" si="0"/>
        <v>49</v>
      </c>
      <c r="BK52" s="285">
        <v>6</v>
      </c>
      <c r="BL52" s="286" t="s">
        <v>322</v>
      </c>
      <c r="BM52" s="287" t="s">
        <v>58</v>
      </c>
      <c r="BN52" s="288">
        <v>5</v>
      </c>
      <c r="BO52" s="289">
        <v>5</v>
      </c>
      <c r="BP52" s="289"/>
      <c r="BR52" s="290" t="str">
        <f t="shared" si="1"/>
        <v>"6": { commit: "ˇ" }</v>
      </c>
      <c r="BT52" s="230">
        <f t="shared" si="2"/>
        <v>49</v>
      </c>
      <c r="BU52" s="231" t="str">
        <f t="shared" si="3"/>
        <v>- xform/5/6/</v>
      </c>
      <c r="BW52" s="231" t="str">
        <f t="shared" si="4"/>
        <v>- xform/6/ˇ/</v>
      </c>
    </row>
    <row r="53" spans="2:75" ht="45" customHeight="1">
      <c r="AK53" s="150"/>
      <c r="AL53" s="150"/>
      <c r="AM53" s="150"/>
      <c r="AN53" s="150"/>
      <c r="AO53" s="150"/>
      <c r="AP53" s="150"/>
      <c r="AQ53" s="150"/>
      <c r="AR53" s="150"/>
      <c r="AS53" s="150"/>
      <c r="AT53" s="150"/>
      <c r="AU53" s="150"/>
      <c r="AV53" s="150"/>
      <c r="AW53" s="150"/>
      <c r="AX53" s="150"/>
      <c r="AY53" s="150"/>
      <c r="AZ53" s="150"/>
      <c r="BA53" s="150"/>
      <c r="BB53" s="150"/>
      <c r="BC53" s="150"/>
      <c r="BD53" s="150"/>
      <c r="BE53" s="150"/>
      <c r="BF53" s="150"/>
      <c r="BG53" s="150"/>
      <c r="BH53" s="150"/>
      <c r="BJ53" s="284">
        <f t="shared" si="0"/>
        <v>50</v>
      </c>
      <c r="BK53" s="285">
        <v>5</v>
      </c>
      <c r="BL53" s="286" t="s">
        <v>323</v>
      </c>
      <c r="BM53" s="287" t="s">
        <v>138</v>
      </c>
      <c r="BN53" s="288">
        <v>7</v>
      </c>
      <c r="BO53" s="289">
        <v>7</v>
      </c>
      <c r="BP53" s="289"/>
      <c r="BR53" s="290" t="str">
        <f t="shared" si="1"/>
        <v>"5": { commit: """ }</v>
      </c>
      <c r="BT53" s="230">
        <f t="shared" si="2"/>
        <v>50</v>
      </c>
      <c r="BU53" s="231" t="str">
        <f t="shared" si="3"/>
        <v>- xform/7/5/</v>
      </c>
      <c r="BW53" s="231" t="str">
        <f t="shared" si="4"/>
        <v>- xform/5/"/</v>
      </c>
    </row>
    <row r="54" spans="2:75" ht="45" customHeight="1">
      <c r="AK54" s="150"/>
      <c r="AL54" s="150"/>
      <c r="AM54" s="150"/>
      <c r="AN54" s="150"/>
      <c r="AO54" s="150"/>
      <c r="AP54" s="150"/>
      <c r="AQ54" s="150"/>
      <c r="AR54" s="150"/>
      <c r="AS54" s="150"/>
      <c r="AT54" s="150"/>
      <c r="AU54" s="150"/>
      <c r="AV54" s="150"/>
      <c r="AW54" s="150"/>
      <c r="AX54" s="150"/>
      <c r="AY54" s="150"/>
      <c r="AZ54" s="150"/>
      <c r="BA54" s="150"/>
      <c r="BB54" s="150"/>
      <c r="BC54" s="150"/>
      <c r="BD54" s="150"/>
      <c r="BE54" s="150"/>
      <c r="BF54" s="150"/>
      <c r="BG54" s="150"/>
      <c r="BH54" s="150"/>
      <c r="BJ54" s="284">
        <f t="shared" si="0"/>
        <v>51</v>
      </c>
      <c r="BK54" s="285">
        <v>7</v>
      </c>
      <c r="BL54" s="286" t="s">
        <v>58</v>
      </c>
      <c r="BM54" s="287" t="s">
        <v>232</v>
      </c>
      <c r="BN54" s="288">
        <v>0</v>
      </c>
      <c r="BO54" s="289">
        <v>0</v>
      </c>
      <c r="BP54" s="289"/>
      <c r="BR54" s="290" t="str">
        <f t="shared" si="1"/>
        <v>"7": { commit: "ˊ" }</v>
      </c>
      <c r="BT54" s="230">
        <f t="shared" si="2"/>
        <v>51</v>
      </c>
      <c r="BU54" s="231" t="str">
        <f t="shared" si="3"/>
        <v>- xform/0/7/</v>
      </c>
      <c r="BW54" s="231" t="str">
        <f t="shared" si="4"/>
        <v>- xform/7/ˊ/</v>
      </c>
    </row>
    <row r="55" spans="2:75" ht="45" customHeight="1">
      <c r="B55" s="150"/>
      <c r="C55" s="150"/>
      <c r="D55" s="150"/>
      <c r="E55" s="150"/>
      <c r="F55" s="150"/>
      <c r="G55" s="150"/>
      <c r="H55" s="150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  <c r="AB55" s="150"/>
      <c r="AC55" s="150"/>
      <c r="AD55" s="150"/>
      <c r="AE55" s="150"/>
      <c r="AF55" s="150"/>
      <c r="AG55" s="150"/>
      <c r="AH55" s="150"/>
      <c r="AI55" s="150"/>
      <c r="AJ55" s="150"/>
      <c r="AK55" s="150"/>
      <c r="AL55" s="150"/>
      <c r="AM55" s="150"/>
      <c r="AN55" s="150"/>
      <c r="AO55" s="150"/>
      <c r="AP55" s="150"/>
      <c r="AQ55" s="150"/>
      <c r="AR55" s="150"/>
      <c r="AS55" s="150"/>
      <c r="AT55" s="150"/>
      <c r="AU55" s="150"/>
      <c r="AV55" s="150"/>
      <c r="AW55" s="150"/>
      <c r="AX55" s="150"/>
      <c r="AY55" s="150"/>
      <c r="AZ55" s="150"/>
      <c r="BA55" s="150"/>
      <c r="BB55" s="150"/>
      <c r="BC55" s="150"/>
      <c r="BD55" s="150"/>
      <c r="BE55" s="150"/>
      <c r="BF55" s="150"/>
      <c r="BG55" s="150"/>
      <c r="BH55" s="150"/>
      <c r="BJ55" s="284">
        <f t="shared" si="0"/>
        <v>52</v>
      </c>
      <c r="BT55" s="230">
        <f t="shared" si="2"/>
        <v>52</v>
      </c>
    </row>
    <row r="56" spans="2:75" ht="45" customHeight="1">
      <c r="B56" s="150"/>
      <c r="C56" s="150"/>
      <c r="D56" s="150"/>
      <c r="E56" s="150"/>
      <c r="F56" s="150"/>
      <c r="G56" s="150"/>
      <c r="H56" s="150"/>
      <c r="I56" s="150"/>
      <c r="J56" s="150"/>
      <c r="K56" s="150"/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  <c r="AA56" s="150"/>
      <c r="AB56" s="150"/>
      <c r="AC56" s="150"/>
      <c r="AD56" s="150"/>
      <c r="AE56" s="150"/>
      <c r="AF56" s="150"/>
      <c r="AG56" s="150"/>
      <c r="AH56" s="150"/>
      <c r="AI56" s="150"/>
      <c r="AJ56" s="150"/>
      <c r="AK56" s="150"/>
      <c r="AL56" s="150"/>
      <c r="AM56" s="150"/>
      <c r="AN56" s="150"/>
      <c r="AO56" s="150"/>
      <c r="AP56" s="150"/>
      <c r="AQ56" s="150"/>
      <c r="AR56" s="150"/>
      <c r="AS56" s="150"/>
      <c r="AT56" s="150"/>
      <c r="AU56" s="150"/>
      <c r="AV56" s="150"/>
      <c r="AW56" s="150"/>
      <c r="AX56" s="150"/>
      <c r="AY56" s="150"/>
      <c r="AZ56" s="150"/>
      <c r="BA56" s="150"/>
      <c r="BB56" s="150"/>
      <c r="BC56" s="150"/>
      <c r="BD56" s="150"/>
      <c r="BE56" s="150"/>
      <c r="BF56" s="150"/>
      <c r="BG56" s="150"/>
      <c r="BH56" s="150"/>
      <c r="BJ56" s="284">
        <f t="shared" si="0"/>
        <v>53</v>
      </c>
      <c r="BT56" s="230">
        <f t="shared" si="2"/>
        <v>53</v>
      </c>
    </row>
    <row r="57" spans="2:75" ht="45" customHeight="1">
      <c r="B57" s="150"/>
      <c r="C57" s="150"/>
      <c r="D57" s="150"/>
      <c r="E57" s="150"/>
      <c r="F57" s="150"/>
      <c r="G57" s="150"/>
      <c r="H57" s="150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0"/>
      <c r="AF57" s="150"/>
      <c r="AG57" s="150"/>
      <c r="AH57" s="150"/>
      <c r="AI57" s="150"/>
      <c r="AJ57" s="150"/>
      <c r="AK57" s="150"/>
      <c r="AL57" s="150"/>
      <c r="AM57" s="150"/>
      <c r="AN57" s="150"/>
      <c r="AO57" s="150"/>
      <c r="AP57" s="150"/>
      <c r="AQ57" s="150"/>
      <c r="AR57" s="150"/>
      <c r="AS57" s="150"/>
      <c r="AT57" s="150"/>
      <c r="AU57" s="150"/>
      <c r="AV57" s="150"/>
      <c r="AW57" s="150"/>
      <c r="AX57" s="150"/>
      <c r="AY57" s="150"/>
      <c r="AZ57" s="150"/>
      <c r="BA57" s="150"/>
      <c r="BB57" s="150"/>
      <c r="BC57" s="150"/>
      <c r="BD57" s="150"/>
      <c r="BE57" s="150"/>
      <c r="BF57" s="150"/>
      <c r="BG57" s="150"/>
      <c r="BH57" s="150"/>
      <c r="BJ57" s="284">
        <f t="shared" si="0"/>
        <v>54</v>
      </c>
      <c r="BT57" s="230">
        <f t="shared" si="2"/>
        <v>54</v>
      </c>
    </row>
    <row r="58" spans="2:75" ht="45" customHeight="1">
      <c r="B58" s="150"/>
      <c r="C58" s="150"/>
      <c r="D58" s="150"/>
      <c r="E58" s="150"/>
      <c r="F58" s="150"/>
      <c r="G58" s="150"/>
      <c r="H58" s="150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  <c r="AA58" s="150"/>
      <c r="AB58" s="150"/>
      <c r="AC58" s="150"/>
      <c r="AD58" s="150"/>
      <c r="AE58" s="150"/>
      <c r="AF58" s="150"/>
      <c r="AG58" s="150"/>
      <c r="AH58" s="150"/>
      <c r="AI58" s="150"/>
      <c r="AJ58" s="150"/>
      <c r="AK58" s="150"/>
      <c r="AL58" s="150"/>
      <c r="AM58" s="150"/>
      <c r="AN58" s="150"/>
      <c r="AO58" s="150"/>
      <c r="AP58" s="150"/>
      <c r="AQ58" s="150"/>
      <c r="AR58" s="150"/>
      <c r="AS58" s="150"/>
      <c r="AT58" s="150"/>
      <c r="AU58" s="150"/>
      <c r="AV58" s="150"/>
      <c r="AW58" s="150"/>
      <c r="AX58" s="150"/>
      <c r="AY58" s="150"/>
      <c r="AZ58" s="150"/>
      <c r="BA58" s="150"/>
      <c r="BB58" s="150"/>
      <c r="BC58" s="150"/>
      <c r="BD58" s="150"/>
      <c r="BE58" s="150"/>
      <c r="BF58" s="150"/>
      <c r="BG58" s="150"/>
      <c r="BH58" s="150"/>
      <c r="BJ58" s="284">
        <f t="shared" si="0"/>
        <v>55</v>
      </c>
      <c r="BT58" s="230">
        <f t="shared" si="2"/>
        <v>55</v>
      </c>
    </row>
    <row r="59" spans="2:75" ht="45" customHeight="1">
      <c r="B59" s="150"/>
      <c r="C59" s="150"/>
      <c r="D59" s="150"/>
      <c r="E59" s="150"/>
      <c r="F59" s="150"/>
      <c r="G59" s="150"/>
      <c r="H59" s="150"/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  <c r="AA59" s="150"/>
      <c r="AB59" s="150"/>
      <c r="AC59" s="150"/>
      <c r="AD59" s="150"/>
      <c r="AE59" s="150"/>
      <c r="AF59" s="150"/>
      <c r="AG59" s="150"/>
      <c r="AH59" s="150"/>
      <c r="AI59" s="150"/>
      <c r="AJ59" s="150"/>
      <c r="AK59" s="150"/>
      <c r="AL59" s="150"/>
      <c r="AM59" s="150"/>
      <c r="AN59" s="150"/>
      <c r="AO59" s="150"/>
      <c r="AP59" s="150"/>
      <c r="AQ59" s="150"/>
      <c r="AR59" s="150"/>
      <c r="AS59" s="150"/>
      <c r="AT59" s="150"/>
      <c r="AU59" s="150"/>
      <c r="AV59" s="150"/>
      <c r="AW59" s="150"/>
      <c r="AX59" s="150"/>
      <c r="AY59" s="150"/>
      <c r="AZ59" s="150"/>
      <c r="BA59" s="150"/>
      <c r="BB59" s="150"/>
      <c r="BC59" s="150"/>
      <c r="BD59" s="150"/>
      <c r="BE59" s="150"/>
      <c r="BF59" s="150"/>
      <c r="BG59" s="150"/>
      <c r="BH59" s="150"/>
      <c r="BJ59" s="284">
        <f t="shared" si="0"/>
        <v>56</v>
      </c>
      <c r="BT59" s="230">
        <f t="shared" si="2"/>
        <v>56</v>
      </c>
    </row>
    <row r="60" spans="2:75" ht="45" customHeight="1">
      <c r="B60" s="150"/>
      <c r="C60" s="150"/>
      <c r="D60" s="150"/>
      <c r="E60" s="150"/>
      <c r="F60" s="150"/>
      <c r="G60" s="150"/>
      <c r="H60" s="150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  <c r="AA60" s="150"/>
      <c r="AB60" s="150"/>
      <c r="AC60" s="150"/>
      <c r="AD60" s="150"/>
      <c r="AE60" s="150"/>
      <c r="AF60" s="150"/>
      <c r="AG60" s="150"/>
      <c r="AH60" s="150"/>
      <c r="AI60" s="150"/>
      <c r="AJ60" s="150"/>
      <c r="AK60" s="150"/>
      <c r="AL60" s="150"/>
      <c r="AM60" s="150"/>
      <c r="AN60" s="150"/>
      <c r="AO60" s="150"/>
      <c r="AP60" s="150"/>
      <c r="AQ60" s="150"/>
      <c r="AR60" s="150"/>
      <c r="AS60" s="150"/>
      <c r="AT60" s="150"/>
      <c r="AU60" s="150"/>
      <c r="AV60" s="150"/>
      <c r="AW60" s="150"/>
      <c r="AX60" s="150"/>
      <c r="AY60" s="150"/>
      <c r="AZ60" s="150"/>
      <c r="BA60" s="150"/>
      <c r="BB60" s="150"/>
      <c r="BC60" s="150"/>
      <c r="BD60" s="150"/>
      <c r="BE60" s="150"/>
      <c r="BF60" s="150"/>
      <c r="BG60" s="150"/>
      <c r="BH60" s="150"/>
      <c r="BJ60" s="284">
        <f t="shared" si="0"/>
        <v>57</v>
      </c>
      <c r="BT60" s="230">
        <f t="shared" si="2"/>
        <v>57</v>
      </c>
    </row>
    <row r="61" spans="2:75" ht="45" customHeight="1">
      <c r="B61" s="150"/>
      <c r="C61" s="150"/>
      <c r="D61" s="150"/>
      <c r="E61" s="150"/>
      <c r="F61" s="150"/>
      <c r="G61" s="150"/>
      <c r="H61" s="150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  <c r="AA61" s="150"/>
      <c r="AB61" s="150"/>
      <c r="AC61" s="150"/>
      <c r="AD61" s="150"/>
      <c r="AE61" s="150"/>
      <c r="AF61" s="150"/>
      <c r="AG61" s="150"/>
      <c r="AH61" s="150"/>
      <c r="AI61" s="150"/>
      <c r="AJ61" s="150"/>
      <c r="AK61" s="150"/>
      <c r="AL61" s="150"/>
      <c r="AM61" s="150"/>
      <c r="AN61" s="150"/>
      <c r="AO61" s="150"/>
      <c r="AP61" s="150"/>
      <c r="AQ61" s="150"/>
      <c r="AR61" s="150"/>
      <c r="AS61" s="150"/>
      <c r="AT61" s="150"/>
      <c r="AU61" s="150"/>
      <c r="AV61" s="150"/>
      <c r="AW61" s="150"/>
      <c r="AX61" s="150"/>
      <c r="AY61" s="150"/>
      <c r="AZ61" s="150"/>
      <c r="BA61" s="150"/>
      <c r="BB61" s="150"/>
      <c r="BC61" s="150"/>
      <c r="BD61" s="150"/>
      <c r="BE61" s="150"/>
      <c r="BF61" s="150"/>
      <c r="BG61" s="150"/>
      <c r="BH61" s="150"/>
      <c r="BJ61" s="284">
        <f t="shared" si="0"/>
        <v>58</v>
      </c>
      <c r="BT61" s="230">
        <f t="shared" si="2"/>
        <v>58</v>
      </c>
    </row>
    <row r="62" spans="2:75" ht="45" customHeight="1">
      <c r="B62" s="150"/>
      <c r="C62" s="150"/>
      <c r="D62" s="150"/>
      <c r="E62" s="150"/>
      <c r="F62" s="150"/>
      <c r="G62" s="150"/>
      <c r="H62" s="150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  <c r="AA62" s="150"/>
      <c r="AB62" s="150"/>
      <c r="AC62" s="150"/>
      <c r="AD62" s="150"/>
      <c r="AE62" s="150"/>
      <c r="AF62" s="150"/>
      <c r="AG62" s="150"/>
      <c r="AH62" s="150"/>
      <c r="AI62" s="150"/>
      <c r="AJ62" s="150"/>
      <c r="AK62" s="150"/>
      <c r="AL62" s="150"/>
      <c r="AM62" s="150"/>
      <c r="AN62" s="150"/>
      <c r="AO62" s="150"/>
      <c r="AP62" s="150"/>
      <c r="AQ62" s="150"/>
      <c r="AR62" s="150"/>
      <c r="AS62" s="150"/>
      <c r="AT62" s="150"/>
      <c r="AU62" s="150"/>
      <c r="AV62" s="150"/>
      <c r="AW62" s="150"/>
      <c r="AX62" s="150"/>
      <c r="AY62" s="150"/>
      <c r="AZ62" s="150"/>
      <c r="BA62" s="150"/>
      <c r="BB62" s="150"/>
      <c r="BC62" s="150"/>
      <c r="BD62" s="150"/>
      <c r="BE62" s="150"/>
      <c r="BF62" s="150"/>
      <c r="BG62" s="150"/>
      <c r="BH62" s="150"/>
      <c r="BJ62" s="284">
        <f t="shared" si="0"/>
        <v>59</v>
      </c>
      <c r="BT62" s="230">
        <f t="shared" si="2"/>
        <v>59</v>
      </c>
    </row>
    <row r="63" spans="2:75" ht="38.1" customHeight="1">
      <c r="B63" s="150"/>
      <c r="C63" s="150"/>
      <c r="D63" s="150"/>
      <c r="E63" s="150"/>
      <c r="F63" s="150"/>
      <c r="G63" s="150"/>
      <c r="H63" s="150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  <c r="AA63" s="150"/>
      <c r="AB63" s="150"/>
      <c r="AC63" s="150"/>
      <c r="AD63" s="150"/>
      <c r="AE63" s="150"/>
      <c r="AF63" s="150"/>
      <c r="AG63" s="150"/>
      <c r="AH63" s="150"/>
      <c r="AI63" s="150"/>
      <c r="AJ63" s="150"/>
      <c r="AK63" s="150"/>
      <c r="AL63" s="150"/>
      <c r="AM63" s="150"/>
      <c r="AN63" s="150"/>
      <c r="AO63" s="150"/>
      <c r="AP63" s="150"/>
      <c r="AQ63" s="150"/>
      <c r="AR63" s="150"/>
      <c r="AS63" s="150"/>
      <c r="AT63" s="150"/>
      <c r="AU63" s="150"/>
      <c r="AV63" s="150"/>
      <c r="AW63" s="150"/>
      <c r="AX63" s="150"/>
      <c r="AY63" s="150"/>
      <c r="AZ63" s="150"/>
      <c r="BA63" s="150"/>
      <c r="BB63" s="150"/>
      <c r="BC63" s="150"/>
      <c r="BD63" s="150"/>
      <c r="BE63" s="150"/>
      <c r="BF63" s="150"/>
      <c r="BG63" s="150"/>
      <c r="BH63" s="150"/>
    </row>
    <row r="64" spans="2:75" ht="38.1" customHeight="1">
      <c r="B64" s="150"/>
      <c r="C64" s="150"/>
      <c r="D64" s="150"/>
      <c r="E64" s="150"/>
      <c r="F64" s="150"/>
      <c r="G64" s="150"/>
      <c r="H64" s="150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  <c r="AA64" s="150"/>
      <c r="AB64" s="150"/>
      <c r="AC64" s="150"/>
      <c r="AD64" s="150"/>
      <c r="AE64" s="150"/>
      <c r="AF64" s="150"/>
      <c r="AG64" s="150"/>
      <c r="AH64" s="150"/>
      <c r="AI64" s="150"/>
      <c r="AJ64" s="150"/>
      <c r="AK64" s="150"/>
      <c r="AL64" s="150"/>
      <c r="AM64" s="150"/>
      <c r="AN64" s="150"/>
      <c r="AO64" s="150"/>
      <c r="AP64" s="150"/>
      <c r="AQ64" s="150"/>
      <c r="AR64" s="150"/>
      <c r="AS64" s="150"/>
      <c r="AT64" s="150"/>
      <c r="AU64" s="150"/>
      <c r="AV64" s="150"/>
      <c r="AW64" s="150"/>
      <c r="AX64" s="150"/>
      <c r="AY64" s="150"/>
      <c r="AZ64" s="150"/>
      <c r="BA64" s="150"/>
      <c r="BB64" s="150"/>
      <c r="BC64" s="150"/>
      <c r="BD64" s="150"/>
      <c r="BE64" s="150"/>
      <c r="BF64" s="150"/>
      <c r="BG64" s="150"/>
      <c r="BH64" s="150"/>
    </row>
    <row r="65" spans="2:60">
      <c r="B65" s="150"/>
      <c r="C65" s="150"/>
      <c r="D65" s="150"/>
      <c r="E65" s="150"/>
      <c r="F65" s="150"/>
      <c r="G65" s="150"/>
      <c r="H65" s="150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0"/>
      <c r="AB65" s="150"/>
      <c r="AC65" s="150"/>
      <c r="AD65" s="150"/>
      <c r="AE65" s="150"/>
      <c r="AF65" s="150"/>
      <c r="AG65" s="150"/>
      <c r="AH65" s="150"/>
      <c r="AI65" s="150"/>
      <c r="AJ65" s="150"/>
      <c r="AK65" s="150"/>
      <c r="AL65" s="150"/>
      <c r="AM65" s="150"/>
      <c r="AN65" s="150"/>
      <c r="AO65" s="150"/>
      <c r="AP65" s="150"/>
      <c r="AQ65" s="150"/>
      <c r="AR65" s="150"/>
      <c r="AS65" s="150"/>
      <c r="AT65" s="150"/>
      <c r="AU65" s="150"/>
      <c r="AV65" s="150"/>
      <c r="AW65" s="150"/>
      <c r="AX65" s="150"/>
      <c r="AY65" s="150"/>
      <c r="AZ65" s="150"/>
      <c r="BA65" s="150"/>
      <c r="BB65" s="150"/>
      <c r="BD65" s="150"/>
      <c r="BE65" s="150"/>
      <c r="BF65" s="150"/>
      <c r="BG65" s="150"/>
      <c r="BH65" s="150"/>
    </row>
    <row r="66" spans="2:60">
      <c r="AH66" s="150"/>
      <c r="AI66" s="150"/>
      <c r="AJ66" s="150"/>
      <c r="BD66" s="150"/>
      <c r="BE66" s="150"/>
      <c r="BF66" s="150"/>
      <c r="BG66" s="150"/>
      <c r="BH66" s="150"/>
    </row>
    <row r="67" spans="2:60">
      <c r="AH67" s="150"/>
      <c r="AI67" s="150"/>
      <c r="AJ67" s="150"/>
      <c r="BD67" s="150"/>
      <c r="BE67" s="150"/>
      <c r="BF67" s="150"/>
      <c r="BG67" s="150"/>
      <c r="BH67" s="150"/>
    </row>
    <row r="68" spans="2:60">
      <c r="AH68" s="150"/>
      <c r="AI68" s="150"/>
      <c r="AJ68" s="150"/>
      <c r="BD68" s="150"/>
      <c r="BE68" s="150"/>
      <c r="BF68" s="150"/>
    </row>
    <row r="69" spans="2:60">
      <c r="AH69" s="150"/>
      <c r="AI69" s="150"/>
      <c r="AJ69" s="150"/>
    </row>
  </sheetData>
  <mergeCells count="56"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  <mergeCell ref="V8:X8"/>
    <mergeCell ref="Y8:AA8"/>
    <mergeCell ref="AB8:AD8"/>
    <mergeCell ref="AE8:AG8"/>
    <mergeCell ref="AH8:AJ8"/>
    <mergeCell ref="AH10:AI10"/>
    <mergeCell ref="AM5:AO5"/>
    <mergeCell ref="AG7:AH7"/>
    <mergeCell ref="AJ7:AK7"/>
    <mergeCell ref="AM7:AN7"/>
    <mergeCell ref="D8:F8"/>
    <mergeCell ref="G8:I8"/>
    <mergeCell ref="J8:L8"/>
    <mergeCell ref="M8:O8"/>
    <mergeCell ref="P8:R8"/>
    <mergeCell ref="S8:U8"/>
    <mergeCell ref="U5:W5"/>
    <mergeCell ref="X5:Z5"/>
    <mergeCell ref="AA5:AC5"/>
    <mergeCell ref="AD5:AF5"/>
    <mergeCell ref="AG5:AI5"/>
    <mergeCell ref="AJ5:AL5"/>
    <mergeCell ref="C5:E5"/>
    <mergeCell ref="F5:H5"/>
    <mergeCell ref="I5:K5"/>
    <mergeCell ref="L5:N5"/>
    <mergeCell ref="O5:Q5"/>
    <mergeCell ref="R5:T5"/>
    <mergeCell ref="H4:I4"/>
    <mergeCell ref="K4:L4"/>
    <mergeCell ref="N4:O4"/>
    <mergeCell ref="Q4:R4"/>
    <mergeCell ref="T4:U4"/>
    <mergeCell ref="AI4:AJ4"/>
    <mergeCell ref="T2:V2"/>
    <mergeCell ref="W2:Y2"/>
    <mergeCell ref="Z2:AB2"/>
    <mergeCell ref="AC2:AE2"/>
    <mergeCell ref="AF2:AH2"/>
    <mergeCell ref="AI2:AK2"/>
    <mergeCell ref="B2:D2"/>
    <mergeCell ref="E2:G2"/>
    <mergeCell ref="H2:J2"/>
    <mergeCell ref="K2:M2"/>
    <mergeCell ref="N2:P2"/>
    <mergeCell ref="Q2:S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59BB-9C97-4627-91F6-4488AC99A569}">
  <sheetPr>
    <tabColor rgb="FFFF0000"/>
  </sheetPr>
  <dimension ref="A1:CR72"/>
  <sheetViews>
    <sheetView showGridLines="0" topLeftCell="A35" zoomScale="70" zoomScaleNormal="70" workbookViewId="0">
      <selection activeCell="BB5" sqref="BB5"/>
    </sheetView>
  </sheetViews>
  <sheetFormatPr defaultColWidth="9" defaultRowHeight="36"/>
  <cols>
    <col min="1" max="1" width="2.5" style="3" customWidth="1"/>
    <col min="2" max="58" width="8.25" style="3" customWidth="1"/>
    <col min="59" max="62" width="7.25" style="3" customWidth="1"/>
    <col min="63" max="64" width="9" style="3"/>
    <col min="65" max="65" width="7.75" style="3" customWidth="1"/>
    <col min="66" max="66" width="17.125" style="153" customWidth="1"/>
    <col min="67" max="67" width="17.125" style="154" customWidth="1"/>
    <col min="68" max="71" width="17.125" style="3" customWidth="1"/>
    <col min="72" max="72" width="9" style="3"/>
    <col min="73" max="73" width="77.875" style="155" customWidth="1"/>
    <col min="74" max="74" width="9" style="3"/>
    <col min="75" max="75" width="60.25" style="156" customWidth="1"/>
    <col min="76" max="76" width="9" style="157" customWidth="1"/>
    <col min="77" max="77" width="9" style="158"/>
    <col min="78" max="78" width="19" style="3" customWidth="1"/>
    <col min="79" max="79" width="19" style="158" customWidth="1"/>
    <col min="80" max="83" width="19" style="3" customWidth="1"/>
    <col min="84" max="84" width="9" style="3"/>
    <col min="85" max="85" width="65.25" style="160" customWidth="1"/>
    <col min="86" max="86" width="9" style="3"/>
    <col min="87" max="87" width="65.25" style="160" customWidth="1"/>
    <col min="88" max="88" width="9" style="158"/>
    <col min="89" max="89" width="19" style="158" customWidth="1"/>
    <col min="90" max="94" width="19" style="3" customWidth="1"/>
    <col min="95" max="95" width="9" style="3"/>
    <col min="96" max="96" width="65.25" style="160" customWidth="1"/>
    <col min="97" max="16384" width="9" style="3"/>
  </cols>
  <sheetData>
    <row r="1" spans="1:96" ht="4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2"/>
      <c r="AS1" s="2"/>
      <c r="AT1" s="1"/>
      <c r="AU1" s="1"/>
      <c r="AV1" s="1"/>
      <c r="BZ1" s="159" t="s">
        <v>125</v>
      </c>
      <c r="CA1" s="159" t="str">
        <f>BR4</f>
        <v>台語拼音</v>
      </c>
      <c r="CB1" s="159" t="s">
        <v>125</v>
      </c>
      <c r="CK1" s="159" t="str">
        <f>BR4</f>
        <v>台語拼音</v>
      </c>
      <c r="CL1" s="159" t="s">
        <v>125</v>
      </c>
      <c r="CM1" s="21"/>
    </row>
    <row r="2" spans="1:96" s="21" customFormat="1" ht="45" customHeight="1">
      <c r="A2" s="4"/>
      <c r="B2" s="5" t="s">
        <v>0</v>
      </c>
      <c r="C2" s="6"/>
      <c r="D2" s="7"/>
      <c r="E2" s="5" t="s">
        <v>1</v>
      </c>
      <c r="F2" s="6"/>
      <c r="G2" s="7"/>
      <c r="H2" s="8" t="s">
        <v>2</v>
      </c>
      <c r="I2" s="9"/>
      <c r="J2" s="10"/>
      <c r="K2" s="8" t="s">
        <v>3</v>
      </c>
      <c r="L2" s="9"/>
      <c r="M2" s="10"/>
      <c r="N2" s="11">
        <v>0.05</v>
      </c>
      <c r="O2" s="12"/>
      <c r="P2" s="13"/>
      <c r="Q2" s="8" t="s">
        <v>4</v>
      </c>
      <c r="R2" s="9"/>
      <c r="S2" s="10"/>
      <c r="T2" s="8" t="s">
        <v>5</v>
      </c>
      <c r="U2" s="9"/>
      <c r="V2" s="10"/>
      <c r="W2" s="14" t="s">
        <v>6</v>
      </c>
      <c r="X2" s="15"/>
      <c r="Y2" s="16"/>
      <c r="Z2" s="14" t="s">
        <v>7</v>
      </c>
      <c r="AA2" s="15"/>
      <c r="AB2" s="16"/>
      <c r="AC2" s="14" t="s">
        <v>8</v>
      </c>
      <c r="AD2" s="15"/>
      <c r="AE2" s="16"/>
      <c r="AF2" s="17" t="s">
        <v>9</v>
      </c>
      <c r="AG2" s="18"/>
      <c r="AH2" s="19"/>
      <c r="AI2" s="17" t="s">
        <v>10</v>
      </c>
      <c r="AJ2" s="18"/>
      <c r="AK2" s="19"/>
      <c r="AL2" s="4"/>
      <c r="AM2" s="4"/>
      <c r="AN2" s="4"/>
      <c r="AO2" s="4"/>
      <c r="AP2" s="4"/>
      <c r="AQ2" s="4"/>
      <c r="AR2" s="20"/>
      <c r="AS2" s="20"/>
      <c r="AT2" s="4"/>
      <c r="AU2" s="4"/>
      <c r="AV2" s="4"/>
      <c r="BM2" s="3"/>
      <c r="BN2" s="153"/>
      <c r="BO2" s="154"/>
      <c r="BP2" s="3"/>
      <c r="BQ2" s="3"/>
      <c r="BR2" s="3"/>
      <c r="BS2" s="3"/>
      <c r="BT2" s="3"/>
      <c r="BU2" s="155"/>
      <c r="BV2" s="3"/>
      <c r="BW2" s="156"/>
      <c r="BX2" s="157"/>
      <c r="BZ2" s="161" t="s">
        <v>126</v>
      </c>
      <c r="CA2" s="161" t="s">
        <v>127</v>
      </c>
      <c r="CB2" s="161" t="s">
        <v>128</v>
      </c>
      <c r="CG2" s="160"/>
      <c r="CI2" s="160"/>
      <c r="CK2" s="161" t="s">
        <v>127</v>
      </c>
      <c r="CL2" s="161" t="s">
        <v>129</v>
      </c>
      <c r="CR2" s="160"/>
    </row>
    <row r="3" spans="1:96" s="21" customFormat="1" ht="45" customHeight="1">
      <c r="A3" s="4"/>
      <c r="B3" s="22" t="s">
        <v>61</v>
      </c>
      <c r="C3" s="23"/>
      <c r="D3" s="24" t="s">
        <v>130</v>
      </c>
      <c r="E3" s="25"/>
      <c r="F3" s="23"/>
      <c r="G3" s="26"/>
      <c r="H3" s="27"/>
      <c r="I3" s="28"/>
      <c r="J3" s="29"/>
      <c r="K3" s="27"/>
      <c r="L3" s="28"/>
      <c r="M3" s="29"/>
      <c r="N3" s="30"/>
      <c r="O3" s="31"/>
      <c r="P3" s="32"/>
      <c r="Q3" s="27"/>
      <c r="R3" s="28"/>
      <c r="S3" s="29"/>
      <c r="T3" s="27"/>
      <c r="U3" s="28"/>
      <c r="V3" s="29"/>
      <c r="W3" s="33" t="s">
        <v>87</v>
      </c>
      <c r="X3" s="34"/>
      <c r="Y3" s="35" t="s">
        <v>131</v>
      </c>
      <c r="Z3" s="33" t="s">
        <v>94</v>
      </c>
      <c r="AA3" s="36">
        <v>0</v>
      </c>
      <c r="AB3" s="35" t="s">
        <v>132</v>
      </c>
      <c r="AC3" s="37"/>
      <c r="AD3" s="34"/>
      <c r="AE3" s="38"/>
      <c r="AF3" s="42"/>
      <c r="AG3" s="43"/>
      <c r="AH3" s="44"/>
      <c r="AI3" s="42"/>
      <c r="AJ3" s="43"/>
      <c r="AK3" s="44"/>
      <c r="AL3" s="4"/>
      <c r="AM3" s="4"/>
      <c r="AN3" s="4"/>
      <c r="AO3" s="4"/>
      <c r="AP3" s="4"/>
      <c r="AQ3" s="4"/>
      <c r="AR3" s="20"/>
      <c r="AS3" s="20"/>
      <c r="AT3" s="4"/>
      <c r="AU3" s="4"/>
      <c r="AV3" s="4"/>
      <c r="BM3" s="162" t="s">
        <v>133</v>
      </c>
      <c r="BN3" s="163"/>
      <c r="BO3" s="164"/>
      <c r="BP3" s="164"/>
      <c r="BQ3" s="3"/>
      <c r="BR3" s="164"/>
      <c r="BS3" s="164"/>
      <c r="BU3" s="155"/>
      <c r="BW3" s="165"/>
      <c r="BX3" s="166"/>
      <c r="CG3" s="160"/>
      <c r="CI3" s="160"/>
      <c r="CR3" s="160"/>
    </row>
    <row r="4" spans="1:96" ht="45" customHeight="1" thickBot="1">
      <c r="A4" s="45"/>
      <c r="B4" s="46" t="s">
        <v>62</v>
      </c>
      <c r="C4" s="47"/>
      <c r="D4" s="48" t="s">
        <v>134</v>
      </c>
      <c r="E4" s="46" t="s">
        <v>65</v>
      </c>
      <c r="F4" s="47"/>
      <c r="G4" s="49" t="s">
        <v>135</v>
      </c>
      <c r="H4" s="50" t="s">
        <v>110</v>
      </c>
      <c r="I4" s="51"/>
      <c r="J4" s="52" t="s">
        <v>136</v>
      </c>
      <c r="K4" s="53" t="s">
        <v>32</v>
      </c>
      <c r="L4" s="54"/>
      <c r="M4" s="52" t="s">
        <v>137</v>
      </c>
      <c r="N4" s="50" t="s">
        <v>138</v>
      </c>
      <c r="O4" s="51"/>
      <c r="P4" s="52" t="s">
        <v>139</v>
      </c>
      <c r="Q4" s="53" t="s">
        <v>58</v>
      </c>
      <c r="R4" s="54"/>
      <c r="S4" s="52" t="s">
        <v>140</v>
      </c>
      <c r="T4" s="53" t="s">
        <v>141</v>
      </c>
      <c r="U4" s="51"/>
      <c r="V4" s="52" t="s">
        <v>142</v>
      </c>
      <c r="W4" s="55" t="s">
        <v>143</v>
      </c>
      <c r="X4" s="56"/>
      <c r="Y4" s="57" t="s">
        <v>144</v>
      </c>
      <c r="Z4" s="58" t="s">
        <v>93</v>
      </c>
      <c r="AA4" s="59"/>
      <c r="AB4" s="60" t="s">
        <v>145</v>
      </c>
      <c r="AC4" s="58" t="s">
        <v>101</v>
      </c>
      <c r="AD4" s="56">
        <v>0</v>
      </c>
      <c r="AE4" s="57" t="s">
        <v>146</v>
      </c>
      <c r="AF4" s="167" t="s">
        <v>113</v>
      </c>
      <c r="AG4" s="168"/>
      <c r="AH4" s="60" t="s">
        <v>147</v>
      </c>
      <c r="AI4" s="63" t="s">
        <v>148</v>
      </c>
      <c r="AJ4" s="56"/>
      <c r="AK4" s="60" t="s">
        <v>149</v>
      </c>
      <c r="AL4" s="45"/>
      <c r="AM4" s="45"/>
      <c r="AN4" s="45"/>
      <c r="AO4" s="45"/>
      <c r="AP4" s="45"/>
      <c r="AQ4" s="45"/>
      <c r="AR4" s="2"/>
      <c r="AS4" s="2"/>
      <c r="AT4" s="45"/>
      <c r="AU4" s="45"/>
      <c r="AV4" s="45"/>
      <c r="BM4" s="169"/>
      <c r="BN4" s="170" t="s">
        <v>60</v>
      </c>
      <c r="BO4" s="171" t="s">
        <v>125</v>
      </c>
      <c r="BP4" s="172" t="s">
        <v>115</v>
      </c>
      <c r="BQ4" s="173" t="s">
        <v>114</v>
      </c>
      <c r="BR4" s="171" t="s">
        <v>150</v>
      </c>
      <c r="BS4" s="174" t="s">
        <v>151</v>
      </c>
      <c r="BT4" s="21"/>
      <c r="BV4" s="21"/>
      <c r="BW4" s="165"/>
      <c r="BX4" s="166"/>
      <c r="BZ4" s="175" t="s">
        <v>60</v>
      </c>
      <c r="CA4" s="176" t="s">
        <v>125</v>
      </c>
      <c r="CB4" s="177" t="s">
        <v>115</v>
      </c>
      <c r="CC4" s="178" t="s">
        <v>114</v>
      </c>
      <c r="CD4" s="176" t="str">
        <f>方音符號鍵盤!$BR$4</f>
        <v>台語拼音</v>
      </c>
      <c r="CE4" s="179" t="s">
        <v>151</v>
      </c>
      <c r="CK4" s="175" t="s">
        <v>60</v>
      </c>
      <c r="CL4" s="176" t="s">
        <v>125</v>
      </c>
      <c r="CM4" s="177" t="s">
        <v>115</v>
      </c>
      <c r="CN4" s="178" t="s">
        <v>114</v>
      </c>
      <c r="CO4" s="176" t="str">
        <f>方音符號鍵盤!$BR$4</f>
        <v>台語拼音</v>
      </c>
      <c r="CP4" s="179" t="s">
        <v>151</v>
      </c>
    </row>
    <row r="5" spans="1:96" s="21" customFormat="1" ht="45" customHeight="1">
      <c r="A5" s="4"/>
      <c r="B5" s="4"/>
      <c r="C5" s="5" t="s">
        <v>15</v>
      </c>
      <c r="D5" s="6"/>
      <c r="E5" s="7"/>
      <c r="F5" s="5" t="s">
        <v>16</v>
      </c>
      <c r="G5" s="6"/>
      <c r="H5" s="7"/>
      <c r="I5" s="5" t="s">
        <v>17</v>
      </c>
      <c r="J5" s="6"/>
      <c r="K5" s="7"/>
      <c r="L5" s="5" t="s">
        <v>18</v>
      </c>
      <c r="M5" s="6"/>
      <c r="N5" s="7"/>
      <c r="O5" s="5" t="s">
        <v>19</v>
      </c>
      <c r="P5" s="6"/>
      <c r="Q5" s="7"/>
      <c r="R5" s="5" t="s">
        <v>20</v>
      </c>
      <c r="S5" s="6"/>
      <c r="T5" s="7"/>
      <c r="U5" s="14" t="s">
        <v>21</v>
      </c>
      <c r="V5" s="15"/>
      <c r="W5" s="16"/>
      <c r="X5" s="14" t="s">
        <v>22</v>
      </c>
      <c r="Y5" s="15"/>
      <c r="Z5" s="16"/>
      <c r="AA5" s="14" t="s">
        <v>23</v>
      </c>
      <c r="AB5" s="15"/>
      <c r="AC5" s="16"/>
      <c r="AD5" s="14" t="s">
        <v>24</v>
      </c>
      <c r="AE5" s="15"/>
      <c r="AF5" s="16"/>
      <c r="AG5" s="14" t="s">
        <v>25</v>
      </c>
      <c r="AH5" s="15"/>
      <c r="AI5" s="16"/>
      <c r="AJ5" s="14" t="s">
        <v>26</v>
      </c>
      <c r="AK5" s="15"/>
      <c r="AL5" s="16"/>
      <c r="AM5" s="17" t="s">
        <v>27</v>
      </c>
      <c r="AN5" s="18"/>
      <c r="AO5" s="19"/>
      <c r="AP5" s="4"/>
      <c r="AQ5" s="4"/>
      <c r="AR5" s="20"/>
      <c r="AS5" s="20"/>
      <c r="AT5" s="4"/>
      <c r="AU5" s="4"/>
      <c r="AV5" s="4"/>
      <c r="BM5" s="180">
        <f xml:space="preserve"> ROW() - 4</f>
        <v>1</v>
      </c>
      <c r="BN5" s="181" t="s">
        <v>61</v>
      </c>
      <c r="BO5" s="182" t="s">
        <v>155</v>
      </c>
      <c r="BP5" s="183" t="s">
        <v>156</v>
      </c>
      <c r="BQ5" s="184" t="s">
        <v>130</v>
      </c>
      <c r="BR5" s="185" t="s">
        <v>130</v>
      </c>
      <c r="BS5" s="186">
        <v>1</v>
      </c>
      <c r="BT5" s="3"/>
      <c r="BU5" s="187" t="str">
        <f xml:space="preserve"> "    """ &amp; BP6 &amp; """: { commit: """ &amp; BN6 &amp; """ }" &amp; "  # " &amp; "/" &amp; BR6 &amp; "/ ==&gt; " &amp; BQ6</f>
        <v xml:space="preserve">    "1": { commit: "ㄅ" }  # /p/ ==&gt; p</v>
      </c>
      <c r="BV5" s="3"/>
      <c r="BW5" s="165"/>
      <c r="BX5" s="188"/>
      <c r="BZ5" s="181" t="s">
        <v>94</v>
      </c>
      <c r="CA5" s="182" t="s">
        <v>152</v>
      </c>
      <c r="CB5" s="183" t="s">
        <v>153</v>
      </c>
      <c r="CC5" s="184" t="s">
        <v>46</v>
      </c>
      <c r="CD5" s="185" t="s">
        <v>132</v>
      </c>
      <c r="CE5" s="186">
        <v>4</v>
      </c>
      <c r="CG5" s="160" t="str">
        <f xml:space="preserve"> IFERROR( IF(CD5=0, "", IF(CB5=CC5, "", "    - xform/" &amp; CD5 &amp; "/" &amp; CC5 &amp; "/  # " &amp; BZ5 &amp; " [" &amp; CF5 &amp; CD5 &amp; "]")), "")</f>
        <v xml:space="preserve">    - xform/ainn/X/  # ㆮ [ainn]</v>
      </c>
      <c r="CI5" s="189" t="s">
        <v>154</v>
      </c>
      <c r="CK5" s="181" t="s">
        <v>61</v>
      </c>
      <c r="CL5" s="182" t="s">
        <v>155</v>
      </c>
      <c r="CM5" s="183" t="s">
        <v>156</v>
      </c>
      <c r="CN5" s="184" t="s">
        <v>130</v>
      </c>
      <c r="CO5" s="185" t="s">
        <v>130</v>
      </c>
      <c r="CP5" s="186">
        <v>1</v>
      </c>
      <c r="CR5" s="160" t="str">
        <f xml:space="preserve"> IF(CO5=0, "", "    - xform/^" &amp; CO5 &amp; "(?!\d)/" &amp; CN5 &amp; "/  # " &amp; CK5 &amp; " [ " &amp; CO5 &amp; "]")</f>
        <v xml:space="preserve">    - xform/^b(?!\d)/b/  # ㆠ [ b]</v>
      </c>
    </row>
    <row r="6" spans="1:96" s="21" customFormat="1" ht="45" customHeight="1">
      <c r="A6" s="4"/>
      <c r="B6" s="4"/>
      <c r="C6" s="25"/>
      <c r="D6" s="23"/>
      <c r="E6" s="26"/>
      <c r="F6" s="25"/>
      <c r="G6" s="23"/>
      <c r="H6" s="26"/>
      <c r="I6" s="22" t="s">
        <v>69</v>
      </c>
      <c r="J6" s="23"/>
      <c r="K6" s="26" t="s">
        <v>157</v>
      </c>
      <c r="L6" s="64" t="s">
        <v>74</v>
      </c>
      <c r="M6" s="23"/>
      <c r="N6" s="65" t="s">
        <v>158</v>
      </c>
      <c r="O6" s="64"/>
      <c r="P6" s="66"/>
      <c r="Q6" s="65"/>
      <c r="R6" s="64" t="s">
        <v>78</v>
      </c>
      <c r="S6" s="23"/>
      <c r="T6" s="65" t="s">
        <v>159</v>
      </c>
      <c r="U6" s="33" t="s">
        <v>83</v>
      </c>
      <c r="V6" s="34"/>
      <c r="W6" s="35" t="s">
        <v>160</v>
      </c>
      <c r="X6" s="33" t="s">
        <v>89</v>
      </c>
      <c r="Y6" s="67" t="s">
        <v>161</v>
      </c>
      <c r="Z6" s="68"/>
      <c r="AA6" s="33" t="s">
        <v>100</v>
      </c>
      <c r="AB6" s="34"/>
      <c r="AC6" s="35" t="s">
        <v>162</v>
      </c>
      <c r="AD6" s="37"/>
      <c r="AE6" s="34"/>
      <c r="AF6" s="38"/>
      <c r="AG6" s="37"/>
      <c r="AH6" s="34"/>
      <c r="AI6" s="38"/>
      <c r="AJ6" s="37"/>
      <c r="AK6" s="34"/>
      <c r="AL6" s="38"/>
      <c r="AM6" s="33"/>
      <c r="AN6" s="190"/>
      <c r="AO6" s="69"/>
      <c r="AP6" s="4"/>
      <c r="AQ6" s="4"/>
      <c r="AR6" s="20"/>
      <c r="AS6" s="20"/>
      <c r="AT6" s="4"/>
      <c r="AU6" s="4"/>
      <c r="AV6" s="4"/>
      <c r="BM6" s="180">
        <f t="shared" ref="BM6:BM61" si="0" xml:space="preserve"> ROW() - 4</f>
        <v>2</v>
      </c>
      <c r="BN6" s="181" t="s">
        <v>62</v>
      </c>
      <c r="BO6" s="182" t="s">
        <v>155</v>
      </c>
      <c r="BP6" s="183" t="s">
        <v>165</v>
      </c>
      <c r="BQ6" s="184" t="s">
        <v>134</v>
      </c>
      <c r="BR6" s="185" t="s">
        <v>134</v>
      </c>
      <c r="BS6" s="186">
        <v>1</v>
      </c>
      <c r="BU6" s="187" t="str">
        <f xml:space="preserve"> "    """ &amp; BP5 &amp; """: { commit: """ &amp; BN5 &amp; """ }" &amp; "  # " &amp; "/" &amp; BR5 &amp; "/ ==&gt; " &amp; BQ5</f>
        <v xml:space="preserve">    "!": { commit: "ㆠ" }  # /b/ ==&gt; b</v>
      </c>
      <c r="BW6" s="165"/>
      <c r="BX6" s="188"/>
      <c r="BZ6" s="181" t="s">
        <v>96</v>
      </c>
      <c r="CA6" s="182" t="s">
        <v>152</v>
      </c>
      <c r="CB6" s="183" t="s">
        <v>41</v>
      </c>
      <c r="CC6" s="184" t="s">
        <v>20</v>
      </c>
      <c r="CD6" s="185" t="s">
        <v>163</v>
      </c>
      <c r="CE6" s="186">
        <v>4</v>
      </c>
      <c r="CG6" s="160" t="str">
        <f t="shared" ref="CG6:CG25" si="1" xml:space="preserve"> IFERROR( IF(CD6=0, "", IF(CB6=CC6, "", "    - xform/" &amp; CD6 &amp; "/" &amp; CC6 &amp; "/  # " &amp; BZ6 &amp; " [" &amp; CF6 &amp; CD6 &amp; "]")), "")</f>
        <v xml:space="preserve">    - xform/aunn/Y/  # ㆯ [aunn]</v>
      </c>
      <c r="CI6" s="189" t="s">
        <v>164</v>
      </c>
      <c r="CK6" s="181" t="s">
        <v>62</v>
      </c>
      <c r="CL6" s="182" t="s">
        <v>155</v>
      </c>
      <c r="CM6" s="183" t="s">
        <v>165</v>
      </c>
      <c r="CN6" s="184" t="s">
        <v>134</v>
      </c>
      <c r="CO6" s="185" t="s">
        <v>134</v>
      </c>
      <c r="CP6" s="186">
        <v>1</v>
      </c>
      <c r="CR6" s="160" t="str">
        <f t="shared" ref="CR6:CR55" si="2" xml:space="preserve"> IF(CO6=0, "", "    - xform/^" &amp; CO6 &amp; "(?!\d)/" &amp; CN6 &amp; "/  # " &amp; CK6 &amp; " [ " &amp; CO6 &amp; "]")</f>
        <v xml:space="preserve">    - xform/^p(?!\d)/p/  # ㄅ [ p]</v>
      </c>
    </row>
    <row r="7" spans="1:96" ht="45" customHeight="1" thickBot="1">
      <c r="A7" s="45"/>
      <c r="B7" s="45"/>
      <c r="C7" s="46" t="s">
        <v>63</v>
      </c>
      <c r="D7" s="47"/>
      <c r="E7" s="49" t="s">
        <v>166</v>
      </c>
      <c r="F7" s="46" t="s">
        <v>66</v>
      </c>
      <c r="G7" s="47"/>
      <c r="H7" s="49" t="s">
        <v>167</v>
      </c>
      <c r="I7" s="46" t="s">
        <v>70</v>
      </c>
      <c r="J7" s="47">
        <v>0</v>
      </c>
      <c r="K7" s="70" t="s">
        <v>168</v>
      </c>
      <c r="L7" s="71" t="s">
        <v>75</v>
      </c>
      <c r="M7" s="47"/>
      <c r="N7" s="72" t="s">
        <v>169</v>
      </c>
      <c r="O7" s="46" t="s">
        <v>107</v>
      </c>
      <c r="P7" s="47"/>
      <c r="Q7" s="70" t="s">
        <v>170</v>
      </c>
      <c r="R7" s="71" t="s">
        <v>79</v>
      </c>
      <c r="S7" s="47"/>
      <c r="T7" s="73" t="s">
        <v>171</v>
      </c>
      <c r="U7" s="58" t="s">
        <v>82</v>
      </c>
      <c r="V7" s="56"/>
      <c r="W7" s="60" t="s">
        <v>172</v>
      </c>
      <c r="X7" s="58" t="s">
        <v>88</v>
      </c>
      <c r="Y7" s="56"/>
      <c r="Z7" s="60" t="s">
        <v>173</v>
      </c>
      <c r="AA7" s="58" t="s">
        <v>98</v>
      </c>
      <c r="AB7" s="56"/>
      <c r="AC7" s="60" t="s">
        <v>174</v>
      </c>
      <c r="AD7" s="58" t="s">
        <v>103</v>
      </c>
      <c r="AE7" s="59"/>
      <c r="AF7" s="74" t="s">
        <v>175</v>
      </c>
      <c r="AG7" s="58"/>
      <c r="AH7" s="59"/>
      <c r="AI7" s="60"/>
      <c r="AJ7" s="58"/>
      <c r="AK7" s="59"/>
      <c r="AL7" s="60"/>
      <c r="AM7" s="58"/>
      <c r="AN7" s="59"/>
      <c r="AO7" s="60"/>
      <c r="AP7" s="45"/>
      <c r="AQ7" s="45"/>
      <c r="AR7" s="2"/>
      <c r="AS7" s="2"/>
      <c r="AT7" s="45"/>
      <c r="AU7" s="45"/>
      <c r="AV7" s="45"/>
      <c r="BM7" s="180">
        <f t="shared" si="0"/>
        <v>3</v>
      </c>
      <c r="BN7" s="181" t="s">
        <v>63</v>
      </c>
      <c r="BO7" s="182" t="s">
        <v>155</v>
      </c>
      <c r="BP7" s="183" t="s">
        <v>177</v>
      </c>
      <c r="BQ7" s="184" t="s">
        <v>24</v>
      </c>
      <c r="BR7" s="185" t="s">
        <v>166</v>
      </c>
      <c r="BS7" s="186">
        <v>2</v>
      </c>
      <c r="BT7" s="21"/>
      <c r="BU7" s="187" t="str">
        <f t="shared" ref="BU7:BU12" si="3" xml:space="preserve"> "    """ &amp; BP7 &amp; """: { commit: """ &amp; BN7 &amp; """ }" &amp; "  # " &amp; "/" &amp; BR7 &amp; "/ ==&gt; " &amp; BQ7</f>
        <v xml:space="preserve">    "q": { commit: "ㄆ" }  # /ph/ ==&gt; P</v>
      </c>
      <c r="BV7" s="21"/>
      <c r="BW7" s="165"/>
      <c r="BX7" s="188"/>
      <c r="BZ7" s="181" t="s">
        <v>83</v>
      </c>
      <c r="CA7" s="182" t="s">
        <v>152</v>
      </c>
      <c r="CB7" s="183" t="s">
        <v>21</v>
      </c>
      <c r="CC7" s="184" t="s">
        <v>22</v>
      </c>
      <c r="CD7" s="185" t="s">
        <v>160</v>
      </c>
      <c r="CE7" s="186">
        <v>3</v>
      </c>
      <c r="CG7" s="160" t="str">
        <f t="shared" si="1"/>
        <v xml:space="preserve">    - xform/inn/I/  # ㆪ [inn]</v>
      </c>
      <c r="CI7" s="189" t="s">
        <v>176</v>
      </c>
      <c r="CK7" s="181" t="s">
        <v>63</v>
      </c>
      <c r="CL7" s="182" t="s">
        <v>155</v>
      </c>
      <c r="CM7" s="183" t="s">
        <v>177</v>
      </c>
      <c r="CN7" s="184" t="s">
        <v>24</v>
      </c>
      <c r="CO7" s="185" t="s">
        <v>166</v>
      </c>
      <c r="CP7" s="186">
        <v>2</v>
      </c>
      <c r="CR7" s="160" t="str">
        <f t="shared" si="2"/>
        <v xml:space="preserve">    - xform/^ph(?!\d)/P/  # ㄆ [ ph]</v>
      </c>
    </row>
    <row r="8" spans="1:96" s="21" customFormat="1" ht="45" customHeight="1">
      <c r="A8" s="4"/>
      <c r="B8" s="4"/>
      <c r="C8" s="76"/>
      <c r="D8" s="5" t="s">
        <v>33</v>
      </c>
      <c r="E8" s="6"/>
      <c r="F8" s="7"/>
      <c r="G8" s="5" t="s">
        <v>34</v>
      </c>
      <c r="H8" s="6"/>
      <c r="I8" s="7"/>
      <c r="J8" s="5" t="s">
        <v>35</v>
      </c>
      <c r="K8" s="6"/>
      <c r="L8" s="7"/>
      <c r="M8" s="5" t="s">
        <v>36</v>
      </c>
      <c r="N8" s="6"/>
      <c r="O8" s="7"/>
      <c r="P8" s="5" t="s">
        <v>37</v>
      </c>
      <c r="Q8" s="6"/>
      <c r="R8" s="7"/>
      <c r="S8" s="5" t="s">
        <v>38</v>
      </c>
      <c r="T8" s="6"/>
      <c r="U8" s="7"/>
      <c r="V8" s="14" t="s">
        <v>39</v>
      </c>
      <c r="W8" s="15"/>
      <c r="X8" s="16"/>
      <c r="Y8" s="14" t="s">
        <v>40</v>
      </c>
      <c r="Z8" s="15"/>
      <c r="AA8" s="16"/>
      <c r="AB8" s="14" t="s">
        <v>41</v>
      </c>
      <c r="AC8" s="15"/>
      <c r="AD8" s="16"/>
      <c r="AE8" s="14" t="s">
        <v>42</v>
      </c>
      <c r="AF8" s="15"/>
      <c r="AG8" s="16"/>
      <c r="AH8" s="17" t="s">
        <v>43</v>
      </c>
      <c r="AI8" s="18"/>
      <c r="AJ8" s="19"/>
      <c r="AK8" s="4"/>
      <c r="AL8" s="4"/>
      <c r="AM8" s="4"/>
      <c r="AN8" s="4"/>
      <c r="AO8" s="4"/>
      <c r="AP8" s="4"/>
      <c r="AQ8" s="4"/>
      <c r="AR8" s="20"/>
      <c r="AS8" s="20"/>
      <c r="AT8" s="4"/>
      <c r="AU8" s="4"/>
      <c r="AV8" s="4"/>
      <c r="BM8" s="180">
        <f t="shared" si="0"/>
        <v>4</v>
      </c>
      <c r="BN8" s="181" t="s">
        <v>64</v>
      </c>
      <c r="BO8" s="182" t="s">
        <v>155</v>
      </c>
      <c r="BP8" s="183" t="s">
        <v>144</v>
      </c>
      <c r="BQ8" s="184" t="s">
        <v>180</v>
      </c>
      <c r="BR8" s="185" t="s">
        <v>180</v>
      </c>
      <c r="BS8" s="186">
        <v>1</v>
      </c>
      <c r="BT8" s="3"/>
      <c r="BU8" s="187" t="str">
        <f t="shared" si="3"/>
        <v xml:space="preserve">    "a": { commit: "ㄇ" }  # /m/ ==&gt; m</v>
      </c>
      <c r="BV8" s="3"/>
      <c r="BW8" s="156"/>
      <c r="BX8" s="188"/>
      <c r="BZ8" s="181" t="s">
        <v>85</v>
      </c>
      <c r="CA8" s="182" t="s">
        <v>152</v>
      </c>
      <c r="CB8" s="183" t="s">
        <v>39</v>
      </c>
      <c r="CC8" s="184" t="s">
        <v>21</v>
      </c>
      <c r="CD8" s="185" t="s">
        <v>178</v>
      </c>
      <c r="CE8" s="186">
        <v>3</v>
      </c>
      <c r="CG8" s="160" t="str">
        <f t="shared" si="1"/>
        <v xml:space="preserve">    - xform/unn/U/  # ㆫ [unn]</v>
      </c>
      <c r="CI8" s="189" t="s">
        <v>179</v>
      </c>
      <c r="CK8" s="181" t="s">
        <v>64</v>
      </c>
      <c r="CL8" s="182" t="s">
        <v>155</v>
      </c>
      <c r="CM8" s="183" t="s">
        <v>144</v>
      </c>
      <c r="CN8" s="184" t="s">
        <v>180</v>
      </c>
      <c r="CO8" s="185" t="s">
        <v>180</v>
      </c>
      <c r="CP8" s="186">
        <v>1</v>
      </c>
      <c r="CR8" s="160" t="str">
        <f t="shared" si="2"/>
        <v xml:space="preserve">    - xform/^m(?!\d)/m/  # ㄇ [ m]</v>
      </c>
    </row>
    <row r="9" spans="1:96" s="21" customFormat="1" ht="45" customHeight="1">
      <c r="A9" s="4"/>
      <c r="B9" s="4"/>
      <c r="C9" s="76"/>
      <c r="D9" s="22"/>
      <c r="E9" s="23"/>
      <c r="F9" s="77"/>
      <c r="G9" s="25"/>
      <c r="H9" s="23"/>
      <c r="I9" s="26"/>
      <c r="J9" s="25"/>
      <c r="K9" s="23"/>
      <c r="L9" s="26"/>
      <c r="M9" s="25"/>
      <c r="N9" s="23"/>
      <c r="O9" s="26"/>
      <c r="P9" s="25"/>
      <c r="Q9" s="23"/>
      <c r="R9" s="26"/>
      <c r="S9" s="64"/>
      <c r="T9" s="23"/>
      <c r="U9" s="65"/>
      <c r="V9" s="33" t="s">
        <v>85</v>
      </c>
      <c r="W9" s="36">
        <v>0</v>
      </c>
      <c r="X9" s="35" t="s">
        <v>178</v>
      </c>
      <c r="Y9" s="37" t="s">
        <v>105</v>
      </c>
      <c r="Z9" s="34"/>
      <c r="AA9" s="38" t="s">
        <v>181</v>
      </c>
      <c r="AB9" s="33" t="s">
        <v>96</v>
      </c>
      <c r="AC9" s="78" t="s">
        <v>163</v>
      </c>
      <c r="AD9" s="79"/>
      <c r="AE9" s="33"/>
      <c r="AF9" s="34"/>
      <c r="AG9" s="35"/>
      <c r="AH9" s="42"/>
      <c r="AI9" s="43"/>
      <c r="AJ9" s="44"/>
      <c r="AK9" s="4"/>
      <c r="AL9" s="4"/>
      <c r="AM9" s="4"/>
      <c r="AN9" s="4"/>
      <c r="AO9" s="4"/>
      <c r="AP9" s="4"/>
      <c r="AQ9" s="4"/>
      <c r="AR9" s="20"/>
      <c r="AS9" s="20"/>
      <c r="AT9" s="4"/>
      <c r="AU9" s="4"/>
      <c r="AV9" s="4"/>
      <c r="BM9" s="180">
        <f t="shared" si="0"/>
        <v>5</v>
      </c>
      <c r="BN9" s="181" t="s">
        <v>65</v>
      </c>
      <c r="BO9" s="182" t="s">
        <v>155</v>
      </c>
      <c r="BP9" s="183" t="s">
        <v>184</v>
      </c>
      <c r="BQ9" s="184" t="s">
        <v>185</v>
      </c>
      <c r="BR9" s="185" t="s">
        <v>185</v>
      </c>
      <c r="BS9" s="186">
        <v>1</v>
      </c>
      <c r="BU9" s="187" t="str">
        <f t="shared" si="3"/>
        <v xml:space="preserve">    "2": { commit: "ㄉ" }  # /t/ ==&gt; t</v>
      </c>
      <c r="BW9" s="165"/>
      <c r="BX9" s="188"/>
      <c r="BZ9" s="181" t="s">
        <v>87</v>
      </c>
      <c r="CA9" s="182" t="s">
        <v>152</v>
      </c>
      <c r="CB9" s="183" t="s">
        <v>182</v>
      </c>
      <c r="CC9" s="184" t="s">
        <v>33</v>
      </c>
      <c r="CD9" s="185" t="s">
        <v>131</v>
      </c>
      <c r="CE9" s="186">
        <v>3</v>
      </c>
      <c r="CG9" s="160" t="str">
        <f t="shared" si="1"/>
        <v xml:space="preserve">    - xform/ann/A/  # ㆩ [ann]</v>
      </c>
      <c r="CI9" s="189" t="s">
        <v>183</v>
      </c>
      <c r="CK9" s="181" t="s">
        <v>65</v>
      </c>
      <c r="CL9" s="182" t="s">
        <v>155</v>
      </c>
      <c r="CM9" s="183" t="s">
        <v>184</v>
      </c>
      <c r="CN9" s="184" t="s">
        <v>185</v>
      </c>
      <c r="CO9" s="185" t="s">
        <v>185</v>
      </c>
      <c r="CP9" s="186">
        <v>1</v>
      </c>
      <c r="CR9" s="160" t="str">
        <f t="shared" si="2"/>
        <v xml:space="preserve">    - xform/^t(?!\d)/t/  # ㄉ [ t]</v>
      </c>
    </row>
    <row r="10" spans="1:96" ht="45" customHeight="1" thickBot="1">
      <c r="A10" s="45"/>
      <c r="B10" s="45"/>
      <c r="C10" s="45"/>
      <c r="D10" s="46" t="s">
        <v>64</v>
      </c>
      <c r="E10" s="47"/>
      <c r="F10" s="49" t="s">
        <v>186</v>
      </c>
      <c r="G10" s="46" t="s">
        <v>67</v>
      </c>
      <c r="H10" s="47"/>
      <c r="I10" s="49" t="s">
        <v>187</v>
      </c>
      <c r="J10" s="46" t="s">
        <v>71</v>
      </c>
      <c r="K10" s="47">
        <v>0</v>
      </c>
      <c r="L10" s="73" t="s">
        <v>188</v>
      </c>
      <c r="M10" s="46" t="s">
        <v>76</v>
      </c>
      <c r="N10" s="47"/>
      <c r="O10" s="73" t="s">
        <v>189</v>
      </c>
      <c r="P10" s="71" t="s">
        <v>108</v>
      </c>
      <c r="Q10" s="47"/>
      <c r="R10" s="73" t="s">
        <v>190</v>
      </c>
      <c r="S10" s="71" t="s">
        <v>80</v>
      </c>
      <c r="T10" s="47"/>
      <c r="U10" s="73" t="s">
        <v>191</v>
      </c>
      <c r="V10" s="58" t="s">
        <v>84</v>
      </c>
      <c r="W10" s="56"/>
      <c r="X10" s="60" t="s">
        <v>192</v>
      </c>
      <c r="Y10" s="58" t="s">
        <v>90</v>
      </c>
      <c r="Z10" s="56"/>
      <c r="AA10" s="60" t="s">
        <v>193</v>
      </c>
      <c r="AB10" s="58" t="s">
        <v>95</v>
      </c>
      <c r="AC10" s="56"/>
      <c r="AD10" s="60" t="s">
        <v>194</v>
      </c>
      <c r="AE10" s="58" t="s">
        <v>97</v>
      </c>
      <c r="AF10" s="59"/>
      <c r="AG10" s="60" t="s">
        <v>195</v>
      </c>
      <c r="AH10" s="58" t="s">
        <v>196</v>
      </c>
      <c r="AI10" s="59"/>
      <c r="AJ10" s="60" t="s">
        <v>197</v>
      </c>
      <c r="AK10" s="45"/>
      <c r="AL10" s="45"/>
      <c r="AM10" s="45"/>
      <c r="AN10" s="45"/>
      <c r="AO10" s="45"/>
      <c r="AP10" s="45"/>
      <c r="AQ10" s="45"/>
      <c r="AR10" s="2"/>
      <c r="AS10" s="2"/>
      <c r="AT10" s="45"/>
      <c r="AU10" s="45"/>
      <c r="AV10" s="45"/>
      <c r="BM10" s="180">
        <f t="shared" si="0"/>
        <v>6</v>
      </c>
      <c r="BN10" s="181" t="s">
        <v>66</v>
      </c>
      <c r="BO10" s="182" t="s">
        <v>155</v>
      </c>
      <c r="BP10" s="183" t="s">
        <v>200</v>
      </c>
      <c r="BQ10" s="184" t="s">
        <v>19</v>
      </c>
      <c r="BR10" s="185" t="s">
        <v>201</v>
      </c>
      <c r="BS10" s="186">
        <v>2</v>
      </c>
      <c r="BT10" s="21"/>
      <c r="BU10" s="187" t="str">
        <f t="shared" si="3"/>
        <v xml:space="preserve">    "w": { commit: "ㄊ" }  # /th/ ==&gt; T</v>
      </c>
      <c r="BV10" s="21"/>
      <c r="BW10" s="165"/>
      <c r="BX10" s="188"/>
      <c r="BZ10" s="181" t="s">
        <v>89</v>
      </c>
      <c r="CA10" s="182" t="s">
        <v>152</v>
      </c>
      <c r="CB10" s="183" t="s">
        <v>22</v>
      </c>
      <c r="CC10" s="184" t="s">
        <v>15</v>
      </c>
      <c r="CD10" s="185" t="s">
        <v>198</v>
      </c>
      <c r="CE10" s="186">
        <v>3</v>
      </c>
      <c r="CG10" s="160" t="str">
        <f t="shared" si="1"/>
        <v xml:space="preserve">    - xform/onn/Q/  # ㆧ [onn]</v>
      </c>
      <c r="CI10" s="189" t="s">
        <v>199</v>
      </c>
      <c r="CK10" s="181" t="s">
        <v>66</v>
      </c>
      <c r="CL10" s="182" t="s">
        <v>155</v>
      </c>
      <c r="CM10" s="183" t="s">
        <v>200</v>
      </c>
      <c r="CN10" s="184" t="s">
        <v>19</v>
      </c>
      <c r="CO10" s="185" t="s">
        <v>201</v>
      </c>
      <c r="CP10" s="186">
        <v>2</v>
      </c>
      <c r="CR10" s="160" t="str">
        <f t="shared" si="2"/>
        <v xml:space="preserve">    - xform/^th(?!\d)/T/  # ㄊ [ th]</v>
      </c>
    </row>
    <row r="11" spans="1:96" s="21" customFormat="1" ht="45" customHeight="1">
      <c r="A11" s="4"/>
      <c r="B11" s="4"/>
      <c r="C11" s="4"/>
      <c r="D11" s="4"/>
      <c r="E11" s="5" t="s">
        <v>45</v>
      </c>
      <c r="F11" s="6"/>
      <c r="G11" s="7"/>
      <c r="H11" s="5" t="s">
        <v>46</v>
      </c>
      <c r="I11" s="6"/>
      <c r="J11" s="7"/>
      <c r="K11" s="5" t="s">
        <v>47</v>
      </c>
      <c r="L11" s="6"/>
      <c r="M11" s="7"/>
      <c r="N11" s="5" t="s">
        <v>48</v>
      </c>
      <c r="O11" s="6"/>
      <c r="P11" s="7"/>
      <c r="Q11" s="5" t="s">
        <v>49</v>
      </c>
      <c r="R11" s="6"/>
      <c r="S11" s="7"/>
      <c r="T11" s="5" t="s">
        <v>50</v>
      </c>
      <c r="U11" s="6"/>
      <c r="V11" s="7"/>
      <c r="W11" s="14" t="s">
        <v>51</v>
      </c>
      <c r="X11" s="15"/>
      <c r="Y11" s="16"/>
      <c r="Z11" s="14" t="s">
        <v>52</v>
      </c>
      <c r="AA11" s="15"/>
      <c r="AB11" s="16"/>
      <c r="AC11" s="14" t="s">
        <v>53</v>
      </c>
      <c r="AD11" s="15"/>
      <c r="AE11" s="16"/>
      <c r="AF11" s="17" t="s">
        <v>54</v>
      </c>
      <c r="AG11" s="18"/>
      <c r="AH11" s="19"/>
      <c r="AI11" s="4"/>
      <c r="AJ11" s="4"/>
      <c r="AK11" s="4"/>
      <c r="AL11" s="4"/>
      <c r="AM11" s="4"/>
      <c r="AN11" s="4"/>
      <c r="AO11" s="4"/>
      <c r="AP11" s="4"/>
      <c r="AQ11" s="4"/>
      <c r="AR11" s="20"/>
      <c r="AS11" s="20"/>
      <c r="AT11" s="4"/>
      <c r="AU11" s="4"/>
      <c r="AV11" s="4"/>
      <c r="BM11" s="180">
        <f t="shared" si="0"/>
        <v>7</v>
      </c>
      <c r="BN11" s="181" t="s">
        <v>67</v>
      </c>
      <c r="BO11" s="182" t="s">
        <v>155</v>
      </c>
      <c r="BP11" s="183" t="s">
        <v>205</v>
      </c>
      <c r="BQ11" s="184" t="s">
        <v>206</v>
      </c>
      <c r="BR11" s="185" t="s">
        <v>206</v>
      </c>
      <c r="BS11" s="186">
        <v>1</v>
      </c>
      <c r="BT11" s="3"/>
      <c r="BU11" s="187" t="str">
        <f t="shared" si="3"/>
        <v xml:space="preserve">    "s": { commit: "ㄋ" }  # /n/ ==&gt; n</v>
      </c>
      <c r="BV11" s="3"/>
      <c r="BW11" s="156"/>
      <c r="BX11" s="188"/>
      <c r="BZ11" s="181" t="s">
        <v>92</v>
      </c>
      <c r="CA11" s="182" t="s">
        <v>152</v>
      </c>
      <c r="CB11" s="183" t="s">
        <v>202</v>
      </c>
      <c r="CC11" s="184" t="s">
        <v>17</v>
      </c>
      <c r="CD11" s="185" t="s">
        <v>203</v>
      </c>
      <c r="CE11" s="186">
        <v>3</v>
      </c>
      <c r="CG11" s="160" t="str">
        <f t="shared" si="1"/>
        <v xml:space="preserve">    - xform/enn/E/  # ㆥ [enn]</v>
      </c>
      <c r="CI11" s="191" t="s">
        <v>204</v>
      </c>
      <c r="CK11" s="181" t="s">
        <v>67</v>
      </c>
      <c r="CL11" s="182" t="s">
        <v>155</v>
      </c>
      <c r="CM11" s="183" t="s">
        <v>205</v>
      </c>
      <c r="CN11" s="184" t="s">
        <v>206</v>
      </c>
      <c r="CO11" s="185" t="s">
        <v>206</v>
      </c>
      <c r="CP11" s="186">
        <v>1</v>
      </c>
      <c r="CR11" s="160" t="str">
        <f t="shared" si="2"/>
        <v xml:space="preserve">    - xform/^n(?!\d)/n/  # ㄋ [ n]</v>
      </c>
    </row>
    <row r="12" spans="1:96" s="21" customFormat="1" ht="45" customHeight="1">
      <c r="A12" s="4"/>
      <c r="B12" s="4"/>
      <c r="C12" s="4"/>
      <c r="D12" s="4"/>
      <c r="E12" s="25"/>
      <c r="F12" s="23"/>
      <c r="G12" s="26"/>
      <c r="H12" s="25"/>
      <c r="I12" s="23"/>
      <c r="J12" s="26"/>
      <c r="K12" s="25"/>
      <c r="L12" s="23"/>
      <c r="M12" s="26"/>
      <c r="N12" s="25"/>
      <c r="O12" s="23"/>
      <c r="P12" s="26"/>
      <c r="Q12" s="64"/>
      <c r="R12" s="23"/>
      <c r="S12" s="65"/>
      <c r="T12" s="22" t="s">
        <v>72</v>
      </c>
      <c r="U12" s="23"/>
      <c r="V12" s="26" t="s">
        <v>207</v>
      </c>
      <c r="W12" s="33" t="s">
        <v>99</v>
      </c>
      <c r="X12" s="34"/>
      <c r="Y12" s="35" t="s">
        <v>208</v>
      </c>
      <c r="Z12" s="33" t="s">
        <v>92</v>
      </c>
      <c r="AA12" s="36">
        <v>0</v>
      </c>
      <c r="AB12" s="35" t="s">
        <v>203</v>
      </c>
      <c r="AC12" s="80"/>
      <c r="AD12" s="81"/>
      <c r="AE12" s="82"/>
      <c r="AF12" s="192"/>
      <c r="AG12" s="34"/>
      <c r="AH12" s="35"/>
      <c r="AI12" s="4"/>
      <c r="AJ12" s="4"/>
      <c r="AK12" s="4"/>
      <c r="AL12" s="4"/>
      <c r="AM12" s="4"/>
      <c r="AN12" s="4"/>
      <c r="AO12" s="4"/>
      <c r="AP12" s="4"/>
      <c r="AQ12" s="4" t="s">
        <v>55</v>
      </c>
      <c r="AR12" s="20"/>
      <c r="AS12" s="20"/>
      <c r="AT12" s="4"/>
      <c r="AU12" s="4"/>
      <c r="AV12" s="4"/>
      <c r="BM12" s="180">
        <f t="shared" si="0"/>
        <v>8</v>
      </c>
      <c r="BN12" s="181" t="s">
        <v>68</v>
      </c>
      <c r="BO12" s="182" t="s">
        <v>155</v>
      </c>
      <c r="BP12" s="183" t="s">
        <v>211</v>
      </c>
      <c r="BQ12" s="184" t="s">
        <v>212</v>
      </c>
      <c r="BR12" s="185" t="s">
        <v>212</v>
      </c>
      <c r="BS12" s="186">
        <v>1</v>
      </c>
      <c r="BU12" s="187" t="str">
        <f t="shared" si="3"/>
        <v xml:space="preserve">    "x": { commit: "ㄌ" }  # /l/ ==&gt; l</v>
      </c>
      <c r="BW12" s="165"/>
      <c r="BX12" s="188"/>
      <c r="BZ12" s="181" t="s">
        <v>97</v>
      </c>
      <c r="CA12" s="182" t="s">
        <v>152</v>
      </c>
      <c r="CB12" s="183" t="s">
        <v>209</v>
      </c>
      <c r="CC12" s="184" t="s">
        <v>36</v>
      </c>
      <c r="CD12" s="185" t="s">
        <v>195</v>
      </c>
      <c r="CE12" s="186">
        <v>3</v>
      </c>
      <c r="CG12" s="160" t="str">
        <f t="shared" si="1"/>
        <v xml:space="preserve">    - xform/ang/F/  # ㄤ [ang]</v>
      </c>
      <c r="CI12" s="191" t="s">
        <v>210</v>
      </c>
      <c r="CK12" s="181" t="s">
        <v>68</v>
      </c>
      <c r="CL12" s="182" t="s">
        <v>155</v>
      </c>
      <c r="CM12" s="183" t="s">
        <v>211</v>
      </c>
      <c r="CN12" s="184" t="s">
        <v>212</v>
      </c>
      <c r="CO12" s="185" t="s">
        <v>212</v>
      </c>
      <c r="CP12" s="186">
        <v>1</v>
      </c>
      <c r="CR12" s="160" t="str">
        <f t="shared" si="2"/>
        <v xml:space="preserve">    - xform/^l(?!\d)/l/  # ㄌ [ l]</v>
      </c>
    </row>
    <row r="13" spans="1:96" ht="45" customHeight="1" thickBot="1">
      <c r="A13" s="45"/>
      <c r="B13" s="45"/>
      <c r="C13" s="45"/>
      <c r="D13" s="45"/>
      <c r="E13" s="71" t="s">
        <v>109</v>
      </c>
      <c r="F13" s="47"/>
      <c r="G13" s="73" t="s">
        <v>213</v>
      </c>
      <c r="H13" s="46" t="s">
        <v>68</v>
      </c>
      <c r="I13" s="47"/>
      <c r="J13" s="49" t="s">
        <v>212</v>
      </c>
      <c r="K13" s="46" t="s">
        <v>73</v>
      </c>
      <c r="L13" s="47"/>
      <c r="M13" s="73" t="s">
        <v>214</v>
      </c>
      <c r="N13" s="46" t="s">
        <v>77</v>
      </c>
      <c r="O13" s="47"/>
      <c r="P13" s="73" t="s">
        <v>215</v>
      </c>
      <c r="Q13" s="71" t="s">
        <v>106</v>
      </c>
      <c r="R13" s="47"/>
      <c r="S13" s="73" t="s">
        <v>216</v>
      </c>
      <c r="T13" s="46" t="s">
        <v>81</v>
      </c>
      <c r="U13" s="47"/>
      <c r="V13" s="73" t="s">
        <v>205</v>
      </c>
      <c r="W13" s="58" t="s">
        <v>102</v>
      </c>
      <c r="X13" s="56"/>
      <c r="Y13" s="60" t="s">
        <v>217</v>
      </c>
      <c r="Z13" s="58" t="s">
        <v>91</v>
      </c>
      <c r="AA13" s="56">
        <v>0</v>
      </c>
      <c r="AB13" s="60" t="s">
        <v>218</v>
      </c>
      <c r="AC13" s="63" t="s">
        <v>196</v>
      </c>
      <c r="AD13" s="56"/>
      <c r="AE13" s="60" t="s">
        <v>197</v>
      </c>
      <c r="AF13" s="58" t="s">
        <v>104</v>
      </c>
      <c r="AG13" s="56"/>
      <c r="AH13" s="60" t="s">
        <v>219</v>
      </c>
      <c r="AI13" s="45"/>
      <c r="AJ13" s="45"/>
      <c r="AK13" s="45"/>
      <c r="AL13" s="45"/>
      <c r="AM13" s="45"/>
      <c r="AN13" s="45"/>
      <c r="AO13" s="45"/>
      <c r="AP13" s="45"/>
      <c r="AQ13" s="45"/>
      <c r="AR13" s="2"/>
      <c r="AS13" s="2"/>
      <c r="AT13" s="45"/>
      <c r="AU13" s="45"/>
      <c r="AV13" s="45"/>
      <c r="BJ13" s="21"/>
      <c r="BM13" s="180">
        <f t="shared" si="0"/>
        <v>9</v>
      </c>
      <c r="BN13" s="181" t="s">
        <v>69</v>
      </c>
      <c r="BO13" s="182" t="s">
        <v>155</v>
      </c>
      <c r="BP13" s="183" t="s">
        <v>17</v>
      </c>
      <c r="BQ13" s="184" t="s">
        <v>222</v>
      </c>
      <c r="BR13" s="185" t="s">
        <v>222</v>
      </c>
      <c r="BS13" s="186">
        <v>1</v>
      </c>
      <c r="BT13" s="21"/>
      <c r="BU13" s="187" t="str">
        <f xml:space="preserve"> "    """ &amp; BP14 &amp; """: { commit: """ &amp; BN14 &amp; """ }" &amp; "  # " &amp; "/" &amp; BR14 &amp; "/ ==&gt; " &amp; BQ14</f>
        <v xml:space="preserve">    "e": { commit: "ㄍ" }  # /k/ ==&gt; k</v>
      </c>
      <c r="BV13" s="21"/>
      <c r="BW13" s="165"/>
      <c r="BX13" s="188"/>
      <c r="BZ13" s="181" t="s">
        <v>98</v>
      </c>
      <c r="CA13" s="182" t="s">
        <v>152</v>
      </c>
      <c r="CB13" s="183" t="s">
        <v>220</v>
      </c>
      <c r="CC13" s="184" t="s">
        <v>38</v>
      </c>
      <c r="CD13" s="185" t="s">
        <v>174</v>
      </c>
      <c r="CE13" s="186">
        <v>3</v>
      </c>
      <c r="CG13" s="160" t="str">
        <f t="shared" si="1"/>
        <v xml:space="preserve">    - xform/ong/H/  # ㆲ [ong]</v>
      </c>
      <c r="CI13" s="191" t="s">
        <v>221</v>
      </c>
      <c r="CK13" s="181" t="s">
        <v>69</v>
      </c>
      <c r="CL13" s="182" t="s">
        <v>155</v>
      </c>
      <c r="CM13" s="183" t="s">
        <v>17</v>
      </c>
      <c r="CN13" s="184" t="s">
        <v>222</v>
      </c>
      <c r="CO13" s="185" t="s">
        <v>222</v>
      </c>
      <c r="CP13" s="186">
        <v>1</v>
      </c>
      <c r="CR13" s="160" t="str">
        <f t="shared" si="2"/>
        <v xml:space="preserve">    - xform/^g(?!\d)/g/  # ㆣ [ g]</v>
      </c>
    </row>
    <row r="14" spans="1:96" ht="45" customHeight="1">
      <c r="BJ14" s="21"/>
      <c r="BM14" s="180">
        <f t="shared" si="0"/>
        <v>10</v>
      </c>
      <c r="BN14" s="181" t="s">
        <v>70</v>
      </c>
      <c r="BO14" s="182" t="s">
        <v>155</v>
      </c>
      <c r="BP14" s="183" t="s">
        <v>218</v>
      </c>
      <c r="BQ14" s="184" t="s">
        <v>224</v>
      </c>
      <c r="BR14" s="185" t="s">
        <v>224</v>
      </c>
      <c r="BS14" s="186">
        <v>1</v>
      </c>
      <c r="BU14" s="187" t="str">
        <f xml:space="preserve"> "    """ &amp; BP13 &amp; """: { commit: """ &amp; BN13 &amp; """ }" &amp; "  # " &amp; "/" &amp; BR13 &amp; "/ ==&gt; " &amp; BQ13</f>
        <v xml:space="preserve">    "E": { commit: "ㆣ" }  # /g/ ==&gt; g</v>
      </c>
      <c r="BX14" s="188"/>
      <c r="BZ14" s="181" t="s">
        <v>88</v>
      </c>
      <c r="CA14" s="182" t="s">
        <v>152</v>
      </c>
      <c r="CB14" s="183" t="s">
        <v>172</v>
      </c>
      <c r="CC14" s="184" t="s">
        <v>23</v>
      </c>
      <c r="CD14" s="185" t="s">
        <v>173</v>
      </c>
      <c r="CE14" s="186">
        <v>2</v>
      </c>
      <c r="CG14" s="160" t="str">
        <f t="shared" si="1"/>
        <v xml:space="preserve">    - xform/oo/O/  # ㆦ [oo]</v>
      </c>
      <c r="CI14" s="191" t="s">
        <v>223</v>
      </c>
      <c r="CK14" s="181" t="s">
        <v>70</v>
      </c>
      <c r="CL14" s="182" t="s">
        <v>155</v>
      </c>
      <c r="CM14" s="183" t="s">
        <v>218</v>
      </c>
      <c r="CN14" s="184" t="s">
        <v>224</v>
      </c>
      <c r="CO14" s="185" t="s">
        <v>224</v>
      </c>
      <c r="CP14" s="186">
        <v>1</v>
      </c>
      <c r="CR14" s="160" t="str">
        <f t="shared" si="2"/>
        <v xml:space="preserve">    - xform/^k(?!\d)/k/  # ㄍ [ k]</v>
      </c>
    </row>
    <row r="15" spans="1:96" s="83" customFormat="1" ht="45" customHeight="1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2"/>
      <c r="AS15" s="2"/>
      <c r="AT15" s="45"/>
      <c r="AU15" s="45"/>
      <c r="AV15" s="45"/>
      <c r="AW15" s="3"/>
      <c r="AX15" s="3"/>
      <c r="AY15" s="3"/>
      <c r="AZ15" s="3"/>
      <c r="BA15" s="3"/>
      <c r="BB15" s="3"/>
      <c r="BC15" s="21"/>
      <c r="BD15" s="21"/>
      <c r="BE15" s="21"/>
      <c r="BF15" s="21"/>
      <c r="BG15" s="21"/>
      <c r="BH15" s="21"/>
      <c r="BI15" s="21"/>
      <c r="BJ15" s="21"/>
      <c r="BM15" s="180">
        <f t="shared" si="0"/>
        <v>11</v>
      </c>
      <c r="BN15" s="181" t="s">
        <v>71</v>
      </c>
      <c r="BO15" s="182" t="s">
        <v>155</v>
      </c>
      <c r="BP15" s="183" t="s">
        <v>227</v>
      </c>
      <c r="BQ15" s="184" t="s">
        <v>40</v>
      </c>
      <c r="BR15" s="185" t="s">
        <v>228</v>
      </c>
      <c r="BS15" s="186">
        <v>2</v>
      </c>
      <c r="BT15" s="3"/>
      <c r="BU15" s="187" t="str">
        <f xml:space="preserve"> "    """ &amp; BP15 &amp; """: { commit: """ &amp; BN15 &amp; """ }" &amp; "  # " &amp; "/" &amp; BR15 &amp; "/ ==&gt; " &amp; BQ15</f>
        <v xml:space="preserve">    "d": { commit: "ㄎ" }  # /kh/ ==&gt; K</v>
      </c>
      <c r="BV15" s="3"/>
      <c r="BW15" s="156"/>
      <c r="BX15" s="188"/>
      <c r="BZ15" s="181" t="s">
        <v>93</v>
      </c>
      <c r="CA15" s="182" t="s">
        <v>152</v>
      </c>
      <c r="CB15" s="183" t="s">
        <v>225</v>
      </c>
      <c r="CC15" s="184" t="s">
        <v>211</v>
      </c>
      <c r="CD15" s="185" t="s">
        <v>145</v>
      </c>
      <c r="CE15" s="186">
        <v>2</v>
      </c>
      <c r="CG15" s="160" t="str">
        <f t="shared" si="1"/>
        <v xml:space="preserve">    - xform/ai/x/  # ㄞ [ai]</v>
      </c>
      <c r="CI15" s="191" t="s">
        <v>226</v>
      </c>
      <c r="CK15" s="181" t="s">
        <v>71</v>
      </c>
      <c r="CL15" s="182" t="s">
        <v>155</v>
      </c>
      <c r="CM15" s="183" t="s">
        <v>227</v>
      </c>
      <c r="CN15" s="184" t="s">
        <v>40</v>
      </c>
      <c r="CO15" s="185" t="s">
        <v>228</v>
      </c>
      <c r="CP15" s="186">
        <v>2</v>
      </c>
      <c r="CR15" s="160" t="str">
        <f t="shared" si="2"/>
        <v xml:space="preserve">    - xform/^kh(?!\d)/K/  # ㄎ [ kh]</v>
      </c>
    </row>
    <row r="16" spans="1:96" s="90" customFormat="1" ht="45" customHeight="1">
      <c r="A16" s="84"/>
      <c r="B16" s="85" t="s">
        <v>59</v>
      </c>
      <c r="C16" s="86"/>
      <c r="D16" s="87" cm="1">
        <f t="array" ref="D16" xml:space="preserve"> COLUMN() - COLUMN($C:$C)</f>
        <v>1</v>
      </c>
      <c r="E16" s="87" cm="1">
        <f t="array" ref="E16" xml:space="preserve"> COLUMN() - COLUMN($C:$C)</f>
        <v>2</v>
      </c>
      <c r="F16" s="87" cm="1">
        <f t="array" ref="F16" xml:space="preserve"> COLUMN() - COLUMN($C:$C)</f>
        <v>3</v>
      </c>
      <c r="G16" s="87" cm="1">
        <f t="array" ref="G16" xml:space="preserve"> COLUMN() - COLUMN($C:$C)</f>
        <v>4</v>
      </c>
      <c r="H16" s="87" cm="1">
        <f t="array" ref="H16" xml:space="preserve"> COLUMN() - COLUMN($C:$C)</f>
        <v>5</v>
      </c>
      <c r="I16" s="87" cm="1">
        <f t="array" ref="I16" xml:space="preserve"> COLUMN() - COLUMN($C:$C)</f>
        <v>6</v>
      </c>
      <c r="J16" s="87" cm="1">
        <f t="array" ref="J16" xml:space="preserve"> COLUMN() - COLUMN($C:$C)</f>
        <v>7</v>
      </c>
      <c r="K16" s="87" cm="1">
        <f t="array" ref="K16" xml:space="preserve"> COLUMN() - COLUMN($C:$C)</f>
        <v>8</v>
      </c>
      <c r="L16" s="87" cm="1">
        <f t="array" ref="L16" xml:space="preserve"> COLUMN() - COLUMN($C:$C)</f>
        <v>9</v>
      </c>
      <c r="M16" s="87" cm="1">
        <f t="array" ref="M16" xml:space="preserve"> COLUMN() - COLUMN($C:$C)</f>
        <v>10</v>
      </c>
      <c r="N16" s="87" cm="1">
        <f t="array" ref="N16" xml:space="preserve"> COLUMN() - COLUMN($C:$C)</f>
        <v>11</v>
      </c>
      <c r="O16" s="87" cm="1">
        <f t="array" ref="O16" xml:space="preserve"> COLUMN() - COLUMN($C:$C)</f>
        <v>12</v>
      </c>
      <c r="P16" s="87" cm="1">
        <f t="array" ref="P16" xml:space="preserve"> COLUMN() - COLUMN($C:$C)</f>
        <v>13</v>
      </c>
      <c r="Q16" s="87" cm="1">
        <f t="array" ref="Q16" xml:space="preserve"> COLUMN() - COLUMN($C:$C)</f>
        <v>14</v>
      </c>
      <c r="R16" s="87" cm="1">
        <f t="array" ref="R16" xml:space="preserve"> COLUMN() - COLUMN($C:$C)</f>
        <v>15</v>
      </c>
      <c r="S16" s="87" cm="1">
        <f t="array" ref="S16" xml:space="preserve"> COLUMN() - COLUMN($C:$C)</f>
        <v>16</v>
      </c>
      <c r="T16" s="87" cm="1">
        <f t="array" ref="T16" xml:space="preserve"> COLUMN() - COLUMN($C:$C)</f>
        <v>17</v>
      </c>
      <c r="U16" s="87" cm="1">
        <f t="array" ref="U16" xml:space="preserve"> COLUMN() - COLUMN($C:$C)</f>
        <v>18</v>
      </c>
      <c r="V16" s="87" cm="1">
        <f t="array" ref="V16" xml:space="preserve"> COLUMN() - COLUMN($C:$C)</f>
        <v>19</v>
      </c>
      <c r="W16" s="87" cm="1">
        <f t="array" ref="W16" xml:space="preserve"> COLUMN() - COLUMN($C:$C)</f>
        <v>20</v>
      </c>
      <c r="X16" s="87" cm="1">
        <f t="array" ref="X16" xml:space="preserve"> COLUMN() - COLUMN($C:$C)</f>
        <v>21</v>
      </c>
      <c r="Y16" s="88" cm="1">
        <f t="array" ref="Y16" xml:space="preserve"> COLUMN() - COLUMN($C:$C)</f>
        <v>22</v>
      </c>
      <c r="Z16" s="88" cm="1">
        <f t="array" ref="Z16" xml:space="preserve"> COLUMN() - COLUMN($C:$C)</f>
        <v>23</v>
      </c>
      <c r="AA16" s="88" cm="1">
        <f t="array" ref="AA16" xml:space="preserve"> COLUMN() - COLUMN($C:$C)</f>
        <v>24</v>
      </c>
      <c r="AB16" s="88" cm="1">
        <f t="array" ref="AB16" xml:space="preserve"> COLUMN() - COLUMN($C:$C)</f>
        <v>25</v>
      </c>
      <c r="AC16" s="88" cm="1">
        <f t="array" ref="AC16" xml:space="preserve"> COLUMN() - COLUMN($C:$C)</f>
        <v>26</v>
      </c>
      <c r="AD16" s="88" cm="1">
        <f t="array" ref="AD16" xml:space="preserve"> COLUMN() - COLUMN($C:$C)</f>
        <v>27</v>
      </c>
      <c r="AE16" s="88" cm="1">
        <f t="array" ref="AE16" xml:space="preserve"> COLUMN() - COLUMN($C:$C)</f>
        <v>28</v>
      </c>
      <c r="AF16" s="88" cm="1">
        <f t="array" ref="AF16" xml:space="preserve"> COLUMN() - COLUMN($C:$C)</f>
        <v>29</v>
      </c>
      <c r="AG16" s="88" cm="1">
        <f t="array" ref="AG16" xml:space="preserve"> COLUMN() - COLUMN($C:$C)</f>
        <v>30</v>
      </c>
      <c r="AH16" s="88" cm="1">
        <f t="array" ref="AH16" xml:space="preserve"> COLUMN() - COLUMN($C:$C)</f>
        <v>31</v>
      </c>
      <c r="AI16" s="88" cm="1">
        <f t="array" ref="AI16" xml:space="preserve"> COLUMN() - COLUMN($C:$C)</f>
        <v>32</v>
      </c>
      <c r="AJ16" s="88" cm="1">
        <f t="array" ref="AJ16" xml:space="preserve"> COLUMN() - COLUMN($C:$C)</f>
        <v>33</v>
      </c>
      <c r="AK16" s="88" cm="1">
        <f t="array" ref="AK16" xml:space="preserve"> COLUMN() - COLUMN($C:$C)</f>
        <v>34</v>
      </c>
      <c r="AL16" s="88" cm="1">
        <f t="array" ref="AL16" xml:space="preserve"> COLUMN() - COLUMN($C:$C)</f>
        <v>35</v>
      </c>
      <c r="AM16" s="88" cm="1">
        <f t="array" ref="AM16" xml:space="preserve"> COLUMN() - COLUMN($C:$C)</f>
        <v>36</v>
      </c>
      <c r="AN16" s="88" cm="1">
        <f t="array" ref="AN16" xml:space="preserve"> COLUMN() - COLUMN($C:$C)</f>
        <v>37</v>
      </c>
      <c r="AO16" s="88" cm="1">
        <f t="array" ref="AO16" xml:space="preserve"> COLUMN() - COLUMN($C:$C)</f>
        <v>38</v>
      </c>
      <c r="AP16" s="88" cm="1">
        <f t="array" ref="AP16" xml:space="preserve"> COLUMN() - COLUMN($C:$C)</f>
        <v>39</v>
      </c>
      <c r="AQ16" s="88" cm="1">
        <f t="array" ref="AQ16" xml:space="preserve"> COLUMN() - COLUMN($C:$C)</f>
        <v>40</v>
      </c>
      <c r="AR16" s="88" cm="1">
        <f t="array" ref="AR16" xml:space="preserve"> COLUMN() - COLUMN($C:$C)</f>
        <v>41</v>
      </c>
      <c r="AS16" s="88" cm="1">
        <f t="array" ref="AS16" xml:space="preserve"> COLUMN() - COLUMN($C:$C)</f>
        <v>42</v>
      </c>
      <c r="AT16" s="88" cm="1">
        <f t="array" ref="AT16" xml:space="preserve"> COLUMN() - COLUMN($C:$C)</f>
        <v>43</v>
      </c>
      <c r="AU16" s="88" cm="1">
        <f t="array" ref="AU16" xml:space="preserve"> COLUMN() - COLUMN($C:$C)</f>
        <v>44</v>
      </c>
      <c r="AV16" s="88" cm="1">
        <f t="array" ref="AV16" xml:space="preserve"> COLUMN() - COLUMN($C:$C)</f>
        <v>45</v>
      </c>
      <c r="AW16" s="88" cm="1">
        <f t="array" ref="AW16" xml:space="preserve"> COLUMN() - COLUMN($C:$C)</f>
        <v>46</v>
      </c>
      <c r="AX16" s="89" cm="1">
        <f t="array" ref="AX16" xml:space="preserve"> COLUMN() - COLUMN($C:$C)</f>
        <v>47</v>
      </c>
      <c r="AY16" s="89" cm="1">
        <f t="array" ref="AY16" xml:space="preserve"> COLUMN() - COLUMN($C:$C)</f>
        <v>48</v>
      </c>
      <c r="AZ16" s="89" cm="1">
        <f t="array" ref="AZ16" xml:space="preserve"> COLUMN() - COLUMN($C:$C)</f>
        <v>49</v>
      </c>
      <c r="BA16" s="89" cm="1">
        <f t="array" ref="BA16" xml:space="preserve"> COLUMN() - COLUMN($C:$C)</f>
        <v>50</v>
      </c>
      <c r="BB16" s="89" cm="1">
        <f t="array" ref="BB16" xml:space="preserve"> COLUMN() - COLUMN($C:$C)</f>
        <v>51</v>
      </c>
      <c r="BC16" s="89" cm="1">
        <f t="array" ref="BC16" xml:space="preserve"> COLUMN() - COLUMN($C:$C)</f>
        <v>52</v>
      </c>
      <c r="BD16" s="89" cm="1">
        <f t="array" ref="BD16" xml:space="preserve"> COLUMN() - COLUMN($C:$C)</f>
        <v>53</v>
      </c>
      <c r="BE16" s="89" cm="1">
        <f t="array" ref="BE16" xml:space="preserve"> COLUMN() - COLUMN($C:$C)</f>
        <v>54</v>
      </c>
      <c r="BF16" s="89" cm="1">
        <f t="array" ref="BF16" xml:space="preserve"> COLUMN() - COLUMN($C:$C)</f>
        <v>55</v>
      </c>
      <c r="BG16" s="89" cm="1">
        <f t="array" ref="BG16" xml:space="preserve"> COLUMN() - COLUMN($C:$C)</f>
        <v>56</v>
      </c>
      <c r="BH16" s="89" cm="1">
        <f t="array" ref="BH16" xml:space="preserve"> COLUMN() - COLUMN($C:$C)</f>
        <v>57</v>
      </c>
      <c r="BI16" s="21"/>
      <c r="BJ16" s="21"/>
      <c r="BM16" s="180">
        <f t="shared" si="0"/>
        <v>12</v>
      </c>
      <c r="BN16" s="181" t="s">
        <v>72</v>
      </c>
      <c r="BO16" s="182" t="s">
        <v>155</v>
      </c>
      <c r="BP16" s="183" t="s">
        <v>50</v>
      </c>
      <c r="BQ16" s="184" t="s">
        <v>200</v>
      </c>
      <c r="BR16" s="185" t="s">
        <v>231</v>
      </c>
      <c r="BS16" s="186">
        <v>2</v>
      </c>
      <c r="BT16" s="83"/>
      <c r="BU16" s="187" t="str">
        <f xml:space="preserve"> "    """ &amp; BP16 &amp; """: { commit: """ &amp; BN16 &amp; """ }" &amp; "  # " &amp; "/" &amp; BR16 &amp; "/ ==&gt; " &amp; BQ16</f>
        <v xml:space="preserve">    "N": { commit: "ㄫ" }  # /ng/ ==&gt; w</v>
      </c>
      <c r="BV16" s="83"/>
      <c r="BW16" s="193"/>
      <c r="BX16" s="188"/>
      <c r="BZ16" s="181" t="s">
        <v>95</v>
      </c>
      <c r="CA16" s="182" t="s">
        <v>152</v>
      </c>
      <c r="CB16" s="183" t="s">
        <v>212</v>
      </c>
      <c r="CC16" s="184" t="s">
        <v>229</v>
      </c>
      <c r="CD16" s="185" t="s">
        <v>194</v>
      </c>
      <c r="CE16" s="186">
        <v>2</v>
      </c>
      <c r="CG16" s="160" t="str">
        <f t="shared" si="1"/>
        <v xml:space="preserve">    - xform/au/y/  # ㄠ [au]</v>
      </c>
      <c r="CI16" s="194" t="s">
        <v>230</v>
      </c>
      <c r="CK16" s="181" t="s">
        <v>72</v>
      </c>
      <c r="CL16" s="182" t="s">
        <v>155</v>
      </c>
      <c r="CM16" s="183" t="s">
        <v>50</v>
      </c>
      <c r="CN16" s="184" t="s">
        <v>200</v>
      </c>
      <c r="CO16" s="185" t="s">
        <v>231</v>
      </c>
      <c r="CP16" s="186">
        <v>2</v>
      </c>
      <c r="CR16" s="160" t="str">
        <f t="shared" si="2"/>
        <v xml:space="preserve">    - xform/^ng(?!\d)/w/  # ㄫ [ ng]</v>
      </c>
    </row>
    <row r="17" spans="1:96" s="90" customFormat="1" ht="45" customHeight="1">
      <c r="A17" s="91"/>
      <c r="B17" s="92" t="s">
        <v>60</v>
      </c>
      <c r="C17" s="93"/>
      <c r="D17" s="94" t="s">
        <v>61</v>
      </c>
      <c r="E17" s="94" t="s">
        <v>62</v>
      </c>
      <c r="F17" s="94" t="s">
        <v>63</v>
      </c>
      <c r="G17" s="94" t="s">
        <v>64</v>
      </c>
      <c r="H17" s="94" t="s">
        <v>65</v>
      </c>
      <c r="I17" s="94" t="s">
        <v>66</v>
      </c>
      <c r="J17" s="94" t="s">
        <v>67</v>
      </c>
      <c r="K17" s="94" t="s">
        <v>68</v>
      </c>
      <c r="L17" s="94" t="s">
        <v>69</v>
      </c>
      <c r="M17" s="94" t="s">
        <v>70</v>
      </c>
      <c r="N17" s="94" t="s">
        <v>71</v>
      </c>
      <c r="O17" s="94" t="s">
        <v>72</v>
      </c>
      <c r="P17" s="94" t="s">
        <v>73</v>
      </c>
      <c r="Q17" s="94" t="s">
        <v>74</v>
      </c>
      <c r="R17" s="94" t="s">
        <v>75</v>
      </c>
      <c r="S17" s="94" t="s">
        <v>76</v>
      </c>
      <c r="T17" s="94" t="s">
        <v>77</v>
      </c>
      <c r="U17" s="94" t="s">
        <v>78</v>
      </c>
      <c r="V17" s="94" t="s">
        <v>79</v>
      </c>
      <c r="W17" s="94" t="s">
        <v>80</v>
      </c>
      <c r="X17" s="94" t="s">
        <v>81</v>
      </c>
      <c r="Y17" s="94" t="s">
        <v>82</v>
      </c>
      <c r="Z17" s="94" t="s">
        <v>83</v>
      </c>
      <c r="AA17" s="94" t="s">
        <v>84</v>
      </c>
      <c r="AB17" s="94" t="s">
        <v>85</v>
      </c>
      <c r="AC17" s="94" t="s">
        <v>86</v>
      </c>
      <c r="AD17" s="94" t="s">
        <v>87</v>
      </c>
      <c r="AE17" s="94" t="s">
        <v>88</v>
      </c>
      <c r="AF17" s="94" t="s">
        <v>89</v>
      </c>
      <c r="AG17" s="94" t="s">
        <v>90</v>
      </c>
      <c r="AH17" s="94" t="s">
        <v>91</v>
      </c>
      <c r="AI17" s="94" t="s">
        <v>92</v>
      </c>
      <c r="AJ17" s="94" t="s">
        <v>93</v>
      </c>
      <c r="AK17" s="94" t="s">
        <v>94</v>
      </c>
      <c r="AL17" s="94" t="s">
        <v>95</v>
      </c>
      <c r="AM17" s="94" t="s">
        <v>96</v>
      </c>
      <c r="AN17" s="94" t="s">
        <v>97</v>
      </c>
      <c r="AO17" s="94" t="s">
        <v>98</v>
      </c>
      <c r="AP17" s="94" t="s">
        <v>99</v>
      </c>
      <c r="AQ17" s="94" t="s">
        <v>100</v>
      </c>
      <c r="AR17" s="94" t="s">
        <v>101</v>
      </c>
      <c r="AS17" s="94" t="s">
        <v>102</v>
      </c>
      <c r="AT17" s="94" t="s">
        <v>103</v>
      </c>
      <c r="AU17" s="94" t="s">
        <v>104</v>
      </c>
      <c r="AV17" s="94" t="s">
        <v>105</v>
      </c>
      <c r="AW17" s="94" t="s">
        <v>106</v>
      </c>
      <c r="AX17" s="94" t="s">
        <v>107</v>
      </c>
      <c r="AY17" s="94" t="s">
        <v>108</v>
      </c>
      <c r="AZ17" s="94" t="s">
        <v>109</v>
      </c>
      <c r="BA17" s="94" t="s">
        <v>32</v>
      </c>
      <c r="BB17" s="94" t="s">
        <v>110</v>
      </c>
      <c r="BC17" s="94" t="s">
        <v>58</v>
      </c>
      <c r="BD17" s="94" t="s">
        <v>138</v>
      </c>
      <c r="BE17" s="94" t="s">
        <v>232</v>
      </c>
      <c r="BF17" s="94" t="s">
        <v>196</v>
      </c>
      <c r="BG17" s="94" t="s">
        <v>262</v>
      </c>
      <c r="BH17" s="94" t="s">
        <v>113</v>
      </c>
      <c r="BI17" s="21"/>
      <c r="BJ17" s="21"/>
      <c r="BM17" s="180">
        <f t="shared" si="0"/>
        <v>13</v>
      </c>
      <c r="BN17" s="181" t="s">
        <v>73</v>
      </c>
      <c r="BO17" s="182" t="s">
        <v>155</v>
      </c>
      <c r="BP17" s="183" t="s">
        <v>191</v>
      </c>
      <c r="BQ17" s="184" t="s">
        <v>214</v>
      </c>
      <c r="BR17" s="185" t="s">
        <v>214</v>
      </c>
      <c r="BS17" s="186">
        <v>1</v>
      </c>
      <c r="BU17" s="187" t="str">
        <f xml:space="preserve"> "    """ &amp; BP17 &amp; """: { commit: """ &amp; BN17 &amp; """ }" &amp; "  # " &amp; "/" &amp; BR17 &amp; "/ ==&gt; " &amp; BQ17</f>
        <v xml:space="preserve">    "c": { commit: "ㄏ" }  # /h/ ==&gt; h</v>
      </c>
      <c r="BW17" s="165"/>
      <c r="BX17" s="188"/>
      <c r="BZ17" s="181" t="s">
        <v>99</v>
      </c>
      <c r="CA17" s="182" t="s">
        <v>152</v>
      </c>
      <c r="CB17" s="183" t="s">
        <v>51</v>
      </c>
      <c r="CC17" s="184" t="s">
        <v>48</v>
      </c>
      <c r="CD17" s="185" t="s">
        <v>208</v>
      </c>
      <c r="CE17" s="186">
        <v>2</v>
      </c>
      <c r="CG17" s="160" t="str">
        <f t="shared" si="1"/>
        <v xml:space="preserve">    - xform/am/V/  # ㆰ [am]</v>
      </c>
      <c r="CI17" s="194" t="s">
        <v>233</v>
      </c>
      <c r="CK17" s="181" t="s">
        <v>73</v>
      </c>
      <c r="CL17" s="182" t="s">
        <v>155</v>
      </c>
      <c r="CM17" s="183" t="s">
        <v>191</v>
      </c>
      <c r="CN17" s="184" t="s">
        <v>214</v>
      </c>
      <c r="CO17" s="185" t="s">
        <v>214</v>
      </c>
      <c r="CP17" s="186">
        <v>1</v>
      </c>
      <c r="CR17" s="160" t="str">
        <f t="shared" si="2"/>
        <v xml:space="preserve">    - xform/^h(?!\d)/h/  # ㄏ [ h]</v>
      </c>
    </row>
    <row r="18" spans="1:96" s="90" customFormat="1" ht="45" customHeight="1">
      <c r="A18" s="91"/>
      <c r="B18" s="95" t="str">
        <f>BR4</f>
        <v>台語拼音</v>
      </c>
      <c r="C18" s="96"/>
      <c r="D18" s="97" t="s">
        <v>130</v>
      </c>
      <c r="E18" s="97" t="s">
        <v>134</v>
      </c>
      <c r="F18" s="97" t="s">
        <v>166</v>
      </c>
      <c r="G18" s="97" t="s">
        <v>180</v>
      </c>
      <c r="H18" s="97" t="s">
        <v>185</v>
      </c>
      <c r="I18" s="97" t="s">
        <v>201</v>
      </c>
      <c r="J18" s="97" t="s">
        <v>206</v>
      </c>
      <c r="K18" s="97" t="s">
        <v>212</v>
      </c>
      <c r="L18" s="97" t="s">
        <v>222</v>
      </c>
      <c r="M18" s="97" t="s">
        <v>224</v>
      </c>
      <c r="N18" s="97" t="s">
        <v>228</v>
      </c>
      <c r="O18" s="97" t="s">
        <v>231</v>
      </c>
      <c r="P18" s="97" t="s">
        <v>214</v>
      </c>
      <c r="Q18" s="97" t="s">
        <v>235</v>
      </c>
      <c r="R18" s="97" t="s">
        <v>240</v>
      </c>
      <c r="S18" s="97" t="s">
        <v>244</v>
      </c>
      <c r="T18" s="97" t="s">
        <v>247</v>
      </c>
      <c r="U18" s="97" t="s">
        <v>248</v>
      </c>
      <c r="V18" s="97" t="s">
        <v>171</v>
      </c>
      <c r="W18" s="97" t="s">
        <v>191</v>
      </c>
      <c r="X18" s="97" t="s">
        <v>205</v>
      </c>
      <c r="Y18" s="97" t="s">
        <v>172</v>
      </c>
      <c r="Z18" s="97" t="s">
        <v>160</v>
      </c>
      <c r="AA18" s="97" t="s">
        <v>192</v>
      </c>
      <c r="AB18" s="97" t="s">
        <v>178</v>
      </c>
      <c r="AC18" s="97" t="s">
        <v>144</v>
      </c>
      <c r="AD18" s="97" t="s">
        <v>131</v>
      </c>
      <c r="AE18" s="97" t="s">
        <v>173</v>
      </c>
      <c r="AF18" s="97" t="s">
        <v>198</v>
      </c>
      <c r="AG18" s="97" t="s">
        <v>220</v>
      </c>
      <c r="AH18" s="97" t="s">
        <v>218</v>
      </c>
      <c r="AI18" s="97" t="s">
        <v>203</v>
      </c>
      <c r="AJ18" s="97" t="s">
        <v>145</v>
      </c>
      <c r="AK18" s="97" t="s">
        <v>132</v>
      </c>
      <c r="AL18" s="97" t="s">
        <v>194</v>
      </c>
      <c r="AM18" s="97" t="s">
        <v>163</v>
      </c>
      <c r="AN18" s="97" t="s">
        <v>195</v>
      </c>
      <c r="AO18" s="97" t="s">
        <v>174</v>
      </c>
      <c r="AP18" s="97" t="s">
        <v>208</v>
      </c>
      <c r="AQ18" s="97" t="s">
        <v>162</v>
      </c>
      <c r="AR18" s="97" t="s">
        <v>146</v>
      </c>
      <c r="AS18" s="97" t="s">
        <v>180</v>
      </c>
      <c r="AT18" s="97" t="s">
        <v>206</v>
      </c>
      <c r="AU18" s="97" t="s">
        <v>231</v>
      </c>
      <c r="AV18" s="97" t="s">
        <v>181</v>
      </c>
      <c r="AW18" s="97" t="s">
        <v>134</v>
      </c>
      <c r="AX18" s="97" t="s">
        <v>185</v>
      </c>
      <c r="AY18" s="97" t="s">
        <v>224</v>
      </c>
      <c r="AZ18" s="97" t="s">
        <v>214</v>
      </c>
      <c r="BA18" s="97">
        <v>2</v>
      </c>
      <c r="BB18" s="97">
        <v>3</v>
      </c>
      <c r="BC18" s="97">
        <v>5</v>
      </c>
      <c r="BD18" s="97">
        <v>7</v>
      </c>
      <c r="BE18" s="97">
        <v>8</v>
      </c>
      <c r="BF18" s="97">
        <v>0</v>
      </c>
      <c r="BG18" s="97" t="s">
        <v>263</v>
      </c>
      <c r="BH18" s="97" t="s">
        <v>147</v>
      </c>
      <c r="BI18" s="21"/>
      <c r="BJ18" s="21"/>
      <c r="BM18" s="180">
        <f t="shared" si="0"/>
        <v>14</v>
      </c>
      <c r="BN18" s="181" t="s">
        <v>74</v>
      </c>
      <c r="BO18" s="182" t="s">
        <v>155</v>
      </c>
      <c r="BP18" s="183" t="s">
        <v>18</v>
      </c>
      <c r="BQ18" s="184" t="s">
        <v>39</v>
      </c>
      <c r="BR18" s="185" t="s">
        <v>235</v>
      </c>
      <c r="BS18" s="186">
        <v>2</v>
      </c>
      <c r="BU18" s="187" t="str">
        <f xml:space="preserve"> "    """ &amp; BP19 &amp; """: { commit: """ &amp; BN19 &amp; """ }" &amp; "  # " &amp; "/" &amp; BR19 &amp; "/ ==&gt; " &amp; BQ19</f>
        <v xml:space="preserve">    "r": { commit: "ㄐ" }  # /zi/ ==&gt; Z</v>
      </c>
      <c r="BW18" s="165"/>
      <c r="BX18" s="188"/>
      <c r="BZ18" s="181" t="s">
        <v>100</v>
      </c>
      <c r="CA18" s="182" t="s">
        <v>152</v>
      </c>
      <c r="CB18" s="183" t="s">
        <v>23</v>
      </c>
      <c r="CC18" s="184" t="s">
        <v>49</v>
      </c>
      <c r="CD18" s="185" t="s">
        <v>162</v>
      </c>
      <c r="CE18" s="186">
        <v>2</v>
      </c>
      <c r="CG18" s="160" t="str">
        <f t="shared" si="1"/>
        <v xml:space="preserve">    - xform/om/B/  # ㆱ [om]</v>
      </c>
      <c r="CI18" s="160" t="s">
        <v>234</v>
      </c>
      <c r="CK18" s="181" t="s">
        <v>74</v>
      </c>
      <c r="CL18" s="182" t="s">
        <v>155</v>
      </c>
      <c r="CM18" s="183" t="s">
        <v>18</v>
      </c>
      <c r="CN18" s="184" t="s">
        <v>39</v>
      </c>
      <c r="CO18" s="185" t="s">
        <v>235</v>
      </c>
      <c r="CP18" s="186">
        <v>2</v>
      </c>
      <c r="CR18" s="160" t="str">
        <f t="shared" si="2"/>
        <v xml:space="preserve">    - xform/^ji(?!\d)/J/  # ㆢ [ ji]</v>
      </c>
    </row>
    <row r="19" spans="1:96" s="90" customFormat="1" ht="45" customHeight="1">
      <c r="A19" s="91"/>
      <c r="B19" s="98" t="s">
        <v>114</v>
      </c>
      <c r="C19" s="99"/>
      <c r="D19" s="100" t="s">
        <v>130</v>
      </c>
      <c r="E19" s="100" t="s">
        <v>134</v>
      </c>
      <c r="F19" s="100" t="s">
        <v>24</v>
      </c>
      <c r="G19" s="100" t="s">
        <v>180</v>
      </c>
      <c r="H19" s="100" t="s">
        <v>185</v>
      </c>
      <c r="I19" s="100" t="s">
        <v>19</v>
      </c>
      <c r="J19" s="100" t="s">
        <v>206</v>
      </c>
      <c r="K19" s="100" t="s">
        <v>212</v>
      </c>
      <c r="L19" s="100" t="s">
        <v>222</v>
      </c>
      <c r="M19" s="100" t="s">
        <v>224</v>
      </c>
      <c r="N19" s="100" t="s">
        <v>40</v>
      </c>
      <c r="O19" s="100" t="s">
        <v>200</v>
      </c>
      <c r="P19" s="100" t="s">
        <v>214</v>
      </c>
      <c r="Q19" s="100" t="s">
        <v>39</v>
      </c>
      <c r="R19" s="100" t="s">
        <v>45</v>
      </c>
      <c r="S19" s="100" t="s">
        <v>47</v>
      </c>
      <c r="T19" s="100" t="s">
        <v>34</v>
      </c>
      <c r="U19" s="100" t="s">
        <v>248</v>
      </c>
      <c r="V19" s="100" t="s">
        <v>171</v>
      </c>
      <c r="W19" s="100" t="s">
        <v>191</v>
      </c>
      <c r="X19" s="100" t="s">
        <v>205</v>
      </c>
      <c r="Y19" s="100" t="s">
        <v>172</v>
      </c>
      <c r="Z19" s="100" t="s">
        <v>22</v>
      </c>
      <c r="AA19" s="100" t="s">
        <v>192</v>
      </c>
      <c r="AB19" s="100" t="s">
        <v>21</v>
      </c>
      <c r="AC19" s="100" t="s">
        <v>144</v>
      </c>
      <c r="AD19" s="100" t="s">
        <v>33</v>
      </c>
      <c r="AE19" s="100" t="s">
        <v>23</v>
      </c>
      <c r="AF19" s="100" t="s">
        <v>15</v>
      </c>
      <c r="AG19" s="100" t="s">
        <v>220</v>
      </c>
      <c r="AH19" s="100" t="s">
        <v>218</v>
      </c>
      <c r="AI19" s="100" t="s">
        <v>17</v>
      </c>
      <c r="AJ19" s="100" t="s">
        <v>211</v>
      </c>
      <c r="AK19" s="100" t="s">
        <v>46</v>
      </c>
      <c r="AL19" s="100" t="s">
        <v>229</v>
      </c>
      <c r="AM19" s="100" t="s">
        <v>20</v>
      </c>
      <c r="AN19" s="100" t="s">
        <v>36</v>
      </c>
      <c r="AO19" s="100" t="s">
        <v>38</v>
      </c>
      <c r="AP19" s="100" t="s">
        <v>48</v>
      </c>
      <c r="AQ19" s="100" t="s">
        <v>49</v>
      </c>
      <c r="AR19" s="100" t="s">
        <v>237</v>
      </c>
      <c r="AS19" s="100" t="s">
        <v>51</v>
      </c>
      <c r="AT19" s="100" t="s">
        <v>50</v>
      </c>
      <c r="AU19" s="100" t="s">
        <v>16</v>
      </c>
      <c r="AV19" s="100" t="s">
        <v>18</v>
      </c>
      <c r="AW19" s="100" t="s">
        <v>239</v>
      </c>
      <c r="AX19" s="100" t="s">
        <v>243</v>
      </c>
      <c r="AY19" s="100" t="s">
        <v>177</v>
      </c>
      <c r="AZ19" s="100" t="s">
        <v>246</v>
      </c>
      <c r="BA19" s="100" t="s">
        <v>184</v>
      </c>
      <c r="BB19" s="100" t="s">
        <v>264</v>
      </c>
      <c r="BC19" s="100" t="s">
        <v>265</v>
      </c>
      <c r="BD19" s="100">
        <v>7</v>
      </c>
      <c r="BE19" s="100">
        <v>8</v>
      </c>
      <c r="BF19" s="100">
        <v>0</v>
      </c>
      <c r="BG19" s="100" t="s">
        <v>41</v>
      </c>
      <c r="BH19" s="100" t="s">
        <v>182</v>
      </c>
      <c r="BI19" s="3"/>
      <c r="BJ19" s="3"/>
      <c r="BK19" s="3"/>
      <c r="BM19" s="180">
        <f t="shared" si="0"/>
        <v>15</v>
      </c>
      <c r="BN19" s="181" t="s">
        <v>75</v>
      </c>
      <c r="BO19" s="182" t="s">
        <v>155</v>
      </c>
      <c r="BP19" s="183" t="s">
        <v>239</v>
      </c>
      <c r="BQ19" s="184" t="s">
        <v>45</v>
      </c>
      <c r="BR19" s="185" t="s">
        <v>240</v>
      </c>
      <c r="BS19" s="186">
        <v>2</v>
      </c>
      <c r="BU19" s="187" t="str">
        <f xml:space="preserve"> "    """ &amp; BP18 &amp; """: { commit: """ &amp; BN18 &amp; """ }" &amp; "  # " &amp; "/" &amp; BR18 &amp; "/ ==&gt; " &amp; BQ18</f>
        <v xml:space="preserve">    "R": { commit: "ㆢ" }  # /ji/ ==&gt; J</v>
      </c>
      <c r="BW19" s="165"/>
      <c r="BX19" s="188"/>
      <c r="BZ19" s="181" t="s">
        <v>101</v>
      </c>
      <c r="CA19" s="182" t="s">
        <v>152</v>
      </c>
      <c r="CB19" s="183" t="s">
        <v>236</v>
      </c>
      <c r="CC19" s="184" t="s">
        <v>237</v>
      </c>
      <c r="CD19" s="185" t="s">
        <v>146</v>
      </c>
      <c r="CE19" s="186">
        <v>2</v>
      </c>
      <c r="CG19" s="160" t="str">
        <f t="shared" si="1"/>
        <v xml:space="preserve">    - xform/an/@/  # ㄢ [an]</v>
      </c>
      <c r="CI19" s="160" t="s">
        <v>238</v>
      </c>
      <c r="CK19" s="181" t="s">
        <v>75</v>
      </c>
      <c r="CL19" s="182" t="s">
        <v>155</v>
      </c>
      <c r="CM19" s="183" t="s">
        <v>239</v>
      </c>
      <c r="CN19" s="184" t="s">
        <v>45</v>
      </c>
      <c r="CO19" s="185" t="s">
        <v>240</v>
      </c>
      <c r="CP19" s="186">
        <v>2</v>
      </c>
      <c r="CR19" s="160" t="str">
        <f t="shared" si="2"/>
        <v xml:space="preserve">    - xform/^zi(?!\d)/Z/  # ㄐ [ zi]</v>
      </c>
    </row>
    <row r="20" spans="1:96" ht="45" customHeight="1">
      <c r="A20" s="91"/>
      <c r="B20" s="101" t="s">
        <v>115</v>
      </c>
      <c r="C20" s="102"/>
      <c r="D20" s="195" t="s">
        <v>156</v>
      </c>
      <c r="E20" s="195" t="s">
        <v>165</v>
      </c>
      <c r="F20" s="195" t="s">
        <v>177</v>
      </c>
      <c r="G20" s="195" t="s">
        <v>144</v>
      </c>
      <c r="H20" s="195" t="s">
        <v>184</v>
      </c>
      <c r="I20" s="195" t="s">
        <v>200</v>
      </c>
      <c r="J20" s="195" t="s">
        <v>205</v>
      </c>
      <c r="K20" s="195" t="s">
        <v>211</v>
      </c>
      <c r="L20" s="195" t="s">
        <v>17</v>
      </c>
      <c r="M20" s="195" t="s">
        <v>218</v>
      </c>
      <c r="N20" s="195" t="s">
        <v>227</v>
      </c>
      <c r="O20" s="195" t="s">
        <v>50</v>
      </c>
      <c r="P20" s="195" t="s">
        <v>191</v>
      </c>
      <c r="Q20" s="195" t="s">
        <v>18</v>
      </c>
      <c r="R20" s="195" t="s">
        <v>239</v>
      </c>
      <c r="S20" s="195" t="s">
        <v>243</v>
      </c>
      <c r="T20" s="195" t="s">
        <v>246</v>
      </c>
      <c r="U20" s="195" t="s">
        <v>20</v>
      </c>
      <c r="V20" s="195" t="s">
        <v>229</v>
      </c>
      <c r="W20" s="195" t="s">
        <v>214</v>
      </c>
      <c r="X20" s="195" t="s">
        <v>206</v>
      </c>
      <c r="Y20" s="195" t="s">
        <v>192</v>
      </c>
      <c r="Z20" s="195" t="s">
        <v>21</v>
      </c>
      <c r="AA20" s="195" t="s">
        <v>248</v>
      </c>
      <c r="AB20" s="195" t="s">
        <v>39</v>
      </c>
      <c r="AC20" s="195" t="s">
        <v>250</v>
      </c>
      <c r="AD20" s="195" t="s">
        <v>182</v>
      </c>
      <c r="AE20" s="195" t="s">
        <v>172</v>
      </c>
      <c r="AF20" s="195" t="s">
        <v>22</v>
      </c>
      <c r="AG20" s="195" t="s">
        <v>224</v>
      </c>
      <c r="AH20" s="195" t="s">
        <v>253</v>
      </c>
      <c r="AI20" s="195" t="s">
        <v>202</v>
      </c>
      <c r="AJ20" s="195" t="s">
        <v>225</v>
      </c>
      <c r="AK20" s="195" t="s">
        <v>153</v>
      </c>
      <c r="AL20" s="195" t="s">
        <v>212</v>
      </c>
      <c r="AM20" s="195" t="s">
        <v>41</v>
      </c>
      <c r="AN20" s="195" t="s">
        <v>209</v>
      </c>
      <c r="AO20" s="195" t="s">
        <v>220</v>
      </c>
      <c r="AP20" s="195" t="s">
        <v>51</v>
      </c>
      <c r="AQ20" s="195" t="s">
        <v>23</v>
      </c>
      <c r="AR20" s="195" t="s">
        <v>236</v>
      </c>
      <c r="AS20" s="195" t="s">
        <v>180</v>
      </c>
      <c r="AT20" s="195" t="s">
        <v>134</v>
      </c>
      <c r="AU20" s="195" t="s">
        <v>241</v>
      </c>
      <c r="AV20" s="195" t="s">
        <v>40</v>
      </c>
      <c r="AW20" s="195" t="s">
        <v>130</v>
      </c>
      <c r="AX20" s="195" t="s">
        <v>185</v>
      </c>
      <c r="AY20" s="195" t="s">
        <v>222</v>
      </c>
      <c r="AZ20" s="195" t="s">
        <v>171</v>
      </c>
      <c r="BA20" s="195">
        <v>4</v>
      </c>
      <c r="BB20" s="195">
        <v>3</v>
      </c>
      <c r="BC20" s="195">
        <v>6</v>
      </c>
      <c r="BD20" s="195">
        <v>5</v>
      </c>
      <c r="BE20" s="195">
        <v>7</v>
      </c>
      <c r="BF20" s="195" t="s">
        <v>266</v>
      </c>
      <c r="BG20" s="195" t="s">
        <v>267</v>
      </c>
      <c r="BH20" s="195" t="s">
        <v>268</v>
      </c>
      <c r="BJ20" s="104"/>
      <c r="BK20" s="104"/>
      <c r="BM20" s="180">
        <f t="shared" si="0"/>
        <v>16</v>
      </c>
      <c r="BN20" s="181" t="s">
        <v>76</v>
      </c>
      <c r="BO20" s="182" t="s">
        <v>155</v>
      </c>
      <c r="BP20" s="183" t="s">
        <v>243</v>
      </c>
      <c r="BQ20" s="184" t="s">
        <v>47</v>
      </c>
      <c r="BR20" s="185" t="s">
        <v>244</v>
      </c>
      <c r="BS20" s="186">
        <v>2</v>
      </c>
      <c r="BT20" s="90"/>
      <c r="BU20" s="187" t="str">
        <f xml:space="preserve"> "    """ &amp; BP20 &amp; """: { commit: """ &amp; BN20 &amp; """ }" &amp; "  # " &amp; "/" &amp; BR20 &amp; "/ ==&gt; " &amp; BQ20</f>
        <v xml:space="preserve">    "f": { commit: "ㄑ" }  # /ci/ ==&gt; C</v>
      </c>
      <c r="BV20" s="90"/>
      <c r="BW20" s="165"/>
      <c r="BX20" s="188"/>
      <c r="BZ20" s="181" t="s">
        <v>104</v>
      </c>
      <c r="CA20" s="182" t="s">
        <v>152</v>
      </c>
      <c r="CB20" s="183" t="s">
        <v>241</v>
      </c>
      <c r="CC20" s="184" t="s">
        <v>16</v>
      </c>
      <c r="CD20" s="185" t="s">
        <v>231</v>
      </c>
      <c r="CE20" s="186">
        <v>2</v>
      </c>
      <c r="CG20" s="160" t="str">
        <f t="shared" si="1"/>
        <v xml:space="preserve">    - xform/ng/W/  # ㆭ [ng]</v>
      </c>
      <c r="CI20" s="160" t="s">
        <v>242</v>
      </c>
      <c r="CK20" s="181" t="s">
        <v>76</v>
      </c>
      <c r="CL20" s="182" t="s">
        <v>155</v>
      </c>
      <c r="CM20" s="183" t="s">
        <v>243</v>
      </c>
      <c r="CN20" s="184" t="s">
        <v>47</v>
      </c>
      <c r="CO20" s="185" t="s">
        <v>244</v>
      </c>
      <c r="CP20" s="186">
        <v>2</v>
      </c>
      <c r="CR20" s="160" t="str">
        <f t="shared" si="2"/>
        <v xml:space="preserve">    - xform/^ci(?!\d)/C/  # ㄑ [ ci]</v>
      </c>
    </row>
    <row r="21" spans="1:96" s="104" customFormat="1" ht="45" customHeight="1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2"/>
      <c r="AS21" s="2"/>
      <c r="AT21" s="45"/>
      <c r="AU21" s="45"/>
      <c r="AV21" s="45"/>
      <c r="AW21" s="3"/>
      <c r="AX21" s="3"/>
      <c r="AY21" s="3"/>
      <c r="AZ21" s="3"/>
      <c r="BA21" s="3"/>
      <c r="BB21" s="3"/>
      <c r="BJ21" s="105"/>
      <c r="BK21" s="105"/>
      <c r="BM21" s="180">
        <f t="shared" si="0"/>
        <v>17</v>
      </c>
      <c r="BN21" s="181" t="s">
        <v>77</v>
      </c>
      <c r="BO21" s="182" t="s">
        <v>155</v>
      </c>
      <c r="BP21" s="183" t="s">
        <v>246</v>
      </c>
      <c r="BQ21" s="184" t="s">
        <v>34</v>
      </c>
      <c r="BR21" s="185" t="s">
        <v>247</v>
      </c>
      <c r="BS21" s="186">
        <v>2</v>
      </c>
      <c r="BT21" s="3"/>
      <c r="BU21" s="187" t="str">
        <f xml:space="preserve"> "    """ &amp; BP21 &amp; """: { commit: """ &amp; BN21 &amp; """ }" &amp; "  # " &amp; "/" &amp; BR21 &amp; "/ ==&gt; " &amp; BQ21</f>
        <v xml:space="preserve">    "v": { commit: "ㄒ" }  # /si/ ==&gt; S</v>
      </c>
      <c r="BV21" s="3"/>
      <c r="BW21" s="156"/>
      <c r="BX21" s="188"/>
      <c r="BZ21" s="181" t="s">
        <v>82</v>
      </c>
      <c r="CA21" s="182" t="s">
        <v>152</v>
      </c>
      <c r="CB21" s="183" t="s">
        <v>192</v>
      </c>
      <c r="CC21" s="184" t="s">
        <v>172</v>
      </c>
      <c r="CD21" s="185" t="s">
        <v>172</v>
      </c>
      <c r="CE21" s="186">
        <v>1</v>
      </c>
      <c r="CG21" s="160" t="str">
        <f t="shared" si="1"/>
        <v xml:space="preserve">    - xform/i/i/  # ㄧ [i]</v>
      </c>
      <c r="CI21" s="160" t="s">
        <v>245</v>
      </c>
      <c r="CK21" s="181" t="s">
        <v>77</v>
      </c>
      <c r="CL21" s="182" t="s">
        <v>155</v>
      </c>
      <c r="CM21" s="183" t="s">
        <v>246</v>
      </c>
      <c r="CN21" s="184" t="s">
        <v>34</v>
      </c>
      <c r="CO21" s="185" t="s">
        <v>247</v>
      </c>
      <c r="CP21" s="186">
        <v>2</v>
      </c>
      <c r="CR21" s="160" t="str">
        <f t="shared" si="2"/>
        <v xml:space="preserve">    - xform/^si(?!\d)/S/  # ㄒ [ si]</v>
      </c>
    </row>
    <row r="22" spans="1:96" s="104" customFormat="1" ht="45" customHeight="1">
      <c r="B22" s="196" t="s">
        <v>116</v>
      </c>
      <c r="C22" s="196"/>
      <c r="D22" s="196"/>
      <c r="E22" s="196"/>
      <c r="F22" s="196"/>
      <c r="G22" s="196"/>
      <c r="H22" s="196"/>
      <c r="I22" s="196"/>
      <c r="J22" s="196"/>
      <c r="K22" s="196"/>
      <c r="L22" s="196"/>
      <c r="M22" s="196"/>
      <c r="N22" s="196"/>
      <c r="O22" s="196"/>
      <c r="P22" s="196"/>
      <c r="Q22" s="196"/>
      <c r="R22" s="196"/>
      <c r="S22" s="196"/>
      <c r="T22" s="197"/>
      <c r="U22" s="196"/>
      <c r="V22" s="196"/>
      <c r="W22" s="196"/>
      <c r="X22" s="196"/>
      <c r="Y22" s="196"/>
      <c r="Z22" s="196"/>
      <c r="AA22" s="196"/>
      <c r="AB22" s="196"/>
      <c r="AC22" s="196"/>
      <c r="AD22" s="196"/>
      <c r="AE22" s="196"/>
      <c r="AF22" s="196"/>
      <c r="AG22" s="196"/>
      <c r="AH22" s="196"/>
      <c r="AI22" s="105"/>
      <c r="AJ22" s="105"/>
      <c r="AK22" s="105"/>
      <c r="AL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  <c r="BJ22" s="105"/>
      <c r="BK22" s="105"/>
      <c r="BM22" s="180">
        <f t="shared" si="0"/>
        <v>18</v>
      </c>
      <c r="BN22" s="181" t="s">
        <v>78</v>
      </c>
      <c r="BO22" s="182" t="s">
        <v>155</v>
      </c>
      <c r="BP22" s="183" t="s">
        <v>20</v>
      </c>
      <c r="BQ22" s="184" t="s">
        <v>248</v>
      </c>
      <c r="BR22" s="185" t="s">
        <v>248</v>
      </c>
      <c r="BS22" s="186">
        <v>1</v>
      </c>
      <c r="BU22" s="187" t="str">
        <f xml:space="preserve"> "    """ &amp; BP23 &amp; """: { commit: """ &amp; BN23 &amp; """ }" &amp; "  # " &amp; "/" &amp; BR23 &amp; "/ ==&gt; " &amp; BQ23</f>
        <v xml:space="preserve">    "y": { commit: "ㄗ" }  # /z/ ==&gt; z</v>
      </c>
      <c r="BW22" s="165"/>
      <c r="BX22" s="188"/>
      <c r="BZ22" s="181" t="s">
        <v>84</v>
      </c>
      <c r="CA22" s="182" t="s">
        <v>152</v>
      </c>
      <c r="CB22" s="183" t="s">
        <v>248</v>
      </c>
      <c r="CC22" s="184" t="s">
        <v>192</v>
      </c>
      <c r="CD22" s="185" t="s">
        <v>192</v>
      </c>
      <c r="CE22" s="186">
        <v>1</v>
      </c>
      <c r="CG22" s="160" t="str">
        <f t="shared" si="1"/>
        <v xml:space="preserve">    - xform/u/u/  # ㄨ [u]</v>
      </c>
      <c r="CI22" s="160" t="s">
        <v>249</v>
      </c>
      <c r="CK22" s="181" t="s">
        <v>78</v>
      </c>
      <c r="CL22" s="182" t="s">
        <v>155</v>
      </c>
      <c r="CM22" s="183" t="s">
        <v>20</v>
      </c>
      <c r="CN22" s="184" t="s">
        <v>248</v>
      </c>
      <c r="CO22" s="185" t="s">
        <v>248</v>
      </c>
      <c r="CP22" s="186">
        <v>1</v>
      </c>
      <c r="CR22" s="160" t="str">
        <f t="shared" si="2"/>
        <v xml:space="preserve">    - xform/^j(?!\d)/j/  # ㆡ [ j]</v>
      </c>
    </row>
    <row r="23" spans="1:96" s="117" customFormat="1" ht="45" customHeight="1">
      <c r="A23" s="108"/>
      <c r="B23" s="198" t="str">
        <f>"  alphabet: " &amp; _xlfn.CONCAT("""", D20:BH20, """")</f>
        <v xml:space="preserve">  alphabet: "!1qa2wsxEedNcRrfvYyhnuUjJ8*iIk,&lt;9(lL;oMO0mp/Kbtgz43657.=-"</v>
      </c>
      <c r="C23" s="198"/>
      <c r="D23" s="198"/>
      <c r="E23" s="198"/>
      <c r="F23" s="198"/>
      <c r="G23" s="198"/>
      <c r="H23" s="198"/>
      <c r="I23" s="198"/>
      <c r="J23" s="198"/>
      <c r="K23" s="198"/>
      <c r="L23" s="198"/>
      <c r="M23" s="198"/>
      <c r="N23" s="198"/>
      <c r="O23" s="198"/>
      <c r="P23" s="198"/>
      <c r="Q23" s="198"/>
      <c r="R23" s="198"/>
      <c r="S23" s="198"/>
      <c r="T23" s="198"/>
      <c r="U23" s="198"/>
      <c r="V23" s="198"/>
      <c r="W23" s="198"/>
      <c r="X23" s="198"/>
      <c r="Y23" s="198"/>
      <c r="Z23" s="198"/>
      <c r="AA23" s="198"/>
      <c r="AB23" s="198"/>
      <c r="AC23" s="198"/>
      <c r="AD23" s="198"/>
      <c r="AE23" s="198"/>
      <c r="AF23" s="198"/>
      <c r="AG23" s="198"/>
      <c r="AH23" s="198"/>
      <c r="AI23" s="198"/>
      <c r="AJ23" s="198"/>
      <c r="AK23" s="108"/>
      <c r="AL23" s="108"/>
      <c r="AM23" s="110"/>
      <c r="AN23" s="108"/>
      <c r="AO23" s="111" t="str">
        <f xml:space="preserve"> "    - abbrev/^([" &amp; _xlfn.CONCAT(D19:X19) &amp; "]).+$/$1/"</f>
        <v xml:space="preserve">    - abbrev/^([bpPmtTnlgkKwhJZCSjzcs]).+$/$1/</v>
      </c>
      <c r="AP23" s="112"/>
      <c r="AQ23" s="112"/>
      <c r="AR23" s="113"/>
      <c r="AS23" s="113"/>
      <c r="AT23" s="112"/>
      <c r="AU23" s="112"/>
      <c r="AV23" s="112"/>
      <c r="AW23" s="114"/>
      <c r="AX23" s="114"/>
      <c r="AY23" s="114"/>
      <c r="AZ23" s="114"/>
      <c r="BA23" s="114"/>
      <c r="BB23" s="114"/>
      <c r="BC23" s="115"/>
      <c r="BD23" s="115"/>
      <c r="BE23" s="115"/>
      <c r="BF23" s="115"/>
      <c r="BG23" s="115"/>
      <c r="BH23" s="115"/>
      <c r="BI23" s="115"/>
      <c r="BJ23" s="116"/>
      <c r="BK23" s="116"/>
      <c r="BM23" s="180">
        <f t="shared" si="0"/>
        <v>19</v>
      </c>
      <c r="BN23" s="181" t="s">
        <v>79</v>
      </c>
      <c r="BO23" s="182" t="s">
        <v>155</v>
      </c>
      <c r="BP23" s="183" t="s">
        <v>229</v>
      </c>
      <c r="BQ23" s="184" t="s">
        <v>171</v>
      </c>
      <c r="BR23" s="185" t="s">
        <v>171</v>
      </c>
      <c r="BS23" s="186">
        <v>1</v>
      </c>
      <c r="BT23" s="104"/>
      <c r="BU23" s="187" t="str">
        <f xml:space="preserve"> "    """ &amp; BP22 &amp; """: { commit: """ &amp; BN22 &amp; """ }" &amp; "  # " &amp; "/" &amp; BR22 &amp; "/ ==&gt; " &amp; BQ22</f>
        <v xml:space="preserve">    "Y": { commit: "ㆡ" }  # /j/ ==&gt; j</v>
      </c>
      <c r="BV23" s="104"/>
      <c r="BW23" s="165"/>
      <c r="BX23" s="188"/>
      <c r="BZ23" s="181" t="s">
        <v>86</v>
      </c>
      <c r="CA23" s="182" t="s">
        <v>152</v>
      </c>
      <c r="CB23" s="183" t="s">
        <v>250</v>
      </c>
      <c r="CC23" s="184" t="s">
        <v>144</v>
      </c>
      <c r="CD23" s="185" t="s">
        <v>144</v>
      </c>
      <c r="CE23" s="186">
        <v>1</v>
      </c>
      <c r="CG23" s="160" t="str">
        <f t="shared" si="1"/>
        <v xml:space="preserve">    - xform/a/a/  # ㄚ [a]</v>
      </c>
      <c r="CI23" s="160" t="s">
        <v>251</v>
      </c>
      <c r="CK23" s="181" t="s">
        <v>79</v>
      </c>
      <c r="CL23" s="182" t="s">
        <v>155</v>
      </c>
      <c r="CM23" s="183" t="s">
        <v>229</v>
      </c>
      <c r="CN23" s="184" t="s">
        <v>171</v>
      </c>
      <c r="CO23" s="185" t="s">
        <v>171</v>
      </c>
      <c r="CP23" s="186">
        <v>1</v>
      </c>
      <c r="CR23" s="160" t="str">
        <f t="shared" si="2"/>
        <v xml:space="preserve">    - xform/^z(?!\d)/z/  # ㄗ [ z]</v>
      </c>
    </row>
    <row r="24" spans="1:96" s="104" customFormat="1" ht="45" customHeight="1">
      <c r="A24" s="45"/>
      <c r="B24" s="198" t="str">
        <f>"  initials: " &amp; _xlfn.CONCAT("""", D20:AZ20, BF20:BH20, """")</f>
        <v xml:space="preserve">  initials: "!1qa2wsxEedNcRrfvYyhnuUjJ8*iIk,&lt;9(lL;oMO0mp/Kbtgz.=-"</v>
      </c>
      <c r="C24" s="198"/>
      <c r="D24" s="198"/>
      <c r="E24" s="198"/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8"/>
      <c r="AI24" s="198"/>
      <c r="AJ24" s="198"/>
      <c r="AK24" s="45"/>
      <c r="AL24" s="45"/>
      <c r="AM24" s="45"/>
      <c r="AN24" s="45"/>
      <c r="AO24" s="45"/>
      <c r="AP24" s="45"/>
      <c r="AQ24" s="45"/>
      <c r="AR24" s="2"/>
      <c r="AS24" s="2"/>
      <c r="AT24" s="45"/>
      <c r="AU24" s="45"/>
      <c r="AV24" s="45"/>
      <c r="AW24" s="3"/>
      <c r="AX24" s="3"/>
      <c r="AY24" s="3"/>
      <c r="AZ24" s="3"/>
      <c r="BA24" s="3"/>
      <c r="BB24" s="3"/>
      <c r="BJ24" s="105"/>
      <c r="BK24" s="105"/>
      <c r="BM24" s="180">
        <f t="shared" si="0"/>
        <v>20</v>
      </c>
      <c r="BN24" s="181" t="s">
        <v>80</v>
      </c>
      <c r="BO24" s="182" t="s">
        <v>155</v>
      </c>
      <c r="BP24" s="183" t="s">
        <v>214</v>
      </c>
      <c r="BQ24" s="184" t="s">
        <v>191</v>
      </c>
      <c r="BR24" s="185" t="s">
        <v>191</v>
      </c>
      <c r="BS24" s="186">
        <v>1</v>
      </c>
      <c r="BT24" s="117"/>
      <c r="BU24" s="187" t="str">
        <f t="shared" ref="BU24:BU61" si="4" xml:space="preserve"> "    """ &amp; BP24 &amp; """: { commit: """ &amp; BN24 &amp; """ }" &amp; "  # " &amp; "/" &amp; BR24 &amp; "/ ==&gt; " &amp; BQ24</f>
        <v xml:space="preserve">    "h": { commit: "ㄘ" }  # /c/ ==&gt; c</v>
      </c>
      <c r="BV24" s="117"/>
      <c r="BW24" s="165"/>
      <c r="BX24" s="199"/>
      <c r="BZ24" s="181" t="s">
        <v>90</v>
      </c>
      <c r="CA24" s="182" t="s">
        <v>152</v>
      </c>
      <c r="CB24" s="183" t="s">
        <v>224</v>
      </c>
      <c r="CC24" s="184" t="s">
        <v>220</v>
      </c>
      <c r="CD24" s="185" t="s">
        <v>220</v>
      </c>
      <c r="CE24" s="186">
        <v>1</v>
      </c>
      <c r="CG24" s="160" t="str">
        <f t="shared" si="1"/>
        <v xml:space="preserve">    - xform/o/o/  # ㄜ [o]</v>
      </c>
      <c r="CI24" s="160" t="s">
        <v>252</v>
      </c>
      <c r="CK24" s="181" t="s">
        <v>80</v>
      </c>
      <c r="CL24" s="182" t="s">
        <v>155</v>
      </c>
      <c r="CM24" s="183" t="s">
        <v>214</v>
      </c>
      <c r="CN24" s="184" t="s">
        <v>191</v>
      </c>
      <c r="CO24" s="185" t="s">
        <v>191</v>
      </c>
      <c r="CP24" s="186">
        <v>1</v>
      </c>
      <c r="CR24" s="160" t="str">
        <f t="shared" si="2"/>
        <v xml:space="preserve">    - xform/^c(?!\d)/c/  # ㄘ [ c]</v>
      </c>
    </row>
    <row r="25" spans="1:96" s="104" customFormat="1" ht="45" customHeight="1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2"/>
      <c r="AS25" s="2"/>
      <c r="AT25" s="45"/>
      <c r="AU25" s="45"/>
      <c r="AV25" s="45"/>
      <c r="AW25" s="3"/>
      <c r="AX25" s="3"/>
      <c r="AY25" s="3"/>
      <c r="AZ25" s="3"/>
      <c r="BA25" s="3"/>
      <c r="BB25" s="3"/>
      <c r="BJ25" s="105"/>
      <c r="BK25" s="105"/>
      <c r="BM25" s="180">
        <f t="shared" si="0"/>
        <v>21</v>
      </c>
      <c r="BN25" s="181" t="s">
        <v>81</v>
      </c>
      <c r="BO25" s="182" t="s">
        <v>155</v>
      </c>
      <c r="BP25" s="183" t="s">
        <v>206</v>
      </c>
      <c r="BQ25" s="184" t="s">
        <v>205</v>
      </c>
      <c r="BR25" s="185" t="s">
        <v>205</v>
      </c>
      <c r="BS25" s="186">
        <v>1</v>
      </c>
      <c r="BU25" s="187" t="str">
        <f t="shared" si="4"/>
        <v xml:space="preserve">    "n": { commit: "ㄙ" }  # /s/ ==&gt; s</v>
      </c>
      <c r="BW25" s="165"/>
      <c r="BX25" s="188"/>
      <c r="BZ25" s="181" t="s">
        <v>91</v>
      </c>
      <c r="CA25" s="182" t="s">
        <v>152</v>
      </c>
      <c r="CB25" s="183" t="s">
        <v>253</v>
      </c>
      <c r="CC25" s="184" t="s">
        <v>218</v>
      </c>
      <c r="CD25" s="185" t="s">
        <v>218</v>
      </c>
      <c r="CE25" s="186">
        <v>1</v>
      </c>
      <c r="CG25" s="160" t="str">
        <f t="shared" si="1"/>
        <v xml:space="preserve">    - xform/e/e/  # ㆤ [e]</v>
      </c>
      <c r="CI25" s="194" t="s">
        <v>254</v>
      </c>
      <c r="CK25" s="181" t="s">
        <v>81</v>
      </c>
      <c r="CL25" s="182" t="s">
        <v>155</v>
      </c>
      <c r="CM25" s="183" t="s">
        <v>206</v>
      </c>
      <c r="CN25" s="184" t="s">
        <v>205</v>
      </c>
      <c r="CO25" s="185" t="s">
        <v>205</v>
      </c>
      <c r="CP25" s="186">
        <v>1</v>
      </c>
      <c r="CR25" s="160" t="str">
        <f t="shared" si="2"/>
        <v xml:space="preserve">    - xform/^s(?!\d)/s/  # ㄙ [ s]</v>
      </c>
    </row>
    <row r="26" spans="1:96" s="104" customFormat="1" ht="45" customHeight="1">
      <c r="B26" s="200" t="s">
        <v>117</v>
      </c>
      <c r="C26" s="201"/>
      <c r="D26" s="201"/>
      <c r="E26" s="201"/>
      <c r="F26" s="201"/>
      <c r="G26" s="201"/>
      <c r="H26" s="201"/>
      <c r="I26" s="201"/>
      <c r="J26" s="201"/>
      <c r="K26" s="201"/>
      <c r="L26" s="201"/>
      <c r="M26" s="202"/>
      <c r="N26" s="202"/>
      <c r="O26" s="202"/>
      <c r="P26" s="202"/>
      <c r="Q26" s="202"/>
      <c r="R26" s="202"/>
      <c r="S26" s="202"/>
      <c r="T26" s="202"/>
      <c r="U26" s="202"/>
      <c r="V26" s="202"/>
      <c r="W26" s="202"/>
      <c r="X26" s="201"/>
      <c r="Y26" s="201"/>
      <c r="Z26" s="201"/>
      <c r="AA26" s="201"/>
      <c r="AB26" s="201"/>
      <c r="AC26" s="201"/>
      <c r="AD26" s="201"/>
      <c r="AE26" s="201"/>
      <c r="AF26" s="201"/>
      <c r="AG26" s="201"/>
      <c r="AH26" s="201"/>
      <c r="BC26" s="105"/>
      <c r="BD26" s="105"/>
      <c r="BE26" s="105"/>
      <c r="BF26" s="105"/>
      <c r="BG26" s="105"/>
      <c r="BH26" s="105"/>
      <c r="BI26" s="105"/>
      <c r="BJ26" s="105"/>
      <c r="BK26" s="105"/>
      <c r="BM26" s="180">
        <f t="shared" si="0"/>
        <v>22</v>
      </c>
      <c r="BN26" s="181" t="s">
        <v>82</v>
      </c>
      <c r="BO26" s="182" t="e" cm="1">
        <f t="array" ref="BO26" xml:space="preserve"> INDEX([3]!鍵盤設計表[聲韻調], MATCH(TRUE, EXACT($BN26, [3]!鍵盤設計表[注音符號]), 0))</f>
        <v>#REF!</v>
      </c>
      <c r="BP26" s="183" t="e" cm="1">
        <f t="array" ref="BP26" xml:space="preserve"> INDEX([3]!鍵盤設計表[鍵盤按鍵], MATCH(TRUE, EXACT($BN26, [3]!鍵盤設計表[注音符號]), 0))</f>
        <v>#REF!</v>
      </c>
      <c r="BQ26" s="184" t="e" cm="1">
        <f t="array" ref="BQ26" xml:space="preserve"> INDEX([3]!鍵盤設計表[注音編碼], MATCH(TRUE, EXACT($BN26, [3]!鍵盤設計表[注音符號]), 0))</f>
        <v>#REF!</v>
      </c>
      <c r="BR26" s="185" t="e" cm="1">
        <f t="array" ref="BR26" xml:space="preserve"> INDEX([3]!鍵盤設計表[台語拼音], MATCH(TRUE, EXACT($BN26, [3]!鍵盤設計表[注音符號]), 0))</f>
        <v>#REF!</v>
      </c>
      <c r="BS26" s="186" t="e">
        <f t="shared" ref="BS23:BS61" si="5" xml:space="preserve"> LEN(BR26)</f>
        <v>#REF!</v>
      </c>
      <c r="BU26" s="187" t="e">
        <f t="shared" si="4"/>
        <v>#REF!</v>
      </c>
      <c r="BW26" s="165"/>
      <c r="BX26" s="188"/>
      <c r="BZ26" s="181" t="s">
        <v>102</v>
      </c>
      <c r="CA26" s="182" t="s">
        <v>152</v>
      </c>
      <c r="CB26" s="183" t="s">
        <v>180</v>
      </c>
      <c r="CC26" s="184" t="s">
        <v>51</v>
      </c>
      <c r="CD26" s="185" t="s">
        <v>180</v>
      </c>
      <c r="CE26" s="186">
        <v>1</v>
      </c>
      <c r="CG26" s="203" t="str">
        <f xml:space="preserve"> "   - xform/" &amp; CD26 &amp; "/" &amp; CC26 &amp; "/  # " &amp; BZ26 &amp; " [" &amp; CF26 &amp; CD26 &amp; "]"</f>
        <v xml:space="preserve">   - xform/m/M/  # ㆬ [m]</v>
      </c>
      <c r="CI26" s="194" t="s">
        <v>255</v>
      </c>
      <c r="CK26" s="158"/>
      <c r="CL26" s="3"/>
      <c r="CM26" s="3"/>
      <c r="CN26" s="3"/>
      <c r="CO26" s="3"/>
      <c r="CP26" s="3"/>
      <c r="CR26" s="160" t="str">
        <f t="shared" si="2"/>
        <v/>
      </c>
    </row>
    <row r="27" spans="1:96" s="104" customFormat="1" ht="45" customHeight="1">
      <c r="B27" s="196" t="s">
        <v>118</v>
      </c>
      <c r="C27" s="196"/>
      <c r="D27" s="196"/>
      <c r="E27" s="196"/>
      <c r="F27" s="196"/>
      <c r="G27" s="196"/>
      <c r="H27" s="196"/>
      <c r="I27" s="196"/>
      <c r="J27" s="196"/>
      <c r="K27" s="196"/>
      <c r="L27" s="196"/>
      <c r="M27" s="196"/>
      <c r="N27" s="196"/>
      <c r="O27" s="196"/>
      <c r="P27" s="196"/>
      <c r="Q27" s="196"/>
      <c r="R27" s="196"/>
      <c r="S27" s="196"/>
      <c r="T27" s="197"/>
      <c r="U27" s="196"/>
      <c r="V27" s="196"/>
      <c r="W27" s="196"/>
      <c r="X27" s="196"/>
      <c r="Y27" s="196"/>
      <c r="Z27" s="196"/>
      <c r="AA27" s="196" t="s">
        <v>119</v>
      </c>
      <c r="AB27" s="196"/>
      <c r="AC27" s="196"/>
      <c r="AD27" s="196"/>
      <c r="AE27" s="196"/>
      <c r="AF27" s="196"/>
      <c r="AG27" s="196"/>
      <c r="AH27" s="196"/>
      <c r="AI27" s="105"/>
      <c r="AJ27" s="105"/>
      <c r="AK27" s="105"/>
      <c r="AL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  <c r="BJ27" s="105"/>
      <c r="BK27" s="105"/>
      <c r="BM27" s="180">
        <f t="shared" si="0"/>
        <v>23</v>
      </c>
      <c r="BN27" s="181" t="s">
        <v>83</v>
      </c>
      <c r="BO27" s="182" t="e" cm="1">
        <f t="array" ref="BO27" xml:space="preserve"> INDEX([3]!鍵盤設計表[聲韻調], MATCH(TRUE, EXACT($BN27, [3]!鍵盤設計表[注音符號]), 0))</f>
        <v>#REF!</v>
      </c>
      <c r="BP27" s="183" t="e" cm="1">
        <f t="array" ref="BP27" xml:space="preserve"> INDEX([3]!鍵盤設計表[鍵盤按鍵], MATCH(TRUE, EXACT($BN27, [3]!鍵盤設計表[注音符號]), 0))</f>
        <v>#REF!</v>
      </c>
      <c r="BQ27" s="184" t="e" cm="1">
        <f t="array" ref="BQ27" xml:space="preserve"> INDEX([3]!鍵盤設計表[注音編碼], MATCH(TRUE, EXACT($BN27, [3]!鍵盤設計表[注音符號]), 0))</f>
        <v>#REF!</v>
      </c>
      <c r="BR27" s="185" t="e" cm="1">
        <f t="array" ref="BR27" xml:space="preserve"> INDEX([3]!鍵盤設計表[台語拼音], MATCH(TRUE, EXACT($BN27, [3]!鍵盤設計表[注音符號]), 0))</f>
        <v>#REF!</v>
      </c>
      <c r="BS27" s="186" t="e">
        <f t="shared" si="5"/>
        <v>#REF!</v>
      </c>
      <c r="BU27" s="187" t="e">
        <f t="shared" si="4"/>
        <v>#REF!</v>
      </c>
      <c r="BW27" s="165"/>
      <c r="BX27" s="188"/>
      <c r="BZ27" s="181" t="s">
        <v>103</v>
      </c>
      <c r="CA27" s="182" t="s">
        <v>152</v>
      </c>
      <c r="CB27" s="183" t="s">
        <v>134</v>
      </c>
      <c r="CC27" s="184" t="s">
        <v>50</v>
      </c>
      <c r="CD27" s="185" t="s">
        <v>206</v>
      </c>
      <c r="CE27" s="186">
        <v>1</v>
      </c>
      <c r="CG27" s="160" t="str">
        <f t="shared" ref="CG27" si="6" xml:space="preserve"> IFERROR( IF(CD27=0, "", IF(CB27=CC27, "", "    - xform/" &amp; CD27 &amp; "/" &amp; CC27 &amp; "/  # " &amp; BZ27 &amp; " [" &amp; CF27 &amp; CD27 &amp; "]")), "")</f>
        <v xml:space="preserve">    - xform/n/N/  # ㄣ [n]</v>
      </c>
      <c r="CI27" s="194" t="s">
        <v>256</v>
      </c>
      <c r="CK27" s="158"/>
      <c r="CL27" s="3"/>
      <c r="CM27" s="3"/>
      <c r="CN27" s="3"/>
      <c r="CO27" s="3"/>
      <c r="CP27" s="3"/>
      <c r="CR27" s="160" t="str">
        <f t="shared" si="2"/>
        <v/>
      </c>
    </row>
    <row r="28" spans="1:96" s="104" customFormat="1" ht="45" customHeight="1">
      <c r="B28" s="121" t="s">
        <v>114</v>
      </c>
      <c r="C28" s="122"/>
      <c r="D28" s="123">
        <f xml:space="preserve"> LEN(E28)</f>
        <v>57</v>
      </c>
      <c r="E28" s="124" t="str">
        <f xml:space="preserve"> _xlfn.CONCAT(D19:BH19)</f>
        <v>bpPmtTnlgkKwhJZCSjzcsiIuUaAOQoeExXyYFHVB@MNWRrfqv235780L*</v>
      </c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  <c r="AA28" s="125"/>
      <c r="AB28" s="125"/>
      <c r="AC28" s="125"/>
      <c r="AD28" s="125"/>
      <c r="AE28" s="125"/>
      <c r="AF28" s="125"/>
      <c r="AG28" s="125"/>
      <c r="AH28" s="125"/>
      <c r="AI28" s="125"/>
      <c r="AJ28" s="12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  <c r="BJ28" s="105"/>
      <c r="BK28" s="105"/>
      <c r="BM28" s="180">
        <f t="shared" si="0"/>
        <v>24</v>
      </c>
      <c r="BN28" s="181" t="s">
        <v>84</v>
      </c>
      <c r="BO28" s="182" t="e" cm="1">
        <f t="array" ref="BO28" xml:space="preserve"> INDEX([3]!鍵盤設計表[聲韻調], MATCH(TRUE, EXACT($BN28, [3]!鍵盤設計表[注音符號]), 0))</f>
        <v>#REF!</v>
      </c>
      <c r="BP28" s="183" t="e" cm="1">
        <f t="array" ref="BP28" xml:space="preserve"> INDEX([3]!鍵盤設計表[鍵盤按鍵], MATCH(TRUE, EXACT($BN28, [3]!鍵盤設計表[注音符號]), 0))</f>
        <v>#REF!</v>
      </c>
      <c r="BQ28" s="184" t="e" cm="1">
        <f t="array" ref="BQ28" xml:space="preserve"> INDEX([3]!鍵盤設計表[注音編碼], MATCH(TRUE, EXACT($BN28, [3]!鍵盤設計表[注音符號]), 0))</f>
        <v>#REF!</v>
      </c>
      <c r="BR28" s="185" t="e" cm="1">
        <f t="array" ref="BR28" xml:space="preserve"> INDEX([3]!鍵盤設計表[台語拼音], MATCH(TRUE, EXACT($BN28, [3]!鍵盤設計表[注音符號]), 0))</f>
        <v>#REF!</v>
      </c>
      <c r="BS28" s="186" t="e">
        <f t="shared" si="5"/>
        <v>#REF!</v>
      </c>
      <c r="BU28" s="187" t="e">
        <f t="shared" si="4"/>
        <v>#REF!</v>
      </c>
      <c r="BW28" s="165"/>
      <c r="BX28" s="188"/>
      <c r="BZ28" s="3"/>
      <c r="CA28" s="158"/>
      <c r="CB28" s="3"/>
      <c r="CC28" s="3"/>
      <c r="CD28" s="3"/>
      <c r="CE28" s="3"/>
      <c r="CG28" s="160"/>
      <c r="CI28" s="194" t="s">
        <v>257</v>
      </c>
      <c r="CK28" s="158"/>
      <c r="CL28" s="3"/>
      <c r="CM28" s="3"/>
      <c r="CN28" s="3"/>
      <c r="CO28" s="3"/>
      <c r="CP28" s="3"/>
      <c r="CR28" s="160" t="str">
        <f t="shared" si="2"/>
        <v/>
      </c>
    </row>
    <row r="29" spans="1:96" s="104" customFormat="1" ht="45" customHeight="1">
      <c r="B29" s="126" t="s">
        <v>115</v>
      </c>
      <c r="C29" s="127"/>
      <c r="D29" s="128">
        <f xml:space="preserve"> LEN(E29)</f>
        <v>57</v>
      </c>
      <c r="E29" s="129" t="str">
        <f xml:space="preserve"> _xlfn.CONCAT(D20:BH20)</f>
        <v>!1qa2wsxEedNcRrfvYyhnuUjJ8*iIk,&lt;9(lL;oMO0mp/Kbtgz43657.=-</v>
      </c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N29" s="105"/>
      <c r="AO29" s="105"/>
      <c r="AP29" s="105"/>
      <c r="AQ29" s="105"/>
      <c r="AR29" s="105"/>
      <c r="AS29" s="105"/>
      <c r="AT29" s="105"/>
      <c r="AU29" s="105"/>
      <c r="AV29" s="105"/>
      <c r="AW29" s="105"/>
      <c r="AX29" s="105"/>
      <c r="AY29" s="105"/>
      <c r="AZ29" s="105"/>
      <c r="BA29" s="105"/>
      <c r="BB29" s="105"/>
      <c r="BC29" s="105"/>
      <c r="BD29" s="105"/>
      <c r="BE29" s="105"/>
      <c r="BF29" s="105"/>
      <c r="BG29" s="105"/>
      <c r="BH29" s="105"/>
      <c r="BI29" s="105"/>
      <c r="BJ29" s="131"/>
      <c r="BK29" s="131"/>
      <c r="BM29" s="180">
        <f t="shared" si="0"/>
        <v>25</v>
      </c>
      <c r="BN29" s="181" t="s">
        <v>85</v>
      </c>
      <c r="BO29" s="182" t="e" cm="1">
        <f t="array" ref="BO29" xml:space="preserve"> INDEX([3]!鍵盤設計表[聲韻調], MATCH(TRUE, EXACT($BN29, [3]!鍵盤設計表[注音符號]), 0))</f>
        <v>#REF!</v>
      </c>
      <c r="BP29" s="183" t="e" cm="1">
        <f t="array" ref="BP29" xml:space="preserve"> INDEX([3]!鍵盤設計表[鍵盤按鍵], MATCH(TRUE, EXACT($BN29, [3]!鍵盤設計表[注音符號]), 0))</f>
        <v>#REF!</v>
      </c>
      <c r="BQ29" s="184" t="e" cm="1">
        <f t="array" ref="BQ29" xml:space="preserve"> INDEX([3]!鍵盤設計表[注音編碼], MATCH(TRUE, EXACT($BN29, [3]!鍵盤設計表[注音符號]), 0))</f>
        <v>#REF!</v>
      </c>
      <c r="BR29" s="185" t="e" cm="1">
        <f t="array" ref="BR29" xml:space="preserve"> INDEX([3]!鍵盤設計表[台語拼音], MATCH(TRUE, EXACT($BN29, [3]!鍵盤設計表[注音符號]), 0))</f>
        <v>#REF!</v>
      </c>
      <c r="BS29" s="186" t="e">
        <f t="shared" si="5"/>
        <v>#REF!</v>
      </c>
      <c r="BU29" s="187" t="e">
        <f t="shared" si="4"/>
        <v>#REF!</v>
      </c>
      <c r="BW29" s="165"/>
      <c r="BX29" s="188"/>
      <c r="BZ29" s="3"/>
      <c r="CA29" s="158"/>
      <c r="CB29" s="3"/>
      <c r="CC29" s="3"/>
      <c r="CD29" s="3"/>
      <c r="CE29" s="3"/>
      <c r="CG29" s="160"/>
      <c r="CI29" s="194" t="s">
        <v>258</v>
      </c>
      <c r="CK29" s="158"/>
      <c r="CL29" s="3"/>
      <c r="CM29" s="3"/>
      <c r="CN29" s="3"/>
      <c r="CO29" s="3"/>
      <c r="CP29" s="3"/>
      <c r="CR29" s="160" t="str">
        <f t="shared" si="2"/>
        <v/>
      </c>
    </row>
    <row r="30" spans="1:96" s="134" customFormat="1" ht="45" customHeight="1">
      <c r="A30" s="104"/>
      <c r="B30" s="204" t="str">
        <f xml:space="preserve"> "    - xlit|" &amp; E28 &amp; "|" &amp; E29 &amp; "|"</f>
        <v xml:space="preserve">    - xlit|bpPmtTnlgkKwhJZCSjzcsiIuUaAOQoeExXyYFHVB@MNWRrfqv235780L*|!1qa2wsxEedNcRrfvYyhnuUjJ8*iIk,&lt;9(lL;oMO0mp/Kbtgz43657.=-|</v>
      </c>
      <c r="C30" s="205"/>
      <c r="D30" s="205"/>
      <c r="E30" s="205"/>
      <c r="F30" s="205"/>
      <c r="G30" s="205"/>
      <c r="H30" s="205"/>
      <c r="I30" s="205"/>
      <c r="J30" s="205"/>
      <c r="K30" s="205"/>
      <c r="L30" s="205"/>
      <c r="M30" s="205"/>
      <c r="N30" s="205"/>
      <c r="O30" s="205"/>
      <c r="P30" s="205"/>
      <c r="Q30" s="205"/>
      <c r="R30" s="205"/>
      <c r="S30" s="205"/>
      <c r="T30" s="205"/>
      <c r="U30" s="205"/>
      <c r="V30" s="205"/>
      <c r="W30" s="205"/>
      <c r="X30" s="205"/>
      <c r="Y30" s="205"/>
      <c r="Z30" s="205"/>
      <c r="AA30" s="205"/>
      <c r="AB30" s="205"/>
      <c r="AC30" s="205"/>
      <c r="AD30" s="205"/>
      <c r="AE30" s="205"/>
      <c r="AF30" s="205"/>
      <c r="AG30" s="205"/>
      <c r="AH30" s="205"/>
      <c r="AI30" s="205"/>
      <c r="AJ30" s="205"/>
      <c r="AK30" s="105"/>
      <c r="AL30" s="105"/>
      <c r="AM30" s="104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31"/>
      <c r="BD30" s="131"/>
      <c r="BE30" s="131"/>
      <c r="BF30" s="131"/>
      <c r="BG30" s="131"/>
      <c r="BH30" s="131"/>
      <c r="BI30" s="105"/>
      <c r="BJ30" s="131"/>
      <c r="BK30" s="131"/>
      <c r="BM30" s="180">
        <f t="shared" si="0"/>
        <v>26</v>
      </c>
      <c r="BN30" s="181" t="s">
        <v>86</v>
      </c>
      <c r="BO30" s="182" t="e" cm="1">
        <f t="array" ref="BO30" xml:space="preserve"> INDEX([3]!鍵盤設計表[聲韻調], MATCH(TRUE, EXACT($BN30, [3]!鍵盤設計表[注音符號]), 0))</f>
        <v>#REF!</v>
      </c>
      <c r="BP30" s="183" t="e" cm="1">
        <f t="array" ref="BP30" xml:space="preserve"> INDEX([3]!鍵盤設計表[鍵盤按鍵], MATCH(TRUE, EXACT($BN30, [3]!鍵盤設計表[注音符號]), 0))</f>
        <v>#REF!</v>
      </c>
      <c r="BQ30" s="184" t="e" cm="1">
        <f t="array" ref="BQ30" xml:space="preserve"> INDEX([3]!鍵盤設計表[注音編碼], MATCH(TRUE, EXACT($BN30, [3]!鍵盤設計表[注音符號]), 0))</f>
        <v>#REF!</v>
      </c>
      <c r="BR30" s="185" t="e" cm="1">
        <f t="array" ref="BR30" xml:space="preserve"> INDEX([3]!鍵盤設計表[台語拼音], MATCH(TRUE, EXACT($BN30, [3]!鍵盤設計表[注音符號]), 0))</f>
        <v>#REF!</v>
      </c>
      <c r="BS30" s="186" t="e">
        <f t="shared" si="5"/>
        <v>#REF!</v>
      </c>
      <c r="BT30" s="104"/>
      <c r="BU30" s="187" t="e">
        <f t="shared" si="4"/>
        <v>#REF!</v>
      </c>
      <c r="BV30" s="104"/>
      <c r="BW30" s="165"/>
      <c r="BX30" s="188"/>
      <c r="BY30" s="104"/>
      <c r="BZ30" s="3"/>
      <c r="CA30" s="158"/>
      <c r="CB30" s="3"/>
      <c r="CC30" s="3"/>
      <c r="CD30" s="3"/>
      <c r="CE30" s="3"/>
      <c r="CF30" s="104"/>
      <c r="CG30" s="160"/>
      <c r="CH30" s="104"/>
      <c r="CI30" s="189" t="s">
        <v>259</v>
      </c>
      <c r="CJ30" s="104"/>
      <c r="CK30" s="158"/>
      <c r="CL30" s="3"/>
      <c r="CM30" s="3"/>
      <c r="CN30" s="3"/>
      <c r="CO30" s="3"/>
      <c r="CP30" s="3"/>
      <c r="CQ30" s="104"/>
      <c r="CR30" s="160" t="str">
        <f t="shared" si="2"/>
        <v/>
      </c>
    </row>
    <row r="31" spans="1:96" s="104" customFormat="1" ht="45" customHeight="1">
      <c r="B31" s="206"/>
      <c r="C31" s="207"/>
      <c r="D31" s="207"/>
      <c r="E31" s="207"/>
      <c r="F31" s="207"/>
      <c r="G31" s="207"/>
      <c r="H31" s="207"/>
      <c r="I31" s="207"/>
      <c r="J31" s="207"/>
      <c r="K31" s="207"/>
      <c r="L31" s="207"/>
      <c r="M31" s="207"/>
      <c r="N31" s="207"/>
      <c r="O31" s="207"/>
      <c r="P31" s="207"/>
      <c r="Q31" s="207"/>
      <c r="R31" s="207"/>
      <c r="S31" s="207"/>
      <c r="T31" s="207"/>
      <c r="U31" s="207"/>
      <c r="V31" s="207"/>
      <c r="W31" s="207"/>
      <c r="X31" s="207"/>
      <c r="Y31" s="207"/>
      <c r="Z31" s="207"/>
      <c r="AA31" s="207"/>
      <c r="AB31" s="207"/>
      <c r="AC31" s="207"/>
      <c r="AD31" s="207"/>
      <c r="AE31" s="207"/>
      <c r="AF31" s="207"/>
      <c r="AG31" s="207"/>
      <c r="AH31" s="207"/>
      <c r="AI31" s="207"/>
      <c r="AJ31" s="207"/>
      <c r="AK31" s="131"/>
      <c r="AL31" s="131"/>
      <c r="AN31" s="105"/>
      <c r="AO31" s="105"/>
      <c r="AP31" s="105"/>
      <c r="AQ31" s="105"/>
      <c r="AR31" s="105"/>
      <c r="AS31" s="105"/>
      <c r="AT31" s="131"/>
      <c r="AU31" s="131"/>
      <c r="AV31" s="131"/>
      <c r="AW31" s="131"/>
      <c r="AX31" s="131"/>
      <c r="AY31" s="131"/>
      <c r="AZ31" s="131"/>
      <c r="BA31" s="131"/>
      <c r="BB31" s="131"/>
      <c r="BC31" s="105"/>
      <c r="BD31" s="105"/>
      <c r="BE31" s="105"/>
      <c r="BF31" s="105"/>
      <c r="BG31" s="105"/>
      <c r="BH31" s="105"/>
      <c r="BI31" s="131"/>
      <c r="BJ31" s="105"/>
      <c r="BK31" s="105"/>
      <c r="BM31" s="180">
        <f t="shared" si="0"/>
        <v>27</v>
      </c>
      <c r="BN31" s="181" t="s">
        <v>87</v>
      </c>
      <c r="BO31" s="182" t="e" cm="1">
        <f t="array" ref="BO31" xml:space="preserve"> INDEX([3]!鍵盤設計表[聲韻調], MATCH(TRUE, EXACT($BN31, [3]!鍵盤設計表[注音符號]), 0))</f>
        <v>#REF!</v>
      </c>
      <c r="BP31" s="183" t="e" cm="1">
        <f t="array" ref="BP31" xml:space="preserve"> INDEX([3]!鍵盤設計表[鍵盤按鍵], MATCH(TRUE, EXACT($BN31, [3]!鍵盤設計表[注音符號]), 0))</f>
        <v>#REF!</v>
      </c>
      <c r="BQ31" s="184" t="e" cm="1">
        <f t="array" ref="BQ31" xml:space="preserve"> INDEX([3]!鍵盤設計表[注音編碼], MATCH(TRUE, EXACT($BN31, [3]!鍵盤設計表[注音符號]), 0))</f>
        <v>#REF!</v>
      </c>
      <c r="BR31" s="185" t="e" cm="1">
        <f t="array" ref="BR31" xml:space="preserve"> INDEX([3]!鍵盤設計表[台語拼音], MATCH(TRUE, EXACT($BN31, [3]!鍵盤設計表[注音符號]), 0))</f>
        <v>#REF!</v>
      </c>
      <c r="BS31" s="186" t="e">
        <f t="shared" si="5"/>
        <v>#REF!</v>
      </c>
      <c r="BU31" s="187" t="e">
        <f t="shared" si="4"/>
        <v>#REF!</v>
      </c>
      <c r="BW31" s="165"/>
      <c r="BX31" s="188"/>
      <c r="BY31" s="134"/>
      <c r="BZ31" s="3"/>
      <c r="CA31" s="158"/>
      <c r="CB31" s="3"/>
      <c r="CC31" s="3"/>
      <c r="CD31" s="3"/>
      <c r="CE31" s="3"/>
      <c r="CF31" s="134"/>
      <c r="CG31" s="160"/>
      <c r="CH31" s="134"/>
      <c r="CI31" s="189" t="s">
        <v>260</v>
      </c>
      <c r="CJ31" s="134"/>
      <c r="CK31" s="158"/>
      <c r="CL31" s="3"/>
      <c r="CM31" s="3"/>
      <c r="CN31" s="3"/>
      <c r="CO31" s="3"/>
      <c r="CP31" s="3"/>
      <c r="CQ31" s="134"/>
      <c r="CR31" s="160" t="str">
        <f t="shared" si="2"/>
        <v/>
      </c>
    </row>
    <row r="32" spans="1:96" s="104" customFormat="1" ht="45" customHeight="1">
      <c r="A32" s="134"/>
      <c r="B32" s="208">
        <v>1</v>
      </c>
      <c r="C32" s="208">
        <v>2</v>
      </c>
      <c r="D32" s="208">
        <v>3</v>
      </c>
      <c r="E32" s="208">
        <v>4</v>
      </c>
      <c r="F32" s="208">
        <v>5</v>
      </c>
      <c r="G32" s="208">
        <v>6</v>
      </c>
      <c r="H32" s="208">
        <v>7</v>
      </c>
      <c r="I32" s="208">
        <v>8</v>
      </c>
      <c r="J32" s="208">
        <v>9</v>
      </c>
      <c r="K32" s="208">
        <v>10</v>
      </c>
      <c r="L32" s="208">
        <v>11</v>
      </c>
      <c r="M32" s="208">
        <v>12</v>
      </c>
      <c r="N32" s="208">
        <v>13</v>
      </c>
      <c r="O32" s="208">
        <v>14</v>
      </c>
      <c r="P32" s="208">
        <v>15</v>
      </c>
      <c r="Q32" s="208">
        <v>16</v>
      </c>
      <c r="R32" s="208">
        <v>17</v>
      </c>
      <c r="S32" s="209">
        <v>18</v>
      </c>
      <c r="T32" s="208">
        <v>19</v>
      </c>
      <c r="U32" s="208">
        <v>20</v>
      </c>
      <c r="V32" s="208">
        <v>21</v>
      </c>
      <c r="W32" s="208">
        <v>22</v>
      </c>
      <c r="X32" s="208">
        <v>23</v>
      </c>
      <c r="Y32" s="208">
        <v>24</v>
      </c>
      <c r="Z32" s="208">
        <v>25</v>
      </c>
      <c r="AA32" s="208">
        <v>26</v>
      </c>
      <c r="AB32" s="208">
        <v>27</v>
      </c>
      <c r="AC32" s="208">
        <v>28</v>
      </c>
      <c r="AD32" s="208">
        <v>29</v>
      </c>
      <c r="AE32" s="208">
        <v>30</v>
      </c>
      <c r="AF32" s="208">
        <v>31</v>
      </c>
      <c r="AG32" s="208">
        <v>32</v>
      </c>
      <c r="AH32" s="139">
        <v>33</v>
      </c>
      <c r="AI32" s="139">
        <v>34</v>
      </c>
      <c r="AJ32" s="139">
        <v>35</v>
      </c>
      <c r="AK32" s="139">
        <v>36</v>
      </c>
      <c r="AL32" s="140">
        <v>37</v>
      </c>
      <c r="AM32" s="139">
        <v>38</v>
      </c>
      <c r="AN32" s="139">
        <v>39</v>
      </c>
      <c r="AO32" s="139">
        <v>40</v>
      </c>
      <c r="AP32" s="139">
        <v>41</v>
      </c>
      <c r="AQ32" s="139">
        <v>42</v>
      </c>
      <c r="AR32" s="139">
        <v>43</v>
      </c>
      <c r="AS32" s="139">
        <v>44</v>
      </c>
      <c r="AT32" s="139">
        <v>45</v>
      </c>
      <c r="AU32" s="139">
        <v>46</v>
      </c>
      <c r="AV32" s="139">
        <v>47</v>
      </c>
      <c r="AW32" s="139">
        <v>48</v>
      </c>
      <c r="AX32" s="139">
        <v>49</v>
      </c>
      <c r="AY32" s="139">
        <v>50</v>
      </c>
      <c r="AZ32" s="139">
        <v>51</v>
      </c>
      <c r="BA32" s="139">
        <v>52</v>
      </c>
      <c r="BB32" s="139">
        <v>53</v>
      </c>
      <c r="BC32" s="139">
        <v>54</v>
      </c>
      <c r="BD32" s="139">
        <v>55</v>
      </c>
      <c r="BE32" s="139">
        <v>56</v>
      </c>
      <c r="BF32" s="139">
        <v>57</v>
      </c>
      <c r="BG32" s="196"/>
      <c r="BI32" s="105"/>
      <c r="BJ32" s="105"/>
      <c r="BK32" s="105"/>
      <c r="BM32" s="180">
        <f t="shared" si="0"/>
        <v>28</v>
      </c>
      <c r="BN32" s="181" t="s">
        <v>88</v>
      </c>
      <c r="BO32" s="182" t="e" cm="1">
        <f t="array" ref="BO32" xml:space="preserve"> INDEX([3]!鍵盤設計表[聲韻調], MATCH(TRUE, EXACT($BN32, [3]!鍵盤設計表[注音符號]), 0))</f>
        <v>#REF!</v>
      </c>
      <c r="BP32" s="183" t="e" cm="1">
        <f t="array" ref="BP32" xml:space="preserve"> INDEX([3]!鍵盤設計表[鍵盤按鍵], MATCH(TRUE, EXACT($BN32, [3]!鍵盤設計表[注音符號]), 0))</f>
        <v>#REF!</v>
      </c>
      <c r="BQ32" s="184" t="e" cm="1">
        <f t="array" ref="BQ32" xml:space="preserve"> INDEX([3]!鍵盤設計表[注音編碼], MATCH(TRUE, EXACT($BN32, [3]!鍵盤設計表[注音符號]), 0))</f>
        <v>#REF!</v>
      </c>
      <c r="BR32" s="185" t="e" cm="1">
        <f t="array" ref="BR32" xml:space="preserve"> INDEX([3]!鍵盤設計表[台語拼音], MATCH(TRUE, EXACT($BN32, [3]!鍵盤設計表[注音符號]), 0))</f>
        <v>#REF!</v>
      </c>
      <c r="BS32" s="186" t="e">
        <f t="shared" si="5"/>
        <v>#REF!</v>
      </c>
      <c r="BU32" s="187" t="e">
        <f t="shared" si="4"/>
        <v>#REF!</v>
      </c>
      <c r="BV32" s="134"/>
      <c r="BW32" s="210"/>
      <c r="BX32" s="188"/>
      <c r="BZ32" s="3"/>
      <c r="CA32" s="158"/>
      <c r="CB32" s="3"/>
      <c r="CC32" s="3"/>
      <c r="CD32" s="3"/>
      <c r="CE32" s="3"/>
      <c r="CG32" s="160"/>
      <c r="CI32" s="189" t="s">
        <v>261</v>
      </c>
      <c r="CK32" s="158"/>
      <c r="CL32" s="3"/>
      <c r="CM32" s="3"/>
      <c r="CN32" s="3"/>
      <c r="CO32" s="3"/>
      <c r="CP32" s="3"/>
      <c r="CR32" s="160" t="str">
        <f t="shared" si="2"/>
        <v/>
      </c>
    </row>
    <row r="33" spans="1:96" s="104" customFormat="1" ht="45" customHeight="1">
      <c r="B33" s="211" t="str">
        <f t="shared" ref="B33:BF33" si="7" xml:space="preserve"> MID($E$28,B$32,1)</f>
        <v>b</v>
      </c>
      <c r="C33" s="211" t="str">
        <f t="shared" si="7"/>
        <v>p</v>
      </c>
      <c r="D33" s="211" t="str">
        <f t="shared" si="7"/>
        <v>P</v>
      </c>
      <c r="E33" s="211" t="str">
        <f t="shared" si="7"/>
        <v>m</v>
      </c>
      <c r="F33" s="211" t="str">
        <f t="shared" si="7"/>
        <v>t</v>
      </c>
      <c r="G33" s="211" t="str">
        <f t="shared" si="7"/>
        <v>T</v>
      </c>
      <c r="H33" s="211" t="str">
        <f t="shared" si="7"/>
        <v>n</v>
      </c>
      <c r="I33" s="211" t="str">
        <f t="shared" si="7"/>
        <v>l</v>
      </c>
      <c r="J33" s="211" t="str">
        <f t="shared" si="7"/>
        <v>g</v>
      </c>
      <c r="K33" s="211" t="str">
        <f t="shared" si="7"/>
        <v>k</v>
      </c>
      <c r="L33" s="211" t="str">
        <f t="shared" si="7"/>
        <v>K</v>
      </c>
      <c r="M33" s="211" t="str">
        <f t="shared" si="7"/>
        <v>w</v>
      </c>
      <c r="N33" s="211" t="str">
        <f t="shared" si="7"/>
        <v>h</v>
      </c>
      <c r="O33" s="211" t="str">
        <f t="shared" si="7"/>
        <v>J</v>
      </c>
      <c r="P33" s="211" t="str">
        <f t="shared" si="7"/>
        <v>Z</v>
      </c>
      <c r="Q33" s="211" t="str">
        <f t="shared" si="7"/>
        <v>C</v>
      </c>
      <c r="R33" s="211" t="str">
        <f t="shared" si="7"/>
        <v>S</v>
      </c>
      <c r="S33" s="211" t="str">
        <f t="shared" si="7"/>
        <v>j</v>
      </c>
      <c r="T33" s="211" t="str">
        <f t="shared" si="7"/>
        <v>z</v>
      </c>
      <c r="U33" s="211" t="str">
        <f t="shared" si="7"/>
        <v>c</v>
      </c>
      <c r="V33" s="211" t="str">
        <f t="shared" si="7"/>
        <v>s</v>
      </c>
      <c r="W33" s="211" t="str">
        <f t="shared" si="7"/>
        <v>i</v>
      </c>
      <c r="X33" s="211" t="str">
        <f t="shared" si="7"/>
        <v>I</v>
      </c>
      <c r="Y33" s="211" t="str">
        <f t="shared" si="7"/>
        <v>u</v>
      </c>
      <c r="Z33" s="211" t="str">
        <f t="shared" si="7"/>
        <v>U</v>
      </c>
      <c r="AA33" s="211" t="str">
        <f t="shared" si="7"/>
        <v>a</v>
      </c>
      <c r="AB33" s="211" t="str">
        <f t="shared" si="7"/>
        <v>A</v>
      </c>
      <c r="AC33" s="211" t="str">
        <f t="shared" si="7"/>
        <v>O</v>
      </c>
      <c r="AD33" s="211" t="str">
        <f t="shared" si="7"/>
        <v>Q</v>
      </c>
      <c r="AE33" s="211" t="str">
        <f t="shared" si="7"/>
        <v>o</v>
      </c>
      <c r="AF33" s="211" t="str">
        <f t="shared" si="7"/>
        <v>e</v>
      </c>
      <c r="AG33" s="211" t="str">
        <f t="shared" si="7"/>
        <v>E</v>
      </c>
      <c r="AH33" s="211" t="str">
        <f t="shared" si="7"/>
        <v>x</v>
      </c>
      <c r="AI33" s="211" t="str">
        <f t="shared" si="7"/>
        <v>X</v>
      </c>
      <c r="AJ33" s="211" t="str">
        <f t="shared" si="7"/>
        <v>y</v>
      </c>
      <c r="AK33" s="211" t="str">
        <f t="shared" si="7"/>
        <v>Y</v>
      </c>
      <c r="AL33" s="211" t="str">
        <f t="shared" si="7"/>
        <v>F</v>
      </c>
      <c r="AM33" s="211" t="str">
        <f t="shared" si="7"/>
        <v>H</v>
      </c>
      <c r="AN33" s="211" t="str">
        <f t="shared" si="7"/>
        <v>V</v>
      </c>
      <c r="AO33" s="211" t="str">
        <f t="shared" si="7"/>
        <v>B</v>
      </c>
      <c r="AP33" s="211" t="str">
        <f t="shared" si="7"/>
        <v>@</v>
      </c>
      <c r="AQ33" s="211" t="str">
        <f t="shared" si="7"/>
        <v>M</v>
      </c>
      <c r="AR33" s="211" t="str">
        <f t="shared" si="7"/>
        <v>N</v>
      </c>
      <c r="AS33" s="211" t="str">
        <f t="shared" si="7"/>
        <v>W</v>
      </c>
      <c r="AT33" s="211" t="str">
        <f t="shared" si="7"/>
        <v>R</v>
      </c>
      <c r="AU33" s="211" t="str">
        <f t="shared" si="7"/>
        <v>r</v>
      </c>
      <c r="AV33" s="211" t="str">
        <f t="shared" si="7"/>
        <v>f</v>
      </c>
      <c r="AW33" s="211" t="str">
        <f t="shared" si="7"/>
        <v>q</v>
      </c>
      <c r="AX33" s="211" t="str">
        <f t="shared" si="7"/>
        <v>v</v>
      </c>
      <c r="AY33" s="211" t="str">
        <f t="shared" si="7"/>
        <v>2</v>
      </c>
      <c r="AZ33" s="211" t="str">
        <f t="shared" si="7"/>
        <v>3</v>
      </c>
      <c r="BA33" s="211" t="str">
        <f t="shared" si="7"/>
        <v>5</v>
      </c>
      <c r="BB33" s="211" t="str">
        <f t="shared" si="7"/>
        <v>7</v>
      </c>
      <c r="BC33" s="211" t="str">
        <f t="shared" si="7"/>
        <v>8</v>
      </c>
      <c r="BD33" s="211" t="str">
        <f t="shared" si="7"/>
        <v>0</v>
      </c>
      <c r="BE33" s="211" t="str">
        <f t="shared" si="7"/>
        <v>L</v>
      </c>
      <c r="BF33" s="211" t="str">
        <f t="shared" si="7"/>
        <v>*</v>
      </c>
      <c r="BG33" s="196"/>
      <c r="BI33" s="105"/>
      <c r="BJ33" s="105"/>
      <c r="BK33" s="105"/>
      <c r="BM33" s="180">
        <f t="shared" si="0"/>
        <v>29</v>
      </c>
      <c r="BN33" s="181" t="s">
        <v>89</v>
      </c>
      <c r="BO33" s="182" t="e" cm="1">
        <f t="array" ref="BO33" xml:space="preserve"> INDEX([3]!鍵盤設計表[聲韻調], MATCH(TRUE, EXACT($BN33, [3]!鍵盤設計表[注音符號]), 0))</f>
        <v>#REF!</v>
      </c>
      <c r="BP33" s="183" t="e" cm="1">
        <f t="array" ref="BP33" xml:space="preserve"> INDEX([3]!鍵盤設計表[鍵盤按鍵], MATCH(TRUE, EXACT($BN33, [3]!鍵盤設計表[注音符號]), 0))</f>
        <v>#REF!</v>
      </c>
      <c r="BQ33" s="184" t="e" cm="1">
        <f t="array" ref="BQ33" xml:space="preserve"> INDEX([3]!鍵盤設計表[注音編碼], MATCH(TRUE, EXACT($BN33, [3]!鍵盤設計表[注音符號]), 0))</f>
        <v>#REF!</v>
      </c>
      <c r="BR33" s="185" t="e" cm="1">
        <f t="array" ref="BR33" xml:space="preserve"> INDEX([3]!鍵盤設計表[台語拼音], MATCH(TRUE, EXACT($BN33, [3]!鍵盤設計表[注音符號]), 0))</f>
        <v>#REF!</v>
      </c>
      <c r="BS33" s="186" t="e">
        <f t="shared" si="5"/>
        <v>#REF!</v>
      </c>
      <c r="BU33" s="187" t="e">
        <f t="shared" si="4"/>
        <v>#REF!</v>
      </c>
      <c r="BW33" s="165"/>
      <c r="BX33" s="188"/>
      <c r="BZ33" s="3"/>
      <c r="CA33" s="158"/>
      <c r="CB33" s="3"/>
      <c r="CC33" s="3"/>
      <c r="CD33" s="3"/>
      <c r="CE33" s="3"/>
      <c r="CG33" s="160"/>
      <c r="CI33" s="160"/>
      <c r="CK33" s="158"/>
      <c r="CL33" s="3"/>
      <c r="CM33" s="3"/>
      <c r="CN33" s="3"/>
      <c r="CO33" s="3"/>
      <c r="CP33" s="3"/>
      <c r="CR33" s="160" t="str">
        <f t="shared" si="2"/>
        <v/>
      </c>
    </row>
    <row r="34" spans="1:96" s="104" customFormat="1" ht="45" customHeight="1">
      <c r="B34" s="212" t="str">
        <f t="shared" ref="B34:BF34" si="8" xml:space="preserve"> MID($E$29,B$32,1)</f>
        <v>!</v>
      </c>
      <c r="C34" s="212" t="str">
        <f t="shared" si="8"/>
        <v>1</v>
      </c>
      <c r="D34" s="212" t="str">
        <f t="shared" si="8"/>
        <v>q</v>
      </c>
      <c r="E34" s="212" t="str">
        <f t="shared" si="8"/>
        <v>a</v>
      </c>
      <c r="F34" s="212" t="str">
        <f t="shared" si="8"/>
        <v>2</v>
      </c>
      <c r="G34" s="212" t="str">
        <f t="shared" si="8"/>
        <v>w</v>
      </c>
      <c r="H34" s="212" t="str">
        <f t="shared" si="8"/>
        <v>s</v>
      </c>
      <c r="I34" s="212" t="str">
        <f t="shared" si="8"/>
        <v>x</v>
      </c>
      <c r="J34" s="212" t="str">
        <f t="shared" si="8"/>
        <v>E</v>
      </c>
      <c r="K34" s="212" t="str">
        <f t="shared" si="8"/>
        <v>e</v>
      </c>
      <c r="L34" s="212" t="str">
        <f t="shared" si="8"/>
        <v>d</v>
      </c>
      <c r="M34" s="212" t="str">
        <f t="shared" si="8"/>
        <v>N</v>
      </c>
      <c r="N34" s="212" t="str">
        <f t="shared" si="8"/>
        <v>c</v>
      </c>
      <c r="O34" s="212" t="str">
        <f t="shared" si="8"/>
        <v>R</v>
      </c>
      <c r="P34" s="212" t="str">
        <f t="shared" si="8"/>
        <v>r</v>
      </c>
      <c r="Q34" s="212" t="str">
        <f t="shared" si="8"/>
        <v>f</v>
      </c>
      <c r="R34" s="212" t="str">
        <f t="shared" si="8"/>
        <v>v</v>
      </c>
      <c r="S34" s="212" t="str">
        <f t="shared" si="8"/>
        <v>Y</v>
      </c>
      <c r="T34" s="212" t="str">
        <f t="shared" si="8"/>
        <v>y</v>
      </c>
      <c r="U34" s="212" t="str">
        <f t="shared" si="8"/>
        <v>h</v>
      </c>
      <c r="V34" s="212" t="str">
        <f t="shared" si="8"/>
        <v>n</v>
      </c>
      <c r="W34" s="212" t="str">
        <f t="shared" si="8"/>
        <v>u</v>
      </c>
      <c r="X34" s="212" t="str">
        <f t="shared" si="8"/>
        <v>U</v>
      </c>
      <c r="Y34" s="212" t="str">
        <f t="shared" si="8"/>
        <v>j</v>
      </c>
      <c r="Z34" s="212" t="str">
        <f t="shared" si="8"/>
        <v>J</v>
      </c>
      <c r="AA34" s="212" t="str">
        <f t="shared" si="8"/>
        <v>8</v>
      </c>
      <c r="AB34" s="212" t="str">
        <f t="shared" si="8"/>
        <v>*</v>
      </c>
      <c r="AC34" s="212" t="str">
        <f t="shared" si="8"/>
        <v>i</v>
      </c>
      <c r="AD34" s="212" t="str">
        <f t="shared" si="8"/>
        <v>I</v>
      </c>
      <c r="AE34" s="212" t="str">
        <f t="shared" si="8"/>
        <v>k</v>
      </c>
      <c r="AF34" s="212" t="str">
        <f t="shared" si="8"/>
        <v>,</v>
      </c>
      <c r="AG34" s="212" t="str">
        <f t="shared" si="8"/>
        <v>&lt;</v>
      </c>
      <c r="AH34" s="212" t="str">
        <f t="shared" si="8"/>
        <v>9</v>
      </c>
      <c r="AI34" s="212" t="str">
        <f t="shared" si="8"/>
        <v>(</v>
      </c>
      <c r="AJ34" s="212" t="str">
        <f t="shared" si="8"/>
        <v>l</v>
      </c>
      <c r="AK34" s="212" t="str">
        <f t="shared" si="8"/>
        <v>L</v>
      </c>
      <c r="AL34" s="212" t="str">
        <f t="shared" si="8"/>
        <v>;</v>
      </c>
      <c r="AM34" s="212" t="str">
        <f t="shared" si="8"/>
        <v>o</v>
      </c>
      <c r="AN34" s="212" t="str">
        <f t="shared" si="8"/>
        <v>M</v>
      </c>
      <c r="AO34" s="212" t="str">
        <f t="shared" si="8"/>
        <v>O</v>
      </c>
      <c r="AP34" s="212" t="str">
        <f t="shared" si="8"/>
        <v>0</v>
      </c>
      <c r="AQ34" s="212" t="str">
        <f t="shared" si="8"/>
        <v>m</v>
      </c>
      <c r="AR34" s="212" t="str">
        <f t="shared" si="8"/>
        <v>p</v>
      </c>
      <c r="AS34" s="212" t="str">
        <f t="shared" si="8"/>
        <v>/</v>
      </c>
      <c r="AT34" s="212" t="str">
        <f t="shared" si="8"/>
        <v>K</v>
      </c>
      <c r="AU34" s="212" t="str">
        <f t="shared" si="8"/>
        <v>b</v>
      </c>
      <c r="AV34" s="212" t="str">
        <f t="shared" si="8"/>
        <v>t</v>
      </c>
      <c r="AW34" s="212" t="str">
        <f t="shared" si="8"/>
        <v>g</v>
      </c>
      <c r="AX34" s="212" t="str">
        <f t="shared" si="8"/>
        <v>z</v>
      </c>
      <c r="AY34" s="212" t="str">
        <f t="shared" si="8"/>
        <v>4</v>
      </c>
      <c r="AZ34" s="212" t="str">
        <f t="shared" si="8"/>
        <v>3</v>
      </c>
      <c r="BA34" s="212" t="str">
        <f t="shared" si="8"/>
        <v>6</v>
      </c>
      <c r="BB34" s="212" t="str">
        <f t="shared" si="8"/>
        <v>5</v>
      </c>
      <c r="BC34" s="212" t="str">
        <f t="shared" si="8"/>
        <v>7</v>
      </c>
      <c r="BD34" s="212" t="str">
        <f t="shared" si="8"/>
        <v>.</v>
      </c>
      <c r="BE34" s="212" t="str">
        <f t="shared" si="8"/>
        <v>=</v>
      </c>
      <c r="BF34" s="212" t="str">
        <f t="shared" si="8"/>
        <v>-</v>
      </c>
      <c r="BG34" s="196"/>
      <c r="BH34" s="134"/>
      <c r="BI34" s="105"/>
      <c r="BJ34" s="105"/>
      <c r="BK34" s="105"/>
      <c r="BM34" s="180">
        <f t="shared" si="0"/>
        <v>30</v>
      </c>
      <c r="BN34" s="181" t="s">
        <v>90</v>
      </c>
      <c r="BO34" s="182" t="e" cm="1">
        <f t="array" ref="BO34" xml:space="preserve"> INDEX([3]!鍵盤設計表[聲韻調], MATCH(TRUE, EXACT($BN34, [3]!鍵盤設計表[注音符號]), 0))</f>
        <v>#REF!</v>
      </c>
      <c r="BP34" s="183" t="e" cm="1">
        <f t="array" ref="BP34" xml:space="preserve"> INDEX([3]!鍵盤設計表[鍵盤按鍵], MATCH(TRUE, EXACT($BN34, [3]!鍵盤設計表[注音符號]), 0))</f>
        <v>#REF!</v>
      </c>
      <c r="BQ34" s="184" t="e" cm="1">
        <f t="array" ref="BQ34" xml:space="preserve"> INDEX([3]!鍵盤設計表[注音編碼], MATCH(TRUE, EXACT($BN34, [3]!鍵盤設計表[注音符號]), 0))</f>
        <v>#REF!</v>
      </c>
      <c r="BR34" s="185" t="e" cm="1">
        <f t="array" ref="BR34" xml:space="preserve"> INDEX([3]!鍵盤設計表[台語拼音], MATCH(TRUE, EXACT($BN34, [3]!鍵盤設計表[注音符號]), 0))</f>
        <v>#REF!</v>
      </c>
      <c r="BS34" s="186" t="e">
        <f t="shared" si="5"/>
        <v>#REF!</v>
      </c>
      <c r="BU34" s="187" t="e">
        <f t="shared" si="4"/>
        <v>#REF!</v>
      </c>
      <c r="BW34" s="165"/>
      <c r="BX34" s="188"/>
      <c r="BZ34" s="3"/>
      <c r="CA34" s="158"/>
      <c r="CB34" s="3"/>
      <c r="CC34" s="3"/>
      <c r="CD34" s="3"/>
      <c r="CE34" s="3"/>
      <c r="CG34" s="160"/>
      <c r="CI34" s="160"/>
      <c r="CK34" s="158"/>
      <c r="CL34" s="3"/>
      <c r="CM34" s="3"/>
      <c r="CN34" s="3"/>
      <c r="CO34" s="3"/>
      <c r="CP34" s="3"/>
      <c r="CR34" s="160" t="str">
        <f t="shared" si="2"/>
        <v/>
      </c>
    </row>
    <row r="35" spans="1:96" s="104" customFormat="1" ht="45" customHeight="1">
      <c r="B35" s="196"/>
      <c r="C35" s="196"/>
      <c r="D35" s="196"/>
      <c r="E35" s="196"/>
      <c r="F35" s="196"/>
      <c r="G35" s="196"/>
      <c r="H35" s="196"/>
      <c r="I35" s="196"/>
      <c r="J35" s="196"/>
      <c r="K35" s="196"/>
      <c r="L35" s="196"/>
      <c r="M35" s="196"/>
      <c r="N35" s="196"/>
      <c r="O35" s="196"/>
      <c r="P35" s="196"/>
      <c r="Q35" s="196"/>
      <c r="R35" s="196"/>
      <c r="S35" s="196"/>
      <c r="T35" s="197"/>
      <c r="U35" s="196"/>
      <c r="V35" s="196"/>
      <c r="W35" s="196"/>
      <c r="X35" s="196"/>
      <c r="Y35" s="196"/>
      <c r="Z35" s="196"/>
      <c r="AA35" s="196"/>
      <c r="AB35" s="196"/>
      <c r="AC35" s="196"/>
      <c r="AD35" s="196"/>
      <c r="AE35" s="196"/>
      <c r="AF35" s="196"/>
      <c r="AG35" s="196"/>
      <c r="AH35" s="196"/>
      <c r="AI35" s="105"/>
      <c r="AJ35" s="105"/>
      <c r="AK35" s="105"/>
      <c r="AL35" s="105"/>
      <c r="AN35" s="105"/>
      <c r="AO35" s="105"/>
      <c r="AP35" s="105"/>
      <c r="AQ35" s="105"/>
      <c r="AR35" s="105"/>
      <c r="AS35" s="105"/>
      <c r="AT35" s="105"/>
      <c r="AU35" s="105"/>
      <c r="AV35" s="105"/>
      <c r="AW35" s="105"/>
      <c r="AX35" s="105"/>
      <c r="AY35" s="105"/>
      <c r="AZ35" s="105"/>
      <c r="BA35" s="105"/>
      <c r="BB35" s="105"/>
      <c r="BC35" s="105"/>
      <c r="BD35" s="105"/>
      <c r="BE35" s="105"/>
      <c r="BF35" s="105"/>
      <c r="BG35" s="105"/>
      <c r="BH35" s="105"/>
      <c r="BI35" s="105"/>
      <c r="BJ35" s="105"/>
      <c r="BK35" s="105"/>
      <c r="BM35" s="180">
        <f t="shared" si="0"/>
        <v>31</v>
      </c>
      <c r="BN35" s="181" t="s">
        <v>91</v>
      </c>
      <c r="BO35" s="182" t="e" cm="1">
        <f t="array" ref="BO35" xml:space="preserve"> INDEX([3]!鍵盤設計表[聲韻調], MATCH(TRUE, EXACT($BN35, [3]!鍵盤設計表[注音符號]), 0))</f>
        <v>#REF!</v>
      </c>
      <c r="BP35" s="183" t="e" cm="1">
        <f t="array" ref="BP35" xml:space="preserve"> INDEX([3]!鍵盤設計表[鍵盤按鍵], MATCH(TRUE, EXACT($BN35, [3]!鍵盤設計表[注音符號]), 0))</f>
        <v>#REF!</v>
      </c>
      <c r="BQ35" s="184" t="e" cm="1">
        <f t="array" ref="BQ35" xml:space="preserve"> INDEX([3]!鍵盤設計表[注音編碼], MATCH(TRUE, EXACT($BN35, [3]!鍵盤設計表[注音符號]), 0))</f>
        <v>#REF!</v>
      </c>
      <c r="BR35" s="185" t="e" cm="1">
        <f t="array" ref="BR35" xml:space="preserve"> INDEX([3]!鍵盤設計表[台語拼音], MATCH(TRUE, EXACT($BN35, [3]!鍵盤設計表[注音符號]), 0))</f>
        <v>#REF!</v>
      </c>
      <c r="BS35" s="186" t="e">
        <f t="shared" si="5"/>
        <v>#REF!</v>
      </c>
      <c r="BU35" s="187" t="e">
        <f t="shared" si="4"/>
        <v>#REF!</v>
      </c>
      <c r="BW35" s="165"/>
      <c r="BX35" s="188"/>
      <c r="BZ35" s="3"/>
      <c r="CA35" s="158"/>
      <c r="CB35" s="3"/>
      <c r="CC35" s="3"/>
      <c r="CD35" s="3"/>
      <c r="CE35" s="3"/>
      <c r="CG35" s="160"/>
      <c r="CI35" s="160"/>
      <c r="CK35" s="158"/>
      <c r="CL35" s="3"/>
      <c r="CM35" s="3"/>
      <c r="CN35" s="3"/>
      <c r="CO35" s="3"/>
      <c r="CP35" s="3"/>
      <c r="CR35" s="160" t="str">
        <f t="shared" si="2"/>
        <v/>
      </c>
    </row>
    <row r="36" spans="1:96" s="104" customFormat="1" ht="45" customHeight="1">
      <c r="B36" s="213" t="s">
        <v>120</v>
      </c>
      <c r="C36" s="196"/>
      <c r="D36" s="196"/>
      <c r="E36" s="196"/>
      <c r="F36" s="196"/>
      <c r="G36" s="196"/>
      <c r="H36" s="196"/>
      <c r="I36" s="196"/>
      <c r="J36" s="196"/>
      <c r="K36" s="196"/>
      <c r="L36" s="196"/>
      <c r="M36" s="196"/>
      <c r="N36" s="196"/>
      <c r="O36" s="196"/>
      <c r="P36" s="196"/>
      <c r="Q36" s="196"/>
      <c r="R36" s="196"/>
      <c r="S36" s="196"/>
      <c r="T36" s="196"/>
      <c r="U36" s="196"/>
      <c r="V36" s="196"/>
      <c r="W36" s="196"/>
      <c r="X36" s="196"/>
      <c r="Y36" s="196"/>
      <c r="Z36" s="196"/>
      <c r="AA36" s="196"/>
      <c r="AB36" s="196"/>
      <c r="AC36" s="196"/>
      <c r="AD36" s="196"/>
      <c r="AE36" s="196"/>
      <c r="AF36" s="196"/>
      <c r="AG36" s="196"/>
      <c r="AH36" s="105"/>
      <c r="AI36" s="105"/>
      <c r="AJ36" s="105"/>
      <c r="AK36" s="105"/>
      <c r="AL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  <c r="BJ36" s="105"/>
      <c r="BK36" s="105"/>
      <c r="BM36" s="180">
        <f t="shared" si="0"/>
        <v>32</v>
      </c>
      <c r="BN36" s="181" t="s">
        <v>92</v>
      </c>
      <c r="BO36" s="182" t="e" cm="1">
        <f t="array" ref="BO36" xml:space="preserve"> INDEX([3]!鍵盤設計表[聲韻調], MATCH(TRUE, EXACT($BN36, [3]!鍵盤設計表[注音符號]), 0))</f>
        <v>#REF!</v>
      </c>
      <c r="BP36" s="183" t="e" cm="1">
        <f t="array" ref="BP36" xml:space="preserve"> INDEX([3]!鍵盤設計表[鍵盤按鍵], MATCH(TRUE, EXACT($BN36, [3]!鍵盤設計表[注音符號]), 0))</f>
        <v>#REF!</v>
      </c>
      <c r="BQ36" s="184" t="e" cm="1">
        <f t="array" ref="BQ36" xml:space="preserve"> INDEX([3]!鍵盤設計表[注音編碼], MATCH(TRUE, EXACT($BN36, [3]!鍵盤設計表[注音符號]), 0))</f>
        <v>#REF!</v>
      </c>
      <c r="BR36" s="185" t="e" cm="1">
        <f t="array" ref="BR36" xml:space="preserve"> INDEX([3]!鍵盤設計表[台語拼音], MATCH(TRUE, EXACT($BN36, [3]!鍵盤設計表[注音符號]), 0))</f>
        <v>#REF!</v>
      </c>
      <c r="BS36" s="186" t="e">
        <f t="shared" si="5"/>
        <v>#REF!</v>
      </c>
      <c r="BU36" s="187" t="e">
        <f t="shared" si="4"/>
        <v>#REF!</v>
      </c>
      <c r="BW36" s="165"/>
      <c r="BX36" s="188"/>
      <c r="BZ36" s="3"/>
      <c r="CA36" s="158"/>
      <c r="CB36" s="3"/>
      <c r="CC36" s="3"/>
      <c r="CD36" s="3"/>
      <c r="CE36" s="3"/>
      <c r="CG36" s="160"/>
      <c r="CI36" s="160"/>
      <c r="CK36" s="158"/>
      <c r="CL36" s="3"/>
      <c r="CM36" s="3"/>
      <c r="CN36" s="3"/>
      <c r="CO36" s="3"/>
      <c r="CP36" s="3"/>
      <c r="CR36" s="160" t="str">
        <f t="shared" si="2"/>
        <v/>
      </c>
    </row>
    <row r="37" spans="1:96" s="104" customFormat="1" ht="45" customHeight="1">
      <c r="B37" s="196" t="s">
        <v>121</v>
      </c>
      <c r="C37" s="196"/>
      <c r="D37" s="196"/>
      <c r="E37" s="196"/>
      <c r="F37" s="196"/>
      <c r="G37" s="196"/>
      <c r="H37" s="196"/>
      <c r="I37" s="196"/>
      <c r="J37" s="196"/>
      <c r="K37" s="196"/>
      <c r="L37" s="196"/>
      <c r="M37" s="196"/>
      <c r="N37" s="196"/>
      <c r="O37" s="196"/>
      <c r="P37" s="196"/>
      <c r="Q37" s="196"/>
      <c r="R37" s="196"/>
      <c r="S37" s="197"/>
      <c r="T37" s="196"/>
      <c r="U37" s="196"/>
      <c r="V37" s="196"/>
      <c r="W37" s="196"/>
      <c r="X37" s="196"/>
      <c r="Y37" s="196"/>
      <c r="Z37" s="196"/>
      <c r="AA37" s="196"/>
      <c r="AB37" s="196"/>
      <c r="AC37" s="196"/>
      <c r="AD37" s="196"/>
      <c r="AE37" s="196"/>
      <c r="AF37" s="196"/>
      <c r="AG37" s="196"/>
      <c r="AH37" s="105"/>
      <c r="AI37" s="105"/>
      <c r="AJ37" s="105"/>
      <c r="AK37" s="105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  <c r="BJ37" s="105"/>
      <c r="BK37" s="105"/>
      <c r="BM37" s="180">
        <f t="shared" si="0"/>
        <v>33</v>
      </c>
      <c r="BN37" s="181" t="s">
        <v>93</v>
      </c>
      <c r="BO37" s="182" t="e" cm="1">
        <f t="array" ref="BO37" xml:space="preserve"> INDEX([3]!鍵盤設計表[聲韻調], MATCH(TRUE, EXACT($BN37, [3]!鍵盤設計表[注音符號]), 0))</f>
        <v>#REF!</v>
      </c>
      <c r="BP37" s="183" t="e" cm="1">
        <f t="array" ref="BP37" xml:space="preserve"> INDEX([3]!鍵盤設計表[鍵盤按鍵], MATCH(TRUE, EXACT($BN37, [3]!鍵盤設計表[注音符號]), 0))</f>
        <v>#REF!</v>
      </c>
      <c r="BQ37" s="184" t="e" cm="1">
        <f t="array" ref="BQ37" xml:space="preserve"> INDEX([3]!鍵盤設計表[注音編碼], MATCH(TRUE, EXACT($BN37, [3]!鍵盤設計表[注音符號]), 0))</f>
        <v>#REF!</v>
      </c>
      <c r="BR37" s="185" t="e" cm="1">
        <f t="array" ref="BR37" xml:space="preserve"> INDEX([3]!鍵盤設計表[台語拼音], MATCH(TRUE, EXACT($BN37, [3]!鍵盤設計表[注音符號]), 0))</f>
        <v>#REF!</v>
      </c>
      <c r="BS37" s="186" t="e">
        <f t="shared" si="5"/>
        <v>#REF!</v>
      </c>
      <c r="BU37" s="187" t="e">
        <f t="shared" si="4"/>
        <v>#REF!</v>
      </c>
      <c r="BW37" s="165"/>
      <c r="BX37" s="188"/>
      <c r="BZ37" s="3"/>
      <c r="CA37" s="158"/>
      <c r="CB37" s="3"/>
      <c r="CC37" s="3"/>
      <c r="CD37" s="3"/>
      <c r="CE37" s="3"/>
      <c r="CG37" s="160"/>
      <c r="CI37" s="160"/>
      <c r="CK37" s="158"/>
      <c r="CL37" s="3"/>
      <c r="CM37" s="3"/>
      <c r="CN37" s="3"/>
      <c r="CO37" s="3"/>
      <c r="CP37" s="3"/>
      <c r="CR37" s="160" t="str">
        <f t="shared" si="2"/>
        <v/>
      </c>
    </row>
    <row r="38" spans="1:96" s="104" customFormat="1" ht="45" customHeight="1">
      <c r="B38" s="214" t="s">
        <v>115</v>
      </c>
      <c r="C38" s="215"/>
      <c r="D38" s="215">
        <f xml:space="preserve"> LEN(E38)</f>
        <v>57</v>
      </c>
      <c r="E38" s="216" t="str">
        <f xml:space="preserve"> _xlfn.CONCAT(D20:BH20)</f>
        <v>!1qa2wsxEedNcRrfvYyhnuUjJ8*iIk,&lt;9(lL;oMO0mp/Kbtgz43657.=-</v>
      </c>
      <c r="F38" s="216"/>
      <c r="G38" s="216"/>
      <c r="H38" s="216"/>
      <c r="I38" s="216"/>
      <c r="J38" s="216"/>
      <c r="K38" s="216"/>
      <c r="L38" s="216"/>
      <c r="M38" s="216"/>
      <c r="N38" s="216"/>
      <c r="O38" s="216"/>
      <c r="P38" s="216"/>
      <c r="Q38" s="216"/>
      <c r="R38" s="216"/>
      <c r="S38" s="216"/>
      <c r="T38" s="216"/>
      <c r="U38" s="216"/>
      <c r="V38" s="216"/>
      <c r="W38" s="216"/>
      <c r="X38" s="216"/>
      <c r="Y38" s="216"/>
      <c r="Z38" s="216"/>
      <c r="AA38" s="216"/>
      <c r="AB38" s="216"/>
      <c r="AC38" s="216"/>
      <c r="AD38" s="216"/>
      <c r="AE38" s="216"/>
      <c r="AF38" s="216"/>
      <c r="AG38" s="216"/>
      <c r="AH38" s="216"/>
      <c r="AI38" s="216"/>
      <c r="AJ38" s="216"/>
      <c r="AK38" s="105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  <c r="BJ38" s="105"/>
      <c r="BK38" s="105"/>
      <c r="BM38" s="180">
        <f t="shared" si="0"/>
        <v>34</v>
      </c>
      <c r="BN38" s="181" t="s">
        <v>94</v>
      </c>
      <c r="BO38" s="182" t="e" cm="1">
        <f t="array" ref="BO38" xml:space="preserve"> INDEX([3]!鍵盤設計表[聲韻調], MATCH(TRUE, EXACT($BN38, [3]!鍵盤設計表[注音符號]), 0))</f>
        <v>#REF!</v>
      </c>
      <c r="BP38" s="183" t="e" cm="1">
        <f t="array" ref="BP38" xml:space="preserve"> INDEX([3]!鍵盤設計表[鍵盤按鍵], MATCH(TRUE, EXACT($BN38, [3]!鍵盤設計表[注音符號]), 0))</f>
        <v>#REF!</v>
      </c>
      <c r="BQ38" s="184" t="e" cm="1">
        <f t="array" ref="BQ38" xml:space="preserve"> INDEX([3]!鍵盤設計表[注音編碼], MATCH(TRUE, EXACT($BN38, [3]!鍵盤設計表[注音符號]), 0))</f>
        <v>#REF!</v>
      </c>
      <c r="BR38" s="185" t="e" cm="1">
        <f t="array" ref="BR38" xml:space="preserve"> INDEX([3]!鍵盤設計表[台語拼音], MATCH(TRUE, EXACT($BN38, [3]!鍵盤設計表[注音符號]), 0))</f>
        <v>#REF!</v>
      </c>
      <c r="BS38" s="186" t="e">
        <f t="shared" si="5"/>
        <v>#REF!</v>
      </c>
      <c r="BU38" s="187" t="e">
        <f t="shared" si="4"/>
        <v>#REF!</v>
      </c>
      <c r="BW38" s="165"/>
      <c r="BX38" s="188"/>
      <c r="BZ38" s="3"/>
      <c r="CA38" s="158"/>
      <c r="CB38" s="3"/>
      <c r="CC38" s="3"/>
      <c r="CD38" s="3"/>
      <c r="CE38" s="3"/>
      <c r="CG38" s="160"/>
      <c r="CI38" s="160"/>
      <c r="CK38" s="158"/>
      <c r="CL38" s="3"/>
      <c r="CM38" s="3"/>
      <c r="CN38" s="3"/>
      <c r="CO38" s="3"/>
      <c r="CP38" s="3"/>
      <c r="CR38" s="160" t="str">
        <f t="shared" si="2"/>
        <v/>
      </c>
    </row>
    <row r="39" spans="1:96" ht="45" customHeight="1">
      <c r="A39" s="104"/>
      <c r="B39" s="217" t="s">
        <v>60</v>
      </c>
      <c r="C39" s="218"/>
      <c r="D39" s="218">
        <f>LEN(E39)</f>
        <v>57</v>
      </c>
      <c r="E39" s="219" t="str">
        <f xml:space="preserve"> _xlfn.CONCAT(D17:BH17)</f>
        <v>ㆠㄅㄆㄇㄉㄊㄋㄌㆣㄍㄎㄫㄏㆢㄐㄑㄒㆡㄗㄘㄙㄧㆪㄨㆫㄚㆩㆦㆧㄜㆤㆥㄞㆮㄠㆯㄤㆲㆰㆱㄢㆬㄣㆭㆨㆴㆵㆻㆷˋ˪ˊ˫˙入ㄥñ</v>
      </c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19"/>
      <c r="AF39" s="219"/>
      <c r="AG39" s="219"/>
      <c r="AH39" s="219"/>
      <c r="AI39" s="219"/>
      <c r="AJ39" s="219"/>
      <c r="AK39" s="105"/>
      <c r="AL39" s="105"/>
      <c r="AM39" s="105"/>
      <c r="AN39" s="105"/>
      <c r="AO39" s="105"/>
      <c r="AP39" s="105"/>
      <c r="AQ39" s="105"/>
      <c r="AR39" s="105"/>
      <c r="AS39" s="105"/>
      <c r="AT39" s="105"/>
      <c r="AU39" s="105"/>
      <c r="AV39" s="105"/>
      <c r="AW39" s="105"/>
      <c r="AX39" s="105"/>
      <c r="AY39" s="105"/>
      <c r="AZ39" s="105"/>
      <c r="BA39" s="105"/>
      <c r="BB39" s="105"/>
      <c r="BC39" s="105"/>
      <c r="BD39" s="105"/>
      <c r="BE39" s="105"/>
      <c r="BF39" s="105"/>
      <c r="BG39" s="105"/>
      <c r="BH39" s="105"/>
      <c r="BI39" s="105"/>
      <c r="BJ39" s="150"/>
      <c r="BK39" s="150"/>
      <c r="BM39" s="180">
        <f t="shared" si="0"/>
        <v>35</v>
      </c>
      <c r="BN39" s="181" t="s">
        <v>95</v>
      </c>
      <c r="BO39" s="182" t="e" cm="1">
        <f t="array" ref="BO39" xml:space="preserve"> INDEX([3]!鍵盤設計表[聲韻調], MATCH(TRUE, EXACT($BN39, [3]!鍵盤設計表[注音符號]), 0))</f>
        <v>#REF!</v>
      </c>
      <c r="BP39" s="183" t="e" cm="1">
        <f t="array" ref="BP39" xml:space="preserve"> INDEX([3]!鍵盤設計表[鍵盤按鍵], MATCH(TRUE, EXACT($BN39, [3]!鍵盤設計表[注音符號]), 0))</f>
        <v>#REF!</v>
      </c>
      <c r="BQ39" s="184" t="e" cm="1">
        <f t="array" ref="BQ39" xml:space="preserve"> INDEX([3]!鍵盤設計表[注音編碼], MATCH(TRUE, EXACT($BN39, [3]!鍵盤設計表[注音符號]), 0))</f>
        <v>#REF!</v>
      </c>
      <c r="BR39" s="185" t="e" cm="1">
        <f t="array" ref="BR39" xml:space="preserve"> INDEX([3]!鍵盤設計表[台語拼音], MATCH(TRUE, EXACT($BN39, [3]!鍵盤設計表[注音符號]), 0))</f>
        <v>#REF!</v>
      </c>
      <c r="BS39" s="186" t="e">
        <f t="shared" si="5"/>
        <v>#REF!</v>
      </c>
      <c r="BT39" s="104"/>
      <c r="BU39" s="187" t="e">
        <f t="shared" si="4"/>
        <v>#REF!</v>
      </c>
      <c r="BV39" s="104"/>
      <c r="BW39" s="165"/>
      <c r="BX39" s="188"/>
      <c r="BY39" s="104"/>
      <c r="CF39" s="104"/>
      <c r="CH39" s="104"/>
      <c r="CJ39" s="104"/>
      <c r="CQ39" s="104"/>
      <c r="CR39" s="160" t="str">
        <f t="shared" si="2"/>
        <v/>
      </c>
    </row>
    <row r="40" spans="1:96" ht="45" customHeight="1">
      <c r="A40" s="104"/>
      <c r="B40" s="204" t="str">
        <f xml:space="preserve"> "    - xlit|" &amp; E38 &amp; "|" &amp; E39 &amp; "|"</f>
        <v xml:space="preserve">    - xlit|!1qa2wsxEedNcRrfvYyhnuUjJ8*iIk,&lt;9(lL;oMO0mp/Kbtgz43657.=-|ㆠㄅㄆㄇㄉㄊㄋㄌㆣㄍㄎㄫㄏㆢㄐㄑㄒㆡㄗㄘㄙㄧㆪㄨㆫㄚㆩㆦㆧㄜㆤㆥㄞㆮㄠㆯㄤㆲㆰㆱㄢㆬㄣㆭㆨㆴㆵㆻㆷˋ˪ˊ˫˙入ㄥñ|</v>
      </c>
      <c r="C40" s="220"/>
      <c r="D40" s="220"/>
      <c r="E40" s="220"/>
      <c r="F40" s="220"/>
      <c r="G40" s="220"/>
      <c r="H40" s="220"/>
      <c r="I40" s="220"/>
      <c r="J40" s="220"/>
      <c r="K40" s="220"/>
      <c r="L40" s="220"/>
      <c r="M40" s="220"/>
      <c r="N40" s="220"/>
      <c r="O40" s="220"/>
      <c r="P40" s="220"/>
      <c r="Q40" s="220"/>
      <c r="R40" s="220"/>
      <c r="S40" s="220"/>
      <c r="T40" s="220"/>
      <c r="U40" s="220"/>
      <c r="V40" s="220"/>
      <c r="W40" s="220"/>
      <c r="X40" s="220"/>
      <c r="Y40" s="220"/>
      <c r="Z40" s="220"/>
      <c r="AA40" s="220"/>
      <c r="AB40" s="220"/>
      <c r="AC40" s="220"/>
      <c r="AD40" s="220"/>
      <c r="AE40" s="220"/>
      <c r="AF40" s="220"/>
      <c r="AG40" s="205"/>
      <c r="AH40" s="205"/>
      <c r="AI40" s="205"/>
      <c r="AJ40" s="205"/>
      <c r="AK40" s="105"/>
      <c r="AL40" s="105"/>
      <c r="AM40" s="105"/>
      <c r="AN40" s="105"/>
      <c r="AO40" s="105"/>
      <c r="AP40" s="105"/>
      <c r="AQ40" s="105"/>
      <c r="AR40" s="105"/>
      <c r="AS40" s="105"/>
      <c r="AT40" s="105"/>
      <c r="AU40" s="105"/>
      <c r="AV40" s="105"/>
      <c r="AW40" s="105"/>
      <c r="AX40" s="105"/>
      <c r="AY40" s="105"/>
      <c r="AZ40" s="105"/>
      <c r="BA40" s="105"/>
      <c r="BB40" s="105"/>
      <c r="BC40" s="105"/>
      <c r="BD40" s="105"/>
      <c r="BE40" s="105"/>
      <c r="BF40" s="105"/>
      <c r="BG40" s="105"/>
      <c r="BH40" s="105"/>
      <c r="BI40" s="150"/>
      <c r="BJ40" s="150"/>
      <c r="BK40" s="150"/>
      <c r="BM40" s="180">
        <f t="shared" si="0"/>
        <v>36</v>
      </c>
      <c r="BN40" s="181" t="s">
        <v>96</v>
      </c>
      <c r="BO40" s="182" t="e" cm="1">
        <f t="array" ref="BO40" xml:space="preserve"> INDEX([3]!鍵盤設計表[聲韻調], MATCH(TRUE, EXACT($BN40, [3]!鍵盤設計表[注音符號]), 0))</f>
        <v>#REF!</v>
      </c>
      <c r="BP40" s="183" t="e" cm="1">
        <f t="array" ref="BP40" xml:space="preserve"> INDEX([3]!鍵盤設計表[鍵盤按鍵], MATCH(TRUE, EXACT($BN40, [3]!鍵盤設計表[注音符號]), 0))</f>
        <v>#REF!</v>
      </c>
      <c r="BQ40" s="184" t="e" cm="1">
        <f t="array" ref="BQ40" xml:space="preserve"> INDEX([3]!鍵盤設計表[注音編碼], MATCH(TRUE, EXACT($BN40, [3]!鍵盤設計表[注音符號]), 0))</f>
        <v>#REF!</v>
      </c>
      <c r="BR40" s="185" t="e" cm="1">
        <f t="array" ref="BR40" xml:space="preserve"> INDEX([3]!鍵盤設計表[台語拼音], MATCH(TRUE, EXACT($BN40, [3]!鍵盤設計表[注音符號]), 0))</f>
        <v>#REF!</v>
      </c>
      <c r="BS40" s="186" t="e">
        <f t="shared" si="5"/>
        <v>#REF!</v>
      </c>
      <c r="BT40" s="104"/>
      <c r="BU40" s="187" t="e">
        <f t="shared" si="4"/>
        <v>#REF!</v>
      </c>
      <c r="BV40" s="104"/>
      <c r="BW40" s="165"/>
      <c r="BX40" s="188"/>
      <c r="CR40" s="160" t="str">
        <f t="shared" si="2"/>
        <v/>
      </c>
    </row>
    <row r="41" spans="1:96" ht="45" customHeight="1">
      <c r="B41" s="206"/>
      <c r="C41" s="207"/>
      <c r="D41" s="207"/>
      <c r="E41" s="207"/>
      <c r="F41" s="207"/>
      <c r="G41" s="207"/>
      <c r="H41" s="207"/>
      <c r="I41" s="207"/>
      <c r="J41" s="207"/>
      <c r="K41" s="207"/>
      <c r="L41" s="207"/>
      <c r="M41" s="207"/>
      <c r="N41" s="207"/>
      <c r="O41" s="207"/>
      <c r="P41" s="207"/>
      <c r="Q41" s="207"/>
      <c r="R41" s="207"/>
      <c r="S41" s="207"/>
      <c r="T41" s="207"/>
      <c r="U41" s="207"/>
      <c r="V41" s="207"/>
      <c r="W41" s="207"/>
      <c r="X41" s="207"/>
      <c r="Y41" s="207"/>
      <c r="Z41" s="207"/>
      <c r="AA41" s="207"/>
      <c r="AB41" s="207"/>
      <c r="AC41" s="207"/>
      <c r="AD41" s="207"/>
      <c r="AE41" s="207"/>
      <c r="AF41" s="207"/>
      <c r="AG41" s="207"/>
      <c r="AH41" s="207"/>
      <c r="AI41" s="207"/>
      <c r="AJ41" s="207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J41" s="150"/>
      <c r="BK41" s="150"/>
      <c r="BM41" s="180">
        <f t="shared" si="0"/>
        <v>37</v>
      </c>
      <c r="BN41" s="181" t="s">
        <v>97</v>
      </c>
      <c r="BO41" s="182" t="e" cm="1">
        <f t="array" ref="BO41" xml:space="preserve"> INDEX([3]!鍵盤設計表[聲韻調], MATCH(TRUE, EXACT($BN41, [3]!鍵盤設計表[注音符號]), 0))</f>
        <v>#REF!</v>
      </c>
      <c r="BP41" s="183" t="e" cm="1">
        <f t="array" ref="BP41" xml:space="preserve"> INDEX([3]!鍵盤設計表[鍵盤按鍵], MATCH(TRUE, EXACT($BN41, [3]!鍵盤設計表[注音符號]), 0))</f>
        <v>#REF!</v>
      </c>
      <c r="BQ41" s="184" t="e" cm="1">
        <f t="array" ref="BQ41" xml:space="preserve"> INDEX([3]!鍵盤設計表[注音編碼], MATCH(TRUE, EXACT($BN41, [3]!鍵盤設計表[注音符號]), 0))</f>
        <v>#REF!</v>
      </c>
      <c r="BR41" s="185" t="e" cm="1">
        <f t="array" ref="BR41" xml:space="preserve"> INDEX([3]!鍵盤設計表[台語拼音], MATCH(TRUE, EXACT($BN41, [3]!鍵盤設計表[注音符號]), 0))</f>
        <v>#REF!</v>
      </c>
      <c r="BS41" s="186" t="e">
        <f t="shared" si="5"/>
        <v>#REF!</v>
      </c>
      <c r="BU41" s="187" t="e">
        <f t="shared" si="4"/>
        <v>#REF!</v>
      </c>
      <c r="BX41" s="188"/>
      <c r="CR41" s="160" t="str">
        <f t="shared" si="2"/>
        <v/>
      </c>
    </row>
    <row r="42" spans="1:96" ht="45" customHeight="1">
      <c r="B42" s="208">
        <v>1</v>
      </c>
      <c r="C42" s="208">
        <v>2</v>
      </c>
      <c r="D42" s="208">
        <v>3</v>
      </c>
      <c r="E42" s="208">
        <v>4</v>
      </c>
      <c r="F42" s="208">
        <v>5</v>
      </c>
      <c r="G42" s="208">
        <v>6</v>
      </c>
      <c r="H42" s="208">
        <v>7</v>
      </c>
      <c r="I42" s="208">
        <v>8</v>
      </c>
      <c r="J42" s="208">
        <v>9</v>
      </c>
      <c r="K42" s="208">
        <v>10</v>
      </c>
      <c r="L42" s="208">
        <v>11</v>
      </c>
      <c r="M42" s="208">
        <v>12</v>
      </c>
      <c r="N42" s="208">
        <v>13</v>
      </c>
      <c r="O42" s="208">
        <v>14</v>
      </c>
      <c r="P42" s="208">
        <v>15</v>
      </c>
      <c r="Q42" s="208">
        <v>16</v>
      </c>
      <c r="R42" s="208">
        <v>17</v>
      </c>
      <c r="S42" s="209">
        <v>18</v>
      </c>
      <c r="T42" s="208">
        <v>19</v>
      </c>
      <c r="U42" s="208">
        <v>20</v>
      </c>
      <c r="V42" s="208">
        <v>21</v>
      </c>
      <c r="W42" s="208">
        <v>22</v>
      </c>
      <c r="X42" s="208">
        <v>23</v>
      </c>
      <c r="Y42" s="208">
        <v>24</v>
      </c>
      <c r="Z42" s="208">
        <v>25</v>
      </c>
      <c r="AA42" s="208">
        <v>26</v>
      </c>
      <c r="AB42" s="208">
        <v>27</v>
      </c>
      <c r="AC42" s="208">
        <v>28</v>
      </c>
      <c r="AD42" s="208">
        <v>29</v>
      </c>
      <c r="AE42" s="208">
        <v>30</v>
      </c>
      <c r="AF42" s="208">
        <v>31</v>
      </c>
      <c r="AG42" s="208">
        <v>32</v>
      </c>
      <c r="AH42" s="139">
        <v>33</v>
      </c>
      <c r="AI42" s="139">
        <v>34</v>
      </c>
      <c r="AJ42" s="139">
        <v>35</v>
      </c>
      <c r="AK42" s="139">
        <v>36</v>
      </c>
      <c r="AL42" s="140">
        <v>37</v>
      </c>
      <c r="AM42" s="139">
        <v>38</v>
      </c>
      <c r="AN42" s="139">
        <v>39</v>
      </c>
      <c r="AO42" s="139">
        <v>40</v>
      </c>
      <c r="AP42" s="139">
        <v>41</v>
      </c>
      <c r="AQ42" s="139">
        <v>42</v>
      </c>
      <c r="AR42" s="139">
        <v>43</v>
      </c>
      <c r="AS42" s="139">
        <v>44</v>
      </c>
      <c r="AT42" s="139">
        <v>45</v>
      </c>
      <c r="AU42" s="139">
        <v>46</v>
      </c>
      <c r="AV42" s="139">
        <v>47</v>
      </c>
      <c r="AW42" s="139">
        <v>48</v>
      </c>
      <c r="AX42" s="139">
        <v>49</v>
      </c>
      <c r="AY42" s="139">
        <v>50</v>
      </c>
      <c r="AZ42" s="139">
        <v>51</v>
      </c>
      <c r="BA42" s="139">
        <v>52</v>
      </c>
      <c r="BB42" s="139">
        <v>53</v>
      </c>
      <c r="BC42" s="139">
        <v>54</v>
      </c>
      <c r="BD42" s="139">
        <v>55</v>
      </c>
      <c r="BE42" s="139">
        <v>56</v>
      </c>
      <c r="BF42" s="139">
        <v>57</v>
      </c>
      <c r="BG42" s="196"/>
      <c r="BH42" s="104"/>
      <c r="BJ42" s="150"/>
      <c r="BK42" s="150"/>
      <c r="BM42" s="180">
        <f t="shared" si="0"/>
        <v>38</v>
      </c>
      <c r="BN42" s="181" t="s">
        <v>98</v>
      </c>
      <c r="BO42" s="182" t="e" cm="1">
        <f t="array" ref="BO42" xml:space="preserve"> INDEX([3]!鍵盤設計表[聲韻調], MATCH(TRUE, EXACT($BN42, [3]!鍵盤設計表[注音符號]), 0))</f>
        <v>#REF!</v>
      </c>
      <c r="BP42" s="183" t="e" cm="1">
        <f t="array" ref="BP42" xml:space="preserve"> INDEX([3]!鍵盤設計表[鍵盤按鍵], MATCH(TRUE, EXACT($BN42, [3]!鍵盤設計表[注音符號]), 0))</f>
        <v>#REF!</v>
      </c>
      <c r="BQ42" s="184" t="e" cm="1">
        <f t="array" ref="BQ42" xml:space="preserve"> INDEX([3]!鍵盤設計表[注音編碼], MATCH(TRUE, EXACT($BN42, [3]!鍵盤設計表[注音符號]), 0))</f>
        <v>#REF!</v>
      </c>
      <c r="BR42" s="185" t="e" cm="1">
        <f t="array" ref="BR42" xml:space="preserve"> INDEX([3]!鍵盤設計表[台語拼音], MATCH(TRUE, EXACT($BN42, [3]!鍵盤設計表[注音符號]), 0))</f>
        <v>#REF!</v>
      </c>
      <c r="BS42" s="186" t="e">
        <f t="shared" si="5"/>
        <v>#REF!</v>
      </c>
      <c r="BU42" s="187" t="e">
        <f t="shared" si="4"/>
        <v>#REF!</v>
      </c>
      <c r="BX42" s="188"/>
      <c r="CR42" s="160" t="str">
        <f t="shared" si="2"/>
        <v/>
      </c>
    </row>
    <row r="43" spans="1:96" ht="45" customHeight="1">
      <c r="B43" s="212" t="str">
        <f t="shared" ref="B43:BF43" si="9" xml:space="preserve"> MID($E$38,B$42,1)</f>
        <v>!</v>
      </c>
      <c r="C43" s="212" t="str">
        <f t="shared" si="9"/>
        <v>1</v>
      </c>
      <c r="D43" s="212" t="str">
        <f t="shared" si="9"/>
        <v>q</v>
      </c>
      <c r="E43" s="212" t="str">
        <f t="shared" si="9"/>
        <v>a</v>
      </c>
      <c r="F43" s="212" t="str">
        <f t="shared" si="9"/>
        <v>2</v>
      </c>
      <c r="G43" s="212" t="str">
        <f t="shared" si="9"/>
        <v>w</v>
      </c>
      <c r="H43" s="212" t="str">
        <f t="shared" si="9"/>
        <v>s</v>
      </c>
      <c r="I43" s="212" t="str">
        <f t="shared" si="9"/>
        <v>x</v>
      </c>
      <c r="J43" s="212" t="str">
        <f t="shared" si="9"/>
        <v>E</v>
      </c>
      <c r="K43" s="212" t="str">
        <f t="shared" si="9"/>
        <v>e</v>
      </c>
      <c r="L43" s="212" t="str">
        <f t="shared" si="9"/>
        <v>d</v>
      </c>
      <c r="M43" s="212" t="str">
        <f t="shared" si="9"/>
        <v>N</v>
      </c>
      <c r="N43" s="212" t="str">
        <f t="shared" si="9"/>
        <v>c</v>
      </c>
      <c r="O43" s="212" t="str">
        <f t="shared" si="9"/>
        <v>R</v>
      </c>
      <c r="P43" s="212" t="str">
        <f t="shared" si="9"/>
        <v>r</v>
      </c>
      <c r="Q43" s="212" t="str">
        <f t="shared" si="9"/>
        <v>f</v>
      </c>
      <c r="R43" s="212" t="str">
        <f t="shared" si="9"/>
        <v>v</v>
      </c>
      <c r="S43" s="212" t="str">
        <f t="shared" si="9"/>
        <v>Y</v>
      </c>
      <c r="T43" s="212" t="str">
        <f t="shared" si="9"/>
        <v>y</v>
      </c>
      <c r="U43" s="212" t="str">
        <f t="shared" si="9"/>
        <v>h</v>
      </c>
      <c r="V43" s="212" t="str">
        <f t="shared" si="9"/>
        <v>n</v>
      </c>
      <c r="W43" s="212" t="str">
        <f t="shared" si="9"/>
        <v>u</v>
      </c>
      <c r="X43" s="212" t="str">
        <f t="shared" si="9"/>
        <v>U</v>
      </c>
      <c r="Y43" s="212" t="str">
        <f t="shared" si="9"/>
        <v>j</v>
      </c>
      <c r="Z43" s="212" t="str">
        <f t="shared" si="9"/>
        <v>J</v>
      </c>
      <c r="AA43" s="212" t="str">
        <f t="shared" si="9"/>
        <v>8</v>
      </c>
      <c r="AB43" s="212" t="str">
        <f t="shared" si="9"/>
        <v>*</v>
      </c>
      <c r="AC43" s="212" t="str">
        <f t="shared" si="9"/>
        <v>i</v>
      </c>
      <c r="AD43" s="212" t="str">
        <f t="shared" si="9"/>
        <v>I</v>
      </c>
      <c r="AE43" s="212" t="str">
        <f t="shared" si="9"/>
        <v>k</v>
      </c>
      <c r="AF43" s="212" t="str">
        <f t="shared" si="9"/>
        <v>,</v>
      </c>
      <c r="AG43" s="212" t="str">
        <f t="shared" si="9"/>
        <v>&lt;</v>
      </c>
      <c r="AH43" s="212" t="str">
        <f t="shared" si="9"/>
        <v>9</v>
      </c>
      <c r="AI43" s="212" t="str">
        <f t="shared" si="9"/>
        <v>(</v>
      </c>
      <c r="AJ43" s="212" t="str">
        <f t="shared" si="9"/>
        <v>l</v>
      </c>
      <c r="AK43" s="212" t="str">
        <f t="shared" si="9"/>
        <v>L</v>
      </c>
      <c r="AL43" s="212" t="str">
        <f t="shared" si="9"/>
        <v>;</v>
      </c>
      <c r="AM43" s="212" t="str">
        <f t="shared" si="9"/>
        <v>o</v>
      </c>
      <c r="AN43" s="212" t="str">
        <f t="shared" si="9"/>
        <v>M</v>
      </c>
      <c r="AO43" s="212" t="str">
        <f t="shared" si="9"/>
        <v>O</v>
      </c>
      <c r="AP43" s="212" t="str">
        <f t="shared" si="9"/>
        <v>0</v>
      </c>
      <c r="AQ43" s="212" t="str">
        <f t="shared" si="9"/>
        <v>m</v>
      </c>
      <c r="AR43" s="212" t="str">
        <f t="shared" si="9"/>
        <v>p</v>
      </c>
      <c r="AS43" s="212" t="str">
        <f t="shared" si="9"/>
        <v>/</v>
      </c>
      <c r="AT43" s="212" t="str">
        <f t="shared" si="9"/>
        <v>K</v>
      </c>
      <c r="AU43" s="212" t="str">
        <f t="shared" si="9"/>
        <v>b</v>
      </c>
      <c r="AV43" s="212" t="str">
        <f t="shared" si="9"/>
        <v>t</v>
      </c>
      <c r="AW43" s="212" t="str">
        <f t="shared" si="9"/>
        <v>g</v>
      </c>
      <c r="AX43" s="212" t="str">
        <f t="shared" si="9"/>
        <v>z</v>
      </c>
      <c r="AY43" s="212" t="str">
        <f t="shared" si="9"/>
        <v>4</v>
      </c>
      <c r="AZ43" s="212" t="str">
        <f t="shared" si="9"/>
        <v>3</v>
      </c>
      <c r="BA43" s="212" t="str">
        <f t="shared" si="9"/>
        <v>6</v>
      </c>
      <c r="BB43" s="212" t="str">
        <f t="shared" si="9"/>
        <v>5</v>
      </c>
      <c r="BC43" s="212" t="str">
        <f t="shared" si="9"/>
        <v>7</v>
      </c>
      <c r="BD43" s="212" t="str">
        <f t="shared" si="9"/>
        <v>.</v>
      </c>
      <c r="BE43" s="212" t="str">
        <f t="shared" si="9"/>
        <v>=</v>
      </c>
      <c r="BF43" s="212" t="str">
        <f t="shared" si="9"/>
        <v>-</v>
      </c>
      <c r="BG43" s="196"/>
      <c r="BJ43" s="150"/>
      <c r="BK43" s="150"/>
      <c r="BM43" s="180">
        <f t="shared" si="0"/>
        <v>39</v>
      </c>
      <c r="BN43" s="181" t="s">
        <v>99</v>
      </c>
      <c r="BO43" s="182" t="e" cm="1">
        <f t="array" ref="BO43" xml:space="preserve"> INDEX([3]!鍵盤設計表[聲韻調], MATCH(TRUE, EXACT($BN43, [3]!鍵盤設計表[注音符號]), 0))</f>
        <v>#REF!</v>
      </c>
      <c r="BP43" s="183" t="e" cm="1">
        <f t="array" ref="BP43" xml:space="preserve"> INDEX([3]!鍵盤設計表[鍵盤按鍵], MATCH(TRUE, EXACT($BN43, [3]!鍵盤設計表[注音符號]), 0))</f>
        <v>#REF!</v>
      </c>
      <c r="BQ43" s="184" t="e" cm="1">
        <f t="array" ref="BQ43" xml:space="preserve"> INDEX([3]!鍵盤設計表[注音編碼], MATCH(TRUE, EXACT($BN43, [3]!鍵盤設計表[注音符號]), 0))</f>
        <v>#REF!</v>
      </c>
      <c r="BR43" s="185" t="e" cm="1">
        <f t="array" ref="BR43" xml:space="preserve"> INDEX([3]!鍵盤設計表[台語拼音], MATCH(TRUE, EXACT($BN43, [3]!鍵盤設計表[注音符號]), 0))</f>
        <v>#REF!</v>
      </c>
      <c r="BS43" s="186" t="e">
        <f t="shared" si="5"/>
        <v>#REF!</v>
      </c>
      <c r="BU43" s="187" t="e">
        <f t="shared" si="4"/>
        <v>#REF!</v>
      </c>
      <c r="BX43" s="188"/>
      <c r="CR43" s="160" t="str">
        <f t="shared" si="2"/>
        <v/>
      </c>
    </row>
    <row r="44" spans="1:96" ht="45" customHeight="1">
      <c r="B44" s="221" t="str">
        <f t="shared" ref="B44:BF44" si="10" xml:space="preserve"> MID($E$39,B$42,1)</f>
        <v>ㆠ</v>
      </c>
      <c r="C44" s="221" t="str">
        <f t="shared" si="10"/>
        <v>ㄅ</v>
      </c>
      <c r="D44" s="221" t="str">
        <f t="shared" si="10"/>
        <v>ㄆ</v>
      </c>
      <c r="E44" s="221" t="str">
        <f t="shared" si="10"/>
        <v>ㄇ</v>
      </c>
      <c r="F44" s="221" t="str">
        <f t="shared" si="10"/>
        <v>ㄉ</v>
      </c>
      <c r="G44" s="221" t="str">
        <f t="shared" si="10"/>
        <v>ㄊ</v>
      </c>
      <c r="H44" s="221" t="str">
        <f t="shared" si="10"/>
        <v>ㄋ</v>
      </c>
      <c r="I44" s="221" t="str">
        <f t="shared" si="10"/>
        <v>ㄌ</v>
      </c>
      <c r="J44" s="221" t="str">
        <f t="shared" si="10"/>
        <v>ㆣ</v>
      </c>
      <c r="K44" s="221" t="str">
        <f t="shared" si="10"/>
        <v>ㄍ</v>
      </c>
      <c r="L44" s="221" t="str">
        <f t="shared" si="10"/>
        <v>ㄎ</v>
      </c>
      <c r="M44" s="221" t="str">
        <f t="shared" si="10"/>
        <v>ㄫ</v>
      </c>
      <c r="N44" s="221" t="str">
        <f t="shared" si="10"/>
        <v>ㄏ</v>
      </c>
      <c r="O44" s="221" t="str">
        <f t="shared" si="10"/>
        <v>ㆢ</v>
      </c>
      <c r="P44" s="221" t="str">
        <f t="shared" si="10"/>
        <v>ㄐ</v>
      </c>
      <c r="Q44" s="221" t="str">
        <f t="shared" si="10"/>
        <v>ㄑ</v>
      </c>
      <c r="R44" s="221" t="str">
        <f t="shared" si="10"/>
        <v>ㄒ</v>
      </c>
      <c r="S44" s="221" t="str">
        <f t="shared" si="10"/>
        <v>ㆡ</v>
      </c>
      <c r="T44" s="221" t="str">
        <f t="shared" si="10"/>
        <v>ㄗ</v>
      </c>
      <c r="U44" s="221" t="str">
        <f t="shared" si="10"/>
        <v>ㄘ</v>
      </c>
      <c r="V44" s="221" t="str">
        <f t="shared" si="10"/>
        <v>ㄙ</v>
      </c>
      <c r="W44" s="221" t="str">
        <f t="shared" si="10"/>
        <v>ㄧ</v>
      </c>
      <c r="X44" s="221" t="str">
        <f t="shared" si="10"/>
        <v>ㆪ</v>
      </c>
      <c r="Y44" s="221" t="str">
        <f t="shared" si="10"/>
        <v>ㄨ</v>
      </c>
      <c r="Z44" s="221" t="str">
        <f t="shared" si="10"/>
        <v>ㆫ</v>
      </c>
      <c r="AA44" s="221" t="str">
        <f t="shared" si="10"/>
        <v>ㄚ</v>
      </c>
      <c r="AB44" s="221" t="str">
        <f t="shared" si="10"/>
        <v>ㆩ</v>
      </c>
      <c r="AC44" s="221" t="str">
        <f t="shared" si="10"/>
        <v>ㆦ</v>
      </c>
      <c r="AD44" s="221" t="str">
        <f t="shared" si="10"/>
        <v>ㆧ</v>
      </c>
      <c r="AE44" s="221" t="str">
        <f t="shared" si="10"/>
        <v>ㄜ</v>
      </c>
      <c r="AF44" s="221" t="str">
        <f t="shared" si="10"/>
        <v>ㆤ</v>
      </c>
      <c r="AG44" s="221" t="str">
        <f t="shared" si="10"/>
        <v>ㆥ</v>
      </c>
      <c r="AH44" s="221" t="str">
        <f t="shared" si="10"/>
        <v>ㄞ</v>
      </c>
      <c r="AI44" s="221" t="str">
        <f t="shared" si="10"/>
        <v>ㆮ</v>
      </c>
      <c r="AJ44" s="221" t="str">
        <f t="shared" si="10"/>
        <v>ㄠ</v>
      </c>
      <c r="AK44" s="221" t="str">
        <f t="shared" si="10"/>
        <v>ㆯ</v>
      </c>
      <c r="AL44" s="221" t="str">
        <f t="shared" si="10"/>
        <v>ㄤ</v>
      </c>
      <c r="AM44" s="221" t="str">
        <f t="shared" si="10"/>
        <v>ㆲ</v>
      </c>
      <c r="AN44" s="221" t="str">
        <f t="shared" si="10"/>
        <v>ㆰ</v>
      </c>
      <c r="AO44" s="221" t="str">
        <f t="shared" si="10"/>
        <v>ㆱ</v>
      </c>
      <c r="AP44" s="221" t="str">
        <f t="shared" si="10"/>
        <v>ㄢ</v>
      </c>
      <c r="AQ44" s="221" t="str">
        <f t="shared" si="10"/>
        <v>ㆬ</v>
      </c>
      <c r="AR44" s="221" t="str">
        <f t="shared" si="10"/>
        <v>ㄣ</v>
      </c>
      <c r="AS44" s="221" t="str">
        <f t="shared" si="10"/>
        <v>ㆭ</v>
      </c>
      <c r="AT44" s="221" t="str">
        <f t="shared" si="10"/>
        <v>ㆨ</v>
      </c>
      <c r="AU44" s="221" t="str">
        <f t="shared" si="10"/>
        <v>ㆴ</v>
      </c>
      <c r="AV44" s="221" t="str">
        <f t="shared" si="10"/>
        <v>ㆵ</v>
      </c>
      <c r="AW44" s="221" t="str">
        <f t="shared" si="10"/>
        <v>ㆻ</v>
      </c>
      <c r="AX44" s="221" t="str">
        <f t="shared" si="10"/>
        <v>ㆷ</v>
      </c>
      <c r="AY44" s="221" t="str">
        <f t="shared" si="10"/>
        <v>ˋ</v>
      </c>
      <c r="AZ44" s="221" t="str">
        <f t="shared" si="10"/>
        <v>˪</v>
      </c>
      <c r="BA44" s="221" t="str">
        <f t="shared" si="10"/>
        <v>ˊ</v>
      </c>
      <c r="BB44" s="221" t="str">
        <f t="shared" si="10"/>
        <v>˫</v>
      </c>
      <c r="BC44" s="221" t="str">
        <f t="shared" si="10"/>
        <v>˙</v>
      </c>
      <c r="BD44" s="221" t="str">
        <f t="shared" si="10"/>
        <v>入</v>
      </c>
      <c r="BE44" s="221" t="str">
        <f t="shared" si="10"/>
        <v>ㄥ</v>
      </c>
      <c r="BF44" s="221" t="str">
        <f t="shared" si="10"/>
        <v>ñ</v>
      </c>
      <c r="BG44" s="196"/>
      <c r="BJ44" s="150"/>
      <c r="BK44" s="150"/>
      <c r="BM44" s="180">
        <f t="shared" si="0"/>
        <v>40</v>
      </c>
      <c r="BN44" s="181" t="s">
        <v>100</v>
      </c>
      <c r="BO44" s="182" t="e" cm="1">
        <f t="array" ref="BO44" xml:space="preserve"> INDEX([3]!鍵盤設計表[聲韻調], MATCH(TRUE, EXACT($BN44, [3]!鍵盤設計表[注音符號]), 0))</f>
        <v>#REF!</v>
      </c>
      <c r="BP44" s="183" t="e" cm="1">
        <f t="array" ref="BP44" xml:space="preserve"> INDEX([3]!鍵盤設計表[鍵盤按鍵], MATCH(TRUE, EXACT($BN44, [3]!鍵盤設計表[注音符號]), 0))</f>
        <v>#REF!</v>
      </c>
      <c r="BQ44" s="184" t="e" cm="1">
        <f t="array" ref="BQ44" xml:space="preserve"> INDEX([3]!鍵盤設計表[注音編碼], MATCH(TRUE, EXACT($BN44, [3]!鍵盤設計表[注音符號]), 0))</f>
        <v>#REF!</v>
      </c>
      <c r="BR44" s="185" t="e" cm="1">
        <f t="array" ref="BR44" xml:space="preserve"> INDEX([3]!鍵盤設計表[台語拼音], MATCH(TRUE, EXACT($BN44, [3]!鍵盤設計表[注音符號]), 0))</f>
        <v>#REF!</v>
      </c>
      <c r="BS44" s="186" t="e">
        <f t="shared" si="5"/>
        <v>#REF!</v>
      </c>
      <c r="BU44" s="187" t="e">
        <f t="shared" si="4"/>
        <v>#REF!</v>
      </c>
      <c r="BX44" s="188"/>
      <c r="CR44" s="160" t="str">
        <f t="shared" si="2"/>
        <v/>
      </c>
    </row>
    <row r="45" spans="1:96" ht="45" customHeight="1">
      <c r="B45" s="196"/>
      <c r="C45" s="196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6"/>
      <c r="O45" s="196"/>
      <c r="P45" s="196"/>
      <c r="Q45" s="196"/>
      <c r="R45" s="196"/>
      <c r="S45" s="197"/>
      <c r="T45" s="196"/>
      <c r="U45" s="196"/>
      <c r="V45" s="196"/>
      <c r="W45" s="196"/>
      <c r="X45" s="196"/>
      <c r="Y45" s="196"/>
      <c r="Z45" s="196"/>
      <c r="AA45" s="196"/>
      <c r="AB45" s="196"/>
      <c r="AC45" s="196"/>
      <c r="AD45" s="196"/>
      <c r="AE45" s="196"/>
      <c r="AF45" s="196"/>
      <c r="AG45" s="196"/>
      <c r="AH45" s="105"/>
      <c r="AI45" s="105"/>
      <c r="AJ45" s="105"/>
      <c r="AK45" s="105"/>
      <c r="AL45" s="105"/>
      <c r="AM45" s="105"/>
      <c r="AN45" s="105"/>
      <c r="AO45" s="105"/>
      <c r="AP45" s="105"/>
      <c r="AQ45" s="105"/>
      <c r="AR45" s="105"/>
      <c r="AS45" s="105"/>
      <c r="AT45" s="105"/>
      <c r="AU45" s="105"/>
      <c r="AV45" s="105"/>
      <c r="AW45" s="105"/>
      <c r="AX45" s="105"/>
      <c r="AY45" s="105"/>
      <c r="AZ45" s="105"/>
      <c r="BA45" s="105"/>
      <c r="BB45" s="105"/>
      <c r="BC45" s="105"/>
      <c r="BD45" s="105"/>
      <c r="BE45" s="105"/>
      <c r="BF45" s="105"/>
      <c r="BG45" s="105"/>
      <c r="BH45" s="105"/>
      <c r="BJ45" s="150"/>
      <c r="BK45" s="150"/>
      <c r="BM45" s="180">
        <f t="shared" si="0"/>
        <v>41</v>
      </c>
      <c r="BN45" s="181" t="s">
        <v>101</v>
      </c>
      <c r="BO45" s="182" t="e" cm="1">
        <f t="array" ref="BO45" xml:space="preserve"> INDEX([3]!鍵盤設計表[聲韻調], MATCH(TRUE, EXACT($BN45, [3]!鍵盤設計表[注音符號]), 0))</f>
        <v>#REF!</v>
      </c>
      <c r="BP45" s="183" t="e" cm="1">
        <f t="array" ref="BP45" xml:space="preserve"> INDEX([3]!鍵盤設計表[鍵盤按鍵], MATCH(TRUE, EXACT($BN45, [3]!鍵盤設計表[注音符號]), 0))</f>
        <v>#REF!</v>
      </c>
      <c r="BQ45" s="184" t="e" cm="1">
        <f t="array" ref="BQ45" xml:space="preserve"> INDEX([3]!鍵盤設計表[注音編碼], MATCH(TRUE, EXACT($BN45, [3]!鍵盤設計表[注音符號]), 0))</f>
        <v>#REF!</v>
      </c>
      <c r="BR45" s="185" t="e" cm="1">
        <f t="array" ref="BR45" xml:space="preserve"> INDEX([3]!鍵盤設計表[台語拼音], MATCH(TRUE, EXACT($BN45, [3]!鍵盤設計表[注音符號]), 0))</f>
        <v>#REF!</v>
      </c>
      <c r="BS45" s="186" t="e">
        <f t="shared" si="5"/>
        <v>#REF!</v>
      </c>
      <c r="BU45" s="187" t="e">
        <f t="shared" si="4"/>
        <v>#REF!</v>
      </c>
      <c r="BX45" s="188"/>
      <c r="CR45" s="160" t="str">
        <f t="shared" si="2"/>
        <v/>
      </c>
    </row>
    <row r="46" spans="1:96" ht="45" customHeight="1">
      <c r="B46" s="213" t="s">
        <v>122</v>
      </c>
      <c r="C46" s="196"/>
      <c r="D46" s="196"/>
      <c r="E46" s="196"/>
      <c r="F46" s="196"/>
      <c r="G46" s="196"/>
      <c r="H46" s="196"/>
      <c r="I46" s="196"/>
      <c r="J46" s="196"/>
      <c r="K46" s="196"/>
      <c r="L46" s="196"/>
      <c r="M46" s="196"/>
      <c r="N46" s="196"/>
      <c r="O46" s="196"/>
      <c r="P46" s="196"/>
      <c r="Q46" s="196"/>
      <c r="R46" s="196"/>
      <c r="S46" s="196"/>
      <c r="T46" s="196"/>
      <c r="U46" s="196"/>
      <c r="V46" s="196"/>
      <c r="W46" s="196"/>
      <c r="X46" s="196"/>
      <c r="Y46" s="196"/>
      <c r="Z46" s="196"/>
      <c r="AA46" s="196"/>
      <c r="AB46" s="196"/>
      <c r="AC46" s="196"/>
      <c r="AD46" s="196"/>
      <c r="AE46" s="196"/>
      <c r="AF46" s="196"/>
      <c r="AG46" s="196"/>
      <c r="AH46" s="105"/>
      <c r="AI46" s="105"/>
      <c r="AJ46" s="105"/>
      <c r="AK46" s="150"/>
      <c r="AL46" s="150"/>
      <c r="AM46" s="105"/>
      <c r="AN46" s="150"/>
      <c r="AO46" s="150"/>
      <c r="AP46" s="150"/>
      <c r="AQ46" s="150"/>
      <c r="AR46" s="150"/>
      <c r="AS46" s="150"/>
      <c r="AT46" s="150"/>
      <c r="AU46" s="150"/>
      <c r="AV46" s="150"/>
      <c r="AW46" s="150"/>
      <c r="AX46" s="150"/>
      <c r="AY46" s="150"/>
      <c r="AZ46" s="150"/>
      <c r="BA46" s="150"/>
      <c r="BB46" s="150"/>
      <c r="BC46" s="150"/>
      <c r="BD46" s="150"/>
      <c r="BE46" s="150"/>
      <c r="BF46" s="150"/>
      <c r="BG46" s="105"/>
      <c r="BH46" s="105"/>
      <c r="BI46" s="150"/>
      <c r="BJ46" s="150"/>
      <c r="BK46" s="150"/>
      <c r="BM46" s="180">
        <f t="shared" si="0"/>
        <v>42</v>
      </c>
      <c r="BN46" s="181" t="s">
        <v>102</v>
      </c>
      <c r="BO46" s="182" t="e" cm="1">
        <f t="array" ref="BO46" xml:space="preserve"> INDEX([3]!鍵盤設計表[聲韻調], MATCH(TRUE, EXACT($BN46, [3]!鍵盤設計表[注音符號]), 0))</f>
        <v>#REF!</v>
      </c>
      <c r="BP46" s="183" t="e" cm="1">
        <f t="array" ref="BP46" xml:space="preserve"> INDEX([3]!鍵盤設計表[鍵盤按鍵], MATCH(TRUE, EXACT($BN46, [3]!鍵盤設計表[注音符號]), 0))</f>
        <v>#REF!</v>
      </c>
      <c r="BQ46" s="184" t="e" cm="1">
        <f t="array" ref="BQ46" xml:space="preserve"> INDEX([3]!鍵盤設計表[注音編碼], MATCH(TRUE, EXACT($BN46, [3]!鍵盤設計表[注音符號]), 0))</f>
        <v>#REF!</v>
      </c>
      <c r="BR46" s="185" t="e" cm="1">
        <f t="array" ref="BR46" xml:space="preserve"> INDEX([3]!鍵盤設計表[台語拼音], MATCH(TRUE, EXACT($BN46, [3]!鍵盤設計表[注音符號]), 0))</f>
        <v>#REF!</v>
      </c>
      <c r="BS46" s="186" t="e">
        <f t="shared" si="5"/>
        <v>#REF!</v>
      </c>
      <c r="BU46" s="187" t="e">
        <f t="shared" si="4"/>
        <v>#REF!</v>
      </c>
      <c r="CR46" s="160" t="str">
        <f t="shared" si="2"/>
        <v/>
      </c>
    </row>
    <row r="47" spans="1:96" ht="45" customHeight="1">
      <c r="B47" s="196" t="s">
        <v>123</v>
      </c>
      <c r="C47" s="196"/>
      <c r="D47" s="196"/>
      <c r="E47" s="196"/>
      <c r="F47" s="196"/>
      <c r="G47" s="196"/>
      <c r="H47" s="196"/>
      <c r="I47" s="196"/>
      <c r="J47" s="196"/>
      <c r="K47" s="196"/>
      <c r="L47" s="196"/>
      <c r="M47" s="196"/>
      <c r="N47" s="196"/>
      <c r="O47" s="196"/>
      <c r="P47" s="196"/>
      <c r="Q47" s="196"/>
      <c r="R47" s="196"/>
      <c r="S47" s="197"/>
      <c r="T47" s="196"/>
      <c r="U47" s="196"/>
      <c r="V47" s="196"/>
      <c r="W47" s="196"/>
      <c r="X47" s="196"/>
      <c r="Y47" s="196"/>
      <c r="Z47" s="196"/>
      <c r="AA47" s="196"/>
      <c r="AB47" s="196"/>
      <c r="AC47" s="196"/>
      <c r="AD47" s="196"/>
      <c r="AE47" s="196"/>
      <c r="AF47" s="196"/>
      <c r="AG47" s="196"/>
      <c r="AH47" s="105"/>
      <c r="AI47" s="105"/>
      <c r="AJ47" s="105"/>
      <c r="AK47" s="150"/>
      <c r="AL47" s="150"/>
      <c r="AM47" s="150"/>
      <c r="AN47" s="150"/>
      <c r="AO47" s="150"/>
      <c r="AP47" s="150"/>
      <c r="AQ47" s="150"/>
      <c r="AR47" s="150"/>
      <c r="AS47" s="150"/>
      <c r="AT47" s="150"/>
      <c r="AU47" s="150"/>
      <c r="AV47" s="150"/>
      <c r="AW47" s="150"/>
      <c r="AX47" s="150"/>
      <c r="AY47" s="150"/>
      <c r="AZ47" s="150"/>
      <c r="BA47" s="150"/>
      <c r="BB47" s="150"/>
      <c r="BC47" s="150"/>
      <c r="BD47" s="150"/>
      <c r="BE47" s="150"/>
      <c r="BF47" s="150"/>
      <c r="BG47" s="150"/>
      <c r="BH47" s="150"/>
      <c r="BI47" s="150"/>
      <c r="BJ47" s="150"/>
      <c r="BK47" s="150"/>
      <c r="BM47" s="180">
        <f t="shared" si="0"/>
        <v>43</v>
      </c>
      <c r="BN47" s="181" t="s">
        <v>103</v>
      </c>
      <c r="BO47" s="182" t="e" cm="1">
        <f t="array" ref="BO47" xml:space="preserve"> INDEX([3]!鍵盤設計表[聲韻調], MATCH(TRUE, EXACT($BN47, [3]!鍵盤設計表[注音符號]), 0))</f>
        <v>#REF!</v>
      </c>
      <c r="BP47" s="183" t="e" cm="1">
        <f t="array" ref="BP47" xml:space="preserve"> INDEX([3]!鍵盤設計表[鍵盤按鍵], MATCH(TRUE, EXACT($BN47, [3]!鍵盤設計表[注音符號]), 0))</f>
        <v>#REF!</v>
      </c>
      <c r="BQ47" s="184" t="e" cm="1">
        <f t="array" ref="BQ47" xml:space="preserve"> INDEX([3]!鍵盤設計表[注音編碼], MATCH(TRUE, EXACT($BN47, [3]!鍵盤設計表[注音符號]), 0))</f>
        <v>#REF!</v>
      </c>
      <c r="BR47" s="185" t="e" cm="1">
        <f t="array" ref="BR47" xml:space="preserve"> INDEX([3]!鍵盤設計表[台語拼音], MATCH(TRUE, EXACT($BN47, [3]!鍵盤設計表[注音符號]), 0))</f>
        <v>#REF!</v>
      </c>
      <c r="BS47" s="186" t="e">
        <f t="shared" si="5"/>
        <v>#REF!</v>
      </c>
      <c r="BU47" s="187" t="e">
        <f t="shared" si="4"/>
        <v>#REF!</v>
      </c>
      <c r="CR47" s="160" t="str">
        <f t="shared" si="2"/>
        <v/>
      </c>
    </row>
    <row r="48" spans="1:96" ht="45" customHeight="1">
      <c r="B48" s="214" t="s">
        <v>124</v>
      </c>
      <c r="C48" s="215"/>
      <c r="D48" s="215">
        <f xml:space="preserve"> LEN(E48)</f>
        <v>53</v>
      </c>
      <c r="E48" s="216" t="str">
        <f xml:space="preserve"> _xlfn.CONCAT(E19:BE19)</f>
        <v>pPmtTnlgkKwhJZCSjzcsiIuUaAOQoeExXyYFHVB@MNWRrfqv23578</v>
      </c>
      <c r="F48" s="216"/>
      <c r="G48" s="216"/>
      <c r="H48" s="216"/>
      <c r="I48" s="216"/>
      <c r="J48" s="216"/>
      <c r="K48" s="216"/>
      <c r="L48" s="216"/>
      <c r="M48" s="216"/>
      <c r="N48" s="216"/>
      <c r="O48" s="216"/>
      <c r="P48" s="216"/>
      <c r="Q48" s="216"/>
      <c r="R48" s="216"/>
      <c r="S48" s="216"/>
      <c r="T48" s="216"/>
      <c r="U48" s="216"/>
      <c r="V48" s="216"/>
      <c r="W48" s="216"/>
      <c r="X48" s="216"/>
      <c r="Y48" s="216"/>
      <c r="Z48" s="216"/>
      <c r="AA48" s="216"/>
      <c r="AB48" s="216"/>
      <c r="AC48" s="216"/>
      <c r="AD48" s="216"/>
      <c r="AE48" s="216"/>
      <c r="AF48" s="216"/>
      <c r="AG48" s="216"/>
      <c r="AH48" s="216"/>
      <c r="AI48" s="216"/>
      <c r="AJ48" s="216"/>
      <c r="AK48" s="150"/>
      <c r="AL48" s="150"/>
      <c r="AM48" s="150"/>
      <c r="AN48" s="150"/>
      <c r="AO48" s="150"/>
      <c r="AP48" s="150"/>
      <c r="AQ48" s="150"/>
      <c r="AR48" s="150"/>
      <c r="AS48" s="150"/>
      <c r="AT48" s="150"/>
      <c r="AU48" s="150"/>
      <c r="AV48" s="150"/>
      <c r="AW48" s="150"/>
      <c r="AX48" s="150"/>
      <c r="AY48" s="150"/>
      <c r="AZ48" s="150"/>
      <c r="BA48" s="150"/>
      <c r="BB48" s="150"/>
      <c r="BI48" s="150"/>
      <c r="BJ48" s="150"/>
      <c r="BK48" s="150"/>
      <c r="BM48" s="180">
        <f t="shared" si="0"/>
        <v>44</v>
      </c>
      <c r="BN48" s="181" t="s">
        <v>104</v>
      </c>
      <c r="BO48" s="182" t="e" cm="1">
        <f t="array" ref="BO48" xml:space="preserve"> INDEX([3]!鍵盤設計表[聲韻調], MATCH(TRUE, EXACT($BN48, [3]!鍵盤設計表[注音符號]), 0))</f>
        <v>#REF!</v>
      </c>
      <c r="BP48" s="183" t="e" cm="1">
        <f t="array" ref="BP48" xml:space="preserve"> INDEX([3]!鍵盤設計表[鍵盤按鍵], MATCH(TRUE, EXACT($BN48, [3]!鍵盤設計表[注音符號]), 0))</f>
        <v>#REF!</v>
      </c>
      <c r="BQ48" s="184" t="e" cm="1">
        <f t="array" ref="BQ48" xml:space="preserve"> INDEX([3]!鍵盤設計表[注音編碼], MATCH(TRUE, EXACT($BN48, [3]!鍵盤設計表[注音符號]), 0))</f>
        <v>#REF!</v>
      </c>
      <c r="BR48" s="185" t="e" cm="1">
        <f t="array" ref="BR48" xml:space="preserve"> INDEX([3]!鍵盤設計表[台語拼音], MATCH(TRUE, EXACT($BN48, [3]!鍵盤設計表[注音符號]), 0))</f>
        <v>#REF!</v>
      </c>
      <c r="BS48" s="186" t="e">
        <f t="shared" si="5"/>
        <v>#REF!</v>
      </c>
      <c r="BU48" s="187" t="e">
        <f t="shared" si="4"/>
        <v>#REF!</v>
      </c>
      <c r="CR48" s="160" t="str">
        <f t="shared" si="2"/>
        <v/>
      </c>
    </row>
    <row r="49" spans="2:96" ht="45" customHeight="1">
      <c r="B49" s="219" t="s">
        <v>60</v>
      </c>
      <c r="C49" s="218"/>
      <c r="D49" s="218">
        <f>LEN(E49)</f>
        <v>53</v>
      </c>
      <c r="E49" s="219" t="str">
        <f xml:space="preserve"> _xlfn.CONCAT(E17:BE17)</f>
        <v>ㄅㄆㄇㄉㄊㄋㄌㆣㄍㄎㄫㄏㆢㄐㄑㄒㆡㄗㄘㄙㄧㆪㄨㆫㄚㆩㆦㆧㄜㆤㆥㄞㆮㄠㆯㄤㆲㆰㆱㄢㆬㄣㆭㆨㆴㆵㆻㆷˋ˪ˊ˫˙</v>
      </c>
      <c r="F49" s="219"/>
      <c r="G49" s="219"/>
      <c r="H49" s="219"/>
      <c r="I49" s="219"/>
      <c r="J49" s="219"/>
      <c r="K49" s="219"/>
      <c r="L49" s="219"/>
      <c r="M49" s="219"/>
      <c r="N49" s="219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19"/>
      <c r="Z49" s="219"/>
      <c r="AA49" s="219"/>
      <c r="AB49" s="219"/>
      <c r="AC49" s="219"/>
      <c r="AD49" s="219"/>
      <c r="AE49" s="219"/>
      <c r="AF49" s="219"/>
      <c r="AG49" s="219"/>
      <c r="AH49" s="219"/>
      <c r="AI49" s="219"/>
      <c r="AJ49" s="219"/>
      <c r="BI49" s="150"/>
      <c r="BJ49" s="150"/>
      <c r="BK49" s="150"/>
      <c r="BM49" s="180">
        <f t="shared" si="0"/>
        <v>45</v>
      </c>
      <c r="BN49" s="181" t="s">
        <v>105</v>
      </c>
      <c r="BO49" s="182" t="e" cm="1">
        <f t="array" ref="BO49" xml:space="preserve"> INDEX([3]!鍵盤設計表[聲韻調], MATCH(TRUE, EXACT($BN49, [3]!鍵盤設計表[注音符號]), 0))</f>
        <v>#REF!</v>
      </c>
      <c r="BP49" s="183" t="e" cm="1">
        <f t="array" ref="BP49" xml:space="preserve"> INDEX([3]!鍵盤設計表[鍵盤按鍵], MATCH(TRUE, EXACT($BN49, [3]!鍵盤設計表[注音符號]), 0))</f>
        <v>#REF!</v>
      </c>
      <c r="BQ49" s="184" t="e" cm="1">
        <f t="array" ref="BQ49" xml:space="preserve"> INDEX([3]!鍵盤設計表[注音編碼], MATCH(TRUE, EXACT($BN49, [3]!鍵盤設計表[注音符號]), 0))</f>
        <v>#REF!</v>
      </c>
      <c r="BR49" s="185" t="e" cm="1">
        <f t="array" ref="BR49" xml:space="preserve"> INDEX([3]!鍵盤設計表[台語拼音], MATCH(TRUE, EXACT($BN49, [3]!鍵盤設計表[注音符號]), 0))</f>
        <v>#REF!</v>
      </c>
      <c r="BS49" s="186" t="e">
        <f t="shared" si="5"/>
        <v>#REF!</v>
      </c>
      <c r="BU49" s="187" t="e">
        <f t="shared" si="4"/>
        <v>#REF!</v>
      </c>
      <c r="CR49" s="160" t="str">
        <f t="shared" si="2"/>
        <v/>
      </c>
    </row>
    <row r="50" spans="2:96" ht="45" customHeight="1">
      <c r="B50" s="204" t="str">
        <f xml:space="preserve"> "- xlit|" &amp; E48 &amp; "|" &amp; E49 &amp; "|"</f>
        <v>- xlit|pPmtTnlgkKwhJZCSjzcsiIuUaAOQoeExXyYFHVB@MNWRrfqv23578|ㄅㄆㄇㄉㄊㄋㄌㆣㄍㄎㄫㄏㆢㄐㄑㄒㆡㄗㄘㄙㄧㆪㄨㆫㄚㆩㆦㆧㄜㆤㆥㄞㆮㄠㆯㄤㆲㆰㆱㄢㆬㄣㆭㆨㆴㆵㆻㆷˋ˪ˊ˫˙|</v>
      </c>
      <c r="C50" s="220"/>
      <c r="D50" s="220"/>
      <c r="E50" s="220"/>
      <c r="F50" s="220"/>
      <c r="G50" s="220"/>
      <c r="H50" s="220"/>
      <c r="I50" s="220"/>
      <c r="J50" s="220"/>
      <c r="K50" s="220"/>
      <c r="L50" s="220"/>
      <c r="M50" s="220"/>
      <c r="N50" s="220"/>
      <c r="O50" s="220"/>
      <c r="P50" s="220"/>
      <c r="Q50" s="220"/>
      <c r="R50" s="220"/>
      <c r="S50" s="220"/>
      <c r="T50" s="220"/>
      <c r="U50" s="220"/>
      <c r="V50" s="220"/>
      <c r="W50" s="220"/>
      <c r="X50" s="220"/>
      <c r="Y50" s="220"/>
      <c r="Z50" s="220"/>
      <c r="AA50" s="220"/>
      <c r="AB50" s="220"/>
      <c r="AC50" s="220"/>
      <c r="AD50" s="220"/>
      <c r="AE50" s="220"/>
      <c r="AF50" s="220"/>
      <c r="AG50" s="205"/>
      <c r="AH50" s="205"/>
      <c r="AI50" s="205"/>
      <c r="AJ50" s="205"/>
      <c r="BI50" s="150"/>
      <c r="BJ50" s="150"/>
      <c r="BK50" s="150"/>
      <c r="BM50" s="180">
        <f t="shared" si="0"/>
        <v>46</v>
      </c>
      <c r="BN50" s="181" t="s">
        <v>106</v>
      </c>
      <c r="BO50" s="182" t="e" cm="1">
        <f t="array" ref="BO50" xml:space="preserve"> INDEX([3]!鍵盤設計表[聲韻調], MATCH(TRUE, EXACT($BN50, [3]!鍵盤設計表[注音符號]), 0))</f>
        <v>#REF!</v>
      </c>
      <c r="BP50" s="183" t="e" cm="1">
        <f t="array" ref="BP50" xml:space="preserve"> INDEX([3]!鍵盤設計表[鍵盤按鍵], MATCH(TRUE, EXACT($BN50, [3]!鍵盤設計表[注音符號]), 0))</f>
        <v>#REF!</v>
      </c>
      <c r="BQ50" s="184" t="e" cm="1">
        <f t="array" ref="BQ50" xml:space="preserve"> INDEX([3]!鍵盤設計表[注音編碼], MATCH(TRUE, EXACT($BN50, [3]!鍵盤設計表[注音符號]), 0))</f>
        <v>#REF!</v>
      </c>
      <c r="BR50" s="185" t="e" cm="1">
        <f t="array" ref="BR50" xml:space="preserve"> INDEX([3]!鍵盤設計表[台語拼音], MATCH(TRUE, EXACT($BN50, [3]!鍵盤設計表[注音符號]), 0))</f>
        <v>#REF!</v>
      </c>
      <c r="BS50" s="186" t="e">
        <f t="shared" si="5"/>
        <v>#REF!</v>
      </c>
      <c r="BU50" s="187" t="e">
        <f t="shared" si="4"/>
        <v>#REF!</v>
      </c>
      <c r="CR50" s="160" t="str">
        <f t="shared" si="2"/>
        <v/>
      </c>
    </row>
    <row r="51" spans="2:96" ht="45" customHeight="1">
      <c r="B51" s="150"/>
      <c r="C51" s="150"/>
      <c r="D51" s="150"/>
      <c r="E51" s="150"/>
      <c r="F51" s="150"/>
      <c r="G51" s="150"/>
      <c r="H51" s="150"/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  <c r="AA51" s="150"/>
      <c r="AB51" s="150"/>
      <c r="AC51" s="150"/>
      <c r="AD51" s="150"/>
      <c r="AE51" s="150"/>
      <c r="AF51" s="150"/>
      <c r="AG51" s="150"/>
      <c r="AH51" s="150"/>
      <c r="AI51" s="150"/>
      <c r="AJ51" s="150"/>
      <c r="BI51" s="150"/>
      <c r="BJ51" s="150"/>
      <c r="BK51" s="150"/>
      <c r="BM51" s="180">
        <f t="shared" si="0"/>
        <v>47</v>
      </c>
      <c r="BN51" s="181" t="s">
        <v>107</v>
      </c>
      <c r="BO51" s="182" t="e" cm="1">
        <f t="array" ref="BO51" xml:space="preserve"> INDEX([3]!鍵盤設計表[聲韻調], MATCH(TRUE, EXACT($BN51, [3]!鍵盤設計表[注音符號]), 0))</f>
        <v>#REF!</v>
      </c>
      <c r="BP51" s="183" t="e" cm="1">
        <f t="array" ref="BP51" xml:space="preserve"> INDEX([3]!鍵盤設計表[鍵盤按鍵], MATCH(TRUE, EXACT($BN51, [3]!鍵盤設計表[注音符號]), 0))</f>
        <v>#REF!</v>
      </c>
      <c r="BQ51" s="184" t="e" cm="1">
        <f t="array" ref="BQ51" xml:space="preserve"> INDEX([3]!鍵盤設計表[注音編碼], MATCH(TRUE, EXACT($BN51, [3]!鍵盤設計表[注音符號]), 0))</f>
        <v>#REF!</v>
      </c>
      <c r="BR51" s="185" t="e" cm="1">
        <f t="array" ref="BR51" xml:space="preserve"> INDEX([3]!鍵盤設計表[台語拼音], MATCH(TRUE, EXACT($BN51, [3]!鍵盤設計表[注音符號]), 0))</f>
        <v>#REF!</v>
      </c>
      <c r="BS51" s="186" t="e">
        <f t="shared" si="5"/>
        <v>#REF!</v>
      </c>
      <c r="BU51" s="187" t="e">
        <f t="shared" si="4"/>
        <v>#REF!</v>
      </c>
      <c r="CR51" s="160" t="str">
        <f t="shared" si="2"/>
        <v/>
      </c>
    </row>
    <row r="52" spans="2:96" ht="45" customHeight="1">
      <c r="B52" s="150"/>
      <c r="C52" s="150"/>
      <c r="D52" s="150"/>
      <c r="E52" s="150"/>
      <c r="F52" s="150"/>
      <c r="G52" s="150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0"/>
      <c r="AC52" s="150"/>
      <c r="AD52" s="150"/>
      <c r="AE52" s="150"/>
      <c r="AF52" s="150"/>
      <c r="AG52" s="150"/>
      <c r="AH52" s="150"/>
      <c r="AI52" s="150"/>
      <c r="AJ52" s="150"/>
      <c r="BI52" s="150"/>
      <c r="BJ52" s="150"/>
      <c r="BK52" s="150"/>
      <c r="BM52" s="180">
        <f t="shared" si="0"/>
        <v>48</v>
      </c>
      <c r="BN52" s="181" t="s">
        <v>108</v>
      </c>
      <c r="BO52" s="182" t="e" cm="1">
        <f t="array" ref="BO52" xml:space="preserve"> INDEX([3]!鍵盤設計表[聲韻調], MATCH(TRUE, EXACT($BN52, [3]!鍵盤設計表[注音符號]), 0))</f>
        <v>#REF!</v>
      </c>
      <c r="BP52" s="183" t="e" cm="1">
        <f t="array" ref="BP52" xml:space="preserve"> INDEX([3]!鍵盤設計表[鍵盤按鍵], MATCH(TRUE, EXACT($BN52, [3]!鍵盤設計表[注音符號]), 0))</f>
        <v>#REF!</v>
      </c>
      <c r="BQ52" s="184" t="e" cm="1">
        <f t="array" ref="BQ52" xml:space="preserve"> INDEX([3]!鍵盤設計表[注音編碼], MATCH(TRUE, EXACT($BN52, [3]!鍵盤設計表[注音符號]), 0))</f>
        <v>#REF!</v>
      </c>
      <c r="BR52" s="185" t="e" cm="1">
        <f t="array" ref="BR52" xml:space="preserve"> INDEX([3]!鍵盤設計表[台語拼音], MATCH(TRUE, EXACT($BN52, [3]!鍵盤設計表[注音符號]), 0))</f>
        <v>#REF!</v>
      </c>
      <c r="BS52" s="186" t="e">
        <f t="shared" si="5"/>
        <v>#REF!</v>
      </c>
      <c r="BU52" s="187" t="e">
        <f t="shared" si="4"/>
        <v>#REF!</v>
      </c>
      <c r="CR52" s="160" t="str">
        <f t="shared" si="2"/>
        <v/>
      </c>
    </row>
    <row r="53" spans="2:96" ht="45" customHeight="1">
      <c r="B53" s="150"/>
      <c r="C53" s="150"/>
      <c r="D53" s="150"/>
      <c r="BC53" s="150"/>
      <c r="BD53" s="150"/>
      <c r="BE53" s="150"/>
      <c r="BF53" s="150"/>
      <c r="BG53" s="150"/>
      <c r="BH53" s="150"/>
      <c r="BI53" s="150"/>
      <c r="BJ53" s="150"/>
      <c r="BK53" s="150"/>
      <c r="BM53" s="180">
        <f t="shared" si="0"/>
        <v>49</v>
      </c>
      <c r="BN53" s="181" t="s">
        <v>109</v>
      </c>
      <c r="BO53" s="182" t="e" cm="1">
        <f t="array" ref="BO53" xml:space="preserve"> INDEX([3]!鍵盤設計表[聲韻調], MATCH(TRUE, EXACT($BN53, [3]!鍵盤設計表[注音符號]), 0))</f>
        <v>#REF!</v>
      </c>
      <c r="BP53" s="183" t="e" cm="1">
        <f t="array" ref="BP53" xml:space="preserve"> INDEX([3]!鍵盤設計表[鍵盤按鍵], MATCH(TRUE, EXACT($BN53, [3]!鍵盤設計表[注音符號]), 0))</f>
        <v>#REF!</v>
      </c>
      <c r="BQ53" s="184" t="e" cm="1">
        <f t="array" ref="BQ53" xml:space="preserve"> INDEX([3]!鍵盤設計表[注音編碼], MATCH(TRUE, EXACT($BN53, [3]!鍵盤設計表[注音符號]), 0))</f>
        <v>#REF!</v>
      </c>
      <c r="BR53" s="185" t="e" cm="1">
        <f t="array" ref="BR53" xml:space="preserve"> INDEX([3]!鍵盤設計表[台語拼音], MATCH(TRUE, EXACT($BN53, [3]!鍵盤設計表[注音符號]), 0))</f>
        <v>#REF!</v>
      </c>
      <c r="BS53" s="186" t="e">
        <f t="shared" si="5"/>
        <v>#REF!</v>
      </c>
      <c r="BU53" s="187" t="e">
        <f t="shared" si="4"/>
        <v>#REF!</v>
      </c>
      <c r="CR53" s="160" t="str">
        <f t="shared" si="2"/>
        <v/>
      </c>
    </row>
    <row r="54" spans="2:96" ht="45" customHeight="1">
      <c r="AK54" s="150"/>
      <c r="AL54" s="150"/>
      <c r="AM54" s="150"/>
      <c r="AN54" s="150"/>
      <c r="AO54" s="150"/>
      <c r="AP54" s="150"/>
      <c r="AQ54" s="150"/>
      <c r="AR54" s="150"/>
      <c r="AS54" s="150"/>
      <c r="AT54" s="150"/>
      <c r="AU54" s="150"/>
      <c r="AV54" s="150"/>
      <c r="AW54" s="150"/>
      <c r="AX54" s="150"/>
      <c r="AY54" s="150"/>
      <c r="AZ54" s="150"/>
      <c r="BA54" s="150"/>
      <c r="BB54" s="150"/>
      <c r="BC54" s="150"/>
      <c r="BD54" s="150"/>
      <c r="BE54" s="150"/>
      <c r="BF54" s="150"/>
      <c r="BG54" s="150"/>
      <c r="BH54" s="150"/>
      <c r="BI54" s="150"/>
      <c r="BJ54" s="150"/>
      <c r="BK54" s="150"/>
      <c r="BM54" s="180">
        <f t="shared" si="0"/>
        <v>50</v>
      </c>
      <c r="BN54" s="181" t="s">
        <v>32</v>
      </c>
      <c r="BO54" s="182" t="e" cm="1">
        <f t="array" ref="BO54" xml:space="preserve"> INDEX([3]!鍵盤設計表[聲韻調], MATCH(TRUE, EXACT($BN54, [3]!鍵盤設計表[注音符號]), 0))</f>
        <v>#REF!</v>
      </c>
      <c r="BP54" s="183" t="e" cm="1">
        <f t="array" ref="BP54" xml:space="preserve"> INDEX([3]!鍵盤設計表[鍵盤按鍵], MATCH(TRUE, EXACT($BN54, [3]!鍵盤設計表[注音符號]), 0))</f>
        <v>#REF!</v>
      </c>
      <c r="BQ54" s="184" t="e" cm="1">
        <f t="array" ref="BQ54" xml:space="preserve"> INDEX([3]!鍵盤設計表[注音編碼], MATCH(TRUE, EXACT($BN54, [3]!鍵盤設計表[注音符號]), 0))</f>
        <v>#REF!</v>
      </c>
      <c r="BR54" s="185" t="e" cm="1">
        <f t="array" ref="BR54" xml:space="preserve"> INDEX([3]!鍵盤設計表[台語拼音], MATCH(TRUE, EXACT($BN54, [3]!鍵盤設計表[注音符號]), 0))</f>
        <v>#REF!</v>
      </c>
      <c r="BS54" s="186" t="e">
        <f t="shared" si="5"/>
        <v>#REF!</v>
      </c>
      <c r="BU54" s="187" t="e">
        <f t="shared" si="4"/>
        <v>#REF!</v>
      </c>
      <c r="CR54" s="160" t="str">
        <f t="shared" si="2"/>
        <v/>
      </c>
    </row>
    <row r="55" spans="2:96" ht="45" customHeight="1">
      <c r="AK55" s="150"/>
      <c r="AL55" s="150"/>
      <c r="AM55" s="150"/>
      <c r="AN55" s="150"/>
      <c r="AO55" s="150"/>
      <c r="AP55" s="150"/>
      <c r="AQ55" s="150"/>
      <c r="AR55" s="150"/>
      <c r="AS55" s="150"/>
      <c r="AT55" s="150"/>
      <c r="AU55" s="150"/>
      <c r="AV55" s="150"/>
      <c r="AW55" s="150"/>
      <c r="AX55" s="150"/>
      <c r="AY55" s="150"/>
      <c r="AZ55" s="150"/>
      <c r="BA55" s="150"/>
      <c r="BB55" s="150"/>
      <c r="BC55" s="150"/>
      <c r="BD55" s="150"/>
      <c r="BE55" s="150"/>
      <c r="BF55" s="150"/>
      <c r="BG55" s="150"/>
      <c r="BH55" s="150"/>
      <c r="BI55" s="150"/>
      <c r="BJ55" s="150"/>
      <c r="BK55" s="150"/>
      <c r="BM55" s="180">
        <f t="shared" si="0"/>
        <v>51</v>
      </c>
      <c r="BN55" s="181" t="s">
        <v>110</v>
      </c>
      <c r="BO55" s="182" t="e" cm="1">
        <f t="array" ref="BO55" xml:space="preserve"> INDEX([3]!鍵盤設計表[聲韻調], MATCH(TRUE, EXACT($BN55, [3]!鍵盤設計表[注音符號]), 0))</f>
        <v>#REF!</v>
      </c>
      <c r="BP55" s="183" t="e" cm="1">
        <f t="array" ref="BP55" xml:space="preserve"> INDEX([3]!鍵盤設計表[鍵盤按鍵], MATCH(TRUE, EXACT($BN55, [3]!鍵盤設計表[注音符號]), 0))</f>
        <v>#REF!</v>
      </c>
      <c r="BQ55" s="184" t="e" cm="1">
        <f t="array" ref="BQ55" xml:space="preserve"> INDEX([3]!鍵盤設計表[注音編碼], MATCH(TRUE, EXACT($BN55, [3]!鍵盤設計表[注音符號]), 0))</f>
        <v>#REF!</v>
      </c>
      <c r="BR55" s="185" t="e" cm="1">
        <f t="array" ref="BR55" xml:space="preserve"> INDEX([3]!鍵盤設計表[台語拼音], MATCH(TRUE, EXACT($BN55, [3]!鍵盤設計表[注音符號]), 0))</f>
        <v>#REF!</v>
      </c>
      <c r="BS55" s="186" t="e">
        <f t="shared" si="5"/>
        <v>#REF!</v>
      </c>
      <c r="BU55" s="187" t="e">
        <f t="shared" si="4"/>
        <v>#REF!</v>
      </c>
      <c r="CR55" s="160" t="str">
        <f t="shared" si="2"/>
        <v/>
      </c>
    </row>
    <row r="56" spans="2:96" ht="45" customHeight="1">
      <c r="AK56" s="150"/>
      <c r="AL56" s="150"/>
      <c r="AM56" s="150"/>
      <c r="AN56" s="150"/>
      <c r="AO56" s="150"/>
      <c r="AP56" s="150"/>
      <c r="AQ56" s="150"/>
      <c r="AR56" s="150"/>
      <c r="AS56" s="150"/>
      <c r="AT56" s="150"/>
      <c r="AU56" s="150"/>
      <c r="AV56" s="150"/>
      <c r="AW56" s="150"/>
      <c r="AX56" s="150"/>
      <c r="AY56" s="150"/>
      <c r="AZ56" s="150"/>
      <c r="BA56" s="150"/>
      <c r="BB56" s="150"/>
      <c r="BC56" s="150"/>
      <c r="BD56" s="150"/>
      <c r="BE56" s="150"/>
      <c r="BF56" s="150"/>
      <c r="BG56" s="150"/>
      <c r="BH56" s="150"/>
      <c r="BI56" s="150"/>
      <c r="BJ56" s="150"/>
      <c r="BK56" s="150"/>
      <c r="BM56" s="180">
        <f t="shared" si="0"/>
        <v>52</v>
      </c>
      <c r="BN56" s="181" t="s">
        <v>58</v>
      </c>
      <c r="BO56" s="182" t="e" cm="1">
        <f t="array" ref="BO56" xml:space="preserve"> INDEX([3]!鍵盤設計表[聲韻調], MATCH(TRUE, EXACT($BN56, [3]!鍵盤設計表[注音符號]), 0))</f>
        <v>#REF!</v>
      </c>
      <c r="BP56" s="183" t="e" cm="1">
        <f t="array" ref="BP56" xml:space="preserve"> INDEX([3]!鍵盤設計表[鍵盤按鍵], MATCH(TRUE, EXACT($BN56, [3]!鍵盤設計表[注音符號]), 0))</f>
        <v>#REF!</v>
      </c>
      <c r="BQ56" s="184" t="e" cm="1">
        <f t="array" ref="BQ56" xml:space="preserve"> INDEX([3]!鍵盤設計表[注音編碼], MATCH(TRUE, EXACT($BN56, [3]!鍵盤設計表[注音符號]), 0))</f>
        <v>#REF!</v>
      </c>
      <c r="BR56" s="185" t="e" cm="1">
        <f t="array" ref="BR56" xml:space="preserve"> INDEX([3]!鍵盤設計表[台語拼音], MATCH(TRUE, EXACT($BN56, [3]!鍵盤設計表[注音符號]), 0))</f>
        <v>#REF!</v>
      </c>
      <c r="BS56" s="186" t="e">
        <f t="shared" si="5"/>
        <v>#REF!</v>
      </c>
      <c r="BU56" s="187" t="e">
        <f t="shared" si="4"/>
        <v>#REF!</v>
      </c>
    </row>
    <row r="57" spans="2:96" ht="45" customHeight="1">
      <c r="AK57" s="150"/>
      <c r="AL57" s="150"/>
      <c r="AM57" s="150"/>
      <c r="AN57" s="150"/>
      <c r="AO57" s="150"/>
      <c r="AP57" s="150"/>
      <c r="AQ57" s="150"/>
      <c r="AR57" s="150"/>
      <c r="AS57" s="150"/>
      <c r="AT57" s="150"/>
      <c r="AU57" s="150"/>
      <c r="AV57" s="150"/>
      <c r="AW57" s="150"/>
      <c r="AX57" s="150"/>
      <c r="AY57" s="150"/>
      <c r="AZ57" s="150"/>
      <c r="BA57" s="150"/>
      <c r="BB57" s="150"/>
      <c r="BC57" s="150"/>
      <c r="BD57" s="150"/>
      <c r="BE57" s="150"/>
      <c r="BF57" s="150"/>
      <c r="BG57" s="150"/>
      <c r="BH57" s="150"/>
      <c r="BI57" s="150"/>
      <c r="BJ57" s="150"/>
      <c r="BK57" s="150"/>
      <c r="BM57" s="180">
        <f t="shared" si="0"/>
        <v>53</v>
      </c>
      <c r="BN57" s="181" t="s">
        <v>138</v>
      </c>
      <c r="BO57" s="182" t="e" cm="1">
        <f t="array" ref="BO57" xml:space="preserve"> INDEX([3]!鍵盤設計表[聲韻調], MATCH(TRUE, EXACT($BN57, [3]!鍵盤設計表[注音符號]), 0))</f>
        <v>#REF!</v>
      </c>
      <c r="BP57" s="183" t="e" cm="1">
        <f t="array" ref="BP57" xml:space="preserve"> INDEX([3]!鍵盤設計表[鍵盤按鍵], MATCH(TRUE, EXACT($BN57, [3]!鍵盤設計表[注音符號]), 0))</f>
        <v>#REF!</v>
      </c>
      <c r="BQ57" s="184" t="e" cm="1">
        <f t="array" ref="BQ57" xml:space="preserve"> INDEX([3]!鍵盤設計表[注音編碼], MATCH(TRUE, EXACT($BN57, [3]!鍵盤設計表[注音符號]), 0))</f>
        <v>#REF!</v>
      </c>
      <c r="BR57" s="185" t="e" cm="1">
        <f t="array" ref="BR57" xml:space="preserve"> INDEX([3]!鍵盤設計表[台語拼音], MATCH(TRUE, EXACT($BN57, [3]!鍵盤設計表[注音符號]), 0))</f>
        <v>#REF!</v>
      </c>
      <c r="BS57" s="186" t="e">
        <f t="shared" si="5"/>
        <v>#REF!</v>
      </c>
      <c r="BU57" s="187" t="e">
        <f t="shared" si="4"/>
        <v>#REF!</v>
      </c>
    </row>
    <row r="58" spans="2:96" ht="45" customHeight="1">
      <c r="B58" s="150"/>
      <c r="C58" s="150"/>
      <c r="D58" s="150"/>
      <c r="E58" s="150"/>
      <c r="F58" s="150"/>
      <c r="G58" s="150"/>
      <c r="H58" s="150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  <c r="AA58" s="150"/>
      <c r="AB58" s="150"/>
      <c r="AC58" s="150"/>
      <c r="AD58" s="150"/>
      <c r="AE58" s="150"/>
      <c r="AF58" s="150"/>
      <c r="AG58" s="150"/>
      <c r="AH58" s="150"/>
      <c r="AI58" s="150"/>
      <c r="AJ58" s="150"/>
      <c r="AK58" s="150"/>
      <c r="AL58" s="150"/>
      <c r="AM58" s="150"/>
      <c r="AN58" s="150"/>
      <c r="AO58" s="150"/>
      <c r="AP58" s="150"/>
      <c r="AQ58" s="150"/>
      <c r="AR58" s="150"/>
      <c r="AS58" s="150"/>
      <c r="AT58" s="150"/>
      <c r="AU58" s="150"/>
      <c r="AV58" s="150"/>
      <c r="AW58" s="150"/>
      <c r="AX58" s="150"/>
      <c r="AY58" s="150"/>
      <c r="AZ58" s="150"/>
      <c r="BA58" s="150"/>
      <c r="BB58" s="150"/>
      <c r="BC58" s="150"/>
      <c r="BD58" s="150"/>
      <c r="BE58" s="150"/>
      <c r="BF58" s="150"/>
      <c r="BG58" s="150"/>
      <c r="BH58" s="150"/>
      <c r="BI58" s="150"/>
      <c r="BJ58" s="150"/>
      <c r="BK58" s="150"/>
      <c r="BM58" s="180">
        <f t="shared" si="0"/>
        <v>54</v>
      </c>
      <c r="BN58" s="181" t="s">
        <v>232</v>
      </c>
      <c r="BO58" s="182" t="e" cm="1">
        <f t="array" ref="BO58" xml:space="preserve"> INDEX([3]!鍵盤設計表[聲韻調], MATCH(TRUE, EXACT($BN58, [3]!鍵盤設計表[注音符號]), 0))</f>
        <v>#REF!</v>
      </c>
      <c r="BP58" s="183" t="e" cm="1">
        <f t="array" ref="BP58" xml:space="preserve"> INDEX([3]!鍵盤設計表[鍵盤按鍵], MATCH(TRUE, EXACT($BN58, [3]!鍵盤設計表[注音符號]), 0))</f>
        <v>#REF!</v>
      </c>
      <c r="BQ58" s="184" t="e" cm="1">
        <f t="array" ref="BQ58" xml:space="preserve"> INDEX([3]!鍵盤設計表[注音編碼], MATCH(TRUE, EXACT($BN58, [3]!鍵盤設計表[注音符號]), 0))</f>
        <v>#REF!</v>
      </c>
      <c r="BR58" s="185" t="e" cm="1">
        <f t="array" ref="BR58" xml:space="preserve"> INDEX([3]!鍵盤設計表[台語拼音], MATCH(TRUE, EXACT($BN58, [3]!鍵盤設計表[注音符號]), 0))</f>
        <v>#REF!</v>
      </c>
      <c r="BS58" s="186" t="e">
        <f t="shared" si="5"/>
        <v>#REF!</v>
      </c>
      <c r="BU58" s="187" t="e">
        <f t="shared" si="4"/>
        <v>#REF!</v>
      </c>
    </row>
    <row r="59" spans="2:96" ht="38.1" customHeight="1">
      <c r="B59" s="150"/>
      <c r="C59" s="150"/>
      <c r="D59" s="150"/>
      <c r="E59" s="150"/>
      <c r="F59" s="150"/>
      <c r="G59" s="150"/>
      <c r="H59" s="150"/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  <c r="AA59" s="150"/>
      <c r="AB59" s="150"/>
      <c r="AC59" s="150"/>
      <c r="AD59" s="150"/>
      <c r="AE59" s="150"/>
      <c r="AF59" s="150"/>
      <c r="AG59" s="150"/>
      <c r="AH59" s="150"/>
      <c r="AI59" s="150"/>
      <c r="AJ59" s="150"/>
      <c r="AK59" s="150"/>
      <c r="AL59" s="150"/>
      <c r="AM59" s="150"/>
      <c r="AN59" s="150"/>
      <c r="AO59" s="150"/>
      <c r="AP59" s="150"/>
      <c r="AQ59" s="150"/>
      <c r="AR59" s="150"/>
      <c r="AS59" s="150"/>
      <c r="AT59" s="150"/>
      <c r="AU59" s="150"/>
      <c r="AV59" s="150"/>
      <c r="AW59" s="150"/>
      <c r="AX59" s="150"/>
      <c r="AY59" s="150"/>
      <c r="AZ59" s="150"/>
      <c r="BA59" s="150"/>
      <c r="BB59" s="150"/>
      <c r="BC59" s="150"/>
      <c r="BD59" s="150"/>
      <c r="BE59" s="150"/>
      <c r="BF59" s="150"/>
      <c r="BG59" s="150"/>
      <c r="BH59" s="150"/>
      <c r="BI59" s="150"/>
      <c r="BJ59" s="150"/>
      <c r="BK59" s="150"/>
      <c r="BM59" s="180">
        <f t="shared" si="0"/>
        <v>55</v>
      </c>
      <c r="BN59" s="181" t="s">
        <v>111</v>
      </c>
      <c r="BO59" s="182" t="e" cm="1">
        <f t="array" ref="BO59" xml:space="preserve"> INDEX([3]!鍵盤設計表[聲韻調], MATCH(TRUE, EXACT($BN59, [3]!鍵盤設計表[注音符號]), 0))</f>
        <v>#REF!</v>
      </c>
      <c r="BP59" s="183" t="e" cm="1">
        <f t="array" ref="BP59" xml:space="preserve"> INDEX([3]!鍵盤設計表[鍵盤按鍵], MATCH(TRUE, EXACT($BN59, [3]!鍵盤設計表[注音符號]), 0))</f>
        <v>#REF!</v>
      </c>
      <c r="BQ59" s="184" t="e" cm="1">
        <f t="array" ref="BQ59" xml:space="preserve"> INDEX([3]!鍵盤設計表[注音編碼], MATCH(TRUE, EXACT($BN59, [3]!鍵盤設計表[注音符號]), 0))</f>
        <v>#REF!</v>
      </c>
      <c r="BR59" s="185" t="e" cm="1">
        <f t="array" ref="BR59" xml:space="preserve"> INDEX([3]!鍵盤設計表[台語拼音], MATCH(TRUE, EXACT($BN59, [3]!鍵盤設計表[注音符號]), 0))</f>
        <v>#REF!</v>
      </c>
      <c r="BS59" s="186" t="e">
        <f t="shared" si="5"/>
        <v>#REF!</v>
      </c>
      <c r="BU59" s="187" t="e">
        <f t="shared" si="4"/>
        <v>#REF!</v>
      </c>
    </row>
    <row r="60" spans="2:96" ht="38.1" customHeight="1">
      <c r="B60" s="150"/>
      <c r="C60" s="150"/>
      <c r="D60" s="150"/>
      <c r="E60" s="150"/>
      <c r="F60" s="150"/>
      <c r="G60" s="150"/>
      <c r="H60" s="150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  <c r="AA60" s="150"/>
      <c r="AB60" s="150"/>
      <c r="AC60" s="150"/>
      <c r="AD60" s="150"/>
      <c r="AE60" s="150"/>
      <c r="AF60" s="150"/>
      <c r="AG60" s="150"/>
      <c r="AH60" s="150"/>
      <c r="AI60" s="150"/>
      <c r="AJ60" s="150"/>
      <c r="AK60" s="150"/>
      <c r="AL60" s="150"/>
      <c r="AM60" s="150"/>
      <c r="AN60" s="150"/>
      <c r="AO60" s="150"/>
      <c r="AP60" s="150"/>
      <c r="AQ60" s="150"/>
      <c r="AR60" s="150"/>
      <c r="AS60" s="150"/>
      <c r="AT60" s="150"/>
      <c r="AU60" s="150"/>
      <c r="AV60" s="150"/>
      <c r="AW60" s="150"/>
      <c r="AX60" s="150"/>
      <c r="AY60" s="150"/>
      <c r="AZ60" s="150"/>
      <c r="BA60" s="150"/>
      <c r="BB60" s="150"/>
      <c r="BC60" s="150"/>
      <c r="BD60" s="150"/>
      <c r="BE60" s="150"/>
      <c r="BF60" s="150"/>
      <c r="BG60" s="150"/>
      <c r="BH60" s="150"/>
      <c r="BI60" s="150"/>
      <c r="BJ60" s="150"/>
      <c r="BK60" s="150"/>
      <c r="BM60" s="180">
        <f t="shared" si="0"/>
        <v>56</v>
      </c>
      <c r="BN60" s="181" t="s">
        <v>113</v>
      </c>
      <c r="BO60" s="182" t="e" cm="1">
        <f t="array" ref="BO60" xml:space="preserve"> INDEX([3]!鍵盤設計表[聲韻調], MATCH(TRUE, EXACT($BN60, [3]!鍵盤設計表[注音符號]), 0))</f>
        <v>#REF!</v>
      </c>
      <c r="BP60" s="183" t="e" cm="1">
        <f t="array" ref="BP60" xml:space="preserve"> INDEX([3]!鍵盤設計表[鍵盤按鍵], MATCH(TRUE, EXACT($BN60, [3]!鍵盤設計表[注音符號]), 0))</f>
        <v>#REF!</v>
      </c>
      <c r="BQ60" s="184" t="e" cm="1">
        <f t="array" ref="BQ60" xml:space="preserve"> INDEX([3]!鍵盤設計表[注音編碼], MATCH(TRUE, EXACT($BN60, [3]!鍵盤設計表[注音符號]), 0))</f>
        <v>#REF!</v>
      </c>
      <c r="BR60" s="185" t="e" cm="1">
        <f t="array" ref="BR60" xml:space="preserve"> INDEX([3]!鍵盤設計表[台語拼音], MATCH(TRUE, EXACT($BN60, [3]!鍵盤設計表[注音符號]), 0))</f>
        <v>#REF!</v>
      </c>
      <c r="BS60" s="186" t="e">
        <f t="shared" si="5"/>
        <v>#REF!</v>
      </c>
      <c r="BU60" s="187" t="e">
        <f t="shared" si="4"/>
        <v>#REF!</v>
      </c>
    </row>
    <row r="61" spans="2:96" ht="45.75">
      <c r="B61" s="150"/>
      <c r="C61" s="150"/>
      <c r="D61" s="150"/>
      <c r="E61" s="150"/>
      <c r="F61" s="150"/>
      <c r="G61" s="150"/>
      <c r="H61" s="150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  <c r="AA61" s="150"/>
      <c r="AB61" s="150"/>
      <c r="AC61" s="150"/>
      <c r="AD61" s="150"/>
      <c r="AE61" s="150"/>
      <c r="AF61" s="150"/>
      <c r="AG61" s="150"/>
      <c r="AH61" s="150"/>
      <c r="AI61" s="150"/>
      <c r="AJ61" s="150"/>
      <c r="AK61" s="150"/>
      <c r="AL61" s="150"/>
      <c r="AM61" s="150"/>
      <c r="AN61" s="150"/>
      <c r="AO61" s="150"/>
      <c r="AP61" s="150"/>
      <c r="AQ61" s="150"/>
      <c r="AR61" s="150"/>
      <c r="AS61" s="150"/>
      <c r="AT61" s="150"/>
      <c r="AU61" s="150"/>
      <c r="AV61" s="150"/>
      <c r="AW61" s="150"/>
      <c r="AX61" s="150"/>
      <c r="AY61" s="150"/>
      <c r="AZ61" s="150"/>
      <c r="BA61" s="150"/>
      <c r="BB61" s="150"/>
      <c r="BC61" s="150"/>
      <c r="BD61" s="150"/>
      <c r="BE61" s="150"/>
      <c r="BF61" s="150"/>
      <c r="BG61" s="150"/>
      <c r="BH61" s="150"/>
      <c r="BI61" s="150"/>
      <c r="BJ61" s="150"/>
      <c r="BK61" s="150"/>
      <c r="BM61" s="180">
        <f t="shared" si="0"/>
        <v>57</v>
      </c>
      <c r="BN61" s="222" t="s">
        <v>262</v>
      </c>
      <c r="BO61" s="223" t="e" cm="1">
        <f t="array" ref="BO61" xml:space="preserve"> INDEX([3]!鍵盤設計表[聲韻調], MATCH(TRUE, EXACT($BN61, [3]!鍵盤設計表[注音符號]), 0))</f>
        <v>#REF!</v>
      </c>
      <c r="BP61" s="224" t="e" cm="1">
        <f t="array" ref="BP61" xml:space="preserve"> INDEX([3]!鍵盤設計表[鍵盤按鍵], MATCH(TRUE, EXACT($BN61, [3]!鍵盤設計表[注音符號]), 0))</f>
        <v>#REF!</v>
      </c>
      <c r="BQ61" s="225" t="e" cm="1">
        <f t="array" ref="BQ61" xml:space="preserve"> INDEX([3]!鍵盤設計表[注音編碼], MATCH(TRUE, EXACT($BN61, [3]!鍵盤設計表[注音符號]), 0))</f>
        <v>#REF!</v>
      </c>
      <c r="BR61" s="226" t="e" cm="1">
        <f t="array" ref="BR61" xml:space="preserve"> INDEX([3]!鍵盤設計表[台語拼音], MATCH(TRUE, EXACT($BN61, [3]!鍵盤設計表[注音符號]), 0))</f>
        <v>#REF!</v>
      </c>
      <c r="BS61" s="227" t="e">
        <f t="shared" si="5"/>
        <v>#REF!</v>
      </c>
      <c r="BU61" s="187" t="e">
        <f t="shared" si="4"/>
        <v>#REF!</v>
      </c>
    </row>
    <row r="62" spans="2:96">
      <c r="B62" s="150"/>
      <c r="C62" s="150"/>
      <c r="D62" s="150"/>
      <c r="E62" s="150"/>
      <c r="F62" s="150"/>
      <c r="G62" s="150"/>
      <c r="H62" s="150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  <c r="AA62" s="150"/>
      <c r="AB62" s="150"/>
      <c r="AC62" s="150"/>
      <c r="AD62" s="150"/>
      <c r="AE62" s="150"/>
      <c r="AF62" s="150"/>
      <c r="AG62" s="150"/>
      <c r="AH62" s="150"/>
      <c r="AI62" s="150"/>
      <c r="AJ62" s="150"/>
      <c r="AK62" s="150"/>
      <c r="AL62" s="150"/>
      <c r="AM62" s="150"/>
      <c r="AN62" s="150"/>
      <c r="AO62" s="150"/>
      <c r="AP62" s="150"/>
      <c r="AQ62" s="150"/>
      <c r="AR62" s="150"/>
      <c r="AS62" s="150"/>
      <c r="AT62" s="150"/>
      <c r="AU62" s="150"/>
      <c r="AV62" s="150"/>
      <c r="AW62" s="150"/>
      <c r="AX62" s="150"/>
      <c r="AY62" s="150"/>
      <c r="AZ62" s="150"/>
      <c r="BA62" s="150"/>
      <c r="BB62" s="150"/>
      <c r="BC62" s="150"/>
      <c r="BD62" s="150"/>
      <c r="BE62" s="150"/>
      <c r="BF62" s="150"/>
      <c r="BG62" s="150"/>
      <c r="BH62" s="150"/>
      <c r="BI62" s="150"/>
      <c r="BJ62" s="150"/>
      <c r="BK62" s="150"/>
    </row>
    <row r="63" spans="2:96">
      <c r="B63" s="150"/>
      <c r="C63" s="150"/>
      <c r="D63" s="150"/>
      <c r="E63" s="150"/>
      <c r="F63" s="150"/>
      <c r="G63" s="150"/>
      <c r="H63" s="150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  <c r="AA63" s="150"/>
      <c r="AB63" s="150"/>
      <c r="AC63" s="150"/>
      <c r="AD63" s="150"/>
      <c r="AE63" s="150"/>
      <c r="AF63" s="150"/>
      <c r="AG63" s="150"/>
      <c r="AH63" s="150"/>
      <c r="AI63" s="150"/>
      <c r="AJ63" s="150"/>
      <c r="AK63" s="150"/>
      <c r="AL63" s="150"/>
      <c r="AM63" s="150"/>
      <c r="AN63" s="150"/>
      <c r="AO63" s="150"/>
      <c r="AP63" s="150"/>
      <c r="AQ63" s="150"/>
      <c r="AR63" s="150"/>
      <c r="AS63" s="150"/>
      <c r="AT63" s="150"/>
      <c r="AU63" s="150"/>
      <c r="AV63" s="150"/>
      <c r="AW63" s="150"/>
      <c r="AX63" s="150"/>
      <c r="AY63" s="150"/>
      <c r="AZ63" s="150"/>
      <c r="BA63" s="150"/>
      <c r="BB63" s="150"/>
      <c r="BC63" s="150"/>
      <c r="BD63" s="150"/>
      <c r="BE63" s="150"/>
      <c r="BF63" s="150"/>
      <c r="BG63" s="150"/>
      <c r="BH63" s="150"/>
      <c r="BI63" s="150"/>
      <c r="BJ63" s="150"/>
      <c r="BK63" s="150"/>
    </row>
    <row r="64" spans="2:96">
      <c r="B64" s="150"/>
      <c r="C64" s="150"/>
      <c r="D64" s="150"/>
      <c r="E64" s="150"/>
      <c r="F64" s="150"/>
      <c r="G64" s="150"/>
      <c r="H64" s="150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  <c r="AA64" s="150"/>
      <c r="AB64" s="150"/>
      <c r="AC64" s="150"/>
      <c r="AD64" s="150"/>
      <c r="AE64" s="150"/>
      <c r="AF64" s="150"/>
      <c r="AG64" s="150"/>
      <c r="AH64" s="150"/>
      <c r="AI64" s="150"/>
      <c r="AJ64" s="150"/>
      <c r="AK64" s="150"/>
      <c r="AL64" s="150"/>
      <c r="AM64" s="150"/>
      <c r="AN64" s="150"/>
      <c r="AO64" s="150"/>
      <c r="AP64" s="150"/>
      <c r="AQ64" s="150"/>
      <c r="AR64" s="150"/>
      <c r="AS64" s="150"/>
      <c r="AT64" s="150"/>
      <c r="AU64" s="150"/>
      <c r="AV64" s="150"/>
      <c r="AW64" s="150"/>
      <c r="AX64" s="150"/>
      <c r="AY64" s="150"/>
      <c r="AZ64" s="150"/>
      <c r="BA64" s="150"/>
      <c r="BB64" s="150"/>
      <c r="BC64" s="150"/>
      <c r="BD64" s="150"/>
      <c r="BE64" s="150"/>
      <c r="BF64" s="150"/>
      <c r="BG64" s="150"/>
      <c r="BH64" s="150"/>
      <c r="BI64" s="150"/>
    </row>
    <row r="65" spans="2:60">
      <c r="B65" s="150"/>
      <c r="C65" s="150"/>
      <c r="D65" s="150"/>
      <c r="E65" s="150"/>
      <c r="F65" s="150"/>
      <c r="G65" s="150"/>
      <c r="H65" s="150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0"/>
      <c r="AB65" s="150"/>
      <c r="AC65" s="150"/>
      <c r="AD65" s="150"/>
      <c r="AE65" s="150"/>
      <c r="AF65" s="150"/>
      <c r="AG65" s="150"/>
      <c r="AH65" s="150"/>
      <c r="AI65" s="150"/>
      <c r="AJ65" s="150"/>
      <c r="AK65" s="150"/>
      <c r="AL65" s="150"/>
      <c r="AM65" s="150"/>
      <c r="AN65" s="150"/>
      <c r="AO65" s="150"/>
      <c r="AP65" s="150"/>
      <c r="AQ65" s="150"/>
      <c r="AR65" s="150"/>
      <c r="AS65" s="150"/>
      <c r="AT65" s="150"/>
      <c r="AU65" s="150"/>
      <c r="AV65" s="150"/>
      <c r="AW65" s="150"/>
      <c r="AX65" s="150"/>
      <c r="AY65" s="150"/>
      <c r="AZ65" s="150"/>
      <c r="BA65" s="150"/>
      <c r="BB65" s="150"/>
      <c r="BC65" s="150"/>
      <c r="BD65" s="150"/>
      <c r="BE65" s="150"/>
      <c r="BF65" s="150"/>
      <c r="BG65" s="150"/>
      <c r="BH65" s="150"/>
    </row>
    <row r="66" spans="2:60">
      <c r="B66" s="150"/>
      <c r="C66" s="150"/>
      <c r="D66" s="150"/>
      <c r="E66" s="150"/>
      <c r="F66" s="150"/>
      <c r="G66" s="150"/>
      <c r="H66" s="150"/>
      <c r="I66" s="150"/>
      <c r="J66" s="150"/>
      <c r="K66" s="150"/>
      <c r="L66" s="150"/>
      <c r="M66" s="150"/>
      <c r="N66" s="150"/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  <c r="AA66" s="150"/>
      <c r="AB66" s="150"/>
      <c r="AC66" s="150"/>
      <c r="AD66" s="150"/>
      <c r="AE66" s="150"/>
      <c r="AF66" s="150"/>
      <c r="AG66" s="150"/>
      <c r="AH66" s="150"/>
      <c r="AI66" s="150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</row>
    <row r="67" spans="2:60">
      <c r="B67" s="150"/>
      <c r="C67" s="150"/>
      <c r="D67" s="150"/>
      <c r="E67" s="150"/>
      <c r="F67" s="150"/>
      <c r="G67" s="150"/>
      <c r="H67" s="150"/>
      <c r="I67" s="150"/>
      <c r="J67" s="150"/>
      <c r="K67" s="150"/>
      <c r="L67" s="150"/>
      <c r="M67" s="150"/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  <c r="AA67" s="150"/>
      <c r="AB67" s="150"/>
      <c r="AC67" s="150"/>
      <c r="AD67" s="150"/>
      <c r="AE67" s="150"/>
      <c r="AF67" s="150"/>
      <c r="AG67" s="150"/>
      <c r="AH67" s="150"/>
      <c r="AI67" s="150"/>
      <c r="AJ67" s="150"/>
      <c r="AK67" s="150"/>
      <c r="AL67" s="150"/>
      <c r="AM67" s="150"/>
      <c r="AN67" s="150"/>
      <c r="AO67" s="150"/>
      <c r="AP67" s="150"/>
      <c r="AQ67" s="150"/>
      <c r="AR67" s="150"/>
      <c r="AS67" s="150"/>
      <c r="AT67" s="150"/>
      <c r="AU67" s="150"/>
      <c r="AV67" s="150"/>
      <c r="AW67" s="150"/>
      <c r="AX67" s="150"/>
      <c r="AY67" s="150"/>
      <c r="AZ67" s="150"/>
      <c r="BA67" s="150"/>
      <c r="BB67" s="150"/>
      <c r="BC67" s="150"/>
      <c r="BD67" s="150"/>
      <c r="BE67" s="150"/>
      <c r="BF67" s="150"/>
      <c r="BG67" s="150"/>
      <c r="BH67" s="150"/>
    </row>
    <row r="68" spans="2:60">
      <c r="B68" s="150"/>
      <c r="C68" s="150"/>
      <c r="D68" s="150"/>
      <c r="E68" s="150"/>
      <c r="F68" s="150"/>
      <c r="G68" s="150"/>
      <c r="H68" s="150"/>
      <c r="I68" s="150"/>
      <c r="J68" s="150"/>
      <c r="K68" s="150"/>
      <c r="L68" s="150"/>
      <c r="M68" s="150"/>
      <c r="N68" s="150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  <c r="AA68" s="150"/>
      <c r="AB68" s="150"/>
      <c r="AC68" s="150"/>
      <c r="AD68" s="150"/>
      <c r="AE68" s="150"/>
      <c r="AF68" s="150"/>
      <c r="AG68" s="150"/>
      <c r="AH68" s="150"/>
      <c r="AI68" s="150"/>
      <c r="AJ68" s="150"/>
      <c r="AK68" s="150"/>
      <c r="AL68" s="150"/>
      <c r="AM68" s="150"/>
      <c r="AN68" s="150"/>
      <c r="AO68" s="150"/>
      <c r="AP68" s="150"/>
      <c r="AQ68" s="150"/>
      <c r="AR68" s="150"/>
      <c r="AS68" s="150"/>
      <c r="AT68" s="150"/>
      <c r="AU68" s="150"/>
      <c r="AV68" s="150"/>
      <c r="AW68" s="150"/>
      <c r="AX68" s="150"/>
      <c r="AY68" s="150"/>
      <c r="AZ68" s="150"/>
      <c r="BA68" s="150"/>
      <c r="BB68" s="150"/>
      <c r="BG68" s="150"/>
      <c r="BH68" s="150"/>
    </row>
    <row r="69" spans="2:60">
      <c r="AH69" s="150"/>
      <c r="AI69" s="150"/>
      <c r="AJ69" s="150"/>
      <c r="BG69" s="150"/>
      <c r="BH69" s="150"/>
    </row>
    <row r="70" spans="2:60">
      <c r="AH70" s="150"/>
      <c r="AI70" s="150"/>
      <c r="AJ70" s="150"/>
      <c r="BG70" s="150"/>
      <c r="BH70" s="150"/>
    </row>
    <row r="71" spans="2:60">
      <c r="AH71" s="150"/>
      <c r="AI71" s="150"/>
      <c r="AJ71" s="150"/>
      <c r="BG71" s="150"/>
      <c r="BH71" s="150"/>
    </row>
    <row r="72" spans="2:60">
      <c r="AH72" s="150"/>
      <c r="AI72" s="150"/>
      <c r="AJ72" s="150"/>
    </row>
  </sheetData>
  <mergeCells count="2">
    <mergeCell ref="Y6:Z6"/>
    <mergeCell ref="AC9:AD9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8C27B-E8B9-4983-9E71-C6570CB3123E}">
  <sheetPr>
    <tabColor rgb="FFFF0000"/>
  </sheetPr>
  <dimension ref="A1:BJ72"/>
  <sheetViews>
    <sheetView showGridLines="0" zoomScale="60" zoomScaleNormal="60" workbookViewId="0">
      <selection activeCell="P20" sqref="P20"/>
    </sheetView>
  </sheetViews>
  <sheetFormatPr defaultColWidth="9" defaultRowHeight="14.25"/>
  <cols>
    <col min="1" max="1" width="2.5" style="3" customWidth="1"/>
    <col min="2" max="58" width="8.25" style="3" customWidth="1"/>
    <col min="59" max="62" width="7.25" style="3" customWidth="1"/>
    <col min="63" max="16384" width="9" style="3"/>
  </cols>
  <sheetData>
    <row r="1" spans="1:62" ht="4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2"/>
      <c r="AS1" s="2"/>
      <c r="AT1" s="1"/>
      <c r="AU1" s="1"/>
      <c r="AV1" s="1"/>
    </row>
    <row r="2" spans="1:62" s="21" customFormat="1" ht="45" customHeight="1">
      <c r="A2" s="4"/>
      <c r="B2" s="5" t="s">
        <v>0</v>
      </c>
      <c r="C2" s="6"/>
      <c r="D2" s="7"/>
      <c r="E2" s="5" t="s">
        <v>1</v>
      </c>
      <c r="F2" s="6"/>
      <c r="G2" s="7"/>
      <c r="H2" s="8" t="s">
        <v>2</v>
      </c>
      <c r="I2" s="9"/>
      <c r="J2" s="10"/>
      <c r="K2" s="8" t="s">
        <v>3</v>
      </c>
      <c r="L2" s="9"/>
      <c r="M2" s="10"/>
      <c r="N2" s="11">
        <v>0.05</v>
      </c>
      <c r="O2" s="12"/>
      <c r="P2" s="13"/>
      <c r="Q2" s="8" t="s">
        <v>4</v>
      </c>
      <c r="R2" s="9"/>
      <c r="S2" s="10"/>
      <c r="T2" s="8" t="s">
        <v>5</v>
      </c>
      <c r="U2" s="9"/>
      <c r="V2" s="10"/>
      <c r="W2" s="14" t="s">
        <v>6</v>
      </c>
      <c r="X2" s="15"/>
      <c r="Y2" s="16"/>
      <c r="Z2" s="14" t="s">
        <v>7</v>
      </c>
      <c r="AA2" s="15"/>
      <c r="AB2" s="16"/>
      <c r="AC2" s="14" t="s">
        <v>8</v>
      </c>
      <c r="AD2" s="15"/>
      <c r="AE2" s="16"/>
      <c r="AF2" s="17" t="s">
        <v>9</v>
      </c>
      <c r="AG2" s="18"/>
      <c r="AH2" s="19"/>
      <c r="AI2" s="17" t="s">
        <v>10</v>
      </c>
      <c r="AJ2" s="18"/>
      <c r="AK2" s="19"/>
      <c r="AL2" s="4"/>
      <c r="AM2" s="4"/>
      <c r="AN2" s="4"/>
      <c r="AO2" s="4"/>
      <c r="AP2" s="4"/>
      <c r="AQ2" s="4"/>
      <c r="AR2" s="20"/>
      <c r="AS2" s="20"/>
      <c r="AT2" s="4"/>
      <c r="AU2" s="4"/>
      <c r="AV2" s="4"/>
    </row>
    <row r="3" spans="1:62" s="21" customFormat="1" ht="45" customHeight="1">
      <c r="A3" s="4"/>
      <c r="B3" s="22"/>
      <c r="C3" s="23"/>
      <c r="D3" s="24"/>
      <c r="E3" s="25"/>
      <c r="F3" s="23"/>
      <c r="G3" s="26"/>
      <c r="H3" s="27"/>
      <c r="I3" s="28"/>
      <c r="J3" s="29"/>
      <c r="K3" s="27"/>
      <c r="L3" s="28"/>
      <c r="M3" s="29"/>
      <c r="N3" s="30"/>
      <c r="O3" s="31"/>
      <c r="P3" s="32"/>
      <c r="Q3" s="27"/>
      <c r="R3" s="28"/>
      <c r="S3" s="29"/>
      <c r="T3" s="27"/>
      <c r="U3" s="28"/>
      <c r="V3" s="29"/>
      <c r="W3" s="33"/>
      <c r="X3" s="34"/>
      <c r="Y3" s="35"/>
      <c r="Z3" s="33"/>
      <c r="AA3" s="36"/>
      <c r="AB3" s="35"/>
      <c r="AC3" s="37"/>
      <c r="AD3" s="34"/>
      <c r="AE3" s="38"/>
      <c r="AF3" s="39" t="s">
        <v>11</v>
      </c>
      <c r="AG3" s="40"/>
      <c r="AH3" s="41" t="s">
        <v>12</v>
      </c>
      <c r="AI3" s="42"/>
      <c r="AJ3" s="43"/>
      <c r="AK3" s="44"/>
      <c r="AL3" s="4"/>
      <c r="AM3" s="4"/>
      <c r="AN3" s="4"/>
      <c r="AO3" s="4"/>
      <c r="AP3" s="4"/>
      <c r="AQ3" s="4"/>
      <c r="AR3" s="20"/>
      <c r="AS3" s="20"/>
      <c r="AT3" s="4"/>
      <c r="AU3" s="4"/>
      <c r="AV3" s="4"/>
    </row>
    <row r="4" spans="1:62" ht="45" customHeight="1" thickBot="1">
      <c r="A4" s="45"/>
      <c r="B4" s="46"/>
      <c r="C4" s="47"/>
      <c r="D4" s="48"/>
      <c r="E4" s="46"/>
      <c r="F4" s="47"/>
      <c r="G4" s="49"/>
      <c r="H4" s="50"/>
      <c r="I4" s="51"/>
      <c r="J4" s="52"/>
      <c r="K4" s="53"/>
      <c r="L4" s="54"/>
      <c r="M4" s="52"/>
      <c r="N4" s="50"/>
      <c r="O4" s="51"/>
      <c r="P4" s="52"/>
      <c r="Q4" s="53"/>
      <c r="R4" s="54"/>
      <c r="S4" s="52"/>
      <c r="T4" s="53"/>
      <c r="U4" s="51"/>
      <c r="V4" s="52"/>
      <c r="W4" s="55"/>
      <c r="X4" s="56"/>
      <c r="Y4" s="57"/>
      <c r="Z4" s="58"/>
      <c r="AA4" s="59"/>
      <c r="AB4" s="60"/>
      <c r="AC4" s="58"/>
      <c r="AD4" s="56"/>
      <c r="AE4" s="57"/>
      <c r="AF4" s="39" t="s">
        <v>13</v>
      </c>
      <c r="AG4" s="61"/>
      <c r="AH4" s="62" t="s">
        <v>14</v>
      </c>
      <c r="AI4" s="63"/>
      <c r="AJ4" s="56"/>
      <c r="AK4" s="60"/>
      <c r="AL4" s="45"/>
      <c r="AM4" s="45"/>
      <c r="AN4" s="45"/>
      <c r="AO4" s="45"/>
      <c r="AP4" s="45"/>
      <c r="AQ4" s="45"/>
      <c r="AR4" s="2"/>
      <c r="AS4" s="2"/>
      <c r="AT4" s="45"/>
      <c r="AU4" s="45"/>
      <c r="AV4" s="45"/>
    </row>
    <row r="5" spans="1:62" s="21" customFormat="1" ht="45" customHeight="1">
      <c r="A5" s="4"/>
      <c r="B5" s="4"/>
      <c r="C5" s="5" t="s">
        <v>15</v>
      </c>
      <c r="D5" s="6"/>
      <c r="E5" s="7"/>
      <c r="F5" s="5" t="s">
        <v>16</v>
      </c>
      <c r="G5" s="6"/>
      <c r="H5" s="7"/>
      <c r="I5" s="5" t="s">
        <v>17</v>
      </c>
      <c r="J5" s="6"/>
      <c r="K5" s="7"/>
      <c r="L5" s="5" t="s">
        <v>18</v>
      </c>
      <c r="M5" s="6"/>
      <c r="N5" s="7"/>
      <c r="O5" s="5" t="s">
        <v>19</v>
      </c>
      <c r="P5" s="6"/>
      <c r="Q5" s="7"/>
      <c r="R5" s="5" t="s">
        <v>20</v>
      </c>
      <c r="S5" s="6"/>
      <c r="T5" s="7"/>
      <c r="U5" s="14" t="s">
        <v>21</v>
      </c>
      <c r="V5" s="15"/>
      <c r="W5" s="16"/>
      <c r="X5" s="14" t="s">
        <v>22</v>
      </c>
      <c r="Y5" s="15"/>
      <c r="Z5" s="16"/>
      <c r="AA5" s="14" t="s">
        <v>23</v>
      </c>
      <c r="AB5" s="15"/>
      <c r="AC5" s="16"/>
      <c r="AD5" s="14" t="s">
        <v>24</v>
      </c>
      <c r="AE5" s="15"/>
      <c r="AF5" s="16"/>
      <c r="AG5" s="14" t="s">
        <v>25</v>
      </c>
      <c r="AH5" s="15"/>
      <c r="AI5" s="16"/>
      <c r="AJ5" s="14" t="s">
        <v>26</v>
      </c>
      <c r="AK5" s="15"/>
      <c r="AL5" s="16"/>
      <c r="AM5" s="17" t="s">
        <v>27</v>
      </c>
      <c r="AN5" s="18"/>
      <c r="AO5" s="19"/>
      <c r="AP5" s="4"/>
      <c r="AQ5" s="4"/>
      <c r="AR5" s="20"/>
      <c r="AS5" s="20"/>
      <c r="AT5" s="4"/>
      <c r="AU5" s="4"/>
      <c r="AV5" s="4"/>
    </row>
    <row r="6" spans="1:62" s="21" customFormat="1" ht="45" customHeight="1">
      <c r="A6" s="4"/>
      <c r="B6" s="4"/>
      <c r="C6" s="25"/>
      <c r="D6" s="23"/>
      <c r="E6" s="26"/>
      <c r="F6" s="25"/>
      <c r="G6" s="23"/>
      <c r="H6" s="26"/>
      <c r="I6" s="22"/>
      <c r="J6" s="23"/>
      <c r="K6" s="26"/>
      <c r="L6" s="64"/>
      <c r="M6" s="23"/>
      <c r="N6" s="65"/>
      <c r="O6" s="64"/>
      <c r="P6" s="66"/>
      <c r="Q6" s="65"/>
      <c r="R6" s="64"/>
      <c r="S6" s="23"/>
      <c r="T6" s="65"/>
      <c r="U6" s="33"/>
      <c r="V6" s="34"/>
      <c r="W6" s="35"/>
      <c r="X6" s="33"/>
      <c r="Y6" s="67"/>
      <c r="Z6" s="68"/>
      <c r="AA6" s="33"/>
      <c r="AB6" s="34"/>
      <c r="AC6" s="35"/>
      <c r="AD6" s="37"/>
      <c r="AE6" s="34"/>
      <c r="AF6" s="38"/>
      <c r="AG6" s="39"/>
      <c r="AH6" s="40"/>
      <c r="AI6" s="38"/>
      <c r="AJ6" s="39"/>
      <c r="AK6" s="40"/>
      <c r="AL6" s="38"/>
      <c r="AM6" s="39"/>
      <c r="AN6" s="40"/>
      <c r="AO6" s="69"/>
      <c r="AP6" s="4"/>
      <c r="AQ6" s="4"/>
      <c r="AR6" s="20"/>
      <c r="AS6" s="20"/>
      <c r="AT6" s="4"/>
      <c r="AU6" s="4"/>
      <c r="AV6" s="4"/>
    </row>
    <row r="7" spans="1:62" ht="45" customHeight="1" thickBot="1">
      <c r="A7" s="45"/>
      <c r="B7" s="45"/>
      <c r="C7" s="46"/>
      <c r="D7" s="47"/>
      <c r="E7" s="49"/>
      <c r="F7" s="46"/>
      <c r="G7" s="47"/>
      <c r="H7" s="49"/>
      <c r="I7" s="46"/>
      <c r="J7" s="47"/>
      <c r="K7" s="70"/>
      <c r="L7" s="71"/>
      <c r="M7" s="47"/>
      <c r="N7" s="72"/>
      <c r="O7" s="46"/>
      <c r="P7" s="47"/>
      <c r="Q7" s="70"/>
      <c r="R7" s="71"/>
      <c r="S7" s="47"/>
      <c r="T7" s="73"/>
      <c r="U7" s="58"/>
      <c r="V7" s="56"/>
      <c r="W7" s="60"/>
      <c r="X7" s="58"/>
      <c r="Y7" s="56"/>
      <c r="Z7" s="60"/>
      <c r="AA7" s="58"/>
      <c r="AB7" s="56"/>
      <c r="AC7" s="60"/>
      <c r="AD7" s="58"/>
      <c r="AE7" s="59"/>
      <c r="AF7" s="74"/>
      <c r="AG7" s="39" t="s">
        <v>28</v>
      </c>
      <c r="AH7" s="61"/>
      <c r="AI7" s="62"/>
      <c r="AJ7" s="39" t="s">
        <v>29</v>
      </c>
      <c r="AK7" s="61"/>
      <c r="AL7" s="62" t="s">
        <v>30</v>
      </c>
      <c r="AM7" s="75" t="s">
        <v>31</v>
      </c>
      <c r="AN7" s="61"/>
      <c r="AO7" s="62" t="s">
        <v>32</v>
      </c>
      <c r="AP7" s="45"/>
      <c r="AQ7" s="45"/>
      <c r="AR7" s="2"/>
      <c r="AS7" s="2"/>
      <c r="AT7" s="45"/>
      <c r="AU7" s="45"/>
      <c r="AV7" s="45"/>
    </row>
    <row r="8" spans="1:62" s="21" customFormat="1" ht="45" customHeight="1">
      <c r="A8" s="4"/>
      <c r="B8" s="4"/>
      <c r="C8" s="76"/>
      <c r="D8" s="5" t="s">
        <v>33</v>
      </c>
      <c r="E8" s="6"/>
      <c r="F8" s="7"/>
      <c r="G8" s="5" t="s">
        <v>34</v>
      </c>
      <c r="H8" s="6"/>
      <c r="I8" s="7"/>
      <c r="J8" s="5" t="s">
        <v>35</v>
      </c>
      <c r="K8" s="6"/>
      <c r="L8" s="7"/>
      <c r="M8" s="5" t="s">
        <v>36</v>
      </c>
      <c r="N8" s="6"/>
      <c r="O8" s="7"/>
      <c r="P8" s="5" t="s">
        <v>37</v>
      </c>
      <c r="Q8" s="6"/>
      <c r="R8" s="7"/>
      <c r="S8" s="5" t="s">
        <v>38</v>
      </c>
      <c r="T8" s="6"/>
      <c r="U8" s="7"/>
      <c r="V8" s="14" t="s">
        <v>39</v>
      </c>
      <c r="W8" s="15"/>
      <c r="X8" s="16"/>
      <c r="Y8" s="14" t="s">
        <v>40</v>
      </c>
      <c r="Z8" s="15"/>
      <c r="AA8" s="16"/>
      <c r="AB8" s="14" t="s">
        <v>41</v>
      </c>
      <c r="AC8" s="15"/>
      <c r="AD8" s="16"/>
      <c r="AE8" s="14" t="s">
        <v>42</v>
      </c>
      <c r="AF8" s="15"/>
      <c r="AG8" s="16"/>
      <c r="AH8" s="17" t="s">
        <v>43</v>
      </c>
      <c r="AI8" s="18"/>
      <c r="AJ8" s="19"/>
      <c r="AK8" s="4"/>
      <c r="AL8" s="4"/>
      <c r="AM8" s="4"/>
      <c r="AN8" s="4"/>
      <c r="AO8" s="4"/>
      <c r="AP8" s="4"/>
      <c r="AQ8" s="4"/>
      <c r="AR8" s="20"/>
      <c r="AS8" s="20"/>
      <c r="AT8" s="4"/>
      <c r="AU8" s="4"/>
      <c r="AV8" s="4"/>
    </row>
    <row r="9" spans="1:62" s="21" customFormat="1" ht="45" customHeight="1">
      <c r="A9" s="4"/>
      <c r="B9" s="4"/>
      <c r="C9" s="76"/>
      <c r="D9" s="22"/>
      <c r="E9" s="23"/>
      <c r="F9" s="77"/>
      <c r="G9" s="25"/>
      <c r="H9" s="23"/>
      <c r="I9" s="26"/>
      <c r="J9" s="25"/>
      <c r="K9" s="23"/>
      <c r="L9" s="26"/>
      <c r="M9" s="25"/>
      <c r="N9" s="23"/>
      <c r="O9" s="26"/>
      <c r="P9" s="25"/>
      <c r="Q9" s="23"/>
      <c r="R9" s="26"/>
      <c r="S9" s="64"/>
      <c r="T9" s="23"/>
      <c r="U9" s="65"/>
      <c r="V9" s="33"/>
      <c r="W9" s="36"/>
      <c r="X9" s="35"/>
      <c r="Y9" s="37"/>
      <c r="Z9" s="34"/>
      <c r="AA9" s="38"/>
      <c r="AB9" s="33"/>
      <c r="AC9" s="78"/>
      <c r="AD9" s="79"/>
      <c r="AE9" s="39"/>
      <c r="AF9" s="40"/>
      <c r="AG9" s="35"/>
      <c r="AH9" s="42"/>
      <c r="AI9" s="43"/>
      <c r="AJ9" s="44"/>
      <c r="AK9" s="4"/>
      <c r="AL9" s="4"/>
      <c r="AM9" s="4"/>
      <c r="AN9" s="4"/>
      <c r="AO9" s="4"/>
      <c r="AP9" s="4"/>
      <c r="AQ9" s="4"/>
      <c r="AR9" s="20"/>
      <c r="AS9" s="20"/>
      <c r="AT9" s="4"/>
      <c r="AU9" s="4"/>
      <c r="AV9" s="4"/>
    </row>
    <row r="10" spans="1:62" ht="45" customHeight="1" thickBot="1">
      <c r="A10" s="45"/>
      <c r="B10" s="45"/>
      <c r="C10" s="45"/>
      <c r="D10" s="46"/>
      <c r="E10" s="47"/>
      <c r="F10" s="49"/>
      <c r="G10" s="46"/>
      <c r="H10" s="47"/>
      <c r="I10" s="49"/>
      <c r="J10" s="46"/>
      <c r="K10" s="47"/>
      <c r="L10" s="73"/>
      <c r="M10" s="46"/>
      <c r="N10" s="47"/>
      <c r="O10" s="73"/>
      <c r="P10" s="71"/>
      <c r="Q10" s="47"/>
      <c r="R10" s="73"/>
      <c r="S10" s="71"/>
      <c r="T10" s="47"/>
      <c r="U10" s="73"/>
      <c r="V10" s="58"/>
      <c r="W10" s="56"/>
      <c r="X10" s="60"/>
      <c r="Y10" s="58"/>
      <c r="Z10" s="56"/>
      <c r="AA10" s="60"/>
      <c r="AB10" s="58"/>
      <c r="AC10" s="56"/>
      <c r="AD10" s="60"/>
      <c r="AE10" s="39" t="s">
        <v>44</v>
      </c>
      <c r="AF10" s="61"/>
      <c r="AG10" s="62"/>
      <c r="AH10" s="58"/>
      <c r="AI10" s="59"/>
      <c r="AJ10" s="60"/>
      <c r="AK10" s="45"/>
      <c r="AL10" s="45"/>
      <c r="AM10" s="45"/>
      <c r="AN10" s="45"/>
      <c r="AO10" s="45"/>
      <c r="AP10" s="45"/>
      <c r="AQ10" s="45"/>
      <c r="AR10" s="2"/>
      <c r="AS10" s="2"/>
      <c r="AT10" s="45"/>
      <c r="AU10" s="45"/>
      <c r="AV10" s="45"/>
    </row>
    <row r="11" spans="1:62" s="21" customFormat="1" ht="45" customHeight="1">
      <c r="A11" s="4"/>
      <c r="B11" s="4"/>
      <c r="C11" s="4"/>
      <c r="D11" s="4"/>
      <c r="E11" s="5" t="s">
        <v>45</v>
      </c>
      <c r="F11" s="6"/>
      <c r="G11" s="7"/>
      <c r="H11" s="5" t="s">
        <v>46</v>
      </c>
      <c r="I11" s="6"/>
      <c r="J11" s="7"/>
      <c r="K11" s="5" t="s">
        <v>47</v>
      </c>
      <c r="L11" s="6"/>
      <c r="M11" s="7"/>
      <c r="N11" s="5" t="s">
        <v>48</v>
      </c>
      <c r="O11" s="6"/>
      <c r="P11" s="7"/>
      <c r="Q11" s="5" t="s">
        <v>49</v>
      </c>
      <c r="R11" s="6"/>
      <c r="S11" s="7"/>
      <c r="T11" s="5" t="s">
        <v>50</v>
      </c>
      <c r="U11" s="6"/>
      <c r="V11" s="7"/>
      <c r="W11" s="14" t="s">
        <v>51</v>
      </c>
      <c r="X11" s="15"/>
      <c r="Y11" s="16"/>
      <c r="Z11" s="14" t="s">
        <v>52</v>
      </c>
      <c r="AA11" s="15"/>
      <c r="AB11" s="16"/>
      <c r="AC11" s="14" t="s">
        <v>53</v>
      </c>
      <c r="AD11" s="15"/>
      <c r="AE11" s="16"/>
      <c r="AF11" s="17" t="s">
        <v>54</v>
      </c>
      <c r="AG11" s="18"/>
      <c r="AH11" s="19"/>
      <c r="AI11" s="4"/>
      <c r="AJ11" s="4"/>
      <c r="AK11" s="4"/>
      <c r="AL11" s="4"/>
      <c r="AM11" s="4"/>
      <c r="AN11" s="4"/>
      <c r="AO11" s="4"/>
      <c r="AP11" s="4"/>
      <c r="AQ11" s="4"/>
      <c r="AR11" s="20"/>
      <c r="AS11" s="20"/>
      <c r="AT11" s="4"/>
      <c r="AU11" s="4"/>
      <c r="AV11" s="4"/>
    </row>
    <row r="12" spans="1:62" s="21" customFormat="1" ht="45" customHeight="1">
      <c r="A12" s="4"/>
      <c r="B12" s="4"/>
      <c r="C12" s="4"/>
      <c r="D12" s="4"/>
      <c r="E12" s="25"/>
      <c r="F12" s="23"/>
      <c r="G12" s="26"/>
      <c r="H12" s="25"/>
      <c r="I12" s="23"/>
      <c r="J12" s="26"/>
      <c r="K12" s="25"/>
      <c r="L12" s="23"/>
      <c r="M12" s="26"/>
      <c r="N12" s="25"/>
      <c r="O12" s="23"/>
      <c r="P12" s="26"/>
      <c r="Q12" s="64"/>
      <c r="R12" s="23"/>
      <c r="S12" s="65"/>
      <c r="T12" s="22"/>
      <c r="U12" s="23"/>
      <c r="V12" s="26"/>
      <c r="W12" s="33"/>
      <c r="X12" s="34"/>
      <c r="Y12" s="35"/>
      <c r="Z12" s="33"/>
      <c r="AA12" s="36"/>
      <c r="AB12" s="35"/>
      <c r="AC12" s="80"/>
      <c r="AD12" s="81"/>
      <c r="AE12" s="82"/>
      <c r="AF12" s="39"/>
      <c r="AG12" s="40"/>
      <c r="AH12" s="35"/>
      <c r="AI12" s="4"/>
      <c r="AJ12" s="4"/>
      <c r="AK12" s="4"/>
      <c r="AL12" s="4"/>
      <c r="AM12" s="4"/>
      <c r="AN12" s="4"/>
      <c r="AO12" s="4"/>
      <c r="AP12" s="4"/>
      <c r="AQ12" s="4" t="s">
        <v>55</v>
      </c>
      <c r="AR12" s="20"/>
      <c r="AS12" s="20"/>
      <c r="AT12" s="4"/>
      <c r="AU12" s="4"/>
      <c r="AV12" s="4"/>
    </row>
    <row r="13" spans="1:62" ht="45" customHeight="1" thickBot="1">
      <c r="A13" s="45"/>
      <c r="B13" s="45"/>
      <c r="C13" s="45"/>
      <c r="D13" s="45"/>
      <c r="E13" s="71"/>
      <c r="F13" s="47"/>
      <c r="G13" s="73"/>
      <c r="H13" s="46"/>
      <c r="I13" s="47"/>
      <c r="J13" s="49"/>
      <c r="K13" s="46"/>
      <c r="L13" s="47"/>
      <c r="M13" s="73"/>
      <c r="N13" s="46"/>
      <c r="O13" s="47"/>
      <c r="P13" s="73"/>
      <c r="Q13" s="71"/>
      <c r="R13" s="47"/>
      <c r="S13" s="73"/>
      <c r="T13" s="46"/>
      <c r="U13" s="47"/>
      <c r="V13" s="73"/>
      <c r="W13" s="58"/>
      <c r="X13" s="56"/>
      <c r="Y13" s="60"/>
      <c r="Z13" s="58"/>
      <c r="AA13" s="56"/>
      <c r="AB13" s="60"/>
      <c r="AC13" s="75" t="s">
        <v>56</v>
      </c>
      <c r="AD13" s="61"/>
      <c r="AE13" s="62"/>
      <c r="AF13" s="75" t="s">
        <v>57</v>
      </c>
      <c r="AG13" s="61"/>
      <c r="AH13" s="62" t="s">
        <v>58</v>
      </c>
      <c r="AI13" s="45"/>
      <c r="AJ13" s="45"/>
      <c r="AK13" s="45"/>
      <c r="AL13" s="45"/>
      <c r="AM13" s="45"/>
      <c r="AN13" s="45"/>
      <c r="AO13" s="45"/>
      <c r="AP13" s="45"/>
      <c r="AQ13" s="45"/>
      <c r="AR13" s="2"/>
      <c r="AS13" s="2"/>
      <c r="AT13" s="45"/>
      <c r="AU13" s="45"/>
      <c r="AV13" s="45"/>
      <c r="BJ13" s="21"/>
    </row>
    <row r="14" spans="1:62" ht="45" customHeight="1">
      <c r="BJ14" s="21"/>
    </row>
    <row r="15" spans="1:62" s="83" customFormat="1" ht="45" customHeight="1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2"/>
      <c r="AS15" s="2"/>
      <c r="AT15" s="45"/>
      <c r="AU15" s="45"/>
      <c r="AV15" s="45"/>
      <c r="AW15" s="3"/>
      <c r="AX15" s="3"/>
      <c r="AY15" s="3"/>
      <c r="AZ15" s="3"/>
      <c r="BA15" s="3"/>
      <c r="BB15" s="3"/>
      <c r="BC15" s="21"/>
      <c r="BD15" s="21"/>
      <c r="BE15" s="21"/>
      <c r="BF15" s="21"/>
      <c r="BG15" s="21"/>
      <c r="BH15" s="21"/>
      <c r="BI15" s="21"/>
      <c r="BJ15" s="21"/>
    </row>
    <row r="16" spans="1:62" s="90" customFormat="1" ht="45" customHeight="1">
      <c r="A16" s="84"/>
      <c r="B16" s="85" t="s">
        <v>59</v>
      </c>
      <c r="C16" s="86"/>
      <c r="D16" s="87" cm="1">
        <f t="array" ref="D16" xml:space="preserve"> COLUMN() - COLUMN($C:$C)</f>
        <v>1</v>
      </c>
      <c r="E16" s="87" cm="1">
        <f t="array" ref="E16" xml:space="preserve"> COLUMN() - COLUMN($C:$C)</f>
        <v>2</v>
      </c>
      <c r="F16" s="87" cm="1">
        <f t="array" ref="F16" xml:space="preserve"> COLUMN() - COLUMN($C:$C)</f>
        <v>3</v>
      </c>
      <c r="G16" s="87" cm="1">
        <f t="array" ref="G16" xml:space="preserve"> COLUMN() - COLUMN($C:$C)</f>
        <v>4</v>
      </c>
      <c r="H16" s="87" cm="1">
        <f t="array" ref="H16" xml:space="preserve"> COLUMN() - COLUMN($C:$C)</f>
        <v>5</v>
      </c>
      <c r="I16" s="87" cm="1">
        <f t="array" ref="I16" xml:space="preserve"> COLUMN() - COLUMN($C:$C)</f>
        <v>6</v>
      </c>
      <c r="J16" s="87" cm="1">
        <f t="array" ref="J16" xml:space="preserve"> COLUMN() - COLUMN($C:$C)</f>
        <v>7</v>
      </c>
      <c r="K16" s="87" cm="1">
        <f t="array" ref="K16" xml:space="preserve"> COLUMN() - COLUMN($C:$C)</f>
        <v>8</v>
      </c>
      <c r="L16" s="87" cm="1">
        <f t="array" ref="L16" xml:space="preserve"> COLUMN() - COLUMN($C:$C)</f>
        <v>9</v>
      </c>
      <c r="M16" s="87" cm="1">
        <f t="array" ref="M16" xml:space="preserve"> COLUMN() - COLUMN($C:$C)</f>
        <v>10</v>
      </c>
      <c r="N16" s="87" cm="1">
        <f t="array" ref="N16" xml:space="preserve"> COLUMN() - COLUMN($C:$C)</f>
        <v>11</v>
      </c>
      <c r="O16" s="87" cm="1">
        <f t="array" ref="O16" xml:space="preserve"> COLUMN() - COLUMN($C:$C)</f>
        <v>12</v>
      </c>
      <c r="P16" s="87" cm="1">
        <f t="array" ref="P16" xml:space="preserve"> COLUMN() - COLUMN($C:$C)</f>
        <v>13</v>
      </c>
      <c r="Q16" s="87" cm="1">
        <f t="array" ref="Q16" xml:space="preserve"> COLUMN() - COLUMN($C:$C)</f>
        <v>14</v>
      </c>
      <c r="R16" s="87" cm="1">
        <f t="array" ref="R16" xml:space="preserve"> COLUMN() - COLUMN($C:$C)</f>
        <v>15</v>
      </c>
      <c r="S16" s="87" cm="1">
        <f t="array" ref="S16" xml:space="preserve"> COLUMN() - COLUMN($C:$C)</f>
        <v>16</v>
      </c>
      <c r="T16" s="87" cm="1">
        <f t="array" ref="T16" xml:space="preserve"> COLUMN() - COLUMN($C:$C)</f>
        <v>17</v>
      </c>
      <c r="U16" s="87" cm="1">
        <f t="array" ref="U16" xml:space="preserve"> COLUMN() - COLUMN($C:$C)</f>
        <v>18</v>
      </c>
      <c r="V16" s="87" cm="1">
        <f t="array" ref="V16" xml:space="preserve"> COLUMN() - COLUMN($C:$C)</f>
        <v>19</v>
      </c>
      <c r="W16" s="87" cm="1">
        <f t="array" ref="W16" xml:space="preserve"> COLUMN() - COLUMN($C:$C)</f>
        <v>20</v>
      </c>
      <c r="X16" s="87" cm="1">
        <f t="array" ref="X16" xml:space="preserve"> COLUMN() - COLUMN($C:$C)</f>
        <v>21</v>
      </c>
      <c r="Y16" s="88" cm="1">
        <f t="array" ref="Y16" xml:space="preserve"> COLUMN() - COLUMN($C:$C)</f>
        <v>22</v>
      </c>
      <c r="Z16" s="88" cm="1">
        <f t="array" ref="Z16" xml:space="preserve"> COLUMN() - COLUMN($C:$C)</f>
        <v>23</v>
      </c>
      <c r="AA16" s="88" cm="1">
        <f t="array" ref="AA16" xml:space="preserve"> COLUMN() - COLUMN($C:$C)</f>
        <v>24</v>
      </c>
      <c r="AB16" s="88" cm="1">
        <f t="array" ref="AB16" xml:space="preserve"> COLUMN() - COLUMN($C:$C)</f>
        <v>25</v>
      </c>
      <c r="AC16" s="88" cm="1">
        <f t="array" ref="AC16" xml:space="preserve"> COLUMN() - COLUMN($C:$C)</f>
        <v>26</v>
      </c>
      <c r="AD16" s="88" cm="1">
        <f t="array" ref="AD16" xml:space="preserve"> COLUMN() - COLUMN($C:$C)</f>
        <v>27</v>
      </c>
      <c r="AE16" s="88" cm="1">
        <f t="array" ref="AE16" xml:space="preserve"> COLUMN() - COLUMN($C:$C)</f>
        <v>28</v>
      </c>
      <c r="AF16" s="88" cm="1">
        <f t="array" ref="AF16" xml:space="preserve"> COLUMN() - COLUMN($C:$C)</f>
        <v>29</v>
      </c>
      <c r="AG16" s="88" cm="1">
        <f t="array" ref="AG16" xml:space="preserve"> COLUMN() - COLUMN($C:$C)</f>
        <v>30</v>
      </c>
      <c r="AH16" s="88" cm="1">
        <f t="array" ref="AH16" xml:space="preserve"> COLUMN() - COLUMN($C:$C)</f>
        <v>31</v>
      </c>
      <c r="AI16" s="88" cm="1">
        <f t="array" ref="AI16" xml:space="preserve"> COLUMN() - COLUMN($C:$C)</f>
        <v>32</v>
      </c>
      <c r="AJ16" s="88" cm="1">
        <f t="array" ref="AJ16" xml:space="preserve"> COLUMN() - COLUMN($C:$C)</f>
        <v>33</v>
      </c>
      <c r="AK16" s="88" cm="1">
        <f t="array" ref="AK16" xml:space="preserve"> COLUMN() - COLUMN($C:$C)</f>
        <v>34</v>
      </c>
      <c r="AL16" s="88" cm="1">
        <f t="array" ref="AL16" xml:space="preserve"> COLUMN() - COLUMN($C:$C)</f>
        <v>35</v>
      </c>
      <c r="AM16" s="88" cm="1">
        <f t="array" ref="AM16" xml:space="preserve"> COLUMN() - COLUMN($C:$C)</f>
        <v>36</v>
      </c>
      <c r="AN16" s="88" cm="1">
        <f t="array" ref="AN16" xml:space="preserve"> COLUMN() - COLUMN($C:$C)</f>
        <v>37</v>
      </c>
      <c r="AO16" s="88" cm="1">
        <f t="array" ref="AO16" xml:space="preserve"> COLUMN() - COLUMN($C:$C)</f>
        <v>38</v>
      </c>
      <c r="AP16" s="88" cm="1">
        <f t="array" ref="AP16" xml:space="preserve"> COLUMN() - COLUMN($C:$C)</f>
        <v>39</v>
      </c>
      <c r="AQ16" s="88" cm="1">
        <f t="array" ref="AQ16" xml:space="preserve"> COLUMN() - COLUMN($C:$C)</f>
        <v>40</v>
      </c>
      <c r="AR16" s="88" cm="1">
        <f t="array" ref="AR16" xml:space="preserve"> COLUMN() - COLUMN($C:$C)</f>
        <v>41</v>
      </c>
      <c r="AS16" s="88" cm="1">
        <f t="array" ref="AS16" xml:space="preserve"> COLUMN() - COLUMN($C:$C)</f>
        <v>42</v>
      </c>
      <c r="AT16" s="88" cm="1">
        <f t="array" ref="AT16" xml:space="preserve"> COLUMN() - COLUMN($C:$C)</f>
        <v>43</v>
      </c>
      <c r="AU16" s="88" cm="1">
        <f t="array" ref="AU16" xml:space="preserve"> COLUMN() - COLUMN($C:$C)</f>
        <v>44</v>
      </c>
      <c r="AV16" s="88" cm="1">
        <f t="array" ref="AV16" xml:space="preserve"> COLUMN() - COLUMN($C:$C)</f>
        <v>45</v>
      </c>
      <c r="AW16" s="88" cm="1">
        <f t="array" ref="AW16" xml:space="preserve"> COLUMN() - COLUMN($C:$C)</f>
        <v>46</v>
      </c>
      <c r="AX16" s="89" cm="1">
        <f t="array" ref="AX16" xml:space="preserve"> COLUMN() - COLUMN($C:$C)</f>
        <v>47</v>
      </c>
      <c r="AY16" s="89" cm="1">
        <f t="array" ref="AY16" xml:space="preserve"> COLUMN() - COLUMN($C:$C)</f>
        <v>48</v>
      </c>
      <c r="AZ16" s="89" cm="1">
        <f t="array" ref="AZ16" xml:space="preserve"> COLUMN() - COLUMN($C:$C)</f>
        <v>49</v>
      </c>
      <c r="BA16" s="89" cm="1">
        <f t="array" ref="BA16" xml:space="preserve"> COLUMN() - COLUMN($C:$C)</f>
        <v>50</v>
      </c>
      <c r="BB16" s="89" cm="1">
        <f t="array" ref="BB16" xml:space="preserve"> COLUMN() - COLUMN($C:$C)</f>
        <v>51</v>
      </c>
      <c r="BC16" s="89" cm="1">
        <f t="array" ref="BC16" xml:space="preserve"> COLUMN() - COLUMN($C:$C)</f>
        <v>52</v>
      </c>
      <c r="BD16" s="89" cm="1">
        <f t="array" ref="BD16" xml:space="preserve"> COLUMN() - COLUMN($C:$C)</f>
        <v>53</v>
      </c>
      <c r="BE16" s="89" cm="1">
        <f t="array" ref="BE16" xml:space="preserve"> COLUMN() - COLUMN($C:$C)</f>
        <v>54</v>
      </c>
      <c r="BF16" s="89" cm="1">
        <f t="array" ref="BF16" xml:space="preserve"> COLUMN() - COLUMN($C:$C)</f>
        <v>55</v>
      </c>
      <c r="BG16" s="89" cm="1">
        <f t="array" ref="BG16" xml:space="preserve"> COLUMN() - COLUMN($C:$C)</f>
        <v>56</v>
      </c>
      <c r="BH16" s="89" cm="1">
        <f t="array" ref="BH16" xml:space="preserve"> COLUMN() - COLUMN($C:$C)</f>
        <v>57</v>
      </c>
      <c r="BI16" s="21"/>
      <c r="BJ16" s="21"/>
    </row>
    <row r="17" spans="1:62" s="90" customFormat="1" ht="45" customHeight="1">
      <c r="A17" s="91"/>
      <c r="B17" s="92" t="s">
        <v>60</v>
      </c>
      <c r="C17" s="93"/>
      <c r="D17" s="94" t="s">
        <v>61</v>
      </c>
      <c r="E17" s="94" t="s">
        <v>62</v>
      </c>
      <c r="F17" s="94" t="s">
        <v>63</v>
      </c>
      <c r="G17" s="94" t="s">
        <v>64</v>
      </c>
      <c r="H17" s="94" t="s">
        <v>65</v>
      </c>
      <c r="I17" s="94" t="s">
        <v>66</v>
      </c>
      <c r="J17" s="94" t="s">
        <v>67</v>
      </c>
      <c r="K17" s="94" t="s">
        <v>68</v>
      </c>
      <c r="L17" s="94" t="s">
        <v>69</v>
      </c>
      <c r="M17" s="94" t="s">
        <v>70</v>
      </c>
      <c r="N17" s="94" t="s">
        <v>71</v>
      </c>
      <c r="O17" s="94" t="s">
        <v>72</v>
      </c>
      <c r="P17" s="94" t="s">
        <v>73</v>
      </c>
      <c r="Q17" s="94" t="s">
        <v>74</v>
      </c>
      <c r="R17" s="94" t="s">
        <v>75</v>
      </c>
      <c r="S17" s="94" t="s">
        <v>76</v>
      </c>
      <c r="T17" s="94" t="s">
        <v>77</v>
      </c>
      <c r="U17" s="94" t="s">
        <v>78</v>
      </c>
      <c r="V17" s="94" t="s">
        <v>79</v>
      </c>
      <c r="W17" s="94" t="s">
        <v>80</v>
      </c>
      <c r="X17" s="94" t="s">
        <v>81</v>
      </c>
      <c r="Y17" s="94" t="s">
        <v>82</v>
      </c>
      <c r="Z17" s="94" t="s">
        <v>83</v>
      </c>
      <c r="AA17" s="94" t="s">
        <v>84</v>
      </c>
      <c r="AB17" s="94" t="s">
        <v>85</v>
      </c>
      <c r="AC17" s="94" t="s">
        <v>86</v>
      </c>
      <c r="AD17" s="94" t="s">
        <v>87</v>
      </c>
      <c r="AE17" s="94" t="s">
        <v>88</v>
      </c>
      <c r="AF17" s="94" t="s">
        <v>89</v>
      </c>
      <c r="AG17" s="94" t="s">
        <v>90</v>
      </c>
      <c r="AH17" s="94" t="s">
        <v>91</v>
      </c>
      <c r="AI17" s="94" t="s">
        <v>92</v>
      </c>
      <c r="AJ17" s="94" t="s">
        <v>93</v>
      </c>
      <c r="AK17" s="94" t="s">
        <v>94</v>
      </c>
      <c r="AL17" s="94" t="s">
        <v>95</v>
      </c>
      <c r="AM17" s="94" t="s">
        <v>96</v>
      </c>
      <c r="AN17" s="94" t="s">
        <v>97</v>
      </c>
      <c r="AO17" s="94" t="s">
        <v>98</v>
      </c>
      <c r="AP17" s="94" t="s">
        <v>99</v>
      </c>
      <c r="AQ17" s="94" t="s">
        <v>100</v>
      </c>
      <c r="AR17" s="94" t="s">
        <v>101</v>
      </c>
      <c r="AS17" s="94" t="s">
        <v>102</v>
      </c>
      <c r="AT17" s="94" t="s">
        <v>103</v>
      </c>
      <c r="AU17" s="94" t="s">
        <v>104</v>
      </c>
      <c r="AV17" s="94" t="s">
        <v>105</v>
      </c>
      <c r="AW17" s="94" t="s">
        <v>106</v>
      </c>
      <c r="AX17" s="94" t="s">
        <v>107</v>
      </c>
      <c r="AY17" s="94" t="s">
        <v>108</v>
      </c>
      <c r="AZ17" s="94" t="s">
        <v>109</v>
      </c>
      <c r="BA17" s="94" t="s">
        <v>32</v>
      </c>
      <c r="BB17" s="94" t="s">
        <v>110</v>
      </c>
      <c r="BC17" s="94" t="s">
        <v>58</v>
      </c>
      <c r="BD17" s="94" t="s">
        <v>12</v>
      </c>
      <c r="BE17" s="94" t="s">
        <v>30</v>
      </c>
      <c r="BF17" s="94" t="s">
        <v>111</v>
      </c>
      <c r="BG17" s="94" t="s">
        <v>112</v>
      </c>
      <c r="BH17" s="94" t="s">
        <v>113</v>
      </c>
      <c r="BI17" s="21"/>
      <c r="BJ17" s="21"/>
    </row>
    <row r="18" spans="1:62" s="90" customFormat="1" ht="45" customHeight="1">
      <c r="A18" s="91"/>
      <c r="B18" s="95" t="e">
        <f>#REF!</f>
        <v>#REF!</v>
      </c>
      <c r="C18" s="96"/>
      <c r="D18" s="97" t="s">
        <v>130</v>
      </c>
      <c r="E18" s="97" t="s">
        <v>134</v>
      </c>
      <c r="F18" s="97" t="s">
        <v>166</v>
      </c>
      <c r="G18" s="97" t="s">
        <v>180</v>
      </c>
      <c r="H18" s="97" t="s">
        <v>185</v>
      </c>
      <c r="I18" s="97" t="s">
        <v>201</v>
      </c>
      <c r="J18" s="97" t="s">
        <v>206</v>
      </c>
      <c r="K18" s="97" t="s">
        <v>212</v>
      </c>
      <c r="L18" s="97" t="s">
        <v>222</v>
      </c>
      <c r="M18" s="97" t="s">
        <v>224</v>
      </c>
      <c r="N18" s="97" t="s">
        <v>228</v>
      </c>
      <c r="O18" s="97" t="s">
        <v>231</v>
      </c>
      <c r="P18" s="97" t="s">
        <v>214</v>
      </c>
      <c r="Q18" s="97" t="s">
        <v>235</v>
      </c>
      <c r="R18" s="97" t="s">
        <v>240</v>
      </c>
      <c r="S18" s="97" t="s">
        <v>244</v>
      </c>
      <c r="T18" s="97" t="s">
        <v>247</v>
      </c>
      <c r="U18" s="97" t="s">
        <v>248</v>
      </c>
      <c r="V18" s="97" t="s">
        <v>171</v>
      </c>
      <c r="W18" s="97" t="s">
        <v>191</v>
      </c>
      <c r="X18" s="97" t="s">
        <v>205</v>
      </c>
      <c r="Y18" s="97" t="s">
        <v>172</v>
      </c>
      <c r="Z18" s="97" t="s">
        <v>160</v>
      </c>
      <c r="AA18" s="97" t="s">
        <v>192</v>
      </c>
      <c r="AB18" s="97" t="s">
        <v>178</v>
      </c>
      <c r="AC18" s="97" t="s">
        <v>144</v>
      </c>
      <c r="AD18" s="97" t="s">
        <v>131</v>
      </c>
      <c r="AE18" s="97" t="s">
        <v>173</v>
      </c>
      <c r="AF18" s="97" t="s">
        <v>198</v>
      </c>
      <c r="AG18" s="97" t="s">
        <v>220</v>
      </c>
      <c r="AH18" s="97" t="s">
        <v>218</v>
      </c>
      <c r="AI18" s="97" t="s">
        <v>203</v>
      </c>
      <c r="AJ18" s="97" t="s">
        <v>145</v>
      </c>
      <c r="AK18" s="97" t="s">
        <v>132</v>
      </c>
      <c r="AL18" s="97" t="s">
        <v>194</v>
      </c>
      <c r="AM18" s="97" t="s">
        <v>163</v>
      </c>
      <c r="AN18" s="97" t="s">
        <v>195</v>
      </c>
      <c r="AO18" s="97" t="s">
        <v>174</v>
      </c>
      <c r="AP18" s="97" t="s">
        <v>208</v>
      </c>
      <c r="AQ18" s="97" t="s">
        <v>162</v>
      </c>
      <c r="AR18" s="97" t="s">
        <v>146</v>
      </c>
      <c r="AS18" s="97" t="s">
        <v>180</v>
      </c>
      <c r="AT18" s="97" t="s">
        <v>206</v>
      </c>
      <c r="AU18" s="97" t="s">
        <v>231</v>
      </c>
      <c r="AV18" s="97" t="s">
        <v>181</v>
      </c>
      <c r="AW18" s="97" t="s">
        <v>134</v>
      </c>
      <c r="AX18" s="97" t="s">
        <v>185</v>
      </c>
      <c r="AY18" s="97" t="s">
        <v>224</v>
      </c>
      <c r="AZ18" s="97" t="s">
        <v>214</v>
      </c>
      <c r="BA18" s="97">
        <v>2</v>
      </c>
      <c r="BB18" s="97">
        <v>3</v>
      </c>
      <c r="BC18" s="97">
        <v>5</v>
      </c>
      <c r="BD18" s="97">
        <v>7</v>
      </c>
      <c r="BE18" s="97">
        <v>8</v>
      </c>
      <c r="BF18" s="97">
        <v>0</v>
      </c>
      <c r="BG18" s="97" t="s">
        <v>263</v>
      </c>
      <c r="BH18" s="97" t="s">
        <v>147</v>
      </c>
      <c r="BI18" s="21"/>
      <c r="BJ18" s="21"/>
    </row>
    <row r="19" spans="1:62" s="90" customFormat="1" ht="45" customHeight="1">
      <c r="A19" s="91"/>
      <c r="B19" s="98" t="s">
        <v>114</v>
      </c>
      <c r="C19" s="99"/>
      <c r="D19" s="100" t="s">
        <v>130</v>
      </c>
      <c r="E19" s="100" t="s">
        <v>134</v>
      </c>
      <c r="F19" s="100" t="s">
        <v>24</v>
      </c>
      <c r="G19" s="100" t="s">
        <v>180</v>
      </c>
      <c r="H19" s="100" t="s">
        <v>185</v>
      </c>
      <c r="I19" s="100" t="s">
        <v>19</v>
      </c>
      <c r="J19" s="100" t="s">
        <v>206</v>
      </c>
      <c r="K19" s="100" t="s">
        <v>212</v>
      </c>
      <c r="L19" s="100" t="s">
        <v>222</v>
      </c>
      <c r="M19" s="100" t="s">
        <v>224</v>
      </c>
      <c r="N19" s="100" t="s">
        <v>40</v>
      </c>
      <c r="O19" s="100" t="s">
        <v>200</v>
      </c>
      <c r="P19" s="100" t="s">
        <v>214</v>
      </c>
      <c r="Q19" s="100" t="s">
        <v>39</v>
      </c>
      <c r="R19" s="100" t="s">
        <v>45</v>
      </c>
      <c r="S19" s="100" t="s">
        <v>47</v>
      </c>
      <c r="T19" s="100" t="s">
        <v>34</v>
      </c>
      <c r="U19" s="100" t="s">
        <v>248</v>
      </c>
      <c r="V19" s="100" t="s">
        <v>171</v>
      </c>
      <c r="W19" s="100" t="s">
        <v>191</v>
      </c>
      <c r="X19" s="100" t="s">
        <v>205</v>
      </c>
      <c r="Y19" s="100" t="s">
        <v>172</v>
      </c>
      <c r="Z19" s="100" t="s">
        <v>22</v>
      </c>
      <c r="AA19" s="100" t="s">
        <v>192</v>
      </c>
      <c r="AB19" s="100" t="s">
        <v>21</v>
      </c>
      <c r="AC19" s="100" t="s">
        <v>144</v>
      </c>
      <c r="AD19" s="100" t="s">
        <v>33</v>
      </c>
      <c r="AE19" s="100" t="s">
        <v>23</v>
      </c>
      <c r="AF19" s="100" t="s">
        <v>15</v>
      </c>
      <c r="AG19" s="100" t="s">
        <v>220</v>
      </c>
      <c r="AH19" s="100" t="s">
        <v>218</v>
      </c>
      <c r="AI19" s="100" t="s">
        <v>17</v>
      </c>
      <c r="AJ19" s="100" t="s">
        <v>211</v>
      </c>
      <c r="AK19" s="100" t="s">
        <v>46</v>
      </c>
      <c r="AL19" s="100" t="s">
        <v>229</v>
      </c>
      <c r="AM19" s="100" t="s">
        <v>20</v>
      </c>
      <c r="AN19" s="100" t="s">
        <v>36</v>
      </c>
      <c r="AO19" s="100" t="s">
        <v>38</v>
      </c>
      <c r="AP19" s="100" t="s">
        <v>48</v>
      </c>
      <c r="AQ19" s="100" t="s">
        <v>49</v>
      </c>
      <c r="AR19" s="100" t="s">
        <v>237</v>
      </c>
      <c r="AS19" s="100" t="s">
        <v>51</v>
      </c>
      <c r="AT19" s="100" t="s">
        <v>50</v>
      </c>
      <c r="AU19" s="100" t="s">
        <v>16</v>
      </c>
      <c r="AV19" s="100" t="s">
        <v>18</v>
      </c>
      <c r="AW19" s="100" t="s">
        <v>239</v>
      </c>
      <c r="AX19" s="100" t="s">
        <v>243</v>
      </c>
      <c r="AY19" s="100" t="s">
        <v>177</v>
      </c>
      <c r="AZ19" s="100" t="s">
        <v>246</v>
      </c>
      <c r="BA19" s="100" t="s">
        <v>184</v>
      </c>
      <c r="BB19" s="100" t="s">
        <v>264</v>
      </c>
      <c r="BC19" s="100" t="s">
        <v>265</v>
      </c>
      <c r="BD19" s="100">
        <v>7</v>
      </c>
      <c r="BE19" s="100">
        <v>8</v>
      </c>
      <c r="BF19" s="100">
        <v>0</v>
      </c>
      <c r="BG19" s="100" t="s">
        <v>41</v>
      </c>
      <c r="BH19" s="100" t="s">
        <v>182</v>
      </c>
      <c r="BI19" s="3"/>
      <c r="BJ19" s="3"/>
    </row>
    <row r="20" spans="1:62" ht="45" customHeight="1">
      <c r="A20" s="91"/>
      <c r="B20" s="101" t="s">
        <v>115</v>
      </c>
      <c r="C20" s="102"/>
      <c r="D20" s="103" t="s">
        <v>156</v>
      </c>
      <c r="E20" s="103" t="s">
        <v>165</v>
      </c>
      <c r="F20" s="103" t="s">
        <v>177</v>
      </c>
      <c r="G20" s="103" t="s">
        <v>144</v>
      </c>
      <c r="H20" s="103" t="s">
        <v>184</v>
      </c>
      <c r="I20" s="103" t="s">
        <v>200</v>
      </c>
      <c r="J20" s="103" t="s">
        <v>205</v>
      </c>
      <c r="K20" s="103" t="s">
        <v>211</v>
      </c>
      <c r="L20" s="103" t="s">
        <v>17</v>
      </c>
      <c r="M20" s="103" t="s">
        <v>218</v>
      </c>
      <c r="N20" s="103" t="s">
        <v>227</v>
      </c>
      <c r="O20" s="103" t="s">
        <v>50</v>
      </c>
      <c r="P20" s="103" t="s">
        <v>191</v>
      </c>
      <c r="Q20" s="103" t="s">
        <v>18</v>
      </c>
      <c r="R20" s="103" t="s">
        <v>239</v>
      </c>
      <c r="S20" s="103" t="s">
        <v>243</v>
      </c>
      <c r="T20" s="103" t="s">
        <v>246</v>
      </c>
      <c r="U20" s="103" t="s">
        <v>20</v>
      </c>
      <c r="V20" s="103" t="s">
        <v>229</v>
      </c>
      <c r="W20" s="103" t="s">
        <v>214</v>
      </c>
      <c r="X20" s="103" t="s">
        <v>206</v>
      </c>
      <c r="Y20" s="103" t="s">
        <v>192</v>
      </c>
      <c r="Z20" s="103" t="s">
        <v>21</v>
      </c>
      <c r="AA20" s="103" t="s">
        <v>248</v>
      </c>
      <c r="AB20" s="103" t="s">
        <v>39</v>
      </c>
      <c r="AC20" s="103" t="s">
        <v>250</v>
      </c>
      <c r="AD20" s="103" t="s">
        <v>182</v>
      </c>
      <c r="AE20" s="103" t="s">
        <v>172</v>
      </c>
      <c r="AF20" s="103" t="s">
        <v>22</v>
      </c>
      <c r="AG20" s="103" t="s">
        <v>224</v>
      </c>
      <c r="AH20" s="103" t="s">
        <v>253</v>
      </c>
      <c r="AI20" s="103" t="s">
        <v>202</v>
      </c>
      <c r="AJ20" s="103" t="s">
        <v>225</v>
      </c>
      <c r="AK20" s="103" t="s">
        <v>153</v>
      </c>
      <c r="AL20" s="103" t="s">
        <v>212</v>
      </c>
      <c r="AM20" s="103" t="s">
        <v>41</v>
      </c>
      <c r="AN20" s="103" t="s">
        <v>209</v>
      </c>
      <c r="AO20" s="103" t="s">
        <v>220</v>
      </c>
      <c r="AP20" s="103" t="s">
        <v>51</v>
      </c>
      <c r="AQ20" s="103" t="s">
        <v>23</v>
      </c>
      <c r="AR20" s="103" t="s">
        <v>236</v>
      </c>
      <c r="AS20" s="103" t="s">
        <v>180</v>
      </c>
      <c r="AT20" s="103" t="s">
        <v>134</v>
      </c>
      <c r="AU20" s="103" t="s">
        <v>241</v>
      </c>
      <c r="AV20" s="103" t="s">
        <v>40</v>
      </c>
      <c r="AW20" s="103" t="s">
        <v>130</v>
      </c>
      <c r="AX20" s="103" t="s">
        <v>185</v>
      </c>
      <c r="AY20" s="103" t="s">
        <v>222</v>
      </c>
      <c r="AZ20" s="103" t="s">
        <v>171</v>
      </c>
      <c r="BA20" s="103">
        <v>4</v>
      </c>
      <c r="BB20" s="103">
        <v>3</v>
      </c>
      <c r="BC20" s="103">
        <v>6</v>
      </c>
      <c r="BD20" s="103">
        <v>5</v>
      </c>
      <c r="BE20" s="103">
        <v>7</v>
      </c>
      <c r="BF20" s="103" t="s">
        <v>266</v>
      </c>
      <c r="BG20" s="103" t="s">
        <v>267</v>
      </c>
      <c r="BH20" s="103" t="s">
        <v>268</v>
      </c>
      <c r="BJ20" s="104"/>
    </row>
    <row r="21" spans="1:62" s="104" customFormat="1" ht="45" customHeight="1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2"/>
      <c r="AS21" s="2"/>
      <c r="AT21" s="45"/>
      <c r="AU21" s="45"/>
      <c r="AV21" s="45"/>
      <c r="AW21" s="3"/>
      <c r="AX21" s="3"/>
      <c r="AY21" s="3"/>
      <c r="AZ21" s="3"/>
      <c r="BA21" s="3"/>
      <c r="BB21" s="3"/>
      <c r="BJ21" s="105"/>
    </row>
    <row r="22" spans="1:62" s="104" customFormat="1" ht="45" customHeight="1">
      <c r="B22" s="106" t="s">
        <v>116</v>
      </c>
      <c r="C22" s="106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7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5"/>
      <c r="AJ22" s="105"/>
      <c r="AK22" s="105"/>
      <c r="AL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  <c r="BJ22" s="105"/>
    </row>
    <row r="23" spans="1:62" s="117" customFormat="1" ht="45" customHeight="1">
      <c r="A23" s="108"/>
      <c r="B23" s="109" t="str">
        <f>"  alphabet: " &amp; _xlfn.CONCAT("""", D20:BH20, """")</f>
        <v xml:space="preserve">  alphabet: "!1qa2wsxEedNcRrfvYyhnuUjJ8*iIk,&lt;9(lL;oMO0mp/Kbtgz43657.=-"</v>
      </c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  <c r="AD23" s="109"/>
      <c r="AE23" s="109"/>
      <c r="AF23" s="109"/>
      <c r="AG23" s="109"/>
      <c r="AH23" s="109"/>
      <c r="AI23" s="109"/>
      <c r="AJ23" s="109"/>
      <c r="AK23" s="108"/>
      <c r="AL23" s="108"/>
      <c r="AM23" s="110"/>
      <c r="AN23" s="108"/>
      <c r="AO23" s="111" t="str">
        <f xml:space="preserve"> "    - abbrev/^([" &amp; _xlfn.CONCAT(D19:X19) &amp; "]).+$/$1/"</f>
        <v xml:space="preserve">    - abbrev/^([bpPmtTnlgkKwhJZCSjzcs]).+$/$1/</v>
      </c>
      <c r="AP23" s="112"/>
      <c r="AQ23" s="112"/>
      <c r="AR23" s="113"/>
      <c r="AS23" s="113"/>
      <c r="AT23" s="112"/>
      <c r="AU23" s="112"/>
      <c r="AV23" s="112"/>
      <c r="AW23" s="114"/>
      <c r="AX23" s="114"/>
      <c r="AY23" s="114"/>
      <c r="AZ23" s="114"/>
      <c r="BA23" s="114"/>
      <c r="BB23" s="114"/>
      <c r="BC23" s="115"/>
      <c r="BD23" s="115"/>
      <c r="BE23" s="115"/>
      <c r="BF23" s="115"/>
      <c r="BG23" s="115"/>
      <c r="BH23" s="115"/>
      <c r="BI23" s="115"/>
      <c r="BJ23" s="116"/>
    </row>
    <row r="24" spans="1:62" s="104" customFormat="1" ht="45" customHeight="1">
      <c r="A24" s="45"/>
      <c r="B24" s="109" t="str">
        <f>"  initials: " &amp; _xlfn.CONCAT("""", D20:AZ20, BF20:BH20, """")</f>
        <v xml:space="preserve">  initials: "!1qa2wsxEedNcRrfvYyhnuUjJ8*iIk,&lt;9(lL;oMO0mp/Kbtgz.=-"</v>
      </c>
      <c r="C24" s="109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K24" s="45"/>
      <c r="AL24" s="45"/>
      <c r="AM24" s="45"/>
      <c r="AN24" s="45"/>
      <c r="AO24" s="45"/>
      <c r="AP24" s="45"/>
      <c r="AQ24" s="45"/>
      <c r="AR24" s="2"/>
      <c r="AS24" s="2"/>
      <c r="AT24" s="45"/>
      <c r="AU24" s="45"/>
      <c r="AV24" s="45"/>
      <c r="AW24" s="3"/>
      <c r="AX24" s="3"/>
      <c r="AY24" s="3"/>
      <c r="AZ24" s="3"/>
      <c r="BA24" s="3"/>
      <c r="BB24" s="3"/>
      <c r="BJ24" s="105"/>
    </row>
    <row r="25" spans="1:62" s="104" customFormat="1" ht="45" customHeight="1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2"/>
      <c r="AS25" s="2"/>
      <c r="AT25" s="45"/>
      <c r="AU25" s="45"/>
      <c r="AV25" s="45"/>
      <c r="AW25" s="3"/>
      <c r="AX25" s="3"/>
      <c r="AY25" s="3"/>
      <c r="AZ25" s="3"/>
      <c r="BA25" s="3"/>
      <c r="BB25" s="3"/>
      <c r="BJ25" s="105"/>
    </row>
    <row r="26" spans="1:62" s="104" customFormat="1" ht="45" customHeight="1">
      <c r="B26" s="118" t="s">
        <v>117</v>
      </c>
      <c r="C26" s="119"/>
      <c r="D26" s="119"/>
      <c r="E26" s="119"/>
      <c r="F26" s="119"/>
      <c r="G26" s="119"/>
      <c r="H26" s="119"/>
      <c r="I26" s="119"/>
      <c r="J26" s="119"/>
      <c r="K26" s="119"/>
      <c r="L26" s="119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BC26" s="105"/>
      <c r="BD26" s="105"/>
      <c r="BE26" s="105"/>
      <c r="BF26" s="105"/>
      <c r="BG26" s="105"/>
      <c r="BH26" s="105"/>
      <c r="BI26" s="105"/>
      <c r="BJ26" s="105"/>
    </row>
    <row r="27" spans="1:62" s="104" customFormat="1" ht="45" customHeight="1">
      <c r="B27" s="106" t="s">
        <v>118</v>
      </c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7"/>
      <c r="U27" s="106"/>
      <c r="V27" s="106"/>
      <c r="W27" s="106"/>
      <c r="X27" s="106"/>
      <c r="Y27" s="106"/>
      <c r="Z27" s="106"/>
      <c r="AA27" s="106" t="s">
        <v>119</v>
      </c>
      <c r="AB27" s="106"/>
      <c r="AC27" s="106"/>
      <c r="AD27" s="106"/>
      <c r="AE27" s="106"/>
      <c r="AF27" s="106"/>
      <c r="AG27" s="106"/>
      <c r="AH27" s="106"/>
      <c r="AI27" s="105"/>
      <c r="AJ27" s="105"/>
      <c r="AK27" s="105"/>
      <c r="AL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  <c r="BJ27" s="105"/>
    </row>
    <row r="28" spans="1:62" s="104" customFormat="1" ht="45" customHeight="1">
      <c r="B28" s="121" t="s">
        <v>114</v>
      </c>
      <c r="C28" s="122"/>
      <c r="D28" s="123">
        <f xml:space="preserve"> LEN(E28)</f>
        <v>57</v>
      </c>
      <c r="E28" s="124" t="str">
        <f xml:space="preserve"> _xlfn.CONCAT(D19:BH19)</f>
        <v>bpPmtTnlgkKwhJZCSjzcsiIuUaAOQoeExXyYFHVB@MNWRrfqv235780L*</v>
      </c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  <c r="AA28" s="125"/>
      <c r="AB28" s="125"/>
      <c r="AC28" s="125"/>
      <c r="AD28" s="125"/>
      <c r="AE28" s="125"/>
      <c r="AF28" s="125"/>
      <c r="AG28" s="125"/>
      <c r="AH28" s="125"/>
      <c r="AI28" s="125"/>
      <c r="AJ28" s="12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  <c r="BJ28" s="105"/>
    </row>
    <row r="29" spans="1:62" s="104" customFormat="1" ht="45" customHeight="1">
      <c r="B29" s="126" t="s">
        <v>115</v>
      </c>
      <c r="C29" s="127"/>
      <c r="D29" s="128">
        <f xml:space="preserve"> LEN(E29)</f>
        <v>57</v>
      </c>
      <c r="E29" s="129" t="str">
        <f xml:space="preserve"> _xlfn.CONCAT(D20:BH20)</f>
        <v>!1qa2wsxEedNcRrfvYyhnuUjJ8*iIk,&lt;9(lL;oMO0mp/Kbtgz43657.=-</v>
      </c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N29" s="105"/>
      <c r="AO29" s="105"/>
      <c r="AP29" s="105"/>
      <c r="AQ29" s="105"/>
      <c r="AR29" s="105"/>
      <c r="AS29" s="105"/>
      <c r="AT29" s="105"/>
      <c r="AU29" s="105"/>
      <c r="AV29" s="105"/>
      <c r="AW29" s="105"/>
      <c r="AX29" s="105"/>
      <c r="AY29" s="105"/>
      <c r="AZ29" s="105"/>
      <c r="BA29" s="105"/>
      <c r="BB29" s="105"/>
      <c r="BC29" s="105"/>
      <c r="BD29" s="105"/>
      <c r="BE29" s="105"/>
      <c r="BF29" s="105"/>
      <c r="BG29" s="105"/>
      <c r="BH29" s="105"/>
      <c r="BI29" s="105"/>
      <c r="BJ29" s="131"/>
    </row>
    <row r="30" spans="1:62" s="134" customFormat="1" ht="45" customHeight="1">
      <c r="A30" s="104"/>
      <c r="B30" s="132" t="str">
        <f xml:space="preserve"> "    - xlit|" &amp; E28 &amp; "|" &amp; E29 &amp; "|"</f>
        <v xml:space="preserve">    - xlit|bpPmtTnlgkKwhJZCSjzcsiIuUaAOQoeExXyYFHVB@MNWRrfqv235780L*|!1qa2wsxEedNcRrfvYyhnuUjJ8*iIk,&lt;9(lL;oMO0mp/Kbtgz43657.=-|</v>
      </c>
      <c r="C30" s="133"/>
      <c r="D30" s="133"/>
      <c r="E30" s="133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  <c r="AA30" s="133"/>
      <c r="AB30" s="133"/>
      <c r="AC30" s="133"/>
      <c r="AD30" s="133"/>
      <c r="AE30" s="133"/>
      <c r="AF30" s="133"/>
      <c r="AG30" s="133"/>
      <c r="AH30" s="133"/>
      <c r="AI30" s="133"/>
      <c r="AJ30" s="133"/>
      <c r="AK30" s="105"/>
      <c r="AL30" s="105"/>
      <c r="AM30" s="104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31"/>
      <c r="BD30" s="131"/>
      <c r="BE30" s="131"/>
      <c r="BF30" s="131"/>
      <c r="BG30" s="131"/>
      <c r="BH30" s="131"/>
      <c r="BI30" s="105"/>
      <c r="BJ30" s="131"/>
    </row>
    <row r="31" spans="1:62" s="104" customFormat="1" ht="45" customHeight="1">
      <c r="B31" s="135"/>
      <c r="C31" s="136"/>
      <c r="D31" s="136"/>
      <c r="E31" s="136"/>
      <c r="F31" s="136"/>
      <c r="G31" s="136"/>
      <c r="H31" s="136"/>
      <c r="I31" s="136"/>
      <c r="J31" s="136"/>
      <c r="K31" s="136"/>
      <c r="L31" s="136"/>
      <c r="M31" s="136"/>
      <c r="N31" s="136"/>
      <c r="O31" s="136"/>
      <c r="P31" s="136"/>
      <c r="Q31" s="136"/>
      <c r="R31" s="136"/>
      <c r="S31" s="136"/>
      <c r="T31" s="136"/>
      <c r="U31" s="136"/>
      <c r="V31" s="136"/>
      <c r="W31" s="136"/>
      <c r="X31" s="136"/>
      <c r="Y31" s="136"/>
      <c r="Z31" s="136"/>
      <c r="AA31" s="136"/>
      <c r="AB31" s="136"/>
      <c r="AC31" s="136"/>
      <c r="AD31" s="136"/>
      <c r="AE31" s="136"/>
      <c r="AF31" s="136"/>
      <c r="AG31" s="136"/>
      <c r="AH31" s="136"/>
      <c r="AI31" s="136"/>
      <c r="AJ31" s="136"/>
      <c r="AK31" s="131"/>
      <c r="AL31" s="131"/>
      <c r="AN31" s="105"/>
      <c r="AO31" s="105"/>
      <c r="AP31" s="105"/>
      <c r="AQ31" s="105"/>
      <c r="AR31" s="105"/>
      <c r="AS31" s="105"/>
      <c r="AT31" s="131"/>
      <c r="AU31" s="131"/>
      <c r="AV31" s="131"/>
      <c r="AW31" s="131"/>
      <c r="AX31" s="131"/>
      <c r="AY31" s="131"/>
      <c r="AZ31" s="131"/>
      <c r="BA31" s="131"/>
      <c r="BB31" s="131"/>
      <c r="BC31" s="105"/>
      <c r="BD31" s="105"/>
      <c r="BE31" s="105"/>
      <c r="BF31" s="105"/>
      <c r="BG31" s="105"/>
      <c r="BH31" s="105"/>
      <c r="BI31" s="131"/>
      <c r="BJ31" s="105"/>
    </row>
    <row r="32" spans="1:62" s="104" customFormat="1" ht="45" customHeight="1">
      <c r="A32" s="134"/>
      <c r="B32" s="137">
        <v>1</v>
      </c>
      <c r="C32" s="137">
        <v>2</v>
      </c>
      <c r="D32" s="137">
        <v>3</v>
      </c>
      <c r="E32" s="137">
        <v>4</v>
      </c>
      <c r="F32" s="137">
        <v>5</v>
      </c>
      <c r="G32" s="137">
        <v>6</v>
      </c>
      <c r="H32" s="137">
        <v>7</v>
      </c>
      <c r="I32" s="137">
        <v>8</v>
      </c>
      <c r="J32" s="137">
        <v>9</v>
      </c>
      <c r="K32" s="137">
        <v>10</v>
      </c>
      <c r="L32" s="137">
        <v>11</v>
      </c>
      <c r="M32" s="137">
        <v>12</v>
      </c>
      <c r="N32" s="137">
        <v>13</v>
      </c>
      <c r="O32" s="137">
        <v>14</v>
      </c>
      <c r="P32" s="137">
        <v>15</v>
      </c>
      <c r="Q32" s="137">
        <v>16</v>
      </c>
      <c r="R32" s="137">
        <v>17</v>
      </c>
      <c r="S32" s="138">
        <v>18</v>
      </c>
      <c r="T32" s="137">
        <v>19</v>
      </c>
      <c r="U32" s="137">
        <v>20</v>
      </c>
      <c r="V32" s="137">
        <v>21</v>
      </c>
      <c r="W32" s="137">
        <v>22</v>
      </c>
      <c r="X32" s="137">
        <v>23</v>
      </c>
      <c r="Y32" s="137">
        <v>24</v>
      </c>
      <c r="Z32" s="137">
        <v>25</v>
      </c>
      <c r="AA32" s="137">
        <v>26</v>
      </c>
      <c r="AB32" s="137">
        <v>27</v>
      </c>
      <c r="AC32" s="137">
        <v>28</v>
      </c>
      <c r="AD32" s="137">
        <v>29</v>
      </c>
      <c r="AE32" s="137">
        <v>30</v>
      </c>
      <c r="AF32" s="137">
        <v>31</v>
      </c>
      <c r="AG32" s="137">
        <v>32</v>
      </c>
      <c r="AH32" s="139">
        <v>33</v>
      </c>
      <c r="AI32" s="139">
        <v>34</v>
      </c>
      <c r="AJ32" s="139">
        <v>35</v>
      </c>
      <c r="AK32" s="139">
        <v>36</v>
      </c>
      <c r="AL32" s="140">
        <v>37</v>
      </c>
      <c r="AM32" s="139">
        <v>38</v>
      </c>
      <c r="AN32" s="139">
        <v>39</v>
      </c>
      <c r="AO32" s="139">
        <v>40</v>
      </c>
      <c r="AP32" s="139">
        <v>41</v>
      </c>
      <c r="AQ32" s="139">
        <v>42</v>
      </c>
      <c r="AR32" s="139">
        <v>43</v>
      </c>
      <c r="AS32" s="139">
        <v>44</v>
      </c>
      <c r="AT32" s="139">
        <v>45</v>
      </c>
      <c r="AU32" s="139">
        <v>46</v>
      </c>
      <c r="AV32" s="139">
        <v>47</v>
      </c>
      <c r="AW32" s="139">
        <v>48</v>
      </c>
      <c r="AX32" s="139">
        <v>49</v>
      </c>
      <c r="AY32" s="139">
        <v>50</v>
      </c>
      <c r="AZ32" s="139">
        <v>51</v>
      </c>
      <c r="BA32" s="139">
        <v>52</v>
      </c>
      <c r="BB32" s="139">
        <v>53</v>
      </c>
      <c r="BC32" s="139">
        <v>54</v>
      </c>
      <c r="BD32" s="139">
        <v>55</v>
      </c>
      <c r="BE32" s="139">
        <v>56</v>
      </c>
      <c r="BF32" s="139">
        <v>57</v>
      </c>
      <c r="BG32" s="106"/>
      <c r="BI32" s="105"/>
      <c r="BJ32" s="105"/>
    </row>
    <row r="33" spans="1:62" s="104" customFormat="1" ht="45" customHeight="1">
      <c r="B33" s="141" t="str">
        <f t="shared" ref="B33:BF33" si="0" xml:space="preserve"> MID($E$28,B$32,1)</f>
        <v>b</v>
      </c>
      <c r="C33" s="141" t="str">
        <f t="shared" si="0"/>
        <v>p</v>
      </c>
      <c r="D33" s="141" t="str">
        <f t="shared" si="0"/>
        <v>P</v>
      </c>
      <c r="E33" s="141" t="str">
        <f t="shared" si="0"/>
        <v>m</v>
      </c>
      <c r="F33" s="141" t="str">
        <f t="shared" si="0"/>
        <v>t</v>
      </c>
      <c r="G33" s="141" t="str">
        <f t="shared" si="0"/>
        <v>T</v>
      </c>
      <c r="H33" s="141" t="str">
        <f t="shared" si="0"/>
        <v>n</v>
      </c>
      <c r="I33" s="141" t="str">
        <f t="shared" si="0"/>
        <v>l</v>
      </c>
      <c r="J33" s="141" t="str">
        <f t="shared" si="0"/>
        <v>g</v>
      </c>
      <c r="K33" s="141" t="str">
        <f t="shared" si="0"/>
        <v>k</v>
      </c>
      <c r="L33" s="141" t="str">
        <f t="shared" si="0"/>
        <v>K</v>
      </c>
      <c r="M33" s="141" t="str">
        <f t="shared" si="0"/>
        <v>w</v>
      </c>
      <c r="N33" s="141" t="str">
        <f t="shared" si="0"/>
        <v>h</v>
      </c>
      <c r="O33" s="141" t="str">
        <f t="shared" si="0"/>
        <v>J</v>
      </c>
      <c r="P33" s="141" t="str">
        <f t="shared" si="0"/>
        <v>Z</v>
      </c>
      <c r="Q33" s="141" t="str">
        <f t="shared" si="0"/>
        <v>C</v>
      </c>
      <c r="R33" s="141" t="str">
        <f t="shared" si="0"/>
        <v>S</v>
      </c>
      <c r="S33" s="141" t="str">
        <f t="shared" si="0"/>
        <v>j</v>
      </c>
      <c r="T33" s="141" t="str">
        <f t="shared" si="0"/>
        <v>z</v>
      </c>
      <c r="U33" s="141" t="str">
        <f t="shared" si="0"/>
        <v>c</v>
      </c>
      <c r="V33" s="141" t="str">
        <f t="shared" si="0"/>
        <v>s</v>
      </c>
      <c r="W33" s="141" t="str">
        <f t="shared" si="0"/>
        <v>i</v>
      </c>
      <c r="X33" s="141" t="str">
        <f t="shared" si="0"/>
        <v>I</v>
      </c>
      <c r="Y33" s="141" t="str">
        <f t="shared" si="0"/>
        <v>u</v>
      </c>
      <c r="Z33" s="141" t="str">
        <f t="shared" si="0"/>
        <v>U</v>
      </c>
      <c r="AA33" s="141" t="str">
        <f t="shared" si="0"/>
        <v>a</v>
      </c>
      <c r="AB33" s="141" t="str">
        <f t="shared" si="0"/>
        <v>A</v>
      </c>
      <c r="AC33" s="141" t="str">
        <f t="shared" si="0"/>
        <v>O</v>
      </c>
      <c r="AD33" s="141" t="str">
        <f t="shared" si="0"/>
        <v>Q</v>
      </c>
      <c r="AE33" s="141" t="str">
        <f t="shared" si="0"/>
        <v>o</v>
      </c>
      <c r="AF33" s="141" t="str">
        <f t="shared" si="0"/>
        <v>e</v>
      </c>
      <c r="AG33" s="141" t="str">
        <f t="shared" si="0"/>
        <v>E</v>
      </c>
      <c r="AH33" s="141" t="str">
        <f t="shared" si="0"/>
        <v>x</v>
      </c>
      <c r="AI33" s="141" t="str">
        <f t="shared" si="0"/>
        <v>X</v>
      </c>
      <c r="AJ33" s="141" t="str">
        <f t="shared" si="0"/>
        <v>y</v>
      </c>
      <c r="AK33" s="141" t="str">
        <f t="shared" si="0"/>
        <v>Y</v>
      </c>
      <c r="AL33" s="141" t="str">
        <f t="shared" si="0"/>
        <v>F</v>
      </c>
      <c r="AM33" s="141" t="str">
        <f t="shared" si="0"/>
        <v>H</v>
      </c>
      <c r="AN33" s="141" t="str">
        <f t="shared" si="0"/>
        <v>V</v>
      </c>
      <c r="AO33" s="141" t="str">
        <f t="shared" si="0"/>
        <v>B</v>
      </c>
      <c r="AP33" s="141" t="str">
        <f t="shared" si="0"/>
        <v>@</v>
      </c>
      <c r="AQ33" s="141" t="str">
        <f t="shared" si="0"/>
        <v>M</v>
      </c>
      <c r="AR33" s="141" t="str">
        <f t="shared" si="0"/>
        <v>N</v>
      </c>
      <c r="AS33" s="141" t="str">
        <f t="shared" si="0"/>
        <v>W</v>
      </c>
      <c r="AT33" s="141" t="str">
        <f t="shared" si="0"/>
        <v>R</v>
      </c>
      <c r="AU33" s="141" t="str">
        <f t="shared" si="0"/>
        <v>r</v>
      </c>
      <c r="AV33" s="141" t="str">
        <f t="shared" si="0"/>
        <v>f</v>
      </c>
      <c r="AW33" s="141" t="str">
        <f t="shared" si="0"/>
        <v>q</v>
      </c>
      <c r="AX33" s="141" t="str">
        <f t="shared" si="0"/>
        <v>v</v>
      </c>
      <c r="AY33" s="141" t="str">
        <f t="shared" si="0"/>
        <v>2</v>
      </c>
      <c r="AZ33" s="141" t="str">
        <f t="shared" si="0"/>
        <v>3</v>
      </c>
      <c r="BA33" s="141" t="str">
        <f t="shared" si="0"/>
        <v>5</v>
      </c>
      <c r="BB33" s="141" t="str">
        <f t="shared" si="0"/>
        <v>7</v>
      </c>
      <c r="BC33" s="141" t="str">
        <f t="shared" si="0"/>
        <v>8</v>
      </c>
      <c r="BD33" s="141" t="str">
        <f t="shared" si="0"/>
        <v>0</v>
      </c>
      <c r="BE33" s="141" t="str">
        <f t="shared" si="0"/>
        <v>L</v>
      </c>
      <c r="BF33" s="141" t="str">
        <f t="shared" si="0"/>
        <v>*</v>
      </c>
      <c r="BG33" s="106"/>
      <c r="BI33" s="105"/>
      <c r="BJ33" s="105"/>
    </row>
    <row r="34" spans="1:62" s="104" customFormat="1" ht="45" customHeight="1">
      <c r="B34" s="142" t="str">
        <f t="shared" ref="B34:BF34" si="1" xml:space="preserve"> MID($E$29,B$32,1)</f>
        <v>!</v>
      </c>
      <c r="C34" s="142" t="str">
        <f t="shared" si="1"/>
        <v>1</v>
      </c>
      <c r="D34" s="142" t="str">
        <f t="shared" si="1"/>
        <v>q</v>
      </c>
      <c r="E34" s="142" t="str">
        <f t="shared" si="1"/>
        <v>a</v>
      </c>
      <c r="F34" s="142" t="str">
        <f t="shared" si="1"/>
        <v>2</v>
      </c>
      <c r="G34" s="142" t="str">
        <f t="shared" si="1"/>
        <v>w</v>
      </c>
      <c r="H34" s="142" t="str">
        <f t="shared" si="1"/>
        <v>s</v>
      </c>
      <c r="I34" s="142" t="str">
        <f t="shared" si="1"/>
        <v>x</v>
      </c>
      <c r="J34" s="142" t="str">
        <f t="shared" si="1"/>
        <v>E</v>
      </c>
      <c r="K34" s="142" t="str">
        <f t="shared" si="1"/>
        <v>e</v>
      </c>
      <c r="L34" s="142" t="str">
        <f t="shared" si="1"/>
        <v>d</v>
      </c>
      <c r="M34" s="142" t="str">
        <f t="shared" si="1"/>
        <v>N</v>
      </c>
      <c r="N34" s="142" t="str">
        <f t="shared" si="1"/>
        <v>c</v>
      </c>
      <c r="O34" s="142" t="str">
        <f t="shared" si="1"/>
        <v>R</v>
      </c>
      <c r="P34" s="142" t="str">
        <f t="shared" si="1"/>
        <v>r</v>
      </c>
      <c r="Q34" s="142" t="str">
        <f t="shared" si="1"/>
        <v>f</v>
      </c>
      <c r="R34" s="142" t="str">
        <f t="shared" si="1"/>
        <v>v</v>
      </c>
      <c r="S34" s="142" t="str">
        <f t="shared" si="1"/>
        <v>Y</v>
      </c>
      <c r="T34" s="142" t="str">
        <f t="shared" si="1"/>
        <v>y</v>
      </c>
      <c r="U34" s="142" t="str">
        <f t="shared" si="1"/>
        <v>h</v>
      </c>
      <c r="V34" s="142" t="str">
        <f t="shared" si="1"/>
        <v>n</v>
      </c>
      <c r="W34" s="142" t="str">
        <f t="shared" si="1"/>
        <v>u</v>
      </c>
      <c r="X34" s="142" t="str">
        <f t="shared" si="1"/>
        <v>U</v>
      </c>
      <c r="Y34" s="142" t="str">
        <f t="shared" si="1"/>
        <v>j</v>
      </c>
      <c r="Z34" s="142" t="str">
        <f t="shared" si="1"/>
        <v>J</v>
      </c>
      <c r="AA34" s="142" t="str">
        <f t="shared" si="1"/>
        <v>8</v>
      </c>
      <c r="AB34" s="142" t="str">
        <f t="shared" si="1"/>
        <v>*</v>
      </c>
      <c r="AC34" s="142" t="str">
        <f t="shared" si="1"/>
        <v>i</v>
      </c>
      <c r="AD34" s="142" t="str">
        <f t="shared" si="1"/>
        <v>I</v>
      </c>
      <c r="AE34" s="142" t="str">
        <f t="shared" si="1"/>
        <v>k</v>
      </c>
      <c r="AF34" s="142" t="str">
        <f t="shared" si="1"/>
        <v>,</v>
      </c>
      <c r="AG34" s="142" t="str">
        <f t="shared" si="1"/>
        <v>&lt;</v>
      </c>
      <c r="AH34" s="142" t="str">
        <f t="shared" si="1"/>
        <v>9</v>
      </c>
      <c r="AI34" s="142" t="str">
        <f t="shared" si="1"/>
        <v>(</v>
      </c>
      <c r="AJ34" s="142" t="str">
        <f t="shared" si="1"/>
        <v>l</v>
      </c>
      <c r="AK34" s="142" t="str">
        <f t="shared" si="1"/>
        <v>L</v>
      </c>
      <c r="AL34" s="142" t="str">
        <f t="shared" si="1"/>
        <v>;</v>
      </c>
      <c r="AM34" s="142" t="str">
        <f t="shared" si="1"/>
        <v>o</v>
      </c>
      <c r="AN34" s="142" t="str">
        <f t="shared" si="1"/>
        <v>M</v>
      </c>
      <c r="AO34" s="142" t="str">
        <f t="shared" si="1"/>
        <v>O</v>
      </c>
      <c r="AP34" s="142" t="str">
        <f t="shared" si="1"/>
        <v>0</v>
      </c>
      <c r="AQ34" s="142" t="str">
        <f t="shared" si="1"/>
        <v>m</v>
      </c>
      <c r="AR34" s="142" t="str">
        <f t="shared" si="1"/>
        <v>p</v>
      </c>
      <c r="AS34" s="142" t="str">
        <f t="shared" si="1"/>
        <v>/</v>
      </c>
      <c r="AT34" s="142" t="str">
        <f t="shared" si="1"/>
        <v>K</v>
      </c>
      <c r="AU34" s="142" t="str">
        <f t="shared" si="1"/>
        <v>b</v>
      </c>
      <c r="AV34" s="142" t="str">
        <f t="shared" si="1"/>
        <v>t</v>
      </c>
      <c r="AW34" s="142" t="str">
        <f t="shared" si="1"/>
        <v>g</v>
      </c>
      <c r="AX34" s="142" t="str">
        <f t="shared" si="1"/>
        <v>z</v>
      </c>
      <c r="AY34" s="142" t="str">
        <f t="shared" si="1"/>
        <v>4</v>
      </c>
      <c r="AZ34" s="142" t="str">
        <f t="shared" si="1"/>
        <v>3</v>
      </c>
      <c r="BA34" s="142" t="str">
        <f t="shared" si="1"/>
        <v>6</v>
      </c>
      <c r="BB34" s="142" t="str">
        <f t="shared" si="1"/>
        <v>5</v>
      </c>
      <c r="BC34" s="142" t="str">
        <f t="shared" si="1"/>
        <v>7</v>
      </c>
      <c r="BD34" s="142" t="str">
        <f t="shared" si="1"/>
        <v>.</v>
      </c>
      <c r="BE34" s="142" t="str">
        <f t="shared" si="1"/>
        <v>=</v>
      </c>
      <c r="BF34" s="142" t="str">
        <f t="shared" si="1"/>
        <v>-</v>
      </c>
      <c r="BG34" s="106"/>
      <c r="BH34" s="134"/>
      <c r="BI34" s="105"/>
      <c r="BJ34" s="105"/>
    </row>
    <row r="35" spans="1:62" s="104" customFormat="1" ht="45" customHeight="1"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7"/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6"/>
      <c r="AI35" s="105"/>
      <c r="AJ35" s="105"/>
      <c r="AK35" s="105"/>
      <c r="AL35" s="105"/>
      <c r="AN35" s="105"/>
      <c r="AO35" s="105"/>
      <c r="AP35" s="105"/>
      <c r="AQ35" s="105"/>
      <c r="AR35" s="105"/>
      <c r="AS35" s="105"/>
      <c r="AT35" s="105"/>
      <c r="AU35" s="105"/>
      <c r="AV35" s="105"/>
      <c r="AW35" s="105"/>
      <c r="AX35" s="105"/>
      <c r="AY35" s="105"/>
      <c r="AZ35" s="105"/>
      <c r="BA35" s="105"/>
      <c r="BB35" s="105"/>
      <c r="BC35" s="105"/>
      <c r="BD35" s="105"/>
      <c r="BE35" s="105"/>
      <c r="BF35" s="105"/>
      <c r="BG35" s="105"/>
      <c r="BH35" s="105"/>
      <c r="BI35" s="105"/>
      <c r="BJ35" s="105"/>
    </row>
    <row r="36" spans="1:62" s="104" customFormat="1" ht="45" customHeight="1">
      <c r="B36" s="143" t="s">
        <v>120</v>
      </c>
      <c r="C36" s="106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5"/>
      <c r="AI36" s="105"/>
      <c r="AJ36" s="105"/>
      <c r="AK36" s="105"/>
      <c r="AL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  <c r="BJ36" s="105"/>
    </row>
    <row r="37" spans="1:62" s="104" customFormat="1" ht="45" customHeight="1">
      <c r="B37" s="106" t="s">
        <v>121</v>
      </c>
      <c r="C37" s="106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7"/>
      <c r="T37" s="106"/>
      <c r="U37" s="106"/>
      <c r="V37" s="106"/>
      <c r="W37" s="106"/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5"/>
      <c r="AI37" s="105"/>
      <c r="AJ37" s="105"/>
      <c r="AK37" s="105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  <c r="BJ37" s="105"/>
    </row>
    <row r="38" spans="1:62" s="104" customFormat="1" ht="45" customHeight="1">
      <c r="B38" s="144" t="s">
        <v>115</v>
      </c>
      <c r="C38" s="145"/>
      <c r="D38" s="145">
        <f xml:space="preserve"> LEN(E38)</f>
        <v>57</v>
      </c>
      <c r="E38" s="146" t="str">
        <f xml:space="preserve"> _xlfn.CONCAT(D20:BH20)</f>
        <v>!1qa2wsxEedNcRrfvYyhnuUjJ8*iIk,&lt;9(lL;oMO0mp/Kbtgz43657.=-</v>
      </c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6"/>
      <c r="Q38" s="146"/>
      <c r="R38" s="146"/>
      <c r="S38" s="146"/>
      <c r="T38" s="146"/>
      <c r="U38" s="146"/>
      <c r="V38" s="146"/>
      <c r="W38" s="146"/>
      <c r="X38" s="146"/>
      <c r="Y38" s="146"/>
      <c r="Z38" s="146"/>
      <c r="AA38" s="146"/>
      <c r="AB38" s="146"/>
      <c r="AC38" s="146"/>
      <c r="AD38" s="146"/>
      <c r="AE38" s="146"/>
      <c r="AF38" s="146"/>
      <c r="AG38" s="146"/>
      <c r="AH38" s="146"/>
      <c r="AI38" s="146"/>
      <c r="AJ38" s="146"/>
      <c r="AK38" s="105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  <c r="BJ38" s="105"/>
    </row>
    <row r="39" spans="1:62" ht="45" customHeight="1">
      <c r="A39" s="104"/>
      <c r="B39" s="147" t="s">
        <v>60</v>
      </c>
      <c r="C39" s="148"/>
      <c r="D39" s="148">
        <f>LEN(E39)</f>
        <v>57</v>
      </c>
      <c r="E39" s="149" t="str">
        <f xml:space="preserve"> _xlfn.CONCAT(D17:BH17)</f>
        <v>ㆠㄅㄆㄇㄉㄊㄋㄌㆣㄍㄎㄫㄏㆢㄐㄑㄒㆡㄗㄘㄙㄧㆪㄨㆫㄚㆩㆦㆧㄜㆤㆥㄞㆮㄠㆯㄤㆲㆰㆱㄢㆬㄣㆭㆨㆴㆵㆻㆷˋ˪ˊ˫˙入ㄥñ</v>
      </c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49"/>
      <c r="AF39" s="149"/>
      <c r="AG39" s="149"/>
      <c r="AH39" s="149"/>
      <c r="AI39" s="149"/>
      <c r="AJ39" s="149"/>
      <c r="AK39" s="105"/>
      <c r="AL39" s="105"/>
      <c r="AM39" s="105"/>
      <c r="AN39" s="105"/>
      <c r="AO39" s="105"/>
      <c r="AP39" s="105"/>
      <c r="AQ39" s="105"/>
      <c r="AR39" s="105"/>
      <c r="AS39" s="105"/>
      <c r="AT39" s="105"/>
      <c r="AU39" s="105"/>
      <c r="AV39" s="105"/>
      <c r="AW39" s="105"/>
      <c r="AX39" s="105"/>
      <c r="AY39" s="105"/>
      <c r="AZ39" s="105"/>
      <c r="BA39" s="105"/>
      <c r="BB39" s="105"/>
      <c r="BC39" s="105"/>
      <c r="BD39" s="105"/>
      <c r="BE39" s="105"/>
      <c r="BF39" s="105"/>
      <c r="BG39" s="105"/>
      <c r="BH39" s="105"/>
      <c r="BI39" s="105"/>
      <c r="BJ39" s="150"/>
    </row>
    <row r="40" spans="1:62" ht="45" customHeight="1">
      <c r="A40" s="104"/>
      <c r="B40" s="132" t="str">
        <f xml:space="preserve"> "    - xlit|" &amp; E38 &amp; "|" &amp; E39 &amp; "|"</f>
        <v xml:space="preserve">    - xlit|!1qa2wsxEedNcRrfvYyhnuUjJ8*iIk,&lt;9(lL;oMO0mp/Kbtgz43657.=-|ㆠㄅㄆㄇㄉㄊㄋㄌㆣㄍㄎㄫㄏㆢㄐㄑㄒㆡㄗㄘㄙㄧㆪㄨㆫㄚㆩㆦㆧㄜㆤㆥㄞㆮㄠㆯㄤㆲㆰㆱㄢㆬㄣㆭㆨㆴㆵㆻㆷˋ˪ˊ˫˙入ㄥñ|</v>
      </c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  <c r="AA40" s="151"/>
      <c r="AB40" s="151"/>
      <c r="AC40" s="151"/>
      <c r="AD40" s="151"/>
      <c r="AE40" s="151"/>
      <c r="AF40" s="151"/>
      <c r="AG40" s="133"/>
      <c r="AH40" s="133"/>
      <c r="AI40" s="133"/>
      <c r="AJ40" s="133"/>
      <c r="AK40" s="105"/>
      <c r="AL40" s="105"/>
      <c r="AM40" s="105"/>
      <c r="AN40" s="105"/>
      <c r="AO40" s="105"/>
      <c r="AP40" s="105"/>
      <c r="AQ40" s="105"/>
      <c r="AR40" s="105"/>
      <c r="AS40" s="105"/>
      <c r="AT40" s="105"/>
      <c r="AU40" s="105"/>
      <c r="AV40" s="105"/>
      <c r="AW40" s="105"/>
      <c r="AX40" s="105"/>
      <c r="AY40" s="105"/>
      <c r="AZ40" s="105"/>
      <c r="BA40" s="105"/>
      <c r="BB40" s="105"/>
      <c r="BC40" s="105"/>
      <c r="BD40" s="105"/>
      <c r="BE40" s="105"/>
      <c r="BF40" s="105"/>
      <c r="BG40" s="105"/>
      <c r="BH40" s="105"/>
      <c r="BI40" s="150"/>
      <c r="BJ40" s="150"/>
    </row>
    <row r="41" spans="1:62" ht="45" customHeight="1">
      <c r="B41" s="135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6"/>
      <c r="V41" s="136"/>
      <c r="W41" s="136"/>
      <c r="X41" s="136"/>
      <c r="Y41" s="136"/>
      <c r="Z41" s="136"/>
      <c r="AA41" s="136"/>
      <c r="AB41" s="136"/>
      <c r="AC41" s="136"/>
      <c r="AD41" s="136"/>
      <c r="AE41" s="136"/>
      <c r="AF41" s="136"/>
      <c r="AG41" s="136"/>
      <c r="AH41" s="136"/>
      <c r="AI41" s="136"/>
      <c r="AJ41" s="136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J41" s="150"/>
    </row>
    <row r="42" spans="1:62" ht="45" customHeight="1">
      <c r="B42" s="137">
        <v>1</v>
      </c>
      <c r="C42" s="137">
        <v>2</v>
      </c>
      <c r="D42" s="137">
        <v>3</v>
      </c>
      <c r="E42" s="137">
        <v>4</v>
      </c>
      <c r="F42" s="137">
        <v>5</v>
      </c>
      <c r="G42" s="137">
        <v>6</v>
      </c>
      <c r="H42" s="137">
        <v>7</v>
      </c>
      <c r="I42" s="137">
        <v>8</v>
      </c>
      <c r="J42" s="137">
        <v>9</v>
      </c>
      <c r="K42" s="137">
        <v>10</v>
      </c>
      <c r="L42" s="137">
        <v>11</v>
      </c>
      <c r="M42" s="137">
        <v>12</v>
      </c>
      <c r="N42" s="137">
        <v>13</v>
      </c>
      <c r="O42" s="137">
        <v>14</v>
      </c>
      <c r="P42" s="137">
        <v>15</v>
      </c>
      <c r="Q42" s="137">
        <v>16</v>
      </c>
      <c r="R42" s="137">
        <v>17</v>
      </c>
      <c r="S42" s="138">
        <v>18</v>
      </c>
      <c r="T42" s="137">
        <v>19</v>
      </c>
      <c r="U42" s="137">
        <v>20</v>
      </c>
      <c r="V42" s="137">
        <v>21</v>
      </c>
      <c r="W42" s="137">
        <v>22</v>
      </c>
      <c r="X42" s="137">
        <v>23</v>
      </c>
      <c r="Y42" s="137">
        <v>24</v>
      </c>
      <c r="Z42" s="137">
        <v>25</v>
      </c>
      <c r="AA42" s="137">
        <v>26</v>
      </c>
      <c r="AB42" s="137">
        <v>27</v>
      </c>
      <c r="AC42" s="137">
        <v>28</v>
      </c>
      <c r="AD42" s="137">
        <v>29</v>
      </c>
      <c r="AE42" s="137">
        <v>30</v>
      </c>
      <c r="AF42" s="137">
        <v>31</v>
      </c>
      <c r="AG42" s="137">
        <v>32</v>
      </c>
      <c r="AH42" s="139">
        <v>33</v>
      </c>
      <c r="AI42" s="139">
        <v>34</v>
      </c>
      <c r="AJ42" s="139">
        <v>35</v>
      </c>
      <c r="AK42" s="139">
        <v>36</v>
      </c>
      <c r="AL42" s="140">
        <v>37</v>
      </c>
      <c r="AM42" s="139">
        <v>38</v>
      </c>
      <c r="AN42" s="139">
        <v>39</v>
      </c>
      <c r="AO42" s="139">
        <v>40</v>
      </c>
      <c r="AP42" s="139">
        <v>41</v>
      </c>
      <c r="AQ42" s="139">
        <v>42</v>
      </c>
      <c r="AR42" s="139">
        <v>43</v>
      </c>
      <c r="AS42" s="139">
        <v>44</v>
      </c>
      <c r="AT42" s="139">
        <v>45</v>
      </c>
      <c r="AU42" s="139">
        <v>46</v>
      </c>
      <c r="AV42" s="139">
        <v>47</v>
      </c>
      <c r="AW42" s="139">
        <v>48</v>
      </c>
      <c r="AX42" s="139">
        <v>49</v>
      </c>
      <c r="AY42" s="139">
        <v>50</v>
      </c>
      <c r="AZ42" s="139">
        <v>51</v>
      </c>
      <c r="BA42" s="139">
        <v>52</v>
      </c>
      <c r="BB42" s="139">
        <v>53</v>
      </c>
      <c r="BC42" s="139">
        <v>54</v>
      </c>
      <c r="BD42" s="139">
        <v>55</v>
      </c>
      <c r="BE42" s="139">
        <v>56</v>
      </c>
      <c r="BF42" s="139">
        <v>57</v>
      </c>
      <c r="BG42" s="106"/>
      <c r="BH42" s="104"/>
      <c r="BJ42" s="150"/>
    </row>
    <row r="43" spans="1:62" ht="45" customHeight="1">
      <c r="B43" s="142" t="str">
        <f t="shared" ref="B43:BF43" si="2" xml:space="preserve"> MID($E$38,B$42,1)</f>
        <v>!</v>
      </c>
      <c r="C43" s="142" t="str">
        <f t="shared" si="2"/>
        <v>1</v>
      </c>
      <c r="D43" s="142" t="str">
        <f t="shared" si="2"/>
        <v>q</v>
      </c>
      <c r="E43" s="142" t="str">
        <f t="shared" si="2"/>
        <v>a</v>
      </c>
      <c r="F43" s="142" t="str">
        <f t="shared" si="2"/>
        <v>2</v>
      </c>
      <c r="G43" s="142" t="str">
        <f t="shared" si="2"/>
        <v>w</v>
      </c>
      <c r="H43" s="142" t="str">
        <f t="shared" si="2"/>
        <v>s</v>
      </c>
      <c r="I43" s="142" t="str">
        <f t="shared" si="2"/>
        <v>x</v>
      </c>
      <c r="J43" s="142" t="str">
        <f t="shared" si="2"/>
        <v>E</v>
      </c>
      <c r="K43" s="142" t="str">
        <f t="shared" si="2"/>
        <v>e</v>
      </c>
      <c r="L43" s="142" t="str">
        <f t="shared" si="2"/>
        <v>d</v>
      </c>
      <c r="M43" s="142" t="str">
        <f t="shared" si="2"/>
        <v>N</v>
      </c>
      <c r="N43" s="142" t="str">
        <f t="shared" si="2"/>
        <v>c</v>
      </c>
      <c r="O43" s="142" t="str">
        <f t="shared" si="2"/>
        <v>R</v>
      </c>
      <c r="P43" s="142" t="str">
        <f t="shared" si="2"/>
        <v>r</v>
      </c>
      <c r="Q43" s="142" t="str">
        <f t="shared" si="2"/>
        <v>f</v>
      </c>
      <c r="R43" s="142" t="str">
        <f t="shared" si="2"/>
        <v>v</v>
      </c>
      <c r="S43" s="142" t="str">
        <f t="shared" si="2"/>
        <v>Y</v>
      </c>
      <c r="T43" s="142" t="str">
        <f t="shared" si="2"/>
        <v>y</v>
      </c>
      <c r="U43" s="142" t="str">
        <f t="shared" si="2"/>
        <v>h</v>
      </c>
      <c r="V43" s="142" t="str">
        <f t="shared" si="2"/>
        <v>n</v>
      </c>
      <c r="W43" s="142" t="str">
        <f t="shared" si="2"/>
        <v>u</v>
      </c>
      <c r="X43" s="142" t="str">
        <f t="shared" si="2"/>
        <v>U</v>
      </c>
      <c r="Y43" s="142" t="str">
        <f t="shared" si="2"/>
        <v>j</v>
      </c>
      <c r="Z43" s="142" t="str">
        <f t="shared" si="2"/>
        <v>J</v>
      </c>
      <c r="AA43" s="142" t="str">
        <f t="shared" si="2"/>
        <v>8</v>
      </c>
      <c r="AB43" s="142" t="str">
        <f t="shared" si="2"/>
        <v>*</v>
      </c>
      <c r="AC43" s="142" t="str">
        <f t="shared" si="2"/>
        <v>i</v>
      </c>
      <c r="AD43" s="142" t="str">
        <f t="shared" si="2"/>
        <v>I</v>
      </c>
      <c r="AE43" s="142" t="str">
        <f t="shared" si="2"/>
        <v>k</v>
      </c>
      <c r="AF43" s="142" t="str">
        <f t="shared" si="2"/>
        <v>,</v>
      </c>
      <c r="AG43" s="142" t="str">
        <f t="shared" si="2"/>
        <v>&lt;</v>
      </c>
      <c r="AH43" s="142" t="str">
        <f t="shared" si="2"/>
        <v>9</v>
      </c>
      <c r="AI43" s="142" t="str">
        <f t="shared" si="2"/>
        <v>(</v>
      </c>
      <c r="AJ43" s="142" t="str">
        <f t="shared" si="2"/>
        <v>l</v>
      </c>
      <c r="AK43" s="142" t="str">
        <f t="shared" si="2"/>
        <v>L</v>
      </c>
      <c r="AL43" s="142" t="str">
        <f t="shared" si="2"/>
        <v>;</v>
      </c>
      <c r="AM43" s="142" t="str">
        <f t="shared" si="2"/>
        <v>o</v>
      </c>
      <c r="AN43" s="142" t="str">
        <f t="shared" si="2"/>
        <v>M</v>
      </c>
      <c r="AO43" s="142" t="str">
        <f t="shared" si="2"/>
        <v>O</v>
      </c>
      <c r="AP43" s="142" t="str">
        <f t="shared" si="2"/>
        <v>0</v>
      </c>
      <c r="AQ43" s="142" t="str">
        <f t="shared" si="2"/>
        <v>m</v>
      </c>
      <c r="AR43" s="142" t="str">
        <f t="shared" si="2"/>
        <v>p</v>
      </c>
      <c r="AS43" s="142" t="str">
        <f t="shared" si="2"/>
        <v>/</v>
      </c>
      <c r="AT43" s="142" t="str">
        <f t="shared" si="2"/>
        <v>K</v>
      </c>
      <c r="AU43" s="142" t="str">
        <f t="shared" si="2"/>
        <v>b</v>
      </c>
      <c r="AV43" s="142" t="str">
        <f t="shared" si="2"/>
        <v>t</v>
      </c>
      <c r="AW43" s="142" t="str">
        <f t="shared" si="2"/>
        <v>g</v>
      </c>
      <c r="AX43" s="142" t="str">
        <f t="shared" si="2"/>
        <v>z</v>
      </c>
      <c r="AY43" s="142" t="str">
        <f t="shared" si="2"/>
        <v>4</v>
      </c>
      <c r="AZ43" s="142" t="str">
        <f t="shared" si="2"/>
        <v>3</v>
      </c>
      <c r="BA43" s="142" t="str">
        <f t="shared" si="2"/>
        <v>6</v>
      </c>
      <c r="BB43" s="142" t="str">
        <f t="shared" si="2"/>
        <v>5</v>
      </c>
      <c r="BC43" s="142" t="str">
        <f t="shared" si="2"/>
        <v>7</v>
      </c>
      <c r="BD43" s="142" t="str">
        <f t="shared" si="2"/>
        <v>.</v>
      </c>
      <c r="BE43" s="142" t="str">
        <f t="shared" si="2"/>
        <v>=</v>
      </c>
      <c r="BF43" s="142" t="str">
        <f t="shared" si="2"/>
        <v>-</v>
      </c>
      <c r="BG43" s="106"/>
      <c r="BJ43" s="150"/>
    </row>
    <row r="44" spans="1:62" ht="45" customHeight="1">
      <c r="B44" s="152" t="str">
        <f t="shared" ref="B44:BF44" si="3" xml:space="preserve"> MID($E$39,B$42,1)</f>
        <v>ㆠ</v>
      </c>
      <c r="C44" s="152" t="str">
        <f t="shared" si="3"/>
        <v>ㄅ</v>
      </c>
      <c r="D44" s="152" t="str">
        <f t="shared" si="3"/>
        <v>ㄆ</v>
      </c>
      <c r="E44" s="152" t="str">
        <f t="shared" si="3"/>
        <v>ㄇ</v>
      </c>
      <c r="F44" s="152" t="str">
        <f t="shared" si="3"/>
        <v>ㄉ</v>
      </c>
      <c r="G44" s="152" t="str">
        <f t="shared" si="3"/>
        <v>ㄊ</v>
      </c>
      <c r="H44" s="152" t="str">
        <f t="shared" si="3"/>
        <v>ㄋ</v>
      </c>
      <c r="I44" s="152" t="str">
        <f t="shared" si="3"/>
        <v>ㄌ</v>
      </c>
      <c r="J44" s="152" t="str">
        <f t="shared" si="3"/>
        <v>ㆣ</v>
      </c>
      <c r="K44" s="152" t="str">
        <f t="shared" si="3"/>
        <v>ㄍ</v>
      </c>
      <c r="L44" s="152" t="str">
        <f t="shared" si="3"/>
        <v>ㄎ</v>
      </c>
      <c r="M44" s="152" t="str">
        <f t="shared" si="3"/>
        <v>ㄫ</v>
      </c>
      <c r="N44" s="152" t="str">
        <f t="shared" si="3"/>
        <v>ㄏ</v>
      </c>
      <c r="O44" s="152" t="str">
        <f t="shared" si="3"/>
        <v>ㆢ</v>
      </c>
      <c r="P44" s="152" t="str">
        <f t="shared" si="3"/>
        <v>ㄐ</v>
      </c>
      <c r="Q44" s="152" t="str">
        <f t="shared" si="3"/>
        <v>ㄑ</v>
      </c>
      <c r="R44" s="152" t="str">
        <f t="shared" si="3"/>
        <v>ㄒ</v>
      </c>
      <c r="S44" s="152" t="str">
        <f t="shared" si="3"/>
        <v>ㆡ</v>
      </c>
      <c r="T44" s="152" t="str">
        <f t="shared" si="3"/>
        <v>ㄗ</v>
      </c>
      <c r="U44" s="152" t="str">
        <f t="shared" si="3"/>
        <v>ㄘ</v>
      </c>
      <c r="V44" s="152" t="str">
        <f t="shared" si="3"/>
        <v>ㄙ</v>
      </c>
      <c r="W44" s="152" t="str">
        <f t="shared" si="3"/>
        <v>ㄧ</v>
      </c>
      <c r="X44" s="152" t="str">
        <f t="shared" si="3"/>
        <v>ㆪ</v>
      </c>
      <c r="Y44" s="152" t="str">
        <f t="shared" si="3"/>
        <v>ㄨ</v>
      </c>
      <c r="Z44" s="152" t="str">
        <f t="shared" si="3"/>
        <v>ㆫ</v>
      </c>
      <c r="AA44" s="152" t="str">
        <f t="shared" si="3"/>
        <v>ㄚ</v>
      </c>
      <c r="AB44" s="152" t="str">
        <f t="shared" si="3"/>
        <v>ㆩ</v>
      </c>
      <c r="AC44" s="152" t="str">
        <f t="shared" si="3"/>
        <v>ㆦ</v>
      </c>
      <c r="AD44" s="152" t="str">
        <f t="shared" si="3"/>
        <v>ㆧ</v>
      </c>
      <c r="AE44" s="152" t="str">
        <f t="shared" si="3"/>
        <v>ㄜ</v>
      </c>
      <c r="AF44" s="152" t="str">
        <f t="shared" si="3"/>
        <v>ㆤ</v>
      </c>
      <c r="AG44" s="152" t="str">
        <f t="shared" si="3"/>
        <v>ㆥ</v>
      </c>
      <c r="AH44" s="152" t="str">
        <f t="shared" si="3"/>
        <v>ㄞ</v>
      </c>
      <c r="AI44" s="152" t="str">
        <f t="shared" si="3"/>
        <v>ㆮ</v>
      </c>
      <c r="AJ44" s="152" t="str">
        <f t="shared" si="3"/>
        <v>ㄠ</v>
      </c>
      <c r="AK44" s="152" t="str">
        <f t="shared" si="3"/>
        <v>ㆯ</v>
      </c>
      <c r="AL44" s="152" t="str">
        <f t="shared" si="3"/>
        <v>ㄤ</v>
      </c>
      <c r="AM44" s="152" t="str">
        <f t="shared" si="3"/>
        <v>ㆲ</v>
      </c>
      <c r="AN44" s="152" t="str">
        <f t="shared" si="3"/>
        <v>ㆰ</v>
      </c>
      <c r="AO44" s="152" t="str">
        <f t="shared" si="3"/>
        <v>ㆱ</v>
      </c>
      <c r="AP44" s="152" t="str">
        <f t="shared" si="3"/>
        <v>ㄢ</v>
      </c>
      <c r="AQ44" s="152" t="str">
        <f t="shared" si="3"/>
        <v>ㆬ</v>
      </c>
      <c r="AR44" s="152" t="str">
        <f t="shared" si="3"/>
        <v>ㄣ</v>
      </c>
      <c r="AS44" s="152" t="str">
        <f t="shared" si="3"/>
        <v>ㆭ</v>
      </c>
      <c r="AT44" s="152" t="str">
        <f t="shared" si="3"/>
        <v>ㆨ</v>
      </c>
      <c r="AU44" s="152" t="str">
        <f t="shared" si="3"/>
        <v>ㆴ</v>
      </c>
      <c r="AV44" s="152" t="str">
        <f t="shared" si="3"/>
        <v>ㆵ</v>
      </c>
      <c r="AW44" s="152" t="str">
        <f t="shared" si="3"/>
        <v>ㆻ</v>
      </c>
      <c r="AX44" s="152" t="str">
        <f t="shared" si="3"/>
        <v>ㆷ</v>
      </c>
      <c r="AY44" s="152" t="str">
        <f t="shared" si="3"/>
        <v>ˋ</v>
      </c>
      <c r="AZ44" s="152" t="str">
        <f t="shared" si="3"/>
        <v>˪</v>
      </c>
      <c r="BA44" s="152" t="str">
        <f t="shared" si="3"/>
        <v>ˊ</v>
      </c>
      <c r="BB44" s="152" t="str">
        <f t="shared" si="3"/>
        <v>˫</v>
      </c>
      <c r="BC44" s="152" t="str">
        <f t="shared" si="3"/>
        <v>˙</v>
      </c>
      <c r="BD44" s="152" t="str">
        <f t="shared" si="3"/>
        <v>入</v>
      </c>
      <c r="BE44" s="152" t="str">
        <f t="shared" si="3"/>
        <v>ㄥ</v>
      </c>
      <c r="BF44" s="152" t="str">
        <f t="shared" si="3"/>
        <v>ñ</v>
      </c>
      <c r="BG44" s="106"/>
      <c r="BJ44" s="150"/>
    </row>
    <row r="45" spans="1:62" ht="45" customHeight="1">
      <c r="B45" s="106"/>
      <c r="C45" s="106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7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5"/>
      <c r="AI45" s="105"/>
      <c r="AJ45" s="105"/>
      <c r="AK45" s="105"/>
      <c r="AL45" s="105"/>
      <c r="AM45" s="105"/>
      <c r="AN45" s="105"/>
      <c r="AO45" s="105"/>
      <c r="AP45" s="105"/>
      <c r="AQ45" s="105"/>
      <c r="AR45" s="105"/>
      <c r="AS45" s="105"/>
      <c r="AT45" s="105"/>
      <c r="AU45" s="105"/>
      <c r="AV45" s="105"/>
      <c r="AW45" s="105"/>
      <c r="AX45" s="105"/>
      <c r="AY45" s="105"/>
      <c r="AZ45" s="105"/>
      <c r="BA45" s="105"/>
      <c r="BB45" s="105"/>
      <c r="BC45" s="105"/>
      <c r="BD45" s="105"/>
      <c r="BE45" s="105"/>
      <c r="BF45" s="105"/>
      <c r="BG45" s="105"/>
      <c r="BH45" s="105"/>
      <c r="BJ45" s="150"/>
    </row>
    <row r="46" spans="1:62" ht="45" customHeight="1">
      <c r="B46" s="143" t="s">
        <v>122</v>
      </c>
      <c r="C46" s="106"/>
      <c r="D46" s="106"/>
      <c r="E46" s="106"/>
      <c r="F46" s="106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05"/>
      <c r="AI46" s="105"/>
      <c r="AJ46" s="105"/>
      <c r="AK46" s="150"/>
      <c r="AL46" s="150"/>
      <c r="AM46" s="105"/>
      <c r="AN46" s="150"/>
      <c r="AO46" s="150"/>
      <c r="AP46" s="150"/>
      <c r="AQ46" s="150"/>
      <c r="AR46" s="150"/>
      <c r="AS46" s="150"/>
      <c r="AT46" s="150"/>
      <c r="AU46" s="150"/>
      <c r="AV46" s="150"/>
      <c r="AW46" s="150"/>
      <c r="AX46" s="150"/>
      <c r="AY46" s="150"/>
      <c r="AZ46" s="150"/>
      <c r="BA46" s="150"/>
      <c r="BB46" s="150"/>
      <c r="BC46" s="150"/>
      <c r="BD46" s="150"/>
      <c r="BE46" s="150"/>
      <c r="BF46" s="150"/>
      <c r="BG46" s="105"/>
      <c r="BH46" s="105"/>
      <c r="BI46" s="150"/>
      <c r="BJ46" s="150"/>
    </row>
    <row r="47" spans="1:62" ht="45" customHeight="1">
      <c r="B47" s="106" t="s">
        <v>123</v>
      </c>
      <c r="C47" s="106"/>
      <c r="D47" s="106"/>
      <c r="E47" s="106"/>
      <c r="F47" s="106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7"/>
      <c r="T47" s="106"/>
      <c r="U47" s="106"/>
      <c r="V47" s="106"/>
      <c r="W47" s="106"/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05"/>
      <c r="AI47" s="105"/>
      <c r="AJ47" s="105"/>
      <c r="AK47" s="150"/>
      <c r="AL47" s="150"/>
      <c r="AM47" s="150"/>
      <c r="AN47" s="150"/>
      <c r="AO47" s="150"/>
      <c r="AP47" s="150"/>
      <c r="AQ47" s="150"/>
      <c r="AR47" s="150"/>
      <c r="AS47" s="150"/>
      <c r="AT47" s="150"/>
      <c r="AU47" s="150"/>
      <c r="AV47" s="150"/>
      <c r="AW47" s="150"/>
      <c r="AX47" s="150"/>
      <c r="AY47" s="150"/>
      <c r="AZ47" s="150"/>
      <c r="BA47" s="150"/>
      <c r="BB47" s="150"/>
      <c r="BC47" s="150"/>
      <c r="BD47" s="150"/>
      <c r="BE47" s="150"/>
      <c r="BF47" s="150"/>
      <c r="BG47" s="150"/>
      <c r="BH47" s="150"/>
      <c r="BI47" s="150"/>
      <c r="BJ47" s="150"/>
    </row>
    <row r="48" spans="1:62" ht="45" customHeight="1">
      <c r="B48" s="144" t="s">
        <v>124</v>
      </c>
      <c r="C48" s="145"/>
      <c r="D48" s="145">
        <f xml:space="preserve"> LEN(E48)</f>
        <v>53</v>
      </c>
      <c r="E48" s="146" t="str">
        <f xml:space="preserve"> _xlfn.CONCAT(E19:BE19)</f>
        <v>pPmtTnlgkKwhJZCSjzcsiIuUaAOQoeExXyYFHVB@MNWRrfqv23578</v>
      </c>
      <c r="F48" s="146"/>
      <c r="G48" s="146"/>
      <c r="H48" s="146"/>
      <c r="I48" s="146"/>
      <c r="J48" s="146"/>
      <c r="K48" s="146"/>
      <c r="L48" s="146"/>
      <c r="M48" s="146"/>
      <c r="N48" s="146"/>
      <c r="O48" s="146"/>
      <c r="P48" s="146"/>
      <c r="Q48" s="146"/>
      <c r="R48" s="146"/>
      <c r="S48" s="146"/>
      <c r="T48" s="146"/>
      <c r="U48" s="146"/>
      <c r="V48" s="146"/>
      <c r="W48" s="146"/>
      <c r="X48" s="146"/>
      <c r="Y48" s="146"/>
      <c r="Z48" s="146"/>
      <c r="AA48" s="146"/>
      <c r="AB48" s="146"/>
      <c r="AC48" s="146"/>
      <c r="AD48" s="146"/>
      <c r="AE48" s="146"/>
      <c r="AF48" s="146"/>
      <c r="AG48" s="146"/>
      <c r="AH48" s="146"/>
      <c r="AI48" s="146"/>
      <c r="AJ48" s="146"/>
      <c r="AK48" s="150"/>
      <c r="AL48" s="150"/>
      <c r="AM48" s="150"/>
      <c r="AN48" s="150"/>
      <c r="AO48" s="150"/>
      <c r="AP48" s="150"/>
      <c r="AQ48" s="150"/>
      <c r="AR48" s="150"/>
      <c r="AS48" s="150"/>
      <c r="AT48" s="150"/>
      <c r="AU48" s="150"/>
      <c r="AV48" s="150"/>
      <c r="AW48" s="150"/>
      <c r="AX48" s="150"/>
      <c r="AY48" s="150"/>
      <c r="AZ48" s="150"/>
      <c r="BA48" s="150"/>
      <c r="BB48" s="150"/>
      <c r="BI48" s="150"/>
      <c r="BJ48" s="150"/>
    </row>
    <row r="49" spans="2:62" ht="45" customHeight="1">
      <c r="B49" s="149" t="s">
        <v>60</v>
      </c>
      <c r="C49" s="148"/>
      <c r="D49" s="148">
        <f>LEN(E49)</f>
        <v>53</v>
      </c>
      <c r="E49" s="149" t="str">
        <f xml:space="preserve"> _xlfn.CONCAT(E17:BE17)</f>
        <v>ㄅㄆㄇㄉㄊㄋㄌㆣㄍㄎㄫㄏㆢㄐㄑㄒㆡㄗㄘㄙㄧㆪㄨㆫㄚㆩㆦㆧㄜㆤㆥㄞㆮㄠㆯㄤㆲㆰㆱㄢㆬㄣㆭㆨㆴㆵㆻㆷˋ˪ˊ˫˙</v>
      </c>
      <c r="F49" s="149"/>
      <c r="G49" s="149"/>
      <c r="H49" s="149"/>
      <c r="I49" s="149"/>
      <c r="J49" s="149"/>
      <c r="K49" s="149"/>
      <c r="L49" s="149"/>
      <c r="M49" s="149"/>
      <c r="N49" s="149"/>
      <c r="O49" s="149"/>
      <c r="P49" s="149"/>
      <c r="Q49" s="149"/>
      <c r="R49" s="149"/>
      <c r="S49" s="149"/>
      <c r="T49" s="149"/>
      <c r="U49" s="149"/>
      <c r="V49" s="149"/>
      <c r="W49" s="149"/>
      <c r="X49" s="149"/>
      <c r="Y49" s="149"/>
      <c r="Z49" s="149"/>
      <c r="AA49" s="149"/>
      <c r="AB49" s="149"/>
      <c r="AC49" s="149"/>
      <c r="AD49" s="149"/>
      <c r="AE49" s="149"/>
      <c r="AF49" s="149"/>
      <c r="AG49" s="149"/>
      <c r="AH49" s="149"/>
      <c r="AI49" s="149"/>
      <c r="AJ49" s="149"/>
      <c r="BI49" s="150"/>
      <c r="BJ49" s="150"/>
    </row>
    <row r="50" spans="2:62" ht="45" customHeight="1">
      <c r="B50" s="132" t="str">
        <f xml:space="preserve"> "- xlit|" &amp; E48 &amp; "|" &amp; E49 &amp; "|"</f>
        <v>- xlit|pPmtTnlgkKwhJZCSjzcsiIuUaAOQoeExXyYFHVB@MNWRrfqv23578|ㄅㄆㄇㄉㄊㄋㄌㆣㄍㄎㄫㄏㆢㄐㄑㄒㆡㄗㄘㄙㄧㆪㄨㆫㄚㆩㆦㆧㄜㆤㆥㄞㆮㄠㆯㄤㆲㆰㆱㄢㆬㄣㆭㆨㆴㆵㆻㆷˋ˪ˊ˫˙|</v>
      </c>
      <c r="C50" s="151"/>
      <c r="D50" s="151"/>
      <c r="E50" s="151"/>
      <c r="F50" s="151"/>
      <c r="G50" s="151"/>
      <c r="H50" s="151"/>
      <c r="I50" s="151"/>
      <c r="J50" s="151"/>
      <c r="K50" s="151"/>
      <c r="L50" s="151"/>
      <c r="M50" s="151"/>
      <c r="N50" s="151"/>
      <c r="O50" s="151"/>
      <c r="P50" s="151"/>
      <c r="Q50" s="151"/>
      <c r="R50" s="151"/>
      <c r="S50" s="151"/>
      <c r="T50" s="151"/>
      <c r="U50" s="151"/>
      <c r="V50" s="151"/>
      <c r="W50" s="151"/>
      <c r="X50" s="151"/>
      <c r="Y50" s="151"/>
      <c r="Z50" s="151"/>
      <c r="AA50" s="151"/>
      <c r="AB50" s="151"/>
      <c r="AC50" s="151"/>
      <c r="AD50" s="151"/>
      <c r="AE50" s="151"/>
      <c r="AF50" s="151"/>
      <c r="AG50" s="133"/>
      <c r="AH50" s="133"/>
      <c r="AI50" s="133"/>
      <c r="AJ50" s="133"/>
      <c r="BI50" s="150"/>
      <c r="BJ50" s="150"/>
    </row>
    <row r="51" spans="2:62" ht="45" customHeight="1">
      <c r="B51" s="150"/>
      <c r="C51" s="150"/>
      <c r="D51" s="150"/>
      <c r="E51" s="150"/>
      <c r="F51" s="150"/>
      <c r="G51" s="150"/>
      <c r="H51" s="150"/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  <c r="AA51" s="150"/>
      <c r="AB51" s="150"/>
      <c r="AC51" s="150"/>
      <c r="AD51" s="150"/>
      <c r="AE51" s="150"/>
      <c r="AF51" s="150"/>
      <c r="AG51" s="150"/>
      <c r="AH51" s="150"/>
      <c r="AI51" s="150"/>
      <c r="AJ51" s="150"/>
      <c r="BI51" s="150"/>
      <c r="BJ51" s="150"/>
    </row>
    <row r="52" spans="2:62" ht="45" customHeight="1">
      <c r="B52" s="150"/>
      <c r="C52" s="150"/>
      <c r="D52" s="150"/>
      <c r="E52" s="150"/>
      <c r="F52" s="150"/>
      <c r="G52" s="150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0"/>
      <c r="AC52" s="150"/>
      <c r="AD52" s="150"/>
      <c r="AE52" s="150"/>
      <c r="AF52" s="150"/>
      <c r="AG52" s="150"/>
      <c r="AH52" s="150"/>
      <c r="AI52" s="150"/>
      <c r="AJ52" s="150"/>
      <c r="BI52" s="150"/>
      <c r="BJ52" s="150"/>
    </row>
    <row r="53" spans="2:62" ht="45" customHeight="1">
      <c r="B53" s="150"/>
      <c r="C53" s="150"/>
      <c r="D53" s="150"/>
      <c r="BC53" s="150"/>
      <c r="BD53" s="150"/>
      <c r="BE53" s="150"/>
      <c r="BF53" s="150"/>
      <c r="BG53" s="150"/>
      <c r="BH53" s="150"/>
      <c r="BI53" s="150"/>
      <c r="BJ53" s="150"/>
    </row>
    <row r="54" spans="2:62" ht="45" customHeight="1">
      <c r="AK54" s="150"/>
      <c r="AL54" s="150"/>
      <c r="AM54" s="150"/>
      <c r="AN54" s="150"/>
      <c r="AO54" s="150"/>
      <c r="AP54" s="150"/>
      <c r="AQ54" s="150"/>
      <c r="AR54" s="150"/>
      <c r="AS54" s="150"/>
      <c r="AT54" s="150"/>
      <c r="AU54" s="150"/>
      <c r="AV54" s="150"/>
      <c r="AW54" s="150"/>
      <c r="AX54" s="150"/>
      <c r="AY54" s="150"/>
      <c r="AZ54" s="150"/>
      <c r="BA54" s="150"/>
      <c r="BB54" s="150"/>
      <c r="BC54" s="150"/>
      <c r="BD54" s="150"/>
      <c r="BE54" s="150"/>
      <c r="BF54" s="150"/>
      <c r="BG54" s="150"/>
      <c r="BH54" s="150"/>
      <c r="BI54" s="150"/>
      <c r="BJ54" s="150"/>
    </row>
    <row r="55" spans="2:62" ht="45" customHeight="1">
      <c r="AK55" s="150"/>
      <c r="AL55" s="150"/>
      <c r="AM55" s="150"/>
      <c r="AN55" s="150"/>
      <c r="AO55" s="150"/>
      <c r="AP55" s="150"/>
      <c r="AQ55" s="150"/>
      <c r="AR55" s="150"/>
      <c r="AS55" s="150"/>
      <c r="AT55" s="150"/>
      <c r="AU55" s="150"/>
      <c r="AV55" s="150"/>
      <c r="AW55" s="150"/>
      <c r="AX55" s="150"/>
      <c r="AY55" s="150"/>
      <c r="AZ55" s="150"/>
      <c r="BA55" s="150"/>
      <c r="BB55" s="150"/>
      <c r="BC55" s="150"/>
      <c r="BD55" s="150"/>
      <c r="BE55" s="150"/>
      <c r="BF55" s="150"/>
      <c r="BG55" s="150"/>
      <c r="BH55" s="150"/>
      <c r="BI55" s="150"/>
      <c r="BJ55" s="150"/>
    </row>
    <row r="56" spans="2:62" ht="45" customHeight="1">
      <c r="AK56" s="150"/>
      <c r="AL56" s="150"/>
      <c r="AM56" s="150"/>
      <c r="AN56" s="150"/>
      <c r="AO56" s="150"/>
      <c r="AP56" s="150"/>
      <c r="AQ56" s="150"/>
      <c r="AR56" s="150"/>
      <c r="AS56" s="150"/>
      <c r="AT56" s="150"/>
      <c r="AU56" s="150"/>
      <c r="AV56" s="150"/>
      <c r="AW56" s="150"/>
      <c r="AX56" s="150"/>
      <c r="AY56" s="150"/>
      <c r="AZ56" s="150"/>
      <c r="BA56" s="150"/>
      <c r="BB56" s="150"/>
      <c r="BC56" s="150"/>
      <c r="BD56" s="150"/>
      <c r="BE56" s="150"/>
      <c r="BF56" s="150"/>
      <c r="BG56" s="150"/>
      <c r="BH56" s="150"/>
      <c r="BI56" s="150"/>
      <c r="BJ56" s="150"/>
    </row>
    <row r="57" spans="2:62" ht="45" customHeight="1">
      <c r="AK57" s="150"/>
      <c r="AL57" s="150"/>
      <c r="AM57" s="150"/>
      <c r="AN57" s="150"/>
      <c r="AO57" s="150"/>
      <c r="AP57" s="150"/>
      <c r="AQ57" s="150"/>
      <c r="AR57" s="150"/>
      <c r="AS57" s="150"/>
      <c r="AT57" s="150"/>
      <c r="AU57" s="150"/>
      <c r="AV57" s="150"/>
      <c r="AW57" s="150"/>
      <c r="AX57" s="150"/>
      <c r="AY57" s="150"/>
      <c r="AZ57" s="150"/>
      <c r="BA57" s="150"/>
      <c r="BB57" s="150"/>
      <c r="BC57" s="150"/>
      <c r="BD57" s="150"/>
      <c r="BE57" s="150"/>
      <c r="BF57" s="150"/>
      <c r="BG57" s="150"/>
      <c r="BH57" s="150"/>
      <c r="BI57" s="150"/>
      <c r="BJ57" s="150"/>
    </row>
    <row r="58" spans="2:62" ht="45" customHeight="1">
      <c r="B58" s="150"/>
      <c r="C58" s="150"/>
      <c r="D58" s="150"/>
      <c r="E58" s="150"/>
      <c r="F58" s="150"/>
      <c r="G58" s="150"/>
      <c r="H58" s="150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  <c r="AA58" s="150"/>
      <c r="AB58" s="150"/>
      <c r="AC58" s="150"/>
      <c r="AD58" s="150"/>
      <c r="AE58" s="150"/>
      <c r="AF58" s="150"/>
      <c r="AG58" s="150"/>
      <c r="AH58" s="150"/>
      <c r="AI58" s="150"/>
      <c r="AJ58" s="150"/>
      <c r="AK58" s="150"/>
      <c r="AL58" s="150"/>
      <c r="AM58" s="150"/>
      <c r="AN58" s="150"/>
      <c r="AO58" s="150"/>
      <c r="AP58" s="150"/>
      <c r="AQ58" s="150"/>
      <c r="AR58" s="150"/>
      <c r="AS58" s="150"/>
      <c r="AT58" s="150"/>
      <c r="AU58" s="150"/>
      <c r="AV58" s="150"/>
      <c r="AW58" s="150"/>
      <c r="AX58" s="150"/>
      <c r="AY58" s="150"/>
      <c r="AZ58" s="150"/>
      <c r="BA58" s="150"/>
      <c r="BB58" s="150"/>
      <c r="BC58" s="150"/>
      <c r="BD58" s="150"/>
      <c r="BE58" s="150"/>
      <c r="BF58" s="150"/>
      <c r="BG58" s="150"/>
      <c r="BH58" s="150"/>
      <c r="BI58" s="150"/>
      <c r="BJ58" s="150"/>
    </row>
    <row r="59" spans="2:62" ht="38.1" customHeight="1">
      <c r="B59" s="150"/>
      <c r="C59" s="150"/>
      <c r="D59" s="150"/>
      <c r="E59" s="150"/>
      <c r="F59" s="150"/>
      <c r="G59" s="150"/>
      <c r="H59" s="150"/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  <c r="AA59" s="150"/>
      <c r="AB59" s="150"/>
      <c r="AC59" s="150"/>
      <c r="AD59" s="150"/>
      <c r="AE59" s="150"/>
      <c r="AF59" s="150"/>
      <c r="AG59" s="150"/>
      <c r="AH59" s="150"/>
      <c r="AI59" s="150"/>
      <c r="AJ59" s="150"/>
      <c r="AK59" s="150"/>
      <c r="AL59" s="150"/>
      <c r="AM59" s="150"/>
      <c r="AN59" s="150"/>
      <c r="AO59" s="150"/>
      <c r="AP59" s="150"/>
      <c r="AQ59" s="150"/>
      <c r="AR59" s="150"/>
      <c r="AS59" s="150"/>
      <c r="AT59" s="150"/>
      <c r="AU59" s="150"/>
      <c r="AV59" s="150"/>
      <c r="AW59" s="150"/>
      <c r="AX59" s="150"/>
      <c r="AY59" s="150"/>
      <c r="AZ59" s="150"/>
      <c r="BA59" s="150"/>
      <c r="BB59" s="150"/>
      <c r="BC59" s="150"/>
      <c r="BD59" s="150"/>
      <c r="BE59" s="150"/>
      <c r="BF59" s="150"/>
      <c r="BG59" s="150"/>
      <c r="BH59" s="150"/>
      <c r="BI59" s="150"/>
      <c r="BJ59" s="150"/>
    </row>
    <row r="60" spans="2:62" ht="38.1" customHeight="1">
      <c r="B60" s="150"/>
      <c r="C60" s="150"/>
      <c r="D60" s="150"/>
      <c r="E60" s="150"/>
      <c r="F60" s="150"/>
      <c r="G60" s="150"/>
      <c r="H60" s="150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  <c r="AA60" s="150"/>
      <c r="AB60" s="150"/>
      <c r="AC60" s="150"/>
      <c r="AD60" s="150"/>
      <c r="AE60" s="150"/>
      <c r="AF60" s="150"/>
      <c r="AG60" s="150"/>
      <c r="AH60" s="150"/>
      <c r="AI60" s="150"/>
      <c r="AJ60" s="150"/>
      <c r="AK60" s="150"/>
      <c r="AL60" s="150"/>
      <c r="AM60" s="150"/>
      <c r="AN60" s="150"/>
      <c r="AO60" s="150"/>
      <c r="AP60" s="150"/>
      <c r="AQ60" s="150"/>
      <c r="AR60" s="150"/>
      <c r="AS60" s="150"/>
      <c r="AT60" s="150"/>
      <c r="AU60" s="150"/>
      <c r="AV60" s="150"/>
      <c r="AW60" s="150"/>
      <c r="AX60" s="150"/>
      <c r="AY60" s="150"/>
      <c r="AZ60" s="150"/>
      <c r="BA60" s="150"/>
      <c r="BB60" s="150"/>
      <c r="BC60" s="150"/>
      <c r="BD60" s="150"/>
      <c r="BE60" s="150"/>
      <c r="BF60" s="150"/>
      <c r="BG60" s="150"/>
      <c r="BH60" s="150"/>
      <c r="BI60" s="150"/>
      <c r="BJ60" s="150"/>
    </row>
    <row r="61" spans="2:62">
      <c r="B61" s="150"/>
      <c r="C61" s="150"/>
      <c r="D61" s="150"/>
      <c r="E61" s="150"/>
      <c r="F61" s="150"/>
      <c r="G61" s="150"/>
      <c r="H61" s="150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  <c r="AA61" s="150"/>
      <c r="AB61" s="150"/>
      <c r="AC61" s="150"/>
      <c r="AD61" s="150"/>
      <c r="AE61" s="150"/>
      <c r="AF61" s="150"/>
      <c r="AG61" s="150"/>
      <c r="AH61" s="150"/>
      <c r="AI61" s="150"/>
      <c r="AJ61" s="150"/>
      <c r="AK61" s="150"/>
      <c r="AL61" s="150"/>
      <c r="AM61" s="150"/>
      <c r="AN61" s="150"/>
      <c r="AO61" s="150"/>
      <c r="AP61" s="150"/>
      <c r="AQ61" s="150"/>
      <c r="AR61" s="150"/>
      <c r="AS61" s="150"/>
      <c r="AT61" s="150"/>
      <c r="AU61" s="150"/>
      <c r="AV61" s="150"/>
      <c r="AW61" s="150"/>
      <c r="AX61" s="150"/>
      <c r="AY61" s="150"/>
      <c r="AZ61" s="150"/>
      <c r="BA61" s="150"/>
      <c r="BB61" s="150"/>
      <c r="BC61" s="150"/>
      <c r="BD61" s="150"/>
      <c r="BE61" s="150"/>
      <c r="BF61" s="150"/>
      <c r="BG61" s="150"/>
      <c r="BH61" s="150"/>
      <c r="BI61" s="150"/>
      <c r="BJ61" s="150"/>
    </row>
    <row r="62" spans="2:62">
      <c r="B62" s="150"/>
      <c r="C62" s="150"/>
      <c r="D62" s="150"/>
      <c r="E62" s="150"/>
      <c r="F62" s="150"/>
      <c r="G62" s="150"/>
      <c r="H62" s="150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  <c r="AA62" s="150"/>
      <c r="AB62" s="150"/>
      <c r="AC62" s="150"/>
      <c r="AD62" s="150"/>
      <c r="AE62" s="150"/>
      <c r="AF62" s="150"/>
      <c r="AG62" s="150"/>
      <c r="AH62" s="150"/>
      <c r="AI62" s="150"/>
      <c r="AJ62" s="150"/>
      <c r="AK62" s="150"/>
      <c r="AL62" s="150"/>
      <c r="AM62" s="150"/>
      <c r="AN62" s="150"/>
      <c r="AO62" s="150"/>
      <c r="AP62" s="150"/>
      <c r="AQ62" s="150"/>
      <c r="AR62" s="150"/>
      <c r="AS62" s="150"/>
      <c r="AT62" s="150"/>
      <c r="AU62" s="150"/>
      <c r="AV62" s="150"/>
      <c r="AW62" s="150"/>
      <c r="AX62" s="150"/>
      <c r="AY62" s="150"/>
      <c r="AZ62" s="150"/>
      <c r="BA62" s="150"/>
      <c r="BB62" s="150"/>
      <c r="BC62" s="150"/>
      <c r="BD62" s="150"/>
      <c r="BE62" s="150"/>
      <c r="BF62" s="150"/>
      <c r="BG62" s="150"/>
      <c r="BH62" s="150"/>
      <c r="BI62" s="150"/>
      <c r="BJ62" s="150"/>
    </row>
    <row r="63" spans="2:62">
      <c r="B63" s="150"/>
      <c r="C63" s="150"/>
      <c r="D63" s="150"/>
      <c r="E63" s="150"/>
      <c r="F63" s="150"/>
      <c r="G63" s="150"/>
      <c r="H63" s="150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  <c r="AA63" s="150"/>
      <c r="AB63" s="150"/>
      <c r="AC63" s="150"/>
      <c r="AD63" s="150"/>
      <c r="AE63" s="150"/>
      <c r="AF63" s="150"/>
      <c r="AG63" s="150"/>
      <c r="AH63" s="150"/>
      <c r="AI63" s="150"/>
      <c r="AJ63" s="150"/>
      <c r="AK63" s="150"/>
      <c r="AL63" s="150"/>
      <c r="AM63" s="150"/>
      <c r="AN63" s="150"/>
      <c r="AO63" s="150"/>
      <c r="AP63" s="150"/>
      <c r="AQ63" s="150"/>
      <c r="AR63" s="150"/>
      <c r="AS63" s="150"/>
      <c r="AT63" s="150"/>
      <c r="AU63" s="150"/>
      <c r="AV63" s="150"/>
      <c r="AW63" s="150"/>
      <c r="AX63" s="150"/>
      <c r="AY63" s="150"/>
      <c r="AZ63" s="150"/>
      <c r="BA63" s="150"/>
      <c r="BB63" s="150"/>
      <c r="BC63" s="150"/>
      <c r="BD63" s="150"/>
      <c r="BE63" s="150"/>
      <c r="BF63" s="150"/>
      <c r="BG63" s="150"/>
      <c r="BH63" s="150"/>
      <c r="BI63" s="150"/>
      <c r="BJ63" s="150"/>
    </row>
    <row r="64" spans="2:62">
      <c r="B64" s="150"/>
      <c r="C64" s="150"/>
      <c r="D64" s="150"/>
      <c r="E64" s="150"/>
      <c r="F64" s="150"/>
      <c r="G64" s="150"/>
      <c r="H64" s="150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  <c r="AA64" s="150"/>
      <c r="AB64" s="150"/>
      <c r="AC64" s="150"/>
      <c r="AD64" s="150"/>
      <c r="AE64" s="150"/>
      <c r="AF64" s="150"/>
      <c r="AG64" s="150"/>
      <c r="AH64" s="150"/>
      <c r="AI64" s="150"/>
      <c r="AJ64" s="150"/>
      <c r="AK64" s="150"/>
      <c r="AL64" s="150"/>
      <c r="AM64" s="150"/>
      <c r="AN64" s="150"/>
      <c r="AO64" s="150"/>
      <c r="AP64" s="150"/>
      <c r="AQ64" s="150"/>
      <c r="AR64" s="150"/>
      <c r="AS64" s="150"/>
      <c r="AT64" s="150"/>
      <c r="AU64" s="150"/>
      <c r="AV64" s="150"/>
      <c r="AW64" s="150"/>
      <c r="AX64" s="150"/>
      <c r="AY64" s="150"/>
      <c r="AZ64" s="150"/>
      <c r="BA64" s="150"/>
      <c r="BB64" s="150"/>
      <c r="BC64" s="150"/>
      <c r="BD64" s="150"/>
      <c r="BE64" s="150"/>
      <c r="BF64" s="150"/>
      <c r="BG64" s="150"/>
      <c r="BH64" s="150"/>
      <c r="BI64" s="150"/>
    </row>
    <row r="65" spans="2:60">
      <c r="B65" s="150"/>
      <c r="C65" s="150"/>
      <c r="D65" s="150"/>
      <c r="E65" s="150"/>
      <c r="F65" s="150"/>
      <c r="G65" s="150"/>
      <c r="H65" s="150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0"/>
      <c r="AB65" s="150"/>
      <c r="AC65" s="150"/>
      <c r="AD65" s="150"/>
      <c r="AE65" s="150"/>
      <c r="AF65" s="150"/>
      <c r="AG65" s="150"/>
      <c r="AH65" s="150"/>
      <c r="AI65" s="150"/>
      <c r="AJ65" s="150"/>
      <c r="AK65" s="150"/>
      <c r="AL65" s="150"/>
      <c r="AM65" s="150"/>
      <c r="AN65" s="150"/>
      <c r="AO65" s="150"/>
      <c r="AP65" s="150"/>
      <c r="AQ65" s="150"/>
      <c r="AR65" s="150"/>
      <c r="AS65" s="150"/>
      <c r="AT65" s="150"/>
      <c r="AU65" s="150"/>
      <c r="AV65" s="150"/>
      <c r="AW65" s="150"/>
      <c r="AX65" s="150"/>
      <c r="AY65" s="150"/>
      <c r="AZ65" s="150"/>
      <c r="BA65" s="150"/>
      <c r="BB65" s="150"/>
      <c r="BC65" s="150"/>
      <c r="BD65" s="150"/>
      <c r="BE65" s="150"/>
      <c r="BF65" s="150"/>
      <c r="BG65" s="150"/>
      <c r="BH65" s="150"/>
    </row>
    <row r="66" spans="2:60">
      <c r="B66" s="150"/>
      <c r="C66" s="150"/>
      <c r="D66" s="150"/>
      <c r="E66" s="150"/>
      <c r="F66" s="150"/>
      <c r="G66" s="150"/>
      <c r="H66" s="150"/>
      <c r="I66" s="150"/>
      <c r="J66" s="150"/>
      <c r="K66" s="150"/>
      <c r="L66" s="150"/>
      <c r="M66" s="150"/>
      <c r="N66" s="150"/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  <c r="AA66" s="150"/>
      <c r="AB66" s="150"/>
      <c r="AC66" s="150"/>
      <c r="AD66" s="150"/>
      <c r="AE66" s="150"/>
      <c r="AF66" s="150"/>
      <c r="AG66" s="150"/>
      <c r="AH66" s="150"/>
      <c r="AI66" s="150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</row>
    <row r="67" spans="2:60">
      <c r="B67" s="150"/>
      <c r="C67" s="150"/>
      <c r="D67" s="150"/>
      <c r="E67" s="150"/>
      <c r="F67" s="150"/>
      <c r="G67" s="150"/>
      <c r="H67" s="150"/>
      <c r="I67" s="150"/>
      <c r="J67" s="150"/>
      <c r="K67" s="150"/>
      <c r="L67" s="150"/>
      <c r="M67" s="150"/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  <c r="AA67" s="150"/>
      <c r="AB67" s="150"/>
      <c r="AC67" s="150"/>
      <c r="AD67" s="150"/>
      <c r="AE67" s="150"/>
      <c r="AF67" s="150"/>
      <c r="AG67" s="150"/>
      <c r="AH67" s="150"/>
      <c r="AI67" s="150"/>
      <c r="AJ67" s="150"/>
      <c r="AK67" s="150"/>
      <c r="AL67" s="150"/>
      <c r="AM67" s="150"/>
      <c r="AN67" s="150"/>
      <c r="AO67" s="150"/>
      <c r="AP67" s="150"/>
      <c r="AQ67" s="150"/>
      <c r="AR67" s="150"/>
      <c r="AS67" s="150"/>
      <c r="AT67" s="150"/>
      <c r="AU67" s="150"/>
      <c r="AV67" s="150"/>
      <c r="AW67" s="150"/>
      <c r="AX67" s="150"/>
      <c r="AY67" s="150"/>
      <c r="AZ67" s="150"/>
      <c r="BA67" s="150"/>
      <c r="BB67" s="150"/>
      <c r="BC67" s="150"/>
      <c r="BD67" s="150"/>
      <c r="BE67" s="150"/>
      <c r="BF67" s="150"/>
      <c r="BG67" s="150"/>
      <c r="BH67" s="150"/>
    </row>
    <row r="68" spans="2:60">
      <c r="B68" s="150"/>
      <c r="C68" s="150"/>
      <c r="D68" s="150"/>
      <c r="E68" s="150"/>
      <c r="F68" s="150"/>
      <c r="G68" s="150"/>
      <c r="H68" s="150"/>
      <c r="I68" s="150"/>
      <c r="J68" s="150"/>
      <c r="K68" s="150"/>
      <c r="L68" s="150"/>
      <c r="M68" s="150"/>
      <c r="N68" s="150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  <c r="AA68" s="150"/>
      <c r="AB68" s="150"/>
      <c r="AC68" s="150"/>
      <c r="AD68" s="150"/>
      <c r="AE68" s="150"/>
      <c r="AF68" s="150"/>
      <c r="AG68" s="150"/>
      <c r="AH68" s="150"/>
      <c r="AI68" s="150"/>
      <c r="AJ68" s="150"/>
      <c r="AK68" s="150"/>
      <c r="AL68" s="150"/>
      <c r="AM68" s="150"/>
      <c r="AN68" s="150"/>
      <c r="AO68" s="150"/>
      <c r="AP68" s="150"/>
      <c r="AQ68" s="150"/>
      <c r="AR68" s="150"/>
      <c r="AS68" s="150"/>
      <c r="AT68" s="150"/>
      <c r="AU68" s="150"/>
      <c r="AV68" s="150"/>
      <c r="AW68" s="150"/>
      <c r="AX68" s="150"/>
      <c r="AY68" s="150"/>
      <c r="AZ68" s="150"/>
      <c r="BA68" s="150"/>
      <c r="BB68" s="150"/>
      <c r="BG68" s="150"/>
      <c r="BH68" s="150"/>
    </row>
    <row r="69" spans="2:60">
      <c r="AH69" s="150"/>
      <c r="AI69" s="150"/>
      <c r="AJ69" s="150"/>
      <c r="BG69" s="150"/>
      <c r="BH69" s="150"/>
    </row>
    <row r="70" spans="2:60">
      <c r="AH70" s="150"/>
      <c r="AI70" s="150"/>
      <c r="AJ70" s="150"/>
      <c r="BG70" s="150"/>
      <c r="BH70" s="150"/>
    </row>
    <row r="71" spans="2:60">
      <c r="AH71" s="150"/>
      <c r="AI71" s="150"/>
      <c r="AJ71" s="150"/>
      <c r="BG71" s="150"/>
      <c r="BH71" s="150"/>
    </row>
    <row r="72" spans="2:60">
      <c r="AH72" s="150"/>
      <c r="AI72" s="150"/>
      <c r="AJ72" s="150"/>
    </row>
  </sheetData>
  <mergeCells count="2">
    <mergeCell ref="Y6:Z6"/>
    <mergeCell ref="AC9:AD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2</vt:i4>
      </vt:variant>
    </vt:vector>
  </HeadingPairs>
  <TitlesOfParts>
    <vt:vector size="5" baseType="lpstr">
      <vt:lpstr> 135拼音-鍵盤設計</vt:lpstr>
      <vt:lpstr>方音符號鍵盤</vt:lpstr>
      <vt:lpstr>拼音鍵盤</vt:lpstr>
      <vt:lpstr>方音符號鍵盤!Criteria</vt:lpstr>
      <vt:lpstr>方音符號鍵盤!Extract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2025-10-21T07:31:40Z</dcterms:created>
  <dcterms:modified xsi:type="dcterms:W3CDTF">2025-10-21T07:38:09Z</dcterms:modified>
</cp:coreProperties>
</file>