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\Piau-Im\tools\"/>
    </mc:Choice>
  </mc:AlternateContent>
  <xr:revisionPtr revIDLastSave="0" documentId="13_ncr:1_{61D221F2-E415-45DD-9BE8-3A632876E534}" xr6:coauthVersionLast="47" xr6:coauthVersionMax="47" xr10:uidLastSave="{00000000-0000-0000-0000-000000000000}"/>
  <bookViews>
    <workbookView xWindow="-120" yWindow="-120" windowWidth="37815" windowHeight="15840" activeTab="13" xr2:uid="{A3AA0022-8200-F44B-B604-2F2D57F4DE47}"/>
  </bookViews>
  <sheets>
    <sheet name="反切" sheetId="16" r:id="rId1"/>
    <sheet name="反切 (平)" sheetId="22" r:id="rId2"/>
    <sheet name="反切 (上)" sheetId="20" r:id="rId3"/>
    <sheet name="反切 (去)" sheetId="21" r:id="rId4"/>
    <sheet name="反切 (入)" sheetId="19" r:id="rId5"/>
    <sheet name="反切上字與聲母" sheetId="8" r:id="rId6"/>
    <sheet name="反切下字與韻母" sheetId="17" r:id="rId7"/>
    <sheet name="韻目清單表格" sheetId="23" r:id="rId8"/>
    <sheet name="韻目" sheetId="15" r:id="rId9"/>
    <sheet name="反切上字" sheetId="5" r:id="rId10"/>
    <sheet name="聲母擬音" sheetId="9" r:id="rId11"/>
    <sheet name="反切下字" sheetId="6" r:id="rId12"/>
    <sheet name="韻母擬音" sheetId="10" r:id="rId13"/>
    <sheet name="反切下字與韻母(含平水韻)" sheetId="14" r:id="rId14"/>
    <sheet name="廣韻三十八聲母分類法" sheetId="4" r:id="rId15"/>
    <sheet name="聲母發音指引" sheetId="1" r:id="rId16"/>
    <sheet name="韻母擬音對照表" sheetId="2" r:id="rId17"/>
    <sheet name="方音聲母" sheetId="11" r:id="rId18"/>
    <sheet name="方音韻母" sheetId="12" r:id="rId19"/>
    <sheet name="廣韻韻圖" sheetId="7" r:id="rId20"/>
    <sheet name="工作表3" sheetId="3" state="hidden" r:id="rId21"/>
    <sheet name="廣韻。小韻表" sheetId="18" r:id="rId22"/>
  </sheets>
  <definedNames>
    <definedName name="_xlnm._FilterDatabase" localSheetId="8" hidden="1">韻目!$B$6:$G$85</definedName>
    <definedName name="_xlnm.Criteria" localSheetId="8">韻目!$W$2:$W$3</definedName>
    <definedName name="_xlnm.Extract" localSheetId="8">韻目!$W$6:$W$7</definedName>
    <definedName name="反切上字清單">反切上字與聲母!$H$3:$H$40</definedName>
    <definedName name="反切下字清單">反切下字與韻母!$L$4:$L$189</definedName>
    <definedName name="韻目表" localSheetId="4">韻目表格[#All]</definedName>
    <definedName name="韻目表" localSheetId="2">韻目表格[#All]</definedName>
    <definedName name="韻目表" localSheetId="3">韻目表格[#All]</definedName>
    <definedName name="韻目表" localSheetId="1">韻目表格[#All]</definedName>
    <definedName name="韻目表">韻目表格[#All]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2" l="1"/>
  <c r="C6" i="22"/>
  <c r="B16" i="22" s="1"/>
  <c r="C16" i="22" s="1" a="1"/>
  <c r="C16" i="22" s="1"/>
  <c r="E16" i="22" s="1" a="1"/>
  <c r="E16" i="22" s="1"/>
  <c r="D6" i="22" s="1"/>
  <c r="C5" i="22"/>
  <c r="B13" i="22" s="1"/>
  <c r="C13" i="22" s="1" a="1"/>
  <c r="C13" i="22" s="1"/>
  <c r="H2" i="22"/>
  <c r="G2" i="22"/>
  <c r="C8" i="21"/>
  <c r="C6" i="21"/>
  <c r="B16" i="21" s="1"/>
  <c r="C16" i="21" s="1" a="1"/>
  <c r="C16" i="21" s="1"/>
  <c r="E16" i="21" s="1" a="1"/>
  <c r="E16" i="21" s="1"/>
  <c r="D6" i="21" s="1"/>
  <c r="C5" i="21"/>
  <c r="B13" i="21" s="1"/>
  <c r="C13" i="21" s="1" a="1"/>
  <c r="C13" i="21" s="1"/>
  <c r="H2" i="21"/>
  <c r="G2" i="21"/>
  <c r="I2" i="21" s="1"/>
  <c r="E6" i="21" s="1"/>
  <c r="C8" i="20"/>
  <c r="C6" i="20"/>
  <c r="B16" i="20" s="1"/>
  <c r="C16" i="20" s="1" a="1"/>
  <c r="C16" i="20" s="1"/>
  <c r="E16" i="20" s="1" a="1"/>
  <c r="E16" i="20" s="1"/>
  <c r="D6" i="20" s="1"/>
  <c r="C5" i="20"/>
  <c r="B13" i="20" s="1"/>
  <c r="C13" i="20" s="1" a="1"/>
  <c r="C13" i="20" s="1"/>
  <c r="H2" i="20"/>
  <c r="G2" i="20"/>
  <c r="C8" i="19"/>
  <c r="C6" i="19"/>
  <c r="B16" i="19" s="1"/>
  <c r="C16" i="19" s="1" a="1"/>
  <c r="C16" i="19" s="1"/>
  <c r="E16" i="19" s="1" a="1"/>
  <c r="E16" i="19" s="1"/>
  <c r="D6" i="19" s="1"/>
  <c r="C5" i="19"/>
  <c r="B13" i="19" s="1"/>
  <c r="C13" i="19" s="1" a="1"/>
  <c r="C13" i="19" s="1"/>
  <c r="H2" i="19"/>
  <c r="G2" i="19"/>
  <c r="F1" i="17" a="1"/>
  <c r="F1" i="17" s="1"/>
  <c r="Y8" i="15" a="1"/>
  <c r="Y8" i="15" s="1"/>
  <c r="Y9" i="15" a="1"/>
  <c r="Y9" i="15" s="1"/>
  <c r="Y10" i="15" a="1"/>
  <c r="Y10" i="15" s="1"/>
  <c r="Y11" i="15" a="1"/>
  <c r="Y11" i="15" s="1"/>
  <c r="Y12" i="15" a="1"/>
  <c r="Y12" i="15" s="1"/>
  <c r="Y13" i="15" a="1"/>
  <c r="Y13" i="15" s="1"/>
  <c r="Y14" i="15" a="1"/>
  <c r="Y14" i="15" s="1"/>
  <c r="Y15" i="15" a="1"/>
  <c r="Y15" i="15" s="1"/>
  <c r="Y16" i="15" a="1"/>
  <c r="Y16" i="15" s="1"/>
  <c r="Y17" i="15" a="1"/>
  <c r="Y17" i="15" s="1"/>
  <c r="Y18" i="15" a="1"/>
  <c r="Y18" i="15" s="1"/>
  <c r="Y19" i="15" a="1"/>
  <c r="Y19" i="15" s="1"/>
  <c r="Y20" i="15" a="1"/>
  <c r="Y20" i="15" s="1"/>
  <c r="Y21" i="15" a="1"/>
  <c r="Y21" i="15" s="1"/>
  <c r="Y22" i="15" a="1"/>
  <c r="Y22" i="15" s="1"/>
  <c r="Y23" i="15" a="1"/>
  <c r="Y23" i="15" s="1"/>
  <c r="Y24" i="15" a="1"/>
  <c r="Y24" i="15" s="1"/>
  <c r="Y25" i="15" a="1"/>
  <c r="Y25" i="15" s="1"/>
  <c r="Y26" i="15" a="1"/>
  <c r="Y26" i="15" s="1"/>
  <c r="Y27" i="15" a="1"/>
  <c r="Y27" i="15" s="1"/>
  <c r="Y28" i="15" a="1"/>
  <c r="Y28" i="15" s="1"/>
  <c r="Y29" i="15" a="1"/>
  <c r="Y29" i="15" s="1"/>
  <c r="Y30" i="15" a="1"/>
  <c r="Y30" i="15" s="1"/>
  <c r="Y31" i="15" a="1"/>
  <c r="Y31" i="15" s="1"/>
  <c r="Y32" i="15" a="1"/>
  <c r="Y32" i="15" s="1"/>
  <c r="Y33" i="15" a="1"/>
  <c r="Y33" i="15" s="1"/>
  <c r="Y34" i="15" a="1"/>
  <c r="Y34" i="15" s="1"/>
  <c r="Y35" i="15" a="1"/>
  <c r="Y35" i="15" s="1"/>
  <c r="Y36" i="15" a="1"/>
  <c r="Y36" i="15" s="1"/>
  <c r="Y37" i="15" a="1"/>
  <c r="Y37" i="15" s="1"/>
  <c r="Y38" i="15" a="1"/>
  <c r="Y38" i="15" s="1"/>
  <c r="Y39" i="15" a="1"/>
  <c r="Y39" i="15" s="1"/>
  <c r="Y40" i="15" a="1"/>
  <c r="Y40" i="15" s="1"/>
  <c r="Y41" i="15" a="1"/>
  <c r="Y41" i="15" s="1"/>
  <c r="Y42" i="15" a="1"/>
  <c r="Y42" i="15" s="1"/>
  <c r="Y43" i="15" a="1"/>
  <c r="Y43" i="15" s="1"/>
  <c r="Y44" i="15" a="1"/>
  <c r="Y44" i="15" s="1"/>
  <c r="Y45" i="15" a="1"/>
  <c r="Y45" i="15" s="1"/>
  <c r="Y46" i="15" a="1"/>
  <c r="Y46" i="15" s="1"/>
  <c r="Y47" i="15" a="1"/>
  <c r="Y47" i="15" s="1"/>
  <c r="Y48" i="15" a="1"/>
  <c r="Y48" i="15" s="1"/>
  <c r="Y49" i="15" a="1"/>
  <c r="Y49" i="15" s="1"/>
  <c r="Y50" i="15" a="1"/>
  <c r="Y50" i="15" s="1"/>
  <c r="Y51" i="15" a="1"/>
  <c r="Y51" i="15" s="1"/>
  <c r="Y52" i="15" a="1"/>
  <c r="Y52" i="15" s="1"/>
  <c r="Y53" i="15" a="1"/>
  <c r="Y53" i="15" s="1"/>
  <c r="Y54" i="15" a="1"/>
  <c r="Y54" i="15" s="1"/>
  <c r="Y55" i="15" a="1"/>
  <c r="Y55" i="15" s="1"/>
  <c r="Y56" i="15" a="1"/>
  <c r="Y56" i="15" s="1"/>
  <c r="Y57" i="15" a="1"/>
  <c r="Y57" i="15" s="1"/>
  <c r="Y58" i="15" a="1"/>
  <c r="Y58" i="15" s="1"/>
  <c r="Y59" i="15" a="1"/>
  <c r="Y59" i="15" s="1"/>
  <c r="Y60" i="15" a="1"/>
  <c r="Y60" i="15" s="1"/>
  <c r="Y61" i="15" a="1"/>
  <c r="Y61" i="15" s="1"/>
  <c r="Y62" i="15" a="1"/>
  <c r="Y62" i="15" s="1"/>
  <c r="Y63" i="15" a="1"/>
  <c r="Y63" i="15" s="1"/>
  <c r="Y64" i="15" a="1"/>
  <c r="Y64" i="15" s="1"/>
  <c r="Y65" i="15" a="1"/>
  <c r="Y65" i="15" s="1"/>
  <c r="Y66" i="15" a="1"/>
  <c r="Y66" i="15" s="1"/>
  <c r="Y67" i="15" a="1"/>
  <c r="Y67" i="15" s="1"/>
  <c r="Y68" i="15" a="1"/>
  <c r="Y68" i="15" s="1"/>
  <c r="Y69" i="15" a="1"/>
  <c r="Y69" i="15" s="1"/>
  <c r="Y70" i="15" a="1"/>
  <c r="Y70" i="15" s="1"/>
  <c r="Y71" i="15" a="1"/>
  <c r="Y71" i="15" s="1"/>
  <c r="Y72" i="15" a="1"/>
  <c r="Y72" i="15" s="1"/>
  <c r="Y73" i="15" a="1"/>
  <c r="Y73" i="15" s="1"/>
  <c r="Y74" i="15" a="1"/>
  <c r="Y74" i="15" s="1"/>
  <c r="Y75" i="15" a="1"/>
  <c r="Y75" i="15" s="1"/>
  <c r="Y76" i="15" a="1"/>
  <c r="Y76" i="15" s="1"/>
  <c r="Y77" i="15" a="1"/>
  <c r="Y77" i="15" s="1"/>
  <c r="Y78" i="15" a="1"/>
  <c r="Y78" i="15" s="1"/>
  <c r="Y79" i="15" a="1"/>
  <c r="Y79" i="15" s="1"/>
  <c r="Y80" i="15" a="1"/>
  <c r="Y80" i="15" s="1"/>
  <c r="Y81" i="15" a="1"/>
  <c r="Y81" i="15" s="1"/>
  <c r="Y82" i="15" a="1"/>
  <c r="Y82" i="15" s="1"/>
  <c r="Y83" i="15" a="1"/>
  <c r="Y83" i="15" s="1"/>
  <c r="Y84" i="15" a="1"/>
  <c r="Y84" i="15" s="1"/>
  <c r="Y85" i="15" a="1"/>
  <c r="Y85" i="15" s="1"/>
  <c r="Y86" i="15" a="1"/>
  <c r="Y86" i="15" s="1"/>
  <c r="Y87" i="15" a="1"/>
  <c r="Y87" i="15" s="1"/>
  <c r="Y88" i="15" a="1"/>
  <c r="Y88" i="15" s="1"/>
  <c r="Y89" i="15" a="1"/>
  <c r="Y89" i="15" s="1"/>
  <c r="Y90" i="15" a="1"/>
  <c r="Y90" i="15" s="1"/>
  <c r="Y91" i="15" a="1"/>
  <c r="Y91" i="15" s="1"/>
  <c r="Y92" i="15" a="1"/>
  <c r="Y92" i="15" s="1"/>
  <c r="Y93" i="15" a="1"/>
  <c r="Y93" i="15" s="1"/>
  <c r="Y94" i="15" a="1"/>
  <c r="Y94" i="15" s="1"/>
  <c r="Y95" i="15" a="1"/>
  <c r="Y95" i="15" s="1"/>
  <c r="Y96" i="15" a="1"/>
  <c r="Y96" i="15" s="1"/>
  <c r="Y97" i="15" a="1"/>
  <c r="Y97" i="15" s="1"/>
  <c r="Y98" i="15" a="1"/>
  <c r="Y98" i="15" s="1"/>
  <c r="Y99" i="15" a="1"/>
  <c r="Y99" i="15" s="1"/>
  <c r="Y100" i="15" a="1"/>
  <c r="Y100" i="15" s="1"/>
  <c r="Y101" i="15" a="1"/>
  <c r="Y101" i="15" s="1"/>
  <c r="Y102" i="15" a="1"/>
  <c r="Y102" i="15" s="1"/>
  <c r="Y103" i="15" a="1"/>
  <c r="Y103" i="15" s="1"/>
  <c r="Y104" i="15" a="1"/>
  <c r="Y104" i="15" s="1"/>
  <c r="Y105" i="15" a="1"/>
  <c r="Y105" i="15" s="1"/>
  <c r="Y106" i="15" a="1"/>
  <c r="Y106" i="15" s="1"/>
  <c r="Y107" i="15" a="1"/>
  <c r="Y107" i="15" s="1"/>
  <c r="Y108" i="15" a="1"/>
  <c r="Y108" i="15" s="1"/>
  <c r="Y109" i="15" a="1"/>
  <c r="Y109" i="15" s="1"/>
  <c r="Y110" i="15" a="1"/>
  <c r="Y110" i="15" s="1"/>
  <c r="Y111" i="15" a="1"/>
  <c r="Y111" i="15" s="1"/>
  <c r="Y112" i="15" a="1"/>
  <c r="Y112" i="15" s="1"/>
  <c r="Y113" i="15" a="1"/>
  <c r="Y113" i="15" s="1"/>
  <c r="Y114" i="15" a="1"/>
  <c r="Y114" i="15" s="1"/>
  <c r="Y115" i="15" a="1"/>
  <c r="Y115" i="15" s="1"/>
  <c r="Y116" i="15" a="1"/>
  <c r="Y116" i="15" s="1"/>
  <c r="Y117" i="15" a="1"/>
  <c r="Y117" i="15" s="1"/>
  <c r="Y118" i="15" a="1"/>
  <c r="Y118" i="15" s="1"/>
  <c r="Y119" i="15" a="1"/>
  <c r="Y119" i="15" s="1"/>
  <c r="Y120" i="15" a="1"/>
  <c r="Y120" i="15" s="1"/>
  <c r="Y121" i="15" a="1"/>
  <c r="Y121" i="15" s="1"/>
  <c r="Y122" i="15" a="1"/>
  <c r="Y122" i="15" s="1"/>
  <c r="Y123" i="15" a="1"/>
  <c r="Y123" i="15" s="1"/>
  <c r="Y124" i="15" a="1"/>
  <c r="Y124" i="15" s="1"/>
  <c r="Y125" i="15" a="1"/>
  <c r="Y125" i="15" s="1"/>
  <c r="Y126" i="15" a="1"/>
  <c r="Y126" i="15" s="1"/>
  <c r="Y127" i="15" a="1"/>
  <c r="Y127" i="15" s="1"/>
  <c r="Y128" i="15" a="1"/>
  <c r="Y128" i="15" s="1"/>
  <c r="Y129" i="15" a="1"/>
  <c r="Y129" i="15" s="1"/>
  <c r="Y130" i="15" a="1"/>
  <c r="Y130" i="15" s="1"/>
  <c r="Y131" i="15" a="1"/>
  <c r="Y131" i="15" s="1"/>
  <c r="Y132" i="15" a="1"/>
  <c r="Y132" i="15" s="1"/>
  <c r="Y133" i="15" a="1"/>
  <c r="Y133" i="15" s="1"/>
  <c r="Y134" i="15" a="1"/>
  <c r="Y134" i="15" s="1"/>
  <c r="Y135" i="15" a="1"/>
  <c r="Y135" i="15" s="1"/>
  <c r="Y136" i="15" a="1"/>
  <c r="Y136" i="15" s="1"/>
  <c r="Y137" i="15" a="1"/>
  <c r="Y137" i="15" s="1"/>
  <c r="Y138" i="15" a="1"/>
  <c r="Y138" i="15" s="1"/>
  <c r="Y139" i="15" a="1"/>
  <c r="Y139" i="15" s="1"/>
  <c r="Y140" i="15" a="1"/>
  <c r="Y140" i="15" s="1"/>
  <c r="Y141" i="15" a="1"/>
  <c r="Y141" i="15" s="1"/>
  <c r="Y142" i="15" a="1"/>
  <c r="Y142" i="15" s="1"/>
  <c r="Y143" i="15" a="1"/>
  <c r="Y143" i="15" s="1"/>
  <c r="Y144" i="15" a="1"/>
  <c r="Y144" i="15" s="1"/>
  <c r="Y145" i="15" a="1"/>
  <c r="Y145" i="15" s="1"/>
  <c r="Y146" i="15" a="1"/>
  <c r="Y146" i="15" s="1"/>
  <c r="Y147" i="15" a="1"/>
  <c r="Y147" i="15" s="1"/>
  <c r="Y148" i="15" a="1"/>
  <c r="Y148" i="15" s="1"/>
  <c r="Y149" i="15" a="1"/>
  <c r="Y149" i="15" s="1"/>
  <c r="Y150" i="15" a="1"/>
  <c r="Y150" i="15" s="1"/>
  <c r="Y151" i="15" a="1"/>
  <c r="Y151" i="15" s="1"/>
  <c r="Y152" i="15" a="1"/>
  <c r="Y152" i="15" s="1"/>
  <c r="Y153" i="15" a="1"/>
  <c r="Y153" i="15" s="1"/>
  <c r="Y154" i="15" a="1"/>
  <c r="Y154" i="15" s="1"/>
  <c r="Y155" i="15" a="1"/>
  <c r="Y155" i="15" s="1"/>
  <c r="Y156" i="15" a="1"/>
  <c r="Y156" i="15" s="1"/>
  <c r="Y157" i="15" a="1"/>
  <c r="Y157" i="15" s="1"/>
  <c r="Y158" i="15" a="1"/>
  <c r="Y158" i="15" s="1"/>
  <c r="Y159" i="15" a="1"/>
  <c r="Y159" i="15" s="1"/>
  <c r="Y160" i="15" a="1"/>
  <c r="Y160" i="15" s="1"/>
  <c r="Y161" i="15" a="1"/>
  <c r="Y161" i="15" s="1"/>
  <c r="Y162" i="15" a="1"/>
  <c r="Y162" i="15" s="1"/>
  <c r="Y163" i="15" a="1"/>
  <c r="Y163" i="15" s="1"/>
  <c r="Y164" i="15" a="1"/>
  <c r="Y164" i="15" s="1"/>
  <c r="Y165" i="15" a="1"/>
  <c r="Y165" i="15" s="1"/>
  <c r="Y166" i="15" a="1"/>
  <c r="Y166" i="15" s="1"/>
  <c r="Y167" i="15" a="1"/>
  <c r="Y167" i="15" s="1"/>
  <c r="Y168" i="15" a="1"/>
  <c r="Y168" i="15" s="1"/>
  <c r="Y169" i="15" a="1"/>
  <c r="Y169" i="15" s="1"/>
  <c r="Y170" i="15" a="1"/>
  <c r="Y170" i="15" s="1"/>
  <c r="Y171" i="15" a="1"/>
  <c r="Y171" i="15" s="1"/>
  <c r="Y172" i="15" a="1"/>
  <c r="Y172" i="15" s="1"/>
  <c r="Y173" i="15" a="1"/>
  <c r="Y173" i="15" s="1"/>
  <c r="Y174" i="15" a="1"/>
  <c r="Y174" i="15" s="1"/>
  <c r="Y175" i="15" a="1"/>
  <c r="Y175" i="15" s="1"/>
  <c r="Y176" i="15" a="1"/>
  <c r="Y176" i="15" s="1"/>
  <c r="Y177" i="15" a="1"/>
  <c r="Y177" i="15" s="1"/>
  <c r="Y178" i="15" a="1"/>
  <c r="Y178" i="15" s="1"/>
  <c r="Y179" i="15" a="1"/>
  <c r="Y179" i="15" s="1"/>
  <c r="Y180" i="15" a="1"/>
  <c r="Y180" i="15" s="1"/>
  <c r="Y181" i="15" a="1"/>
  <c r="Y181" i="15" s="1"/>
  <c r="Y182" i="15" a="1"/>
  <c r="Y182" i="15" s="1"/>
  <c r="Y183" i="15" a="1"/>
  <c r="Y183" i="15" s="1"/>
  <c r="Y184" i="15" a="1"/>
  <c r="Y184" i="15" s="1"/>
  <c r="Y185" i="15" a="1"/>
  <c r="Y185" i="15" s="1"/>
  <c r="Y186" i="15" a="1"/>
  <c r="Y186" i="15" s="1"/>
  <c r="Y187" i="15" a="1"/>
  <c r="Y187" i="15" s="1"/>
  <c r="Y188" i="15" a="1"/>
  <c r="Y188" i="15" s="1"/>
  <c r="Y189" i="15" a="1"/>
  <c r="Y189" i="15" s="1"/>
  <c r="Y190" i="15" a="1"/>
  <c r="Y190" i="15" s="1"/>
  <c r="Y191" i="15" a="1"/>
  <c r="Y191" i="15" s="1"/>
  <c r="Y192" i="15" a="1"/>
  <c r="Y192" i="15" s="1"/>
  <c r="Y193" i="15" a="1"/>
  <c r="Y193" i="15" s="1"/>
  <c r="Y194" i="15" a="1"/>
  <c r="Y194" i="15" s="1"/>
  <c r="Y195" i="15" a="1"/>
  <c r="Y195" i="15" s="1"/>
  <c r="Y196" i="15" a="1"/>
  <c r="Y196" i="15" s="1"/>
  <c r="Y197" i="15" a="1"/>
  <c r="Y197" i="15" s="1"/>
  <c r="Y198" i="15" a="1"/>
  <c r="Y198" i="15" s="1"/>
  <c r="Y199" i="15" a="1"/>
  <c r="Y199" i="15" s="1"/>
  <c r="Y200" i="15" a="1"/>
  <c r="Y200" i="15" s="1"/>
  <c r="Y201" i="15" a="1"/>
  <c r="Y201" i="15" s="1"/>
  <c r="Y202" i="15" a="1"/>
  <c r="Y202" i="15" s="1"/>
  <c r="Y203" i="15" a="1"/>
  <c r="Y203" i="15" s="1"/>
  <c r="Y204" i="15" a="1"/>
  <c r="Y204" i="15" s="1"/>
  <c r="Y205" i="15" a="1"/>
  <c r="Y205" i="15" s="1"/>
  <c r="Y206" i="15" a="1"/>
  <c r="Y206" i="15" s="1"/>
  <c r="Y207" i="15" a="1"/>
  <c r="Y207" i="15" s="1"/>
  <c r="Y208" i="15" a="1"/>
  <c r="Y208" i="15" s="1"/>
  <c r="Y209" i="15" a="1"/>
  <c r="Y209" i="15" s="1"/>
  <c r="Y210" i="15" a="1"/>
  <c r="Y210" i="15" s="1"/>
  <c r="Y211" i="15" a="1"/>
  <c r="Y211" i="15" s="1"/>
  <c r="Y212" i="15" a="1"/>
  <c r="Y212" i="15" s="1"/>
  <c r="Y213" i="15" a="1"/>
  <c r="Y213" i="15" s="1"/>
  <c r="Y214" i="15" a="1"/>
  <c r="Y214" i="15" s="1"/>
  <c r="Y215" i="15" a="1"/>
  <c r="Y215" i="15" s="1"/>
  <c r="Y216" i="15" a="1"/>
  <c r="Y216" i="15" s="1"/>
  <c r="Y217" i="15" a="1"/>
  <c r="Y217" i="15" s="1"/>
  <c r="Y218" i="15" a="1"/>
  <c r="Y218" i="15" s="1"/>
  <c r="Y219" i="15" a="1"/>
  <c r="Y219" i="15" s="1"/>
  <c r="Y220" i="15" a="1"/>
  <c r="Y220" i="15" s="1"/>
  <c r="Y221" i="15" a="1"/>
  <c r="Y221" i="15" s="1"/>
  <c r="Y222" i="15" a="1"/>
  <c r="Y222" i="15" s="1"/>
  <c r="Y223" i="15" a="1"/>
  <c r="Y223" i="15" s="1"/>
  <c r="Y224" i="15" a="1"/>
  <c r="Y224" i="15" s="1"/>
  <c r="Y225" i="15" a="1"/>
  <c r="Y225" i="15" s="1"/>
  <c r="Y226" i="15" a="1"/>
  <c r="Y226" i="15" s="1"/>
  <c r="Y227" i="15" a="1"/>
  <c r="Y227" i="15" s="1"/>
  <c r="Y228" i="15" a="1"/>
  <c r="Y228" i="15" s="1"/>
  <c r="Y229" i="15" a="1"/>
  <c r="Y229" i="15" s="1"/>
  <c r="Y230" i="15" a="1"/>
  <c r="Y230" i="15" s="1"/>
  <c r="Y231" i="15" a="1"/>
  <c r="Y231" i="15" s="1"/>
  <c r="Y232" i="15" a="1"/>
  <c r="Y232" i="15" s="1"/>
  <c r="Y233" i="15" a="1"/>
  <c r="Y233" i="15" s="1"/>
  <c r="Y234" i="15" a="1"/>
  <c r="Y234" i="15" s="1"/>
  <c r="Y235" i="15" a="1"/>
  <c r="Y235" i="15" s="1"/>
  <c r="Y236" i="15" a="1"/>
  <c r="Y236" i="15" s="1"/>
  <c r="Y237" i="15" a="1"/>
  <c r="Y237" i="15" s="1"/>
  <c r="Y238" i="15" a="1"/>
  <c r="Y238" i="15" s="1"/>
  <c r="Y239" i="15" a="1"/>
  <c r="Y239" i="15" s="1"/>
  <c r="Y240" i="15" a="1"/>
  <c r="Y240" i="15" s="1"/>
  <c r="Y241" i="15" a="1"/>
  <c r="Y241" i="15" s="1"/>
  <c r="Y242" i="15" a="1"/>
  <c r="Y242" i="15" s="1"/>
  <c r="Y243" i="15" a="1"/>
  <c r="Y243" i="15" s="1"/>
  <c r="Y244" i="15" a="1"/>
  <c r="Y244" i="15" s="1"/>
  <c r="Y245" i="15" a="1"/>
  <c r="Y245" i="15" s="1"/>
  <c r="Y246" i="15" a="1"/>
  <c r="Y246" i="15" s="1"/>
  <c r="Y247" i="15" a="1"/>
  <c r="Y247" i="15" s="1"/>
  <c r="Y248" i="15" a="1"/>
  <c r="Y248" i="15" s="1"/>
  <c r="Y249" i="15" a="1"/>
  <c r="Y249" i="15" s="1"/>
  <c r="Y250" i="15" a="1"/>
  <c r="Y250" i="15" s="1"/>
  <c r="Y251" i="15" a="1"/>
  <c r="Y251" i="15" s="1"/>
  <c r="Y252" i="15" a="1"/>
  <c r="Y252" i="15" s="1"/>
  <c r="Y253" i="15" a="1"/>
  <c r="Y253" i="15" s="1"/>
  <c r="Y254" i="15" a="1"/>
  <c r="Y254" i="15" s="1"/>
  <c r="Y255" i="15" a="1"/>
  <c r="Y255" i="15" s="1"/>
  <c r="Y256" i="15" a="1"/>
  <c r="Y256" i="15" s="1"/>
  <c r="Y257" i="15" a="1"/>
  <c r="Y257" i="15" s="1"/>
  <c r="Y258" i="15" a="1"/>
  <c r="Y258" i="15" s="1"/>
  <c r="Y259" i="15" a="1"/>
  <c r="Y259" i="15" s="1"/>
  <c r="Y260" i="15" a="1"/>
  <c r="Y260" i="15" s="1"/>
  <c r="Y261" i="15" a="1"/>
  <c r="Y261" i="15" s="1"/>
  <c r="Y262" i="15" a="1"/>
  <c r="Y262" i="15" s="1"/>
  <c r="Y263" i="15" a="1"/>
  <c r="Y263" i="15" s="1"/>
  <c r="Y264" i="15" a="1"/>
  <c r="Y264" i="15" s="1"/>
  <c r="Y265" i="15" a="1"/>
  <c r="Y265" i="15" s="1"/>
  <c r="Y266" i="15" a="1"/>
  <c r="Y266" i="15" s="1"/>
  <c r="Y267" i="15" a="1"/>
  <c r="Y267" i="15" s="1"/>
  <c r="Y268" i="15" a="1"/>
  <c r="Y268" i="15" s="1"/>
  <c r="Y269" i="15" a="1"/>
  <c r="Y269" i="15" s="1"/>
  <c r="Y270" i="15" a="1"/>
  <c r="Y270" i="15" s="1"/>
  <c r="Y271" i="15" a="1"/>
  <c r="Y271" i="15" s="1"/>
  <c r="Y272" i="15" a="1"/>
  <c r="Y272" i="15" s="1"/>
  <c r="Y273" i="15" a="1"/>
  <c r="Y273" i="15" s="1"/>
  <c r="Y274" i="15" a="1"/>
  <c r="Y274" i="15" s="1"/>
  <c r="Y275" i="15" a="1"/>
  <c r="Y275" i="15" s="1"/>
  <c r="Y276" i="15" a="1"/>
  <c r="Y276" i="15" s="1"/>
  <c r="Y7" i="15" a="1"/>
  <c r="Y7" i="15" s="1"/>
  <c r="Y4" i="15" a="1"/>
  <c r="Y4" i="15" s="1"/>
  <c r="F5" i="17" a="1"/>
  <c r="F5" i="17" s="1"/>
  <c r="F6" i="17" a="1"/>
  <c r="F6" i="17" s="1"/>
  <c r="F7" i="17" a="1"/>
  <c r="F7" i="17" s="1"/>
  <c r="F8" i="17" a="1"/>
  <c r="F8" i="17" s="1"/>
  <c r="F9" i="17" a="1"/>
  <c r="F9" i="17" s="1"/>
  <c r="F10" i="17" a="1"/>
  <c r="F10" i="17" s="1"/>
  <c r="F11" i="17" a="1"/>
  <c r="F11" i="17" s="1"/>
  <c r="F12" i="17" a="1"/>
  <c r="F12" i="17" s="1"/>
  <c r="F13" i="17" a="1"/>
  <c r="F13" i="17" s="1"/>
  <c r="F14" i="17" a="1"/>
  <c r="F14" i="17" s="1"/>
  <c r="F15" i="17" a="1"/>
  <c r="F15" i="17" s="1"/>
  <c r="F16" i="17" a="1"/>
  <c r="F16" i="17" s="1"/>
  <c r="F17" i="17" a="1"/>
  <c r="F17" i="17" s="1"/>
  <c r="F18" i="17" a="1"/>
  <c r="F18" i="17" s="1"/>
  <c r="F19" i="17" a="1"/>
  <c r="F19" i="17" s="1"/>
  <c r="F20" i="17" a="1"/>
  <c r="F20" i="17" s="1"/>
  <c r="F21" i="17" a="1"/>
  <c r="F21" i="17" s="1"/>
  <c r="F22" i="17" a="1"/>
  <c r="F22" i="17" s="1"/>
  <c r="F23" i="17" a="1"/>
  <c r="F23" i="17" s="1"/>
  <c r="F24" i="17" a="1"/>
  <c r="F24" i="17" s="1"/>
  <c r="F25" i="17" a="1"/>
  <c r="F25" i="17" s="1"/>
  <c r="F26" i="17" a="1"/>
  <c r="F26" i="17" s="1"/>
  <c r="F27" i="17" a="1"/>
  <c r="F27" i="17" s="1"/>
  <c r="F28" i="17" a="1"/>
  <c r="F28" i="17" s="1"/>
  <c r="F29" i="17" a="1"/>
  <c r="F29" i="17" s="1"/>
  <c r="F30" i="17" a="1"/>
  <c r="F30" i="17" s="1"/>
  <c r="F31" i="17" a="1"/>
  <c r="F31" i="17" s="1"/>
  <c r="F32" i="17" a="1"/>
  <c r="F32" i="17" s="1"/>
  <c r="F33" i="17" a="1"/>
  <c r="F33" i="17" s="1"/>
  <c r="F34" i="17" a="1"/>
  <c r="F34" i="17" s="1"/>
  <c r="F35" i="17" a="1"/>
  <c r="F35" i="17" s="1"/>
  <c r="F36" i="17" a="1"/>
  <c r="F36" i="17" s="1"/>
  <c r="F37" i="17" a="1"/>
  <c r="F37" i="17" s="1"/>
  <c r="F38" i="17" a="1"/>
  <c r="F38" i="17" s="1"/>
  <c r="F39" i="17" a="1"/>
  <c r="F39" i="17" s="1"/>
  <c r="F40" i="17" a="1"/>
  <c r="F40" i="17" s="1"/>
  <c r="F41" i="17" a="1"/>
  <c r="F41" i="17" s="1"/>
  <c r="F42" i="17" a="1"/>
  <c r="F42" i="17" s="1"/>
  <c r="F43" i="17" a="1"/>
  <c r="F43" i="17" s="1"/>
  <c r="F44" i="17" a="1"/>
  <c r="F44" i="17" s="1"/>
  <c r="F45" i="17" a="1"/>
  <c r="F45" i="17" s="1"/>
  <c r="F46" i="17" a="1"/>
  <c r="F46" i="17" s="1"/>
  <c r="F47" i="17" a="1"/>
  <c r="F47" i="17" s="1"/>
  <c r="F48" i="17" a="1"/>
  <c r="F48" i="17" s="1"/>
  <c r="F49" i="17" a="1"/>
  <c r="F49" i="17" s="1"/>
  <c r="F50" i="17" a="1"/>
  <c r="F50" i="17" s="1"/>
  <c r="F51" i="17" a="1"/>
  <c r="F51" i="17" s="1"/>
  <c r="F52" i="17" a="1"/>
  <c r="F52" i="17" s="1"/>
  <c r="F53" i="17" a="1"/>
  <c r="F53" i="17" s="1"/>
  <c r="F54" i="17" a="1"/>
  <c r="F54" i="17" s="1"/>
  <c r="F55" i="17" a="1"/>
  <c r="F55" i="17" s="1"/>
  <c r="F56" i="17" a="1"/>
  <c r="F56" i="17" s="1"/>
  <c r="F57" i="17" a="1"/>
  <c r="F57" i="17" s="1"/>
  <c r="F58" i="17" a="1"/>
  <c r="F58" i="17" s="1"/>
  <c r="F59" i="17" a="1"/>
  <c r="F59" i="17" s="1"/>
  <c r="F60" i="17" a="1"/>
  <c r="F60" i="17" s="1"/>
  <c r="F61" i="17" a="1"/>
  <c r="F61" i="17" s="1"/>
  <c r="F62" i="17" a="1"/>
  <c r="F62" i="17" s="1"/>
  <c r="F63" i="17" a="1"/>
  <c r="F63" i="17" s="1"/>
  <c r="F64" i="17" a="1"/>
  <c r="F64" i="17" s="1"/>
  <c r="F65" i="17" a="1"/>
  <c r="F65" i="17" s="1"/>
  <c r="F66" i="17" a="1"/>
  <c r="F66" i="17" s="1"/>
  <c r="F67" i="17" a="1"/>
  <c r="F67" i="17" s="1"/>
  <c r="F68" i="17" a="1"/>
  <c r="F68" i="17" s="1"/>
  <c r="F69" i="17" a="1"/>
  <c r="F69" i="17" s="1"/>
  <c r="F70" i="17" a="1"/>
  <c r="F70" i="17" s="1"/>
  <c r="F71" i="17" a="1"/>
  <c r="F71" i="17" s="1"/>
  <c r="F72" i="17" a="1"/>
  <c r="F72" i="17" s="1"/>
  <c r="F73" i="17" a="1"/>
  <c r="F73" i="17" s="1"/>
  <c r="F74" i="17" a="1"/>
  <c r="F74" i="17" s="1"/>
  <c r="F75" i="17" a="1"/>
  <c r="F75" i="17" s="1"/>
  <c r="F76" i="17" a="1"/>
  <c r="F76" i="17" s="1"/>
  <c r="F77" i="17" a="1"/>
  <c r="F77" i="17" s="1"/>
  <c r="F78" i="17" a="1"/>
  <c r="F78" i="17" s="1"/>
  <c r="F79" i="17" a="1"/>
  <c r="F79" i="17" s="1"/>
  <c r="F80" i="17" a="1"/>
  <c r="F80" i="17" s="1"/>
  <c r="F81" i="17" a="1"/>
  <c r="F81" i="17" s="1"/>
  <c r="F82" i="17" a="1"/>
  <c r="F82" i="17" s="1"/>
  <c r="F83" i="17" a="1"/>
  <c r="F83" i="17" s="1"/>
  <c r="F84" i="17" a="1"/>
  <c r="F84" i="17" s="1"/>
  <c r="F85" i="17" a="1"/>
  <c r="F85" i="17" s="1"/>
  <c r="F86" i="17" a="1"/>
  <c r="F86" i="17" s="1"/>
  <c r="F87" i="17" a="1"/>
  <c r="F87" i="17" s="1"/>
  <c r="F88" i="17" a="1"/>
  <c r="F88" i="17" s="1"/>
  <c r="F89" i="17" a="1"/>
  <c r="F89" i="17" s="1"/>
  <c r="F90" i="17" a="1"/>
  <c r="F90" i="17" s="1"/>
  <c r="F91" i="17" a="1"/>
  <c r="F91" i="17" s="1"/>
  <c r="F92" i="17" a="1"/>
  <c r="F92" i="17" s="1"/>
  <c r="F93" i="17" a="1"/>
  <c r="F93" i="17" s="1"/>
  <c r="F94" i="17" a="1"/>
  <c r="F94" i="17" s="1"/>
  <c r="F95" i="17" a="1"/>
  <c r="F95" i="17" s="1"/>
  <c r="F96" i="17" a="1"/>
  <c r="F96" i="17" s="1"/>
  <c r="F97" i="17" a="1"/>
  <c r="F97" i="17" s="1"/>
  <c r="F98" i="17" a="1"/>
  <c r="F98" i="17" s="1"/>
  <c r="F99" i="17" a="1"/>
  <c r="F99" i="17" s="1"/>
  <c r="F100" i="17" a="1"/>
  <c r="F100" i="17" s="1"/>
  <c r="F101" i="17" a="1"/>
  <c r="F101" i="17" s="1"/>
  <c r="F102" i="17" a="1"/>
  <c r="F102" i="17" s="1"/>
  <c r="F103" i="17" a="1"/>
  <c r="F103" i="17" s="1"/>
  <c r="F104" i="17" a="1"/>
  <c r="F104" i="17" s="1"/>
  <c r="F105" i="17" a="1"/>
  <c r="F105" i="17" s="1"/>
  <c r="F106" i="17" a="1"/>
  <c r="F106" i="17" s="1"/>
  <c r="F107" i="17" a="1"/>
  <c r="F107" i="17" s="1"/>
  <c r="F108" i="17" a="1"/>
  <c r="F108" i="17" s="1"/>
  <c r="F109" i="17" a="1"/>
  <c r="F109" i="17" s="1"/>
  <c r="F110" i="17" a="1"/>
  <c r="F110" i="17" s="1"/>
  <c r="F111" i="17" a="1"/>
  <c r="F111" i="17" s="1"/>
  <c r="F112" i="17" a="1"/>
  <c r="F112" i="17" s="1"/>
  <c r="F113" i="17" a="1"/>
  <c r="F113" i="17" s="1"/>
  <c r="F114" i="17" a="1"/>
  <c r="F114" i="17" s="1"/>
  <c r="F115" i="17" a="1"/>
  <c r="F115" i="17" s="1"/>
  <c r="F116" i="17" a="1"/>
  <c r="F116" i="17" s="1"/>
  <c r="F117" i="17" a="1"/>
  <c r="F117" i="17" s="1"/>
  <c r="F118" i="17" a="1"/>
  <c r="F118" i="17" s="1"/>
  <c r="F119" i="17" a="1"/>
  <c r="F119" i="17" s="1"/>
  <c r="F120" i="17" a="1"/>
  <c r="F120" i="17" s="1"/>
  <c r="F121" i="17" a="1"/>
  <c r="F121" i="17" s="1"/>
  <c r="F122" i="17" a="1"/>
  <c r="F122" i="17" s="1"/>
  <c r="F123" i="17" a="1"/>
  <c r="F123" i="17" s="1"/>
  <c r="F124" i="17" a="1"/>
  <c r="F124" i="17" s="1"/>
  <c r="F125" i="17" a="1"/>
  <c r="F125" i="17" s="1"/>
  <c r="F126" i="17" a="1"/>
  <c r="F126" i="17" s="1"/>
  <c r="F127" i="17" a="1"/>
  <c r="F127" i="17" s="1"/>
  <c r="F128" i="17" a="1"/>
  <c r="F128" i="17" s="1"/>
  <c r="F129" i="17" a="1"/>
  <c r="F129" i="17" s="1"/>
  <c r="F130" i="17" a="1"/>
  <c r="F130" i="17" s="1"/>
  <c r="F131" i="17" a="1"/>
  <c r="F131" i="17" s="1"/>
  <c r="F132" i="17" a="1"/>
  <c r="F132" i="17" s="1"/>
  <c r="F133" i="17" a="1"/>
  <c r="F133" i="17" s="1"/>
  <c r="F134" i="17" a="1"/>
  <c r="F134" i="17" s="1"/>
  <c r="F135" i="17" a="1"/>
  <c r="F135" i="17" s="1"/>
  <c r="F136" i="17" a="1"/>
  <c r="F136" i="17" s="1"/>
  <c r="F137" i="17" a="1"/>
  <c r="F137" i="17" s="1"/>
  <c r="F138" i="17" a="1"/>
  <c r="F138" i="17" s="1"/>
  <c r="F139" i="17" a="1"/>
  <c r="F139" i="17" s="1"/>
  <c r="F140" i="17" a="1"/>
  <c r="F140" i="17" s="1"/>
  <c r="F141" i="17" a="1"/>
  <c r="F141" i="17" s="1"/>
  <c r="F142" i="17" a="1"/>
  <c r="F142" i="17" s="1"/>
  <c r="F143" i="17" a="1"/>
  <c r="F143" i="17" s="1"/>
  <c r="F144" i="17" a="1"/>
  <c r="F144" i="17" s="1"/>
  <c r="F145" i="17" a="1"/>
  <c r="F145" i="17" s="1"/>
  <c r="F146" i="17" a="1"/>
  <c r="F146" i="17" s="1"/>
  <c r="F147" i="17" a="1"/>
  <c r="F147" i="17" s="1"/>
  <c r="F148" i="17" a="1"/>
  <c r="F148" i="17" s="1"/>
  <c r="F149" i="17" a="1"/>
  <c r="F149" i="17" s="1"/>
  <c r="F150" i="17" a="1"/>
  <c r="F150" i="17" s="1"/>
  <c r="F151" i="17" a="1"/>
  <c r="F151" i="17" s="1"/>
  <c r="F152" i="17" a="1"/>
  <c r="F152" i="17" s="1"/>
  <c r="F153" i="17" a="1"/>
  <c r="F153" i="17" s="1"/>
  <c r="F154" i="17" a="1"/>
  <c r="F154" i="17" s="1"/>
  <c r="F155" i="17" a="1"/>
  <c r="F155" i="17" s="1"/>
  <c r="F156" i="17" a="1"/>
  <c r="F156" i="17" s="1"/>
  <c r="F157" i="17" a="1"/>
  <c r="F157" i="17" s="1"/>
  <c r="F158" i="17" a="1"/>
  <c r="F158" i="17" s="1"/>
  <c r="F159" i="17" a="1"/>
  <c r="F159" i="17" s="1"/>
  <c r="F160" i="17" a="1"/>
  <c r="F160" i="17" s="1"/>
  <c r="F161" i="17" a="1"/>
  <c r="F161" i="17" s="1"/>
  <c r="F162" i="17" a="1"/>
  <c r="F162" i="17" s="1"/>
  <c r="F163" i="17" a="1"/>
  <c r="F163" i="17" s="1"/>
  <c r="F164" i="17" a="1"/>
  <c r="F164" i="17" s="1"/>
  <c r="F165" i="17" a="1"/>
  <c r="F165" i="17" s="1"/>
  <c r="F166" i="17" a="1"/>
  <c r="F166" i="17" s="1"/>
  <c r="F167" i="17" a="1"/>
  <c r="F167" i="17" s="1"/>
  <c r="F168" i="17" a="1"/>
  <c r="F168" i="17" s="1"/>
  <c r="F169" i="17" a="1"/>
  <c r="F169" i="17" s="1"/>
  <c r="F170" i="17" a="1"/>
  <c r="F170" i="17" s="1"/>
  <c r="F171" i="17" a="1"/>
  <c r="F171" i="17" s="1"/>
  <c r="F172" i="17" a="1"/>
  <c r="F172" i="17" s="1"/>
  <c r="F173" i="17" a="1"/>
  <c r="F173" i="17" s="1"/>
  <c r="F174" i="17" a="1"/>
  <c r="F174" i="17" s="1"/>
  <c r="F175" i="17" a="1"/>
  <c r="F175" i="17" s="1"/>
  <c r="F176" i="17" a="1"/>
  <c r="F176" i="17" s="1"/>
  <c r="F177" i="17" a="1"/>
  <c r="F177" i="17" s="1"/>
  <c r="F178" i="17" a="1"/>
  <c r="F178" i="17" s="1"/>
  <c r="F179" i="17" a="1"/>
  <c r="F179" i="17" s="1"/>
  <c r="F180" i="17" a="1"/>
  <c r="F180" i="17" s="1"/>
  <c r="F181" i="17" a="1"/>
  <c r="F181" i="17" s="1"/>
  <c r="F182" i="17" a="1"/>
  <c r="F182" i="17" s="1"/>
  <c r="F183" i="17" a="1"/>
  <c r="F183" i="17" s="1"/>
  <c r="F184" i="17" a="1"/>
  <c r="F184" i="17" s="1"/>
  <c r="F185" i="17" a="1"/>
  <c r="F185" i="17" s="1"/>
  <c r="F186" i="17" a="1"/>
  <c r="F186" i="17" s="1"/>
  <c r="F187" i="17" a="1"/>
  <c r="F187" i="17" s="1"/>
  <c r="F188" i="17" a="1"/>
  <c r="F188" i="17" s="1"/>
  <c r="F189" i="17" a="1"/>
  <c r="F189" i="17" s="1"/>
  <c r="F4" i="17" a="1"/>
  <c r="F4" i="17" s="1"/>
  <c r="Z4" i="15" a="1"/>
  <c r="Z4" i="15" s="1"/>
  <c r="AQ4" i="15" s="1"/>
  <c r="AA4" i="15" a="1"/>
  <c r="AA4" i="15" s="1"/>
  <c r="AO4" i="15" s="1"/>
  <c r="AB4" i="15" a="1"/>
  <c r="AB4" i="15" s="1"/>
  <c r="AR4" i="15" s="1"/>
  <c r="AC4" i="15" a="1"/>
  <c r="AC4" i="15" s="1"/>
  <c r="AD4" i="15" a="1"/>
  <c r="AD4" i="15" s="1"/>
  <c r="AE4" i="15" a="1"/>
  <c r="AE4" i="15" s="1"/>
  <c r="AF4" i="15" a="1"/>
  <c r="AF4" i="15" s="1"/>
  <c r="AN4" i="15" s="1"/>
  <c r="AG4" i="15" a="1"/>
  <c r="AG4" i="15" s="1"/>
  <c r="AH4" i="15" a="1"/>
  <c r="AH4" i="15" s="1"/>
  <c r="AI4" i="15" a="1"/>
  <c r="AI4" i="15" s="1"/>
  <c r="AJ4" i="15" a="1"/>
  <c r="AJ4" i="15" s="1"/>
  <c r="AP4" i="15" s="1"/>
  <c r="AK4" i="15" a="1"/>
  <c r="AK4" i="15" s="1"/>
  <c r="AL4" i="15" a="1"/>
  <c r="AL4" i="15" s="1"/>
  <c r="AC8" i="15"/>
  <c r="AF8" i="15" s="1"/>
  <c r="AD8" i="15"/>
  <c r="AE8" i="15"/>
  <c r="AC9" i="15"/>
  <c r="AF9" i="15" s="1"/>
  <c r="AD9" i="15"/>
  <c r="AE9" i="15"/>
  <c r="AC10" i="15"/>
  <c r="AF10" i="15" s="1"/>
  <c r="AD10" i="15"/>
  <c r="AE10" i="15"/>
  <c r="AC11" i="15"/>
  <c r="AF11" i="15" s="1"/>
  <c r="AD11" i="15"/>
  <c r="AE11" i="15"/>
  <c r="AC12" i="15"/>
  <c r="AF12" i="15" s="1"/>
  <c r="AD12" i="15"/>
  <c r="AE12" i="15"/>
  <c r="AC13" i="15"/>
  <c r="AF13" i="15" s="1"/>
  <c r="AD13" i="15"/>
  <c r="AE13" i="15"/>
  <c r="AC14" i="15"/>
  <c r="AD14" i="15"/>
  <c r="AE14" i="15"/>
  <c r="AC15" i="15"/>
  <c r="AD15" i="15"/>
  <c r="AE15" i="15"/>
  <c r="AC16" i="15"/>
  <c r="AF16" i="15" s="1"/>
  <c r="AD16" i="15"/>
  <c r="AE16" i="15"/>
  <c r="AC17" i="15"/>
  <c r="AF17" i="15" s="1"/>
  <c r="AD17" i="15"/>
  <c r="AE17" i="15"/>
  <c r="AC18" i="15"/>
  <c r="AF18" i="15" s="1"/>
  <c r="AD18" i="15"/>
  <c r="AE18" i="15"/>
  <c r="AC19" i="15"/>
  <c r="AF19" i="15" s="1"/>
  <c r="AD19" i="15"/>
  <c r="AE19" i="15"/>
  <c r="AC20" i="15"/>
  <c r="AF20" i="15" s="1"/>
  <c r="AD20" i="15"/>
  <c r="AE20" i="15"/>
  <c r="AC21" i="15"/>
  <c r="AF21" i="15" s="1"/>
  <c r="AD21" i="15"/>
  <c r="AE21" i="15"/>
  <c r="AC22" i="15"/>
  <c r="AD22" i="15"/>
  <c r="AE22" i="15"/>
  <c r="AC23" i="15"/>
  <c r="AF23" i="15" s="1"/>
  <c r="AD23" i="15"/>
  <c r="AE23" i="15"/>
  <c r="AC24" i="15"/>
  <c r="AF24" i="15" s="1"/>
  <c r="AD24" i="15"/>
  <c r="AE24" i="15"/>
  <c r="AC25" i="15"/>
  <c r="AF25" i="15" s="1"/>
  <c r="AD25" i="15"/>
  <c r="AE25" i="15"/>
  <c r="AC26" i="15"/>
  <c r="AF26" i="15" s="1"/>
  <c r="AD26" i="15"/>
  <c r="AE26" i="15"/>
  <c r="AC27" i="15"/>
  <c r="AF27" i="15" s="1"/>
  <c r="AD27" i="15"/>
  <c r="AE27" i="15"/>
  <c r="AC28" i="15"/>
  <c r="AF28" i="15" s="1"/>
  <c r="AD28" i="15"/>
  <c r="AE28" i="15"/>
  <c r="AC29" i="15"/>
  <c r="AF29" i="15" s="1"/>
  <c r="AD29" i="15"/>
  <c r="AE29" i="15"/>
  <c r="AC30" i="15"/>
  <c r="AF30" i="15" s="1"/>
  <c r="AD30" i="15"/>
  <c r="AE30" i="15"/>
  <c r="AC31" i="15"/>
  <c r="AF31" i="15" s="1"/>
  <c r="AD31" i="15"/>
  <c r="AE31" i="15"/>
  <c r="AC32" i="15"/>
  <c r="AF32" i="15" s="1"/>
  <c r="AD32" i="15"/>
  <c r="AE32" i="15"/>
  <c r="AC33" i="15"/>
  <c r="AF33" i="15" s="1"/>
  <c r="AD33" i="15"/>
  <c r="AE33" i="15"/>
  <c r="AC34" i="15"/>
  <c r="AF34" i="15" s="1"/>
  <c r="AD34" i="15"/>
  <c r="AE34" i="15"/>
  <c r="AC35" i="15"/>
  <c r="AF35" i="15" s="1"/>
  <c r="AD35" i="15"/>
  <c r="AE35" i="15"/>
  <c r="AC36" i="15"/>
  <c r="AF36" i="15" s="1"/>
  <c r="AD36" i="15"/>
  <c r="AE36" i="15"/>
  <c r="AC37" i="15"/>
  <c r="AF37" i="15" s="1"/>
  <c r="AD37" i="15"/>
  <c r="AE37" i="15"/>
  <c r="AC38" i="15"/>
  <c r="AD38" i="15"/>
  <c r="AE38" i="15"/>
  <c r="AC39" i="15"/>
  <c r="AD39" i="15"/>
  <c r="AE39" i="15"/>
  <c r="AC40" i="15"/>
  <c r="AF40" i="15" s="1"/>
  <c r="AD40" i="15"/>
  <c r="AE40" i="15"/>
  <c r="AC41" i="15"/>
  <c r="AF41" i="15" s="1"/>
  <c r="AD41" i="15"/>
  <c r="AE41" i="15"/>
  <c r="AC42" i="15"/>
  <c r="AD42" i="15"/>
  <c r="AE42" i="15"/>
  <c r="AC43" i="15"/>
  <c r="AF43" i="15" s="1"/>
  <c r="AD43" i="15"/>
  <c r="AE43" i="15"/>
  <c r="AC44" i="15"/>
  <c r="AF44" i="15" s="1"/>
  <c r="AD44" i="15"/>
  <c r="AE44" i="15"/>
  <c r="AC45" i="15"/>
  <c r="AF45" i="15" s="1"/>
  <c r="AD45" i="15"/>
  <c r="AE45" i="15"/>
  <c r="AC46" i="15"/>
  <c r="AF46" i="15" s="1"/>
  <c r="AD46" i="15"/>
  <c r="AE46" i="15"/>
  <c r="AC47" i="15"/>
  <c r="AD47" i="15"/>
  <c r="AE47" i="15"/>
  <c r="AC48" i="15"/>
  <c r="AF48" i="15" s="1"/>
  <c r="AD48" i="15"/>
  <c r="AE48" i="15"/>
  <c r="AC49" i="15"/>
  <c r="AF49" i="15" s="1"/>
  <c r="AD49" i="15"/>
  <c r="AE49" i="15"/>
  <c r="AC50" i="15"/>
  <c r="AF50" i="15" s="1"/>
  <c r="AD50" i="15"/>
  <c r="AE50" i="15"/>
  <c r="AC51" i="15"/>
  <c r="AD51" i="15"/>
  <c r="AE51" i="15"/>
  <c r="AC52" i="15"/>
  <c r="AF52" i="15" s="1"/>
  <c r="AD52" i="15"/>
  <c r="AE52" i="15"/>
  <c r="AC53" i="15"/>
  <c r="AF53" i="15" s="1"/>
  <c r="AD53" i="15"/>
  <c r="AE53" i="15"/>
  <c r="AC54" i="15"/>
  <c r="AD54" i="15"/>
  <c r="AE54" i="15"/>
  <c r="AC55" i="15"/>
  <c r="AF55" i="15" s="1"/>
  <c r="AD55" i="15"/>
  <c r="AE55" i="15"/>
  <c r="AC56" i="15"/>
  <c r="AF56" i="15" s="1"/>
  <c r="AD56" i="15"/>
  <c r="AE56" i="15"/>
  <c r="AC57" i="15"/>
  <c r="AF57" i="15" s="1"/>
  <c r="AD57" i="15"/>
  <c r="AE57" i="15"/>
  <c r="AC58" i="15"/>
  <c r="AF58" i="15" s="1"/>
  <c r="AD58" i="15"/>
  <c r="AE58" i="15"/>
  <c r="AC59" i="15"/>
  <c r="AF59" i="15" s="1"/>
  <c r="AD59" i="15"/>
  <c r="AE59" i="15"/>
  <c r="AC60" i="15"/>
  <c r="AF60" i="15" s="1"/>
  <c r="AD60" i="15"/>
  <c r="AE60" i="15"/>
  <c r="AC61" i="15"/>
  <c r="AF61" i="15" s="1"/>
  <c r="AD61" i="15"/>
  <c r="AE61" i="15"/>
  <c r="AC62" i="15"/>
  <c r="AF62" i="15" s="1"/>
  <c r="AD62" i="15"/>
  <c r="AE62" i="15"/>
  <c r="AC63" i="15"/>
  <c r="AF63" i="15" s="1"/>
  <c r="AD63" i="15"/>
  <c r="AE63" i="15"/>
  <c r="AC64" i="15"/>
  <c r="AF64" i="15" s="1"/>
  <c r="AD64" i="15"/>
  <c r="AE64" i="15"/>
  <c r="AC65" i="15"/>
  <c r="AF65" i="15" s="1"/>
  <c r="AD65" i="15"/>
  <c r="AE65" i="15"/>
  <c r="AC66" i="15"/>
  <c r="AF66" i="15" s="1"/>
  <c r="AD66" i="15"/>
  <c r="AE66" i="15"/>
  <c r="AC67" i="15"/>
  <c r="AF67" i="15" s="1"/>
  <c r="AD67" i="15"/>
  <c r="AE67" i="15"/>
  <c r="AC68" i="15"/>
  <c r="AF68" i="15" s="1"/>
  <c r="AD68" i="15"/>
  <c r="AE68" i="15"/>
  <c r="AC69" i="15"/>
  <c r="AF69" i="15" s="1"/>
  <c r="AD69" i="15"/>
  <c r="AE69" i="15"/>
  <c r="AC70" i="15"/>
  <c r="AD70" i="15"/>
  <c r="AE70" i="15"/>
  <c r="AC71" i="15"/>
  <c r="AD71" i="15"/>
  <c r="AE71" i="15"/>
  <c r="AC72" i="15"/>
  <c r="AF72" i="15" s="1"/>
  <c r="AD72" i="15"/>
  <c r="AE72" i="15"/>
  <c r="AC73" i="15"/>
  <c r="AF73" i="15" s="1"/>
  <c r="AD73" i="15"/>
  <c r="AE73" i="15"/>
  <c r="AC74" i="15"/>
  <c r="AD74" i="15"/>
  <c r="AE74" i="15"/>
  <c r="AC75" i="15"/>
  <c r="AD75" i="15"/>
  <c r="AE75" i="15"/>
  <c r="AC76" i="15"/>
  <c r="AF76" i="15" s="1"/>
  <c r="AD76" i="15"/>
  <c r="AE76" i="15"/>
  <c r="AC77" i="15"/>
  <c r="AF77" i="15" s="1"/>
  <c r="AD77" i="15"/>
  <c r="AE77" i="15"/>
  <c r="AC78" i="15"/>
  <c r="AF78" i="15" s="1"/>
  <c r="AD78" i="15"/>
  <c r="AE78" i="15"/>
  <c r="AC79" i="15"/>
  <c r="AD79" i="15"/>
  <c r="AE79" i="15"/>
  <c r="AC80" i="15"/>
  <c r="AF80" i="15" s="1"/>
  <c r="AD80" i="15"/>
  <c r="AE80" i="15"/>
  <c r="AC81" i="15"/>
  <c r="AF81" i="15" s="1"/>
  <c r="AD81" i="15"/>
  <c r="AE81" i="15"/>
  <c r="AC82" i="15"/>
  <c r="AF82" i="15" s="1"/>
  <c r="AD82" i="15"/>
  <c r="AE82" i="15"/>
  <c r="AC83" i="15"/>
  <c r="AF83" i="15" s="1"/>
  <c r="AD83" i="15"/>
  <c r="AE83" i="15"/>
  <c r="AC84" i="15"/>
  <c r="AF84" i="15" s="1"/>
  <c r="AD84" i="15"/>
  <c r="AE84" i="15"/>
  <c r="AC85" i="15"/>
  <c r="AF85" i="15" s="1"/>
  <c r="AD85" i="15"/>
  <c r="AE85" i="15"/>
  <c r="AC86" i="15"/>
  <c r="AD86" i="15"/>
  <c r="AE86" i="15"/>
  <c r="AC87" i="15"/>
  <c r="AF87" i="15" s="1"/>
  <c r="AD87" i="15"/>
  <c r="AE87" i="15"/>
  <c r="AC88" i="15"/>
  <c r="AF88" i="15" s="1"/>
  <c r="AD88" i="15"/>
  <c r="AE88" i="15"/>
  <c r="AC89" i="15"/>
  <c r="AF89" i="15" s="1"/>
  <c r="AD89" i="15"/>
  <c r="AE89" i="15"/>
  <c r="AC90" i="15"/>
  <c r="AF90" i="15" s="1"/>
  <c r="AD90" i="15"/>
  <c r="AE90" i="15"/>
  <c r="AC91" i="15"/>
  <c r="AF91" i="15" s="1"/>
  <c r="AD91" i="15"/>
  <c r="AE91" i="15"/>
  <c r="AC92" i="15"/>
  <c r="AF92" i="15" s="1"/>
  <c r="AD92" i="15"/>
  <c r="AE92" i="15"/>
  <c r="AC93" i="15"/>
  <c r="AF93" i="15" s="1"/>
  <c r="AD93" i="15"/>
  <c r="AE93" i="15"/>
  <c r="AC94" i="15"/>
  <c r="AF94" i="15" s="1"/>
  <c r="AD94" i="15"/>
  <c r="AE94" i="15"/>
  <c r="AC95" i="15"/>
  <c r="AF95" i="15" s="1"/>
  <c r="AD95" i="15"/>
  <c r="AE95" i="15"/>
  <c r="AC96" i="15"/>
  <c r="AF96" i="15" s="1"/>
  <c r="AD96" i="15"/>
  <c r="AE96" i="15"/>
  <c r="AC97" i="15"/>
  <c r="AF97" i="15" s="1"/>
  <c r="AD97" i="15"/>
  <c r="AE97" i="15"/>
  <c r="AC98" i="15"/>
  <c r="AF98" i="15" s="1"/>
  <c r="AD98" i="15"/>
  <c r="AE98" i="15"/>
  <c r="AC99" i="15"/>
  <c r="AD99" i="15"/>
  <c r="AE99" i="15"/>
  <c r="AC100" i="15"/>
  <c r="AF100" i="15" s="1"/>
  <c r="AD100" i="15"/>
  <c r="AE100" i="15"/>
  <c r="AC101" i="15"/>
  <c r="AF101" i="15" s="1"/>
  <c r="AD101" i="15"/>
  <c r="AE101" i="15"/>
  <c r="AC102" i="15"/>
  <c r="AD102" i="15"/>
  <c r="AE102" i="15"/>
  <c r="AC103" i="15"/>
  <c r="AF103" i="15" s="1"/>
  <c r="AD103" i="15"/>
  <c r="AE103" i="15"/>
  <c r="AC104" i="15"/>
  <c r="AF104" i="15" s="1"/>
  <c r="AD104" i="15"/>
  <c r="AE104" i="15"/>
  <c r="AC105" i="15"/>
  <c r="AF105" i="15" s="1"/>
  <c r="AD105" i="15"/>
  <c r="AE105" i="15"/>
  <c r="AC106" i="15"/>
  <c r="AF106" i="15" s="1"/>
  <c r="AD106" i="15"/>
  <c r="AE106" i="15"/>
  <c r="AC107" i="15"/>
  <c r="AF107" i="15" s="1"/>
  <c r="AD107" i="15"/>
  <c r="AE107" i="15"/>
  <c r="AC108" i="15"/>
  <c r="AF108" i="15" s="1"/>
  <c r="AD108" i="15"/>
  <c r="AE108" i="15"/>
  <c r="AC109" i="15"/>
  <c r="AF109" i="15" s="1"/>
  <c r="AD109" i="15"/>
  <c r="AE109" i="15"/>
  <c r="AC110" i="15"/>
  <c r="AF110" i="15" s="1"/>
  <c r="AD110" i="15"/>
  <c r="AE110" i="15"/>
  <c r="AC111" i="15"/>
  <c r="AF111" i="15" s="1"/>
  <c r="AD111" i="15"/>
  <c r="AE111" i="15"/>
  <c r="AC112" i="15"/>
  <c r="AF112" i="15" s="1"/>
  <c r="AD112" i="15"/>
  <c r="AE112" i="15"/>
  <c r="AC113" i="15"/>
  <c r="AF113" i="15" s="1"/>
  <c r="AD113" i="15"/>
  <c r="AE113" i="15"/>
  <c r="AC114" i="15"/>
  <c r="AF114" i="15" s="1"/>
  <c r="AD114" i="15"/>
  <c r="AE114" i="15"/>
  <c r="AC115" i="15"/>
  <c r="AD115" i="15"/>
  <c r="AE115" i="15"/>
  <c r="AC116" i="15"/>
  <c r="AF116" i="15" s="1"/>
  <c r="AD116" i="15"/>
  <c r="AE116" i="15"/>
  <c r="AC117" i="15"/>
  <c r="AF117" i="15" s="1"/>
  <c r="AD117" i="15"/>
  <c r="AE117" i="15"/>
  <c r="AC118" i="15"/>
  <c r="AD118" i="15"/>
  <c r="AE118" i="15"/>
  <c r="AC119" i="15"/>
  <c r="AF119" i="15" s="1"/>
  <c r="AD119" i="15"/>
  <c r="AE119" i="15"/>
  <c r="AC120" i="15"/>
  <c r="AF120" i="15" s="1"/>
  <c r="AD120" i="15"/>
  <c r="AE120" i="15"/>
  <c r="AC121" i="15"/>
  <c r="AF121" i="15" s="1"/>
  <c r="AD121" i="15"/>
  <c r="AE121" i="15"/>
  <c r="AC122" i="15"/>
  <c r="AD122" i="15"/>
  <c r="AE122" i="15"/>
  <c r="AC123" i="15"/>
  <c r="AF123" i="15" s="1"/>
  <c r="AD123" i="15"/>
  <c r="AE123" i="15"/>
  <c r="AC124" i="15"/>
  <c r="AF124" i="15" s="1"/>
  <c r="AD124" i="15"/>
  <c r="AE124" i="15"/>
  <c r="AC125" i="15"/>
  <c r="AF125" i="15" s="1"/>
  <c r="AD125" i="15"/>
  <c r="AE125" i="15"/>
  <c r="AC126" i="15"/>
  <c r="AF126" i="15" s="1"/>
  <c r="AD126" i="15"/>
  <c r="AE126" i="15"/>
  <c r="AC127" i="15"/>
  <c r="AD127" i="15"/>
  <c r="AE127" i="15"/>
  <c r="AC128" i="15"/>
  <c r="AF128" i="15" s="1"/>
  <c r="AD128" i="15"/>
  <c r="AE128" i="15"/>
  <c r="AC129" i="15"/>
  <c r="AF129" i="15" s="1"/>
  <c r="AD129" i="15"/>
  <c r="AE129" i="15"/>
  <c r="AC130" i="15"/>
  <c r="AF130" i="15" s="1"/>
  <c r="AD130" i="15"/>
  <c r="AE130" i="15"/>
  <c r="AC131" i="15"/>
  <c r="AF131" i="15" s="1"/>
  <c r="AD131" i="15"/>
  <c r="AE131" i="15"/>
  <c r="AC132" i="15"/>
  <c r="AF132" i="15" s="1"/>
  <c r="AD132" i="15"/>
  <c r="AE132" i="15"/>
  <c r="AC133" i="15"/>
  <c r="AF133" i="15" s="1"/>
  <c r="AD133" i="15"/>
  <c r="AE133" i="15"/>
  <c r="AC134" i="15"/>
  <c r="AD134" i="15"/>
  <c r="AE134" i="15"/>
  <c r="AC135" i="15"/>
  <c r="AF135" i="15" s="1"/>
  <c r="AD135" i="15"/>
  <c r="AE135" i="15"/>
  <c r="AC136" i="15"/>
  <c r="AF136" i="15" s="1"/>
  <c r="AD136" i="15"/>
  <c r="AE136" i="15"/>
  <c r="AC137" i="15"/>
  <c r="AF137" i="15" s="1"/>
  <c r="AD137" i="15"/>
  <c r="AE137" i="15"/>
  <c r="AC138" i="15"/>
  <c r="AF138" i="15" s="1"/>
  <c r="AD138" i="15"/>
  <c r="AE138" i="15"/>
  <c r="AC139" i="15"/>
  <c r="AD139" i="15"/>
  <c r="AE139" i="15"/>
  <c r="AC140" i="15"/>
  <c r="AF140" i="15" s="1"/>
  <c r="AD140" i="15"/>
  <c r="AE140" i="15"/>
  <c r="AC141" i="15"/>
  <c r="AF141" i="15" s="1"/>
  <c r="AD141" i="15"/>
  <c r="AE141" i="15"/>
  <c r="AC142" i="15"/>
  <c r="AF142" i="15" s="1"/>
  <c r="AD142" i="15"/>
  <c r="AE142" i="15"/>
  <c r="AC143" i="15"/>
  <c r="AF143" i="15" s="1"/>
  <c r="AD143" i="15"/>
  <c r="AE143" i="15"/>
  <c r="AC144" i="15"/>
  <c r="AF144" i="15" s="1"/>
  <c r="AD144" i="15"/>
  <c r="AE144" i="15"/>
  <c r="AC145" i="15"/>
  <c r="AF145" i="15" s="1"/>
  <c r="AD145" i="15"/>
  <c r="AE145" i="15"/>
  <c r="AC146" i="15"/>
  <c r="AD146" i="15"/>
  <c r="AE146" i="15"/>
  <c r="AC147" i="15"/>
  <c r="AF147" i="15" s="1"/>
  <c r="AD147" i="15"/>
  <c r="AE147" i="15"/>
  <c r="AC148" i="15"/>
  <c r="AF148" i="15" s="1"/>
  <c r="AD148" i="15"/>
  <c r="AE148" i="15"/>
  <c r="AC149" i="15"/>
  <c r="AF149" i="15" s="1"/>
  <c r="AD149" i="15"/>
  <c r="AE149" i="15"/>
  <c r="AC150" i="15"/>
  <c r="AF150" i="15" s="1"/>
  <c r="AD150" i="15"/>
  <c r="AE150" i="15"/>
  <c r="AC151" i="15"/>
  <c r="AD151" i="15"/>
  <c r="AE151" i="15"/>
  <c r="AC152" i="15"/>
  <c r="AF152" i="15" s="1"/>
  <c r="AD152" i="15"/>
  <c r="AE152" i="15"/>
  <c r="AC153" i="15"/>
  <c r="AF153" i="15" s="1"/>
  <c r="AD153" i="15"/>
  <c r="AE153" i="15"/>
  <c r="AC154" i="15"/>
  <c r="AD154" i="15"/>
  <c r="AE154" i="15"/>
  <c r="AC155" i="15"/>
  <c r="AF155" i="15" s="1"/>
  <c r="AD155" i="15"/>
  <c r="AE155" i="15"/>
  <c r="AC156" i="15"/>
  <c r="AF156" i="15" s="1"/>
  <c r="AD156" i="15"/>
  <c r="AE156" i="15"/>
  <c r="AC157" i="15"/>
  <c r="AF157" i="15" s="1"/>
  <c r="AD157" i="15"/>
  <c r="AE157" i="15"/>
  <c r="AC158" i="15"/>
  <c r="AF158" i="15" s="1"/>
  <c r="AD158" i="15"/>
  <c r="AE158" i="15"/>
  <c r="AC159" i="15"/>
  <c r="AF159" i="15" s="1"/>
  <c r="AD159" i="15"/>
  <c r="AE159" i="15"/>
  <c r="AC160" i="15"/>
  <c r="AF160" i="15" s="1"/>
  <c r="AD160" i="15"/>
  <c r="AE160" i="15"/>
  <c r="AC161" i="15"/>
  <c r="AF161" i="15" s="1"/>
  <c r="AD161" i="15"/>
  <c r="AE161" i="15"/>
  <c r="AC162" i="15"/>
  <c r="AD162" i="15"/>
  <c r="AE162" i="15"/>
  <c r="AC163" i="15"/>
  <c r="AD163" i="15"/>
  <c r="AE163" i="15"/>
  <c r="AC164" i="15"/>
  <c r="AF164" i="15" s="1"/>
  <c r="AD164" i="15"/>
  <c r="AE164" i="15"/>
  <c r="AC165" i="15"/>
  <c r="AF165" i="15" s="1"/>
  <c r="AD165" i="15"/>
  <c r="AE165" i="15"/>
  <c r="AC166" i="15"/>
  <c r="AF166" i="15" s="1"/>
  <c r="AD166" i="15"/>
  <c r="AE166" i="15"/>
  <c r="AC167" i="15"/>
  <c r="AF167" i="15" s="1"/>
  <c r="AD167" i="15"/>
  <c r="AE167" i="15"/>
  <c r="AC168" i="15"/>
  <c r="AF168" i="15" s="1"/>
  <c r="AD168" i="15"/>
  <c r="AE168" i="15"/>
  <c r="AC169" i="15"/>
  <c r="AF169" i="15" s="1"/>
  <c r="AD169" i="15"/>
  <c r="AE169" i="15"/>
  <c r="AC170" i="15"/>
  <c r="AD170" i="15"/>
  <c r="AE170" i="15"/>
  <c r="AC171" i="15"/>
  <c r="AF171" i="15" s="1"/>
  <c r="AD171" i="15"/>
  <c r="AE171" i="15"/>
  <c r="AC172" i="15"/>
  <c r="AF172" i="15" s="1"/>
  <c r="AD172" i="15"/>
  <c r="AE172" i="15"/>
  <c r="AC173" i="15"/>
  <c r="AF173" i="15" s="1"/>
  <c r="AD173" i="15"/>
  <c r="AE173" i="15"/>
  <c r="AC174" i="15"/>
  <c r="AF174" i="15" s="1"/>
  <c r="AD174" i="15"/>
  <c r="AE174" i="15"/>
  <c r="AC175" i="15"/>
  <c r="AD175" i="15"/>
  <c r="AE175" i="15"/>
  <c r="AC176" i="15"/>
  <c r="AD176" i="15"/>
  <c r="AE176" i="15"/>
  <c r="AC177" i="15"/>
  <c r="AF177" i="15" s="1"/>
  <c r="AD177" i="15"/>
  <c r="AE177" i="15"/>
  <c r="AC178" i="15"/>
  <c r="AD178" i="15"/>
  <c r="AE178" i="15"/>
  <c r="AC179" i="15"/>
  <c r="AF179" i="15" s="1"/>
  <c r="AD179" i="15"/>
  <c r="AE179" i="15"/>
  <c r="AC180" i="15"/>
  <c r="AF180" i="15" s="1"/>
  <c r="AD180" i="15"/>
  <c r="AE180" i="15"/>
  <c r="AC181" i="15"/>
  <c r="AD181" i="15"/>
  <c r="AE181" i="15"/>
  <c r="AC182" i="15"/>
  <c r="AF182" i="15" s="1"/>
  <c r="AD182" i="15"/>
  <c r="AE182" i="15"/>
  <c r="AC183" i="15"/>
  <c r="AF183" i="15" s="1"/>
  <c r="AD183" i="15"/>
  <c r="AE183" i="15"/>
  <c r="AC184" i="15"/>
  <c r="AF184" i="15" s="1"/>
  <c r="AD184" i="15"/>
  <c r="AE184" i="15"/>
  <c r="AC185" i="15"/>
  <c r="AD185" i="15"/>
  <c r="AE185" i="15"/>
  <c r="AC186" i="15"/>
  <c r="AD186" i="15"/>
  <c r="AE186" i="15"/>
  <c r="AC187" i="15"/>
  <c r="AF187" i="15" s="1"/>
  <c r="AD187" i="15"/>
  <c r="AE187" i="15"/>
  <c r="AC188" i="15"/>
  <c r="AF188" i="15" s="1"/>
  <c r="AD188" i="15"/>
  <c r="AE188" i="15"/>
  <c r="AC189" i="15"/>
  <c r="AD189" i="15"/>
  <c r="AE189" i="15"/>
  <c r="AC190" i="15"/>
  <c r="AF190" i="15" s="1"/>
  <c r="AD190" i="15"/>
  <c r="AE190" i="15"/>
  <c r="AC191" i="15"/>
  <c r="AF191" i="15" s="1"/>
  <c r="AD191" i="15"/>
  <c r="AE191" i="15"/>
  <c r="AC192" i="15"/>
  <c r="AF192" i="15" s="1"/>
  <c r="AD192" i="15"/>
  <c r="AE192" i="15"/>
  <c r="AC193" i="15"/>
  <c r="AD193" i="15"/>
  <c r="AE193" i="15"/>
  <c r="AC194" i="15"/>
  <c r="AD194" i="15"/>
  <c r="AE194" i="15"/>
  <c r="AC195" i="15"/>
  <c r="AF195" i="15" s="1"/>
  <c r="AD195" i="15"/>
  <c r="AE195" i="15"/>
  <c r="AC196" i="15"/>
  <c r="AF196" i="15" s="1"/>
  <c r="AD196" i="15"/>
  <c r="AE196" i="15"/>
  <c r="AC197" i="15"/>
  <c r="AD197" i="15"/>
  <c r="AE197" i="15"/>
  <c r="AC198" i="15"/>
  <c r="AF198" i="15" s="1"/>
  <c r="AD198" i="15"/>
  <c r="AE198" i="15"/>
  <c r="AC199" i="15"/>
  <c r="AF199" i="15" s="1"/>
  <c r="AD199" i="15"/>
  <c r="AE199" i="15"/>
  <c r="AC200" i="15"/>
  <c r="AF200" i="15" s="1"/>
  <c r="AD200" i="15"/>
  <c r="AE200" i="15"/>
  <c r="AC201" i="15"/>
  <c r="AF201" i="15" s="1"/>
  <c r="AD201" i="15"/>
  <c r="AE201" i="15"/>
  <c r="AC202" i="15"/>
  <c r="AF202" i="15" s="1"/>
  <c r="AD202" i="15"/>
  <c r="AE202" i="15"/>
  <c r="AC203" i="15"/>
  <c r="AF203" i="15" s="1"/>
  <c r="AD203" i="15"/>
  <c r="AE203" i="15"/>
  <c r="AC204" i="15"/>
  <c r="AF204" i="15" s="1"/>
  <c r="AD204" i="15"/>
  <c r="AE204" i="15"/>
  <c r="AC205" i="15"/>
  <c r="AF205" i="15" s="1"/>
  <c r="AD205" i="15"/>
  <c r="AE205" i="15"/>
  <c r="AC206" i="15"/>
  <c r="AF206" i="15" s="1"/>
  <c r="AD206" i="15"/>
  <c r="AE206" i="15"/>
  <c r="AC207" i="15"/>
  <c r="AF207" i="15" s="1"/>
  <c r="AD207" i="15"/>
  <c r="AE207" i="15"/>
  <c r="AC208" i="15"/>
  <c r="AF208" i="15" s="1"/>
  <c r="AD208" i="15"/>
  <c r="AE208" i="15"/>
  <c r="AC209" i="15"/>
  <c r="AF209" i="15" s="1"/>
  <c r="AD209" i="15"/>
  <c r="AE209" i="15"/>
  <c r="AC210" i="15"/>
  <c r="AF210" i="15" s="1"/>
  <c r="AD210" i="15"/>
  <c r="AE210" i="15"/>
  <c r="AC211" i="15"/>
  <c r="AF211" i="15" s="1"/>
  <c r="AD211" i="15"/>
  <c r="AE211" i="15"/>
  <c r="AC212" i="15"/>
  <c r="AF212" i="15" s="1"/>
  <c r="AD212" i="15"/>
  <c r="AE212" i="15"/>
  <c r="AC213" i="15"/>
  <c r="AF213" i="15" s="1"/>
  <c r="AD213" i="15"/>
  <c r="AE213" i="15"/>
  <c r="AC214" i="15"/>
  <c r="AF214" i="15" s="1"/>
  <c r="AD214" i="15"/>
  <c r="AE214" i="15"/>
  <c r="AC215" i="15"/>
  <c r="AF215" i="15" s="1"/>
  <c r="AD215" i="15"/>
  <c r="AE215" i="15"/>
  <c r="AC216" i="15"/>
  <c r="AF216" i="15" s="1"/>
  <c r="AD216" i="15"/>
  <c r="AE216" i="15"/>
  <c r="AC217" i="15"/>
  <c r="AF217" i="15" s="1"/>
  <c r="AD217" i="15"/>
  <c r="AE217" i="15"/>
  <c r="AC218" i="15"/>
  <c r="AF218" i="15" s="1"/>
  <c r="AD218" i="15"/>
  <c r="AE218" i="15"/>
  <c r="AC219" i="15"/>
  <c r="AF219" i="15" s="1"/>
  <c r="AD219" i="15"/>
  <c r="AE219" i="15"/>
  <c r="AC220" i="15"/>
  <c r="AF220" i="15" s="1"/>
  <c r="AD220" i="15"/>
  <c r="AE220" i="15"/>
  <c r="AC221" i="15"/>
  <c r="AF221" i="15" s="1"/>
  <c r="AD221" i="15"/>
  <c r="AE221" i="15"/>
  <c r="AC222" i="15"/>
  <c r="AF222" i="15" s="1"/>
  <c r="AD222" i="15"/>
  <c r="AE222" i="15"/>
  <c r="AC223" i="15"/>
  <c r="AF223" i="15" s="1"/>
  <c r="AD223" i="15"/>
  <c r="AE223" i="15"/>
  <c r="AC224" i="15"/>
  <c r="AF224" i="15" s="1"/>
  <c r="AD224" i="15"/>
  <c r="AE224" i="15"/>
  <c r="AC225" i="15"/>
  <c r="AF225" i="15" s="1"/>
  <c r="AD225" i="15"/>
  <c r="AE225" i="15"/>
  <c r="AC226" i="15"/>
  <c r="AF226" i="15" s="1"/>
  <c r="AD226" i="15"/>
  <c r="AE226" i="15"/>
  <c r="AC227" i="15"/>
  <c r="AF227" i="15" s="1"/>
  <c r="AD227" i="15"/>
  <c r="AE227" i="15"/>
  <c r="AC228" i="15"/>
  <c r="AF228" i="15" s="1"/>
  <c r="AD228" i="15"/>
  <c r="AE228" i="15"/>
  <c r="AC229" i="15"/>
  <c r="AF229" i="15" s="1"/>
  <c r="AD229" i="15"/>
  <c r="AE229" i="15"/>
  <c r="AC230" i="15"/>
  <c r="AF230" i="15" s="1"/>
  <c r="AD230" i="15"/>
  <c r="AE230" i="15"/>
  <c r="AC231" i="15"/>
  <c r="AF231" i="15" s="1"/>
  <c r="AD231" i="15"/>
  <c r="AE231" i="15"/>
  <c r="AC232" i="15"/>
  <c r="AF232" i="15" s="1"/>
  <c r="AD232" i="15"/>
  <c r="AE232" i="15"/>
  <c r="AC233" i="15"/>
  <c r="AF233" i="15" s="1"/>
  <c r="AD233" i="15"/>
  <c r="AE233" i="15"/>
  <c r="AC234" i="15"/>
  <c r="AF234" i="15" s="1"/>
  <c r="AD234" i="15"/>
  <c r="AE234" i="15"/>
  <c r="AC235" i="15"/>
  <c r="AF235" i="15" s="1"/>
  <c r="AD235" i="15"/>
  <c r="AE235" i="15"/>
  <c r="AC236" i="15"/>
  <c r="AF236" i="15" s="1"/>
  <c r="AD236" i="15"/>
  <c r="AE236" i="15"/>
  <c r="AC237" i="15"/>
  <c r="AF237" i="15" s="1"/>
  <c r="AD237" i="15"/>
  <c r="AE237" i="15"/>
  <c r="AC238" i="15"/>
  <c r="AF238" i="15" s="1"/>
  <c r="AD238" i="15"/>
  <c r="AE238" i="15"/>
  <c r="AC239" i="15"/>
  <c r="AF239" i="15" s="1"/>
  <c r="AD239" i="15"/>
  <c r="AE239" i="15"/>
  <c r="AC240" i="15"/>
  <c r="AF240" i="15" s="1"/>
  <c r="AD240" i="15"/>
  <c r="AE240" i="15"/>
  <c r="AC241" i="15"/>
  <c r="AF241" i="15" s="1"/>
  <c r="AD241" i="15"/>
  <c r="AE241" i="15"/>
  <c r="AC242" i="15"/>
  <c r="AF242" i="15" s="1"/>
  <c r="AD242" i="15"/>
  <c r="AE242" i="15"/>
  <c r="AC243" i="15"/>
  <c r="AF243" i="15" s="1"/>
  <c r="AD243" i="15"/>
  <c r="AE243" i="15"/>
  <c r="AC244" i="15"/>
  <c r="AF244" i="15" s="1"/>
  <c r="AD244" i="15"/>
  <c r="AE244" i="15"/>
  <c r="AC245" i="15"/>
  <c r="AF245" i="15" s="1"/>
  <c r="AD245" i="15"/>
  <c r="AE245" i="15"/>
  <c r="AC246" i="15"/>
  <c r="AF246" i="15" s="1"/>
  <c r="AD246" i="15"/>
  <c r="AE246" i="15"/>
  <c r="AC247" i="15"/>
  <c r="AF247" i="15" s="1"/>
  <c r="AD247" i="15"/>
  <c r="AE247" i="15"/>
  <c r="AC248" i="15"/>
  <c r="AF248" i="15" s="1"/>
  <c r="AD248" i="15"/>
  <c r="AE248" i="15"/>
  <c r="AC249" i="15"/>
  <c r="AF249" i="15" s="1"/>
  <c r="AD249" i="15"/>
  <c r="AE249" i="15"/>
  <c r="AC250" i="15"/>
  <c r="AF250" i="15" s="1"/>
  <c r="AD250" i="15"/>
  <c r="AE250" i="15"/>
  <c r="AC251" i="15"/>
  <c r="AF251" i="15" s="1"/>
  <c r="AD251" i="15"/>
  <c r="AE251" i="15"/>
  <c r="AC252" i="15"/>
  <c r="AF252" i="15" s="1"/>
  <c r="AD252" i="15"/>
  <c r="AE252" i="15"/>
  <c r="AC253" i="15"/>
  <c r="AF253" i="15" s="1"/>
  <c r="AD253" i="15"/>
  <c r="AE253" i="15"/>
  <c r="AC254" i="15"/>
  <c r="AF254" i="15" s="1"/>
  <c r="AD254" i="15"/>
  <c r="AE254" i="15"/>
  <c r="AC255" i="15"/>
  <c r="AF255" i="15" s="1"/>
  <c r="AD255" i="15"/>
  <c r="AE255" i="15"/>
  <c r="AC256" i="15"/>
  <c r="AF256" i="15" s="1"/>
  <c r="AD256" i="15"/>
  <c r="AE256" i="15"/>
  <c r="AC257" i="15"/>
  <c r="AF257" i="15" s="1"/>
  <c r="AD257" i="15"/>
  <c r="AE257" i="15"/>
  <c r="AC258" i="15"/>
  <c r="AF258" i="15" s="1"/>
  <c r="AD258" i="15"/>
  <c r="AE258" i="15"/>
  <c r="AC259" i="15"/>
  <c r="AF259" i="15" s="1"/>
  <c r="AD259" i="15"/>
  <c r="AE259" i="15"/>
  <c r="AC260" i="15"/>
  <c r="AF260" i="15" s="1"/>
  <c r="AD260" i="15"/>
  <c r="AE260" i="15"/>
  <c r="AC261" i="15"/>
  <c r="AF261" i="15" s="1"/>
  <c r="AD261" i="15"/>
  <c r="AE261" i="15"/>
  <c r="AC262" i="15"/>
  <c r="AF262" i="15" s="1"/>
  <c r="AD262" i="15"/>
  <c r="AE262" i="15"/>
  <c r="AC263" i="15"/>
  <c r="AF263" i="15" s="1"/>
  <c r="AD263" i="15"/>
  <c r="AE263" i="15"/>
  <c r="AC264" i="15"/>
  <c r="AF264" i="15" s="1"/>
  <c r="AD264" i="15"/>
  <c r="AE264" i="15"/>
  <c r="AC265" i="15"/>
  <c r="AF265" i="15" s="1"/>
  <c r="AD265" i="15"/>
  <c r="AE265" i="15"/>
  <c r="AC266" i="15"/>
  <c r="AF266" i="15" s="1"/>
  <c r="AD266" i="15"/>
  <c r="AE266" i="15"/>
  <c r="AC267" i="15"/>
  <c r="AF267" i="15" s="1"/>
  <c r="AD267" i="15"/>
  <c r="AE267" i="15"/>
  <c r="AC268" i="15"/>
  <c r="AF268" i="15" s="1"/>
  <c r="AD268" i="15"/>
  <c r="AE268" i="15"/>
  <c r="AC269" i="15"/>
  <c r="AF269" i="15" s="1"/>
  <c r="AD269" i="15"/>
  <c r="AE269" i="15"/>
  <c r="AC270" i="15"/>
  <c r="AF270" i="15" s="1"/>
  <c r="AD270" i="15"/>
  <c r="AE270" i="15"/>
  <c r="AC271" i="15"/>
  <c r="AF271" i="15" s="1"/>
  <c r="AD271" i="15"/>
  <c r="AE271" i="15"/>
  <c r="AC272" i="15"/>
  <c r="AF272" i="15" s="1"/>
  <c r="AD272" i="15"/>
  <c r="AE272" i="15"/>
  <c r="AC273" i="15"/>
  <c r="AF273" i="15" s="1"/>
  <c r="AD273" i="15"/>
  <c r="AE273" i="15"/>
  <c r="AC274" i="15"/>
  <c r="AF274" i="15" s="1"/>
  <c r="AD274" i="15"/>
  <c r="AE274" i="15"/>
  <c r="AC275" i="15"/>
  <c r="AF275" i="15" s="1"/>
  <c r="AD275" i="15"/>
  <c r="AE275" i="15"/>
  <c r="AC276" i="15"/>
  <c r="AF276" i="15" s="1"/>
  <c r="AD276" i="15"/>
  <c r="AE276" i="15"/>
  <c r="AE7" i="15"/>
  <c r="AD7" i="15"/>
  <c r="AC7" i="15"/>
  <c r="U8" i="15"/>
  <c r="V8" i="15" s="1" a="1"/>
  <c r="V8" i="15" s="1"/>
  <c r="U9" i="15"/>
  <c r="V9" i="15" s="1" a="1"/>
  <c r="V9" i="15" s="1"/>
  <c r="U10" i="15"/>
  <c r="V10" i="15" s="1" a="1"/>
  <c r="V10" i="15" s="1"/>
  <c r="U11" i="15"/>
  <c r="V11" i="15" s="1" a="1"/>
  <c r="V11" i="15" s="1"/>
  <c r="U12" i="15"/>
  <c r="V12" i="15" s="1" a="1"/>
  <c r="V12" i="15" s="1"/>
  <c r="U13" i="15"/>
  <c r="V13" i="15" s="1" a="1"/>
  <c r="V13" i="15" s="1"/>
  <c r="U14" i="15"/>
  <c r="V14" i="15" s="1" a="1"/>
  <c r="V14" i="15" s="1"/>
  <c r="U15" i="15"/>
  <c r="V15" i="15" s="1" a="1"/>
  <c r="V15" i="15" s="1"/>
  <c r="U16" i="15"/>
  <c r="V16" i="15" s="1" a="1"/>
  <c r="V16" i="15" s="1"/>
  <c r="U17" i="15"/>
  <c r="V17" i="15" s="1" a="1"/>
  <c r="V17" i="15" s="1"/>
  <c r="U18" i="15"/>
  <c r="V18" i="15" s="1" a="1"/>
  <c r="V18" i="15" s="1"/>
  <c r="U19" i="15"/>
  <c r="V19" i="15" s="1" a="1"/>
  <c r="V19" i="15" s="1"/>
  <c r="U20" i="15"/>
  <c r="V20" i="15" s="1" a="1"/>
  <c r="V20" i="15" s="1"/>
  <c r="U21" i="15"/>
  <c r="V21" i="15" s="1" a="1"/>
  <c r="V21" i="15" s="1"/>
  <c r="U22" i="15"/>
  <c r="V22" i="15" s="1" a="1"/>
  <c r="V22" i="15" s="1"/>
  <c r="U23" i="15"/>
  <c r="V23" i="15" s="1" a="1"/>
  <c r="V23" i="15" s="1"/>
  <c r="U24" i="15"/>
  <c r="V24" i="15" s="1" a="1"/>
  <c r="V24" i="15" s="1"/>
  <c r="U25" i="15"/>
  <c r="V25" i="15" s="1" a="1"/>
  <c r="V25" i="15" s="1"/>
  <c r="U26" i="15"/>
  <c r="V26" i="15" s="1" a="1"/>
  <c r="V26" i="15" s="1"/>
  <c r="U27" i="15"/>
  <c r="V27" i="15" s="1" a="1"/>
  <c r="V27" i="15" s="1"/>
  <c r="U28" i="15"/>
  <c r="V28" i="15" s="1" a="1"/>
  <c r="V28" i="15" s="1"/>
  <c r="U29" i="15"/>
  <c r="V29" i="15" s="1" a="1"/>
  <c r="V29" i="15" s="1"/>
  <c r="U30" i="15"/>
  <c r="V30" i="15" s="1" a="1"/>
  <c r="V30" i="15" s="1"/>
  <c r="U31" i="15"/>
  <c r="V31" i="15" s="1" a="1"/>
  <c r="V31" i="15" s="1"/>
  <c r="U32" i="15"/>
  <c r="V32" i="15" s="1" a="1"/>
  <c r="V32" i="15" s="1"/>
  <c r="U33" i="15"/>
  <c r="V33" i="15" s="1" a="1"/>
  <c r="V33" i="15" s="1"/>
  <c r="U34" i="15"/>
  <c r="V34" i="15" s="1" a="1"/>
  <c r="V34" i="15" s="1"/>
  <c r="U35" i="15"/>
  <c r="V35" i="15" s="1" a="1"/>
  <c r="V35" i="15" s="1"/>
  <c r="U36" i="15"/>
  <c r="V36" i="15" s="1" a="1"/>
  <c r="V36" i="15" s="1"/>
  <c r="U37" i="15"/>
  <c r="V37" i="15" s="1" a="1"/>
  <c r="V37" i="15" s="1"/>
  <c r="U38" i="15"/>
  <c r="V38" i="15" s="1" a="1"/>
  <c r="V38" i="15" s="1"/>
  <c r="U39" i="15"/>
  <c r="V39" i="15" s="1" a="1"/>
  <c r="V39" i="15" s="1"/>
  <c r="U40" i="15"/>
  <c r="V40" i="15" s="1" a="1"/>
  <c r="V40" i="15" s="1"/>
  <c r="U41" i="15"/>
  <c r="V41" i="15" s="1" a="1"/>
  <c r="V41" i="15" s="1"/>
  <c r="U42" i="15"/>
  <c r="V42" i="15" s="1" a="1"/>
  <c r="V42" i="15" s="1"/>
  <c r="U43" i="15"/>
  <c r="V43" i="15" s="1" a="1"/>
  <c r="V43" i="15" s="1"/>
  <c r="U44" i="15"/>
  <c r="V44" i="15" s="1" a="1"/>
  <c r="V44" i="15" s="1"/>
  <c r="U45" i="15"/>
  <c r="V45" i="15" s="1" a="1"/>
  <c r="V45" i="15" s="1"/>
  <c r="U46" i="15"/>
  <c r="V46" i="15" s="1" a="1"/>
  <c r="V46" i="15" s="1"/>
  <c r="U47" i="15"/>
  <c r="V47" i="15" s="1" a="1"/>
  <c r="V47" i="15" s="1"/>
  <c r="U48" i="15"/>
  <c r="V48" i="15" s="1" a="1"/>
  <c r="V48" i="15" s="1"/>
  <c r="U49" i="15"/>
  <c r="V49" i="15" s="1" a="1"/>
  <c r="V49" i="15" s="1"/>
  <c r="U50" i="15"/>
  <c r="V50" i="15" s="1" a="1"/>
  <c r="V50" i="15" s="1"/>
  <c r="U51" i="15"/>
  <c r="V51" i="15" s="1" a="1"/>
  <c r="V51" i="15" s="1"/>
  <c r="U7" i="15"/>
  <c r="V7" i="15" s="1" a="1"/>
  <c r="V7" i="15" s="1"/>
  <c r="Q8" i="15"/>
  <c r="R8" i="15" s="1" a="1"/>
  <c r="R8" i="15" s="1"/>
  <c r="Q9" i="15"/>
  <c r="R9" i="15" s="1" a="1"/>
  <c r="R9" i="15" s="1"/>
  <c r="Q10" i="15"/>
  <c r="R10" i="15" s="1" a="1"/>
  <c r="R10" i="15" s="1"/>
  <c r="Q11" i="15"/>
  <c r="R11" i="15" s="1" a="1"/>
  <c r="R11" i="15" s="1"/>
  <c r="Q12" i="15"/>
  <c r="R12" i="15" s="1" a="1"/>
  <c r="R12" i="15" s="1"/>
  <c r="Q13" i="15"/>
  <c r="R13" i="15" s="1" a="1"/>
  <c r="R13" i="15" s="1"/>
  <c r="Q14" i="15"/>
  <c r="R14" i="15" s="1" a="1"/>
  <c r="R14" i="15" s="1"/>
  <c r="Q15" i="15"/>
  <c r="R15" i="15" s="1" a="1"/>
  <c r="R15" i="15" s="1"/>
  <c r="Q16" i="15"/>
  <c r="R16" i="15" s="1" a="1"/>
  <c r="R16" i="15" s="1"/>
  <c r="Q17" i="15"/>
  <c r="R17" i="15" s="1" a="1"/>
  <c r="R17" i="15" s="1"/>
  <c r="Q18" i="15"/>
  <c r="R18" i="15" s="1" a="1"/>
  <c r="R18" i="15" s="1"/>
  <c r="Q19" i="15"/>
  <c r="R19" i="15" s="1" a="1"/>
  <c r="R19" i="15" s="1"/>
  <c r="Q20" i="15"/>
  <c r="R20" i="15" s="1" a="1"/>
  <c r="R20" i="15" s="1"/>
  <c r="Q21" i="15"/>
  <c r="R21" i="15" s="1" a="1"/>
  <c r="R21" i="15" s="1"/>
  <c r="Q22" i="15"/>
  <c r="R22" i="15" s="1" a="1"/>
  <c r="R22" i="15" s="1"/>
  <c r="Q23" i="15"/>
  <c r="R23" i="15" s="1" a="1"/>
  <c r="R23" i="15" s="1"/>
  <c r="Q24" i="15"/>
  <c r="R24" i="15" s="1" a="1"/>
  <c r="R24" i="15" s="1"/>
  <c r="Q25" i="15"/>
  <c r="R25" i="15" s="1" a="1"/>
  <c r="R25" i="15" s="1"/>
  <c r="Q26" i="15"/>
  <c r="R26" i="15" s="1" a="1"/>
  <c r="R26" i="15" s="1"/>
  <c r="Q27" i="15"/>
  <c r="R27" i="15" s="1" a="1"/>
  <c r="R27" i="15" s="1"/>
  <c r="Q28" i="15"/>
  <c r="R28" i="15" s="1" a="1"/>
  <c r="R28" i="15" s="1"/>
  <c r="Q29" i="15"/>
  <c r="R29" i="15" s="1" a="1"/>
  <c r="R29" i="15" s="1"/>
  <c r="Q30" i="15"/>
  <c r="R30" i="15" s="1" a="1"/>
  <c r="R30" i="15" s="1"/>
  <c r="Q31" i="15"/>
  <c r="R31" i="15" s="1" a="1"/>
  <c r="R31" i="15" s="1"/>
  <c r="Q32" i="15"/>
  <c r="R32" i="15" s="1" a="1"/>
  <c r="R32" i="15" s="1"/>
  <c r="Q33" i="15"/>
  <c r="R33" i="15" s="1" a="1"/>
  <c r="R33" i="15" s="1"/>
  <c r="Q34" i="15"/>
  <c r="R34" i="15" s="1" a="1"/>
  <c r="R34" i="15" s="1"/>
  <c r="Q35" i="15"/>
  <c r="R35" i="15" s="1" a="1"/>
  <c r="R35" i="15" s="1"/>
  <c r="Q36" i="15"/>
  <c r="R36" i="15" s="1" a="1"/>
  <c r="R36" i="15" s="1"/>
  <c r="Q37" i="15"/>
  <c r="R37" i="15" s="1" a="1"/>
  <c r="R37" i="15" s="1"/>
  <c r="Q38" i="15"/>
  <c r="R38" i="15" s="1" a="1"/>
  <c r="R38" i="15" s="1"/>
  <c r="Q39" i="15"/>
  <c r="R39" i="15" s="1" a="1"/>
  <c r="R39" i="15" s="1"/>
  <c r="Q40" i="15"/>
  <c r="R40" i="15" s="1" a="1"/>
  <c r="R40" i="15" s="1"/>
  <c r="Q41" i="15"/>
  <c r="R41" i="15" s="1" a="1"/>
  <c r="R41" i="15" s="1"/>
  <c r="Q42" i="15"/>
  <c r="R42" i="15" s="1" a="1"/>
  <c r="R42" i="15" s="1"/>
  <c r="Q43" i="15"/>
  <c r="R43" i="15" s="1" a="1"/>
  <c r="R43" i="15" s="1"/>
  <c r="Q44" i="15"/>
  <c r="R44" i="15" s="1" a="1"/>
  <c r="R44" i="15" s="1"/>
  <c r="Q45" i="15"/>
  <c r="R45" i="15" s="1" a="1"/>
  <c r="R45" i="15" s="1"/>
  <c r="Q46" i="15"/>
  <c r="R46" i="15" s="1" a="1"/>
  <c r="R46" i="15" s="1"/>
  <c r="Q47" i="15"/>
  <c r="R47" i="15" s="1" a="1"/>
  <c r="R47" i="15" s="1"/>
  <c r="Q48" i="15"/>
  <c r="R48" i="15" s="1" a="1"/>
  <c r="R48" i="15" s="1"/>
  <c r="Q49" i="15"/>
  <c r="R49" i="15" s="1" a="1"/>
  <c r="R49" i="15" s="1"/>
  <c r="Q50" i="15"/>
  <c r="R50" i="15" s="1" a="1"/>
  <c r="R50" i="15" s="1"/>
  <c r="Q51" i="15"/>
  <c r="R51" i="15" s="1" a="1"/>
  <c r="R51" i="15" s="1"/>
  <c r="Q52" i="15"/>
  <c r="R52" i="15" s="1" a="1"/>
  <c r="R52" i="15" s="1"/>
  <c r="Q53" i="15"/>
  <c r="R53" i="15" s="1" a="1"/>
  <c r="R53" i="15" s="1"/>
  <c r="Q54" i="15"/>
  <c r="R54" i="15" s="1" a="1"/>
  <c r="R54" i="15" s="1"/>
  <c r="Q55" i="15"/>
  <c r="R55" i="15" s="1" a="1"/>
  <c r="R55" i="15" s="1"/>
  <c r="Q56" i="15"/>
  <c r="R56" i="15" s="1" a="1"/>
  <c r="R56" i="15" s="1"/>
  <c r="Q57" i="15"/>
  <c r="R57" i="15" s="1" a="1"/>
  <c r="R57" i="15" s="1"/>
  <c r="Q58" i="15"/>
  <c r="R58" i="15" s="1" a="1"/>
  <c r="R58" i="15" s="1"/>
  <c r="Q59" i="15"/>
  <c r="R59" i="15" s="1" a="1"/>
  <c r="R59" i="15" s="1"/>
  <c r="Q60" i="15"/>
  <c r="R60" i="15" s="1" a="1"/>
  <c r="R60" i="15" s="1"/>
  <c r="Q61" i="15"/>
  <c r="R61" i="15" s="1" a="1"/>
  <c r="R61" i="15" s="1"/>
  <c r="Q62" i="15"/>
  <c r="R62" i="15" s="1" a="1"/>
  <c r="R62" i="15" s="1"/>
  <c r="Q63" i="15"/>
  <c r="R63" i="15" s="1" a="1"/>
  <c r="R63" i="15" s="1"/>
  <c r="Q64" i="15"/>
  <c r="R64" i="15" s="1" a="1"/>
  <c r="R64" i="15" s="1"/>
  <c r="Q65" i="15"/>
  <c r="R65" i="15" s="1" a="1"/>
  <c r="R65" i="15" s="1"/>
  <c r="Q66" i="15"/>
  <c r="R66" i="15" s="1" a="1"/>
  <c r="R66" i="15" s="1"/>
  <c r="Q67" i="15"/>
  <c r="R67" i="15" s="1" a="1"/>
  <c r="R67" i="15" s="1"/>
  <c r="Q68" i="15"/>
  <c r="R68" i="15" s="1" a="1"/>
  <c r="R68" i="15" s="1"/>
  <c r="Q69" i="15"/>
  <c r="R69" i="15" s="1" a="1"/>
  <c r="R69" i="15" s="1"/>
  <c r="Q70" i="15"/>
  <c r="R70" i="15" s="1" a="1"/>
  <c r="R70" i="15" s="1"/>
  <c r="Q71" i="15"/>
  <c r="R71" i="15" s="1" a="1"/>
  <c r="R71" i="15" s="1"/>
  <c r="Q72" i="15"/>
  <c r="R72" i="15" s="1" a="1"/>
  <c r="R72" i="15" s="1"/>
  <c r="Q73" i="15"/>
  <c r="R73" i="15" s="1" a="1"/>
  <c r="R73" i="15" s="1"/>
  <c r="Q74" i="15"/>
  <c r="R74" i="15" s="1" a="1"/>
  <c r="R74" i="15" s="1"/>
  <c r="Q75" i="15"/>
  <c r="R75" i="15" s="1" a="1"/>
  <c r="R75" i="15" s="1"/>
  <c r="Q76" i="15"/>
  <c r="R76" i="15" s="1" a="1"/>
  <c r="R76" i="15" s="1"/>
  <c r="Q77" i="15"/>
  <c r="R77" i="15" s="1" a="1"/>
  <c r="R77" i="15" s="1"/>
  <c r="Q78" i="15"/>
  <c r="R78" i="15" s="1" a="1"/>
  <c r="R78" i="15" s="1"/>
  <c r="Q79" i="15"/>
  <c r="R79" i="15" s="1" a="1"/>
  <c r="R79" i="15" s="1"/>
  <c r="Q80" i="15"/>
  <c r="R80" i="15" s="1" a="1"/>
  <c r="R80" i="15" s="1"/>
  <c r="Q81" i="15"/>
  <c r="R81" i="15" s="1" a="1"/>
  <c r="R81" i="15" s="1"/>
  <c r="Q82" i="15"/>
  <c r="R82" i="15" s="1" a="1"/>
  <c r="R82" i="15" s="1"/>
  <c r="Q83" i="15"/>
  <c r="R83" i="15" s="1" a="1"/>
  <c r="R83" i="15" s="1"/>
  <c r="Q84" i="15"/>
  <c r="R84" i="15" s="1" a="1"/>
  <c r="R84" i="15" s="1"/>
  <c r="Q85" i="15"/>
  <c r="R85" i="15" s="1" a="1"/>
  <c r="R85" i="15" s="1"/>
  <c r="Q7" i="15"/>
  <c r="R7" i="15" s="1" a="1"/>
  <c r="R7" i="15" s="1"/>
  <c r="M8" i="15"/>
  <c r="N8" i="15" s="1" a="1"/>
  <c r="N8" i="15" s="1"/>
  <c r="M9" i="15"/>
  <c r="N9" i="15" s="1" a="1"/>
  <c r="N9" i="15" s="1"/>
  <c r="M10" i="15"/>
  <c r="N10" i="15" s="1" a="1"/>
  <c r="N10" i="15" s="1"/>
  <c r="M11" i="15"/>
  <c r="N11" i="15" s="1" a="1"/>
  <c r="N11" i="15" s="1"/>
  <c r="M12" i="15"/>
  <c r="N12" i="15" s="1" a="1"/>
  <c r="N12" i="15" s="1"/>
  <c r="M13" i="15"/>
  <c r="N13" i="15" s="1" a="1"/>
  <c r="N13" i="15" s="1"/>
  <c r="M14" i="15"/>
  <c r="N14" i="15" s="1" a="1"/>
  <c r="N14" i="15" s="1"/>
  <c r="M15" i="15"/>
  <c r="N15" i="15" s="1" a="1"/>
  <c r="N15" i="15" s="1"/>
  <c r="M16" i="15"/>
  <c r="N16" i="15" s="1" a="1"/>
  <c r="N16" i="15" s="1"/>
  <c r="M17" i="15"/>
  <c r="N17" i="15" s="1" a="1"/>
  <c r="N17" i="15" s="1"/>
  <c r="M18" i="15"/>
  <c r="N18" i="15" s="1" a="1"/>
  <c r="N18" i="15" s="1"/>
  <c r="M19" i="15"/>
  <c r="N19" i="15" s="1" a="1"/>
  <c r="N19" i="15" s="1"/>
  <c r="M20" i="15"/>
  <c r="N20" i="15" s="1" a="1"/>
  <c r="N20" i="15" s="1"/>
  <c r="M21" i="15"/>
  <c r="N21" i="15" s="1" a="1"/>
  <c r="N21" i="15" s="1"/>
  <c r="M22" i="15"/>
  <c r="N22" i="15" s="1" a="1"/>
  <c r="N22" i="15" s="1"/>
  <c r="M23" i="15"/>
  <c r="N23" i="15" s="1" a="1"/>
  <c r="N23" i="15" s="1"/>
  <c r="M24" i="15"/>
  <c r="N24" i="15" s="1" a="1"/>
  <c r="N24" i="15" s="1"/>
  <c r="M25" i="15"/>
  <c r="N25" i="15" s="1" a="1"/>
  <c r="N25" i="15" s="1"/>
  <c r="M26" i="15"/>
  <c r="N26" i="15" s="1" a="1"/>
  <c r="N26" i="15" s="1"/>
  <c r="M27" i="15"/>
  <c r="N27" i="15" s="1" a="1"/>
  <c r="N27" i="15" s="1"/>
  <c r="M28" i="15"/>
  <c r="N28" i="15" s="1" a="1"/>
  <c r="N28" i="15" s="1"/>
  <c r="M29" i="15"/>
  <c r="N29" i="15" s="1" a="1"/>
  <c r="N29" i="15" s="1"/>
  <c r="M30" i="15"/>
  <c r="N30" i="15" s="1" a="1"/>
  <c r="N30" i="15" s="1"/>
  <c r="M31" i="15"/>
  <c r="N31" i="15" s="1" a="1"/>
  <c r="N31" i="15" s="1"/>
  <c r="M32" i="15"/>
  <c r="N32" i="15" s="1" a="1"/>
  <c r="N32" i="15" s="1"/>
  <c r="M33" i="15"/>
  <c r="N33" i="15" s="1" a="1"/>
  <c r="N33" i="15" s="1"/>
  <c r="M34" i="15"/>
  <c r="N34" i="15" s="1" a="1"/>
  <c r="N34" i="15" s="1"/>
  <c r="M35" i="15"/>
  <c r="N35" i="15" s="1" a="1"/>
  <c r="N35" i="15" s="1"/>
  <c r="M36" i="15"/>
  <c r="N36" i="15" s="1" a="1"/>
  <c r="N36" i="15" s="1"/>
  <c r="M37" i="15"/>
  <c r="N37" i="15" s="1" a="1"/>
  <c r="N37" i="15" s="1"/>
  <c r="M38" i="15"/>
  <c r="N38" i="15" s="1" a="1"/>
  <c r="N38" i="15" s="1"/>
  <c r="M39" i="15"/>
  <c r="N39" i="15" s="1" a="1"/>
  <c r="N39" i="15" s="1"/>
  <c r="M40" i="15"/>
  <c r="N40" i="15" s="1" a="1"/>
  <c r="N40" i="15" s="1"/>
  <c r="M41" i="15"/>
  <c r="N41" i="15" s="1" a="1"/>
  <c r="N41" i="15" s="1"/>
  <c r="M42" i="15"/>
  <c r="N42" i="15" s="1" a="1"/>
  <c r="N42" i="15" s="1"/>
  <c r="M43" i="15"/>
  <c r="N43" i="15" s="1" a="1"/>
  <c r="N43" i="15" s="1"/>
  <c r="M44" i="15"/>
  <c r="N44" i="15" s="1" a="1"/>
  <c r="N44" i="15" s="1"/>
  <c r="M45" i="15"/>
  <c r="N45" i="15" s="1" a="1"/>
  <c r="N45" i="15" s="1"/>
  <c r="M46" i="15"/>
  <c r="N46" i="15" s="1" a="1"/>
  <c r="N46" i="15" s="1"/>
  <c r="M47" i="15"/>
  <c r="N47" i="15" s="1" a="1"/>
  <c r="N47" i="15" s="1"/>
  <c r="M48" i="15"/>
  <c r="N48" i="15" s="1" a="1"/>
  <c r="N48" i="15" s="1"/>
  <c r="M49" i="15"/>
  <c r="N49" i="15" s="1" a="1"/>
  <c r="N49" i="15" s="1"/>
  <c r="M50" i="15"/>
  <c r="N50" i="15" s="1" a="1"/>
  <c r="N50" i="15" s="1"/>
  <c r="M51" i="15"/>
  <c r="N51" i="15" s="1" a="1"/>
  <c r="N51" i="15" s="1"/>
  <c r="M52" i="15"/>
  <c r="N52" i="15" s="1" a="1"/>
  <c r="N52" i="15" s="1"/>
  <c r="M53" i="15"/>
  <c r="N53" i="15" s="1" a="1"/>
  <c r="N53" i="15" s="1"/>
  <c r="M54" i="15"/>
  <c r="N54" i="15" s="1" a="1"/>
  <c r="N54" i="15" s="1"/>
  <c r="M55" i="15"/>
  <c r="N55" i="15" s="1" a="1"/>
  <c r="N55" i="15" s="1"/>
  <c r="M56" i="15"/>
  <c r="N56" i="15" s="1" a="1"/>
  <c r="N56" i="15" s="1"/>
  <c r="M57" i="15"/>
  <c r="N57" i="15" s="1" a="1"/>
  <c r="N57" i="15" s="1"/>
  <c r="M58" i="15"/>
  <c r="N58" i="15" s="1" a="1"/>
  <c r="N58" i="15" s="1"/>
  <c r="M59" i="15"/>
  <c r="N59" i="15" s="1" a="1"/>
  <c r="N59" i="15" s="1"/>
  <c r="M60" i="15"/>
  <c r="N60" i="15" s="1" a="1"/>
  <c r="N60" i="15" s="1"/>
  <c r="M61" i="15"/>
  <c r="N61" i="15" s="1" a="1"/>
  <c r="N61" i="15" s="1"/>
  <c r="M62" i="15"/>
  <c r="N62" i="15" s="1" a="1"/>
  <c r="N62" i="15" s="1"/>
  <c r="M63" i="15"/>
  <c r="N63" i="15" s="1" a="1"/>
  <c r="N63" i="15" s="1"/>
  <c r="M64" i="15"/>
  <c r="N64" i="15" s="1" a="1"/>
  <c r="N64" i="15" s="1"/>
  <c r="M65" i="15"/>
  <c r="N65" i="15" s="1" a="1"/>
  <c r="N65" i="15" s="1"/>
  <c r="M66" i="15"/>
  <c r="N66" i="15" s="1" a="1"/>
  <c r="N66" i="15" s="1"/>
  <c r="M67" i="15"/>
  <c r="N67" i="15" s="1" a="1"/>
  <c r="N67" i="15" s="1"/>
  <c r="M68" i="15"/>
  <c r="N68" i="15" s="1" a="1"/>
  <c r="N68" i="15" s="1"/>
  <c r="M69" i="15"/>
  <c r="N69" i="15" s="1" a="1"/>
  <c r="N69" i="15" s="1"/>
  <c r="M70" i="15"/>
  <c r="N70" i="15" s="1" a="1"/>
  <c r="N70" i="15" s="1"/>
  <c r="M71" i="15"/>
  <c r="N71" i="15" s="1" a="1"/>
  <c r="N71" i="15" s="1"/>
  <c r="M72" i="15"/>
  <c r="N72" i="15" s="1" a="1"/>
  <c r="N72" i="15" s="1"/>
  <c r="M73" i="15"/>
  <c r="N73" i="15" s="1" a="1"/>
  <c r="N73" i="15" s="1"/>
  <c r="M74" i="15"/>
  <c r="N74" i="15" s="1" a="1"/>
  <c r="N74" i="15" s="1"/>
  <c r="M75" i="15"/>
  <c r="N75" i="15" s="1" a="1"/>
  <c r="N75" i="15" s="1"/>
  <c r="M76" i="15"/>
  <c r="N76" i="15" s="1" a="1"/>
  <c r="N76" i="15" s="1"/>
  <c r="M77" i="15"/>
  <c r="N77" i="15" s="1" a="1"/>
  <c r="N77" i="15" s="1"/>
  <c r="M78" i="15"/>
  <c r="N78" i="15" s="1" a="1"/>
  <c r="N78" i="15" s="1"/>
  <c r="M79" i="15"/>
  <c r="N79" i="15" s="1" a="1"/>
  <c r="N79" i="15" s="1"/>
  <c r="M7" i="15"/>
  <c r="N7" i="15" s="1" a="1"/>
  <c r="N7" i="15" s="1"/>
  <c r="K2" i="15"/>
  <c r="W2" i="15"/>
  <c r="S2" i="15"/>
  <c r="O2" i="15"/>
  <c r="I8" i="15"/>
  <c r="J8" i="15" s="1" a="1"/>
  <c r="J8" i="15" s="1"/>
  <c r="I9" i="15"/>
  <c r="J9" i="15" s="1" a="1"/>
  <c r="J9" i="15" s="1"/>
  <c r="I10" i="15"/>
  <c r="J10" i="15" s="1" a="1"/>
  <c r="J10" i="15" s="1"/>
  <c r="I11" i="15"/>
  <c r="J11" i="15" s="1" a="1"/>
  <c r="J11" i="15" s="1"/>
  <c r="I12" i="15"/>
  <c r="J12" i="15" s="1" a="1"/>
  <c r="J12" i="15" s="1"/>
  <c r="I13" i="15"/>
  <c r="J13" i="15" s="1" a="1"/>
  <c r="J13" i="15" s="1"/>
  <c r="I14" i="15"/>
  <c r="J14" i="15" s="1" a="1"/>
  <c r="J14" i="15" s="1"/>
  <c r="I15" i="15"/>
  <c r="J15" i="15" s="1" a="1"/>
  <c r="J15" i="15" s="1"/>
  <c r="I16" i="15"/>
  <c r="J16" i="15" s="1" a="1"/>
  <c r="J16" i="15" s="1"/>
  <c r="I17" i="15"/>
  <c r="J17" i="15" s="1" a="1"/>
  <c r="J17" i="15" s="1"/>
  <c r="I18" i="15"/>
  <c r="J18" i="15" s="1" a="1"/>
  <c r="J18" i="15" s="1"/>
  <c r="I19" i="15"/>
  <c r="J19" i="15" s="1" a="1"/>
  <c r="J19" i="15" s="1"/>
  <c r="I20" i="15"/>
  <c r="J20" i="15" s="1" a="1"/>
  <c r="J20" i="15" s="1"/>
  <c r="I21" i="15"/>
  <c r="J21" i="15" s="1" a="1"/>
  <c r="J21" i="15" s="1"/>
  <c r="I22" i="15"/>
  <c r="J22" i="15" s="1" a="1"/>
  <c r="J22" i="15" s="1"/>
  <c r="I23" i="15"/>
  <c r="J23" i="15" s="1" a="1"/>
  <c r="J23" i="15" s="1"/>
  <c r="I24" i="15"/>
  <c r="J24" i="15" s="1" a="1"/>
  <c r="J24" i="15" s="1"/>
  <c r="I25" i="15"/>
  <c r="J25" i="15" s="1" a="1"/>
  <c r="J25" i="15" s="1"/>
  <c r="I26" i="15"/>
  <c r="J26" i="15" s="1" a="1"/>
  <c r="J26" i="15" s="1"/>
  <c r="I27" i="15"/>
  <c r="J27" i="15" s="1" a="1"/>
  <c r="J27" i="15" s="1"/>
  <c r="I28" i="15"/>
  <c r="J28" i="15" s="1" a="1"/>
  <c r="J28" i="15" s="1"/>
  <c r="I29" i="15"/>
  <c r="J29" i="15" s="1" a="1"/>
  <c r="J29" i="15" s="1"/>
  <c r="I30" i="15"/>
  <c r="J30" i="15" s="1" a="1"/>
  <c r="J30" i="15" s="1"/>
  <c r="I31" i="15"/>
  <c r="J31" i="15" s="1" a="1"/>
  <c r="J31" i="15" s="1"/>
  <c r="I32" i="15"/>
  <c r="J32" i="15" s="1" a="1"/>
  <c r="J32" i="15" s="1"/>
  <c r="I33" i="15"/>
  <c r="J33" i="15" s="1" a="1"/>
  <c r="J33" i="15" s="1"/>
  <c r="I34" i="15"/>
  <c r="J34" i="15" s="1" a="1"/>
  <c r="J34" i="15" s="1"/>
  <c r="I35" i="15"/>
  <c r="J35" i="15" s="1" a="1"/>
  <c r="J35" i="15" s="1"/>
  <c r="I36" i="15"/>
  <c r="J36" i="15" s="1" a="1"/>
  <c r="J36" i="15" s="1"/>
  <c r="I37" i="15"/>
  <c r="J37" i="15" s="1" a="1"/>
  <c r="J37" i="15" s="1"/>
  <c r="I38" i="15"/>
  <c r="J38" i="15" s="1" a="1"/>
  <c r="J38" i="15" s="1"/>
  <c r="I39" i="15"/>
  <c r="J39" i="15" s="1" a="1"/>
  <c r="J39" i="15" s="1"/>
  <c r="I40" i="15"/>
  <c r="J40" i="15" s="1" a="1"/>
  <c r="J40" i="15" s="1"/>
  <c r="I41" i="15"/>
  <c r="J41" i="15" s="1" a="1"/>
  <c r="J41" i="15" s="1"/>
  <c r="I42" i="15"/>
  <c r="J42" i="15" s="1" a="1"/>
  <c r="J42" i="15" s="1"/>
  <c r="I43" i="15"/>
  <c r="J43" i="15" s="1" a="1"/>
  <c r="J43" i="15" s="1"/>
  <c r="I44" i="15"/>
  <c r="J44" i="15" s="1" a="1"/>
  <c r="J44" i="15" s="1"/>
  <c r="I45" i="15"/>
  <c r="J45" i="15" s="1" a="1"/>
  <c r="J45" i="15" s="1"/>
  <c r="I46" i="15"/>
  <c r="J46" i="15" s="1" a="1"/>
  <c r="J46" i="15" s="1"/>
  <c r="I47" i="15"/>
  <c r="J47" i="15" s="1" a="1"/>
  <c r="J47" i="15" s="1"/>
  <c r="I48" i="15"/>
  <c r="J48" i="15" s="1" a="1"/>
  <c r="J48" i="15" s="1"/>
  <c r="I49" i="15"/>
  <c r="J49" i="15" s="1" a="1"/>
  <c r="J49" i="15" s="1"/>
  <c r="I50" i="15"/>
  <c r="J50" i="15" s="1" a="1"/>
  <c r="J50" i="15" s="1"/>
  <c r="I51" i="15"/>
  <c r="J51" i="15" s="1" a="1"/>
  <c r="J51" i="15" s="1"/>
  <c r="I52" i="15"/>
  <c r="J52" i="15" s="1" a="1"/>
  <c r="J52" i="15" s="1"/>
  <c r="I53" i="15"/>
  <c r="J53" i="15" s="1" a="1"/>
  <c r="J53" i="15" s="1"/>
  <c r="I54" i="15"/>
  <c r="J54" i="15" s="1" a="1"/>
  <c r="J54" i="15" s="1"/>
  <c r="I55" i="15"/>
  <c r="J55" i="15" s="1" a="1"/>
  <c r="J55" i="15" s="1"/>
  <c r="I56" i="15"/>
  <c r="J56" i="15" s="1" a="1"/>
  <c r="J56" i="15" s="1"/>
  <c r="I57" i="15"/>
  <c r="J57" i="15" s="1" a="1"/>
  <c r="J57" i="15" s="1"/>
  <c r="I58" i="15"/>
  <c r="J58" i="15" s="1" a="1"/>
  <c r="J58" i="15" s="1"/>
  <c r="I59" i="15"/>
  <c r="J59" i="15" s="1" a="1"/>
  <c r="J59" i="15" s="1"/>
  <c r="I60" i="15"/>
  <c r="J60" i="15" s="1" a="1"/>
  <c r="J60" i="15" s="1"/>
  <c r="I61" i="15"/>
  <c r="J61" i="15" s="1" a="1"/>
  <c r="J61" i="15" s="1"/>
  <c r="I62" i="15"/>
  <c r="J62" i="15" s="1" a="1"/>
  <c r="J62" i="15" s="1"/>
  <c r="I63" i="15"/>
  <c r="J63" i="15" s="1" a="1"/>
  <c r="J63" i="15" s="1"/>
  <c r="I64" i="15"/>
  <c r="J64" i="15" s="1" a="1"/>
  <c r="J64" i="15" s="1"/>
  <c r="I65" i="15"/>
  <c r="J65" i="15" s="1" a="1"/>
  <c r="J65" i="15" s="1"/>
  <c r="I66" i="15"/>
  <c r="J66" i="15" s="1" a="1"/>
  <c r="J66" i="15" s="1"/>
  <c r="I67" i="15"/>
  <c r="J67" i="15" s="1" a="1"/>
  <c r="J67" i="15" s="1"/>
  <c r="I68" i="15"/>
  <c r="J68" i="15" s="1" a="1"/>
  <c r="J68" i="15" s="1"/>
  <c r="I69" i="15"/>
  <c r="J69" i="15" s="1" a="1"/>
  <c r="J69" i="15" s="1"/>
  <c r="I70" i="15"/>
  <c r="J70" i="15" s="1" a="1"/>
  <c r="J70" i="15" s="1"/>
  <c r="I71" i="15"/>
  <c r="J71" i="15" s="1" a="1"/>
  <c r="J71" i="15" s="1"/>
  <c r="I72" i="15"/>
  <c r="J72" i="15" s="1" a="1"/>
  <c r="J72" i="15" s="1"/>
  <c r="I73" i="15"/>
  <c r="J73" i="15" s="1" a="1"/>
  <c r="J73" i="15" s="1"/>
  <c r="I74" i="15"/>
  <c r="J74" i="15" s="1" a="1"/>
  <c r="J74" i="15" s="1"/>
  <c r="I75" i="15"/>
  <c r="J75" i="15" s="1" a="1"/>
  <c r="J75" i="15" s="1"/>
  <c r="I76" i="15"/>
  <c r="J76" i="15" s="1" a="1"/>
  <c r="J76" i="15" s="1"/>
  <c r="I77" i="15"/>
  <c r="J77" i="15" s="1" a="1"/>
  <c r="J77" i="15" s="1"/>
  <c r="I78" i="15"/>
  <c r="J78" i="15" s="1" a="1"/>
  <c r="J78" i="15" s="1"/>
  <c r="I79" i="15"/>
  <c r="J79" i="15" s="1" a="1"/>
  <c r="J79" i="15" s="1"/>
  <c r="I7" i="15"/>
  <c r="J7" i="15" s="1" a="1"/>
  <c r="J7" i="15" s="1"/>
  <c r="B7" i="15" a="1"/>
  <c r="B7" i="15" s="1"/>
  <c r="B8" i="15" a="1"/>
  <c r="B8" i="15" s="1"/>
  <c r="B9" i="15" a="1"/>
  <c r="B9" i="15" s="1"/>
  <c r="B10" i="15" a="1"/>
  <c r="B10" i="15" s="1"/>
  <c r="B11" i="15" a="1"/>
  <c r="B11" i="15" s="1"/>
  <c r="B12" i="15" a="1"/>
  <c r="B12" i="15" s="1"/>
  <c r="B13" i="15" a="1"/>
  <c r="B13" i="15" s="1"/>
  <c r="B14" i="15" a="1"/>
  <c r="B14" i="15" s="1"/>
  <c r="B15" i="15" a="1"/>
  <c r="B15" i="15" s="1"/>
  <c r="B16" i="15" a="1"/>
  <c r="B16" i="15" s="1"/>
  <c r="B17" i="15" a="1"/>
  <c r="B17" i="15" s="1"/>
  <c r="B18" i="15" a="1"/>
  <c r="B18" i="15" s="1"/>
  <c r="B19" i="15" a="1"/>
  <c r="B19" i="15" s="1"/>
  <c r="B20" i="15" a="1"/>
  <c r="B20" i="15" s="1"/>
  <c r="B21" i="15" a="1"/>
  <c r="B21" i="15" s="1"/>
  <c r="B22" i="15" a="1"/>
  <c r="B22" i="15" s="1"/>
  <c r="B23" i="15" a="1"/>
  <c r="B23" i="15" s="1"/>
  <c r="B24" i="15" a="1"/>
  <c r="B24" i="15" s="1"/>
  <c r="B25" i="15" a="1"/>
  <c r="B25" i="15" s="1"/>
  <c r="B26" i="15" a="1"/>
  <c r="B26" i="15" s="1"/>
  <c r="B27" i="15" a="1"/>
  <c r="B27" i="15" s="1"/>
  <c r="B28" i="15" a="1"/>
  <c r="B28" i="15" s="1"/>
  <c r="B29" i="15" a="1"/>
  <c r="B29" i="15" s="1"/>
  <c r="B30" i="15" a="1"/>
  <c r="B30" i="15" s="1"/>
  <c r="B31" i="15" a="1"/>
  <c r="B31" i="15" s="1"/>
  <c r="B32" i="15" a="1"/>
  <c r="B32" i="15" s="1"/>
  <c r="B33" i="15" a="1"/>
  <c r="B33" i="15" s="1"/>
  <c r="B34" i="15" a="1"/>
  <c r="B34" i="15" s="1"/>
  <c r="B35" i="15" a="1"/>
  <c r="B35" i="15" s="1"/>
  <c r="B36" i="15" a="1"/>
  <c r="B36" i="15" s="1"/>
  <c r="B37" i="15" a="1"/>
  <c r="B37" i="15" s="1"/>
  <c r="B38" i="15" a="1"/>
  <c r="B38" i="15" s="1"/>
  <c r="B39" i="15" a="1"/>
  <c r="B39" i="15" s="1"/>
  <c r="B40" i="15" a="1"/>
  <c r="B40" i="15" s="1"/>
  <c r="B41" i="15" a="1"/>
  <c r="B41" i="15" s="1"/>
  <c r="B42" i="15" a="1"/>
  <c r="B42" i="15" s="1"/>
  <c r="B43" i="15" a="1"/>
  <c r="B43" i="15" s="1"/>
  <c r="B44" i="15" a="1"/>
  <c r="B44" i="15" s="1"/>
  <c r="B45" i="15" a="1"/>
  <c r="B45" i="15" s="1"/>
  <c r="B46" i="15" a="1"/>
  <c r="B46" i="15" s="1"/>
  <c r="B47" i="15" a="1"/>
  <c r="B47" i="15" s="1"/>
  <c r="B48" i="15" a="1"/>
  <c r="B48" i="15" s="1"/>
  <c r="B49" i="15" a="1"/>
  <c r="B49" i="15" s="1"/>
  <c r="B50" i="15" a="1"/>
  <c r="B50" i="15" s="1"/>
  <c r="B51" i="15" a="1"/>
  <c r="B51" i="15" s="1"/>
  <c r="B52" i="15" a="1"/>
  <c r="B52" i="15" s="1"/>
  <c r="B53" i="15" a="1"/>
  <c r="B53" i="15" s="1"/>
  <c r="B54" i="15" a="1"/>
  <c r="B54" i="15" s="1"/>
  <c r="B55" i="15" a="1"/>
  <c r="B55" i="15" s="1"/>
  <c r="B56" i="15" a="1"/>
  <c r="B56" i="15" s="1"/>
  <c r="B57" i="15" a="1"/>
  <c r="B57" i="15" s="1"/>
  <c r="B58" i="15" a="1"/>
  <c r="B58" i="15" s="1"/>
  <c r="B59" i="15" a="1"/>
  <c r="B59" i="15" s="1"/>
  <c r="B60" i="15" a="1"/>
  <c r="B60" i="15" s="1"/>
  <c r="B61" i="15" a="1"/>
  <c r="B61" i="15" s="1"/>
  <c r="B62" i="15" a="1"/>
  <c r="B62" i="15" s="1"/>
  <c r="B63" i="15" a="1"/>
  <c r="B63" i="15" s="1"/>
  <c r="B64" i="15" a="1"/>
  <c r="B64" i="15" s="1"/>
  <c r="B65" i="15" a="1"/>
  <c r="B65" i="15" s="1"/>
  <c r="B66" i="15" a="1"/>
  <c r="B66" i="15" s="1"/>
  <c r="B67" i="15" a="1"/>
  <c r="B67" i="15" s="1"/>
  <c r="B68" i="15" a="1"/>
  <c r="B68" i="15" s="1"/>
  <c r="B69" i="15" a="1"/>
  <c r="B69" i="15" s="1"/>
  <c r="B70" i="15" a="1"/>
  <c r="B70" i="15" s="1"/>
  <c r="B71" i="15" a="1"/>
  <c r="B71" i="15" s="1"/>
  <c r="B72" i="15" a="1"/>
  <c r="B72" i="15" s="1"/>
  <c r="B73" i="15" a="1"/>
  <c r="B73" i="15" s="1"/>
  <c r="B74" i="15" a="1"/>
  <c r="B74" i="15" s="1"/>
  <c r="B75" i="15" a="1"/>
  <c r="B75" i="15" s="1"/>
  <c r="B76" i="15" a="1"/>
  <c r="B76" i="15" s="1"/>
  <c r="B77" i="15" a="1"/>
  <c r="B77" i="15" s="1"/>
  <c r="B78" i="15" a="1"/>
  <c r="B78" i="15" s="1"/>
  <c r="B79" i="15" a="1"/>
  <c r="B79" i="15" s="1"/>
  <c r="B80" i="15" a="1"/>
  <c r="B80" i="15" s="1"/>
  <c r="B81" i="15" a="1"/>
  <c r="B81" i="15" s="1"/>
  <c r="B82" i="15" a="1"/>
  <c r="B82" i="15" s="1"/>
  <c r="B83" i="15" a="1"/>
  <c r="B83" i="15" s="1"/>
  <c r="B84" i="15" a="1"/>
  <c r="B84" i="15" s="1"/>
  <c r="B85" i="15" a="1"/>
  <c r="B85" i="15" s="1"/>
  <c r="I2" i="19" l="1"/>
  <c r="E6" i="19" s="1"/>
  <c r="I2" i="20"/>
  <c r="E6" i="20" s="1"/>
  <c r="I2" i="22"/>
  <c r="E6" i="22" s="1"/>
  <c r="F13" i="22" a="1"/>
  <c r="F13" i="22" s="1"/>
  <c r="E13" i="22" a="1"/>
  <c r="E13" i="22" s="1"/>
  <c r="D5" i="22" s="1"/>
  <c r="F13" i="21" a="1"/>
  <c r="F13" i="21" s="1"/>
  <c r="E13" i="21" a="1"/>
  <c r="E13" i="21" s="1"/>
  <c r="D5" i="21" s="1"/>
  <c r="F13" i="20" a="1"/>
  <c r="F13" i="20" s="1"/>
  <c r="E13" i="20" a="1"/>
  <c r="E13" i="20" s="1"/>
  <c r="D5" i="20" s="1"/>
  <c r="F13" i="19" a="1"/>
  <c r="F13" i="19" s="1"/>
  <c r="E13" i="19" a="1"/>
  <c r="E13" i="19" s="1"/>
  <c r="D5" i="19" s="1"/>
  <c r="AG230" i="15"/>
  <c r="AL230" i="15" s="1"/>
  <c r="AG206" i="15"/>
  <c r="AL206" i="15" s="1"/>
  <c r="AG202" i="15"/>
  <c r="AL202" i="15" s="1"/>
  <c r="AG198" i="15"/>
  <c r="AL198" i="15" s="1"/>
  <c r="AG265" i="15"/>
  <c r="AL265" i="15" s="1"/>
  <c r="AG229" i="15"/>
  <c r="AL229" i="15" s="1"/>
  <c r="AG217" i="15"/>
  <c r="AL217" i="15" s="1"/>
  <c r="AG26" i="15"/>
  <c r="AL26" i="15" s="1"/>
  <c r="AG231" i="15"/>
  <c r="AL231" i="15" s="1"/>
  <c r="AG111" i="15"/>
  <c r="AH111" i="15" s="1"/>
  <c r="AK111" i="15" s="1"/>
  <c r="AG232" i="15"/>
  <c r="AL232" i="15" s="1"/>
  <c r="AG104" i="15"/>
  <c r="AL104" i="15" s="1"/>
  <c r="AG249" i="15"/>
  <c r="AH249" i="15" s="1"/>
  <c r="AG167" i="15"/>
  <c r="AL167" i="15" s="1"/>
  <c r="AG105" i="15"/>
  <c r="AL105" i="15" s="1"/>
  <c r="AG90" i="15"/>
  <c r="AL90" i="15" s="1"/>
  <c r="AG25" i="15"/>
  <c r="AL25" i="15" s="1"/>
  <c r="AG24" i="15"/>
  <c r="AH24" i="15" s="1"/>
  <c r="AG257" i="15"/>
  <c r="AL257" i="15" s="1"/>
  <c r="AG241" i="15"/>
  <c r="AL241" i="15" s="1"/>
  <c r="AG106" i="15"/>
  <c r="AL106" i="15" s="1"/>
  <c r="AG33" i="15"/>
  <c r="AL33" i="15" s="1"/>
  <c r="AG32" i="15"/>
  <c r="AH32" i="15" s="1"/>
  <c r="AG27" i="15"/>
  <c r="AH27" i="15" s="1"/>
  <c r="AG264" i="15"/>
  <c r="AL264" i="15" s="1"/>
  <c r="AG263" i="15"/>
  <c r="AH263" i="15" s="1"/>
  <c r="AG262" i="15"/>
  <c r="AH262" i="15" s="1"/>
  <c r="AI262" i="15" s="1"/>
  <c r="AJ262" i="15" s="1"/>
  <c r="AG244" i="15"/>
  <c r="AL244" i="15" s="1"/>
  <c r="AG243" i="15"/>
  <c r="AH243" i="15" s="1"/>
  <c r="AI243" i="15" s="1"/>
  <c r="AJ243" i="15" s="1"/>
  <c r="AG242" i="15"/>
  <c r="AL242" i="15" s="1"/>
  <c r="AG220" i="15"/>
  <c r="AH220" i="15" s="1"/>
  <c r="AG219" i="15"/>
  <c r="AL219" i="15" s="1"/>
  <c r="AG218" i="15"/>
  <c r="AL218" i="15" s="1"/>
  <c r="AG168" i="15"/>
  <c r="AL168" i="15" s="1"/>
  <c r="AG113" i="15"/>
  <c r="AL113" i="15" s="1"/>
  <c r="AG112" i="15"/>
  <c r="AH112" i="15" s="1"/>
  <c r="AG107" i="15"/>
  <c r="AL107" i="15" s="1"/>
  <c r="AG95" i="15"/>
  <c r="AH95" i="15" s="1"/>
  <c r="AK95" i="15" s="1"/>
  <c r="AG67" i="15"/>
  <c r="AL67" i="15" s="1"/>
  <c r="AG260" i="15"/>
  <c r="AL260" i="15" s="1"/>
  <c r="AG259" i="15"/>
  <c r="AL259" i="15" s="1"/>
  <c r="AG258" i="15"/>
  <c r="AH258" i="15" s="1"/>
  <c r="AI258" i="15" s="1"/>
  <c r="AJ258" i="15" s="1"/>
  <c r="AG245" i="15"/>
  <c r="AH245" i="15" s="1"/>
  <c r="AK245" i="15" s="1"/>
  <c r="AG233" i="15"/>
  <c r="AH233" i="15" s="1"/>
  <c r="AG221" i="15"/>
  <c r="AL221" i="15" s="1"/>
  <c r="AG209" i="15"/>
  <c r="AL209" i="15" s="1"/>
  <c r="AG208" i="15"/>
  <c r="AH208" i="15" s="1"/>
  <c r="AI208" i="15" s="1"/>
  <c r="AJ208" i="15" s="1"/>
  <c r="AG207" i="15"/>
  <c r="AH207" i="15" s="1"/>
  <c r="AG205" i="15"/>
  <c r="AH205" i="15" s="1"/>
  <c r="AI205" i="15" s="1"/>
  <c r="AJ205" i="15" s="1"/>
  <c r="AG204" i="15"/>
  <c r="AL204" i="15" s="1"/>
  <c r="AG203" i="15"/>
  <c r="AH203" i="15" s="1"/>
  <c r="AG201" i="15"/>
  <c r="AL201" i="15" s="1"/>
  <c r="AG200" i="15"/>
  <c r="AH200" i="15" s="1"/>
  <c r="AG190" i="15"/>
  <c r="AL190" i="15" s="1"/>
  <c r="AG144" i="15"/>
  <c r="AH144" i="15" s="1"/>
  <c r="AG139" i="15"/>
  <c r="AL139" i="15" s="1"/>
  <c r="AG131" i="15"/>
  <c r="AL131" i="15" s="1"/>
  <c r="AG91" i="15"/>
  <c r="AG83" i="15"/>
  <c r="AH83" i="15" s="1"/>
  <c r="AK83" i="15" s="1"/>
  <c r="AG58" i="15"/>
  <c r="AL58" i="15" s="1"/>
  <c r="AG57" i="15"/>
  <c r="AG56" i="15"/>
  <c r="AH56" i="15" s="1"/>
  <c r="AG52" i="15"/>
  <c r="AH52" i="15" s="1"/>
  <c r="AG35" i="15"/>
  <c r="AH35" i="15" s="1"/>
  <c r="AI35" i="15" s="1"/>
  <c r="AJ35" i="15" s="1"/>
  <c r="AG7" i="15"/>
  <c r="AL7" i="15" s="1"/>
  <c r="AG261" i="15"/>
  <c r="AL261" i="15" s="1"/>
  <c r="AG248" i="15"/>
  <c r="AH248" i="15" s="1"/>
  <c r="AG247" i="15"/>
  <c r="AL247" i="15" s="1"/>
  <c r="AG246" i="15"/>
  <c r="AL246" i="15" s="1"/>
  <c r="AG236" i="15"/>
  <c r="AG235" i="15"/>
  <c r="AH235" i="15" s="1"/>
  <c r="AI235" i="15" s="1"/>
  <c r="AJ235" i="15" s="1"/>
  <c r="AG234" i="15"/>
  <c r="AL234" i="15" s="1"/>
  <c r="AG103" i="15"/>
  <c r="AH103" i="15" s="1"/>
  <c r="AK103" i="15" s="1"/>
  <c r="AG61" i="15"/>
  <c r="AG60" i="15"/>
  <c r="AL60" i="15" s="1"/>
  <c r="AG59" i="15"/>
  <c r="AL59" i="15" s="1"/>
  <c r="AG43" i="15"/>
  <c r="AH43" i="15" s="1"/>
  <c r="AI43" i="15" s="1"/>
  <c r="AJ43" i="15" s="1"/>
  <c r="AG11" i="15"/>
  <c r="AL11" i="15" s="1"/>
  <c r="AH241" i="15"/>
  <c r="AI241" i="15" s="1"/>
  <c r="AJ241" i="15" s="1"/>
  <c r="AH229" i="15"/>
  <c r="AI229" i="15" s="1"/>
  <c r="AJ229" i="15" s="1"/>
  <c r="AH217" i="15"/>
  <c r="AK217" i="15" s="1"/>
  <c r="AL111" i="15"/>
  <c r="AL95" i="15"/>
  <c r="AL91" i="15"/>
  <c r="AH91" i="15"/>
  <c r="AK91" i="15" s="1"/>
  <c r="AL35" i="15"/>
  <c r="AH261" i="15"/>
  <c r="AI261" i="15" s="1"/>
  <c r="AJ261" i="15" s="1"/>
  <c r="AH11" i="15"/>
  <c r="AK11" i="15" s="1"/>
  <c r="AG270" i="15"/>
  <c r="AG268" i="15"/>
  <c r="AG267" i="15"/>
  <c r="AG266" i="15"/>
  <c r="AG253" i="15"/>
  <c r="AG252" i="15"/>
  <c r="AG251" i="15"/>
  <c r="AG250" i="15"/>
  <c r="AG237" i="15"/>
  <c r="AG225" i="15"/>
  <c r="AG224" i="15"/>
  <c r="AG223" i="15"/>
  <c r="AG222" i="15"/>
  <c r="AG213" i="15"/>
  <c r="AG212" i="15"/>
  <c r="AG211" i="15"/>
  <c r="AG210" i="15"/>
  <c r="AG182" i="15"/>
  <c r="AG169" i="15"/>
  <c r="AG153" i="15"/>
  <c r="AG147" i="15"/>
  <c r="AG145" i="15"/>
  <c r="AG143" i="15"/>
  <c r="AG141" i="15"/>
  <c r="AG140" i="15"/>
  <c r="AF139" i="15"/>
  <c r="AG138" i="15"/>
  <c r="AG135" i="15"/>
  <c r="AG133" i="15"/>
  <c r="AG132" i="15"/>
  <c r="AG120" i="15"/>
  <c r="AG109" i="15"/>
  <c r="AG100" i="15"/>
  <c r="AG85" i="15"/>
  <c r="AG84" i="15"/>
  <c r="AG80" i="15"/>
  <c r="AG72" i="15"/>
  <c r="AG63" i="15"/>
  <c r="AH264" i="15"/>
  <c r="AK264" i="15" s="1"/>
  <c r="AH236" i="15"/>
  <c r="AK236" i="15" s="1"/>
  <c r="AH168" i="15"/>
  <c r="AK168" i="15" s="1"/>
  <c r="AH265" i="15"/>
  <c r="AK265" i="15" s="1"/>
  <c r="AG272" i="15"/>
  <c r="AG271" i="15"/>
  <c r="AG256" i="15"/>
  <c r="AG255" i="15"/>
  <c r="AG254" i="15"/>
  <c r="AG240" i="15"/>
  <c r="AG239" i="15"/>
  <c r="AG238" i="15"/>
  <c r="AG228" i="15"/>
  <c r="AG227" i="15"/>
  <c r="AG226" i="15"/>
  <c r="AG216" i="15"/>
  <c r="AG215" i="15"/>
  <c r="AG214" i="15"/>
  <c r="AG101" i="15"/>
  <c r="AG93" i="15"/>
  <c r="AG92" i="15"/>
  <c r="AG73" i="15"/>
  <c r="AG65" i="15"/>
  <c r="AG64" i="15"/>
  <c r="AG31" i="15"/>
  <c r="AH231" i="15"/>
  <c r="AI231" i="15" s="1"/>
  <c r="AJ231" i="15" s="1"/>
  <c r="AH167" i="15"/>
  <c r="AK167" i="15" s="1"/>
  <c r="AH61" i="15"/>
  <c r="AI61" i="15" s="1"/>
  <c r="AJ61" i="15" s="1"/>
  <c r="AH221" i="15"/>
  <c r="AI221" i="15" s="1"/>
  <c r="AJ221" i="15" s="1"/>
  <c r="AH209" i="15"/>
  <c r="AI209" i="15" s="1"/>
  <c r="AJ209" i="15" s="1"/>
  <c r="AL258" i="15"/>
  <c r="AK243" i="15"/>
  <c r="AI112" i="15"/>
  <c r="AJ112" i="15" s="1"/>
  <c r="AK56" i="15"/>
  <c r="AI56" i="15"/>
  <c r="AJ56" i="15" s="1"/>
  <c r="AL32" i="15"/>
  <c r="AK24" i="15"/>
  <c r="AI24" i="15"/>
  <c r="AJ24" i="15" s="1"/>
  <c r="AL24" i="15"/>
  <c r="AH242" i="15"/>
  <c r="AK242" i="15" s="1"/>
  <c r="AH206" i="15"/>
  <c r="AI206" i="15" s="1"/>
  <c r="AJ206" i="15" s="1"/>
  <c r="AH190" i="15"/>
  <c r="AK190" i="15" s="1"/>
  <c r="AL243" i="15"/>
  <c r="AL236" i="15"/>
  <c r="AL61" i="15"/>
  <c r="AF186" i="15"/>
  <c r="AG186" i="15"/>
  <c r="AF115" i="15"/>
  <c r="AG115" i="15"/>
  <c r="AF99" i="15"/>
  <c r="AG99" i="15"/>
  <c r="AF75" i="15"/>
  <c r="AG75" i="15"/>
  <c r="AF71" i="15"/>
  <c r="AG71" i="15"/>
  <c r="AF42" i="15"/>
  <c r="AG42" i="15"/>
  <c r="AF178" i="15"/>
  <c r="AG178" i="15"/>
  <c r="AF39" i="15"/>
  <c r="AG39" i="15"/>
  <c r="AF14" i="15"/>
  <c r="AG14" i="15"/>
  <c r="AF47" i="15"/>
  <c r="AG47" i="15"/>
  <c r="AF15" i="15"/>
  <c r="AG15" i="15"/>
  <c r="AG274" i="15"/>
  <c r="AF194" i="15"/>
  <c r="AG194" i="15"/>
  <c r="AF151" i="15"/>
  <c r="AG151" i="15"/>
  <c r="AF122" i="15"/>
  <c r="AG122" i="15"/>
  <c r="AF193" i="15"/>
  <c r="AG193" i="15"/>
  <c r="AF185" i="15"/>
  <c r="AG185" i="15"/>
  <c r="AF74" i="15"/>
  <c r="AG74" i="15"/>
  <c r="AF197" i="15"/>
  <c r="AG197" i="15"/>
  <c r="AF189" i="15"/>
  <c r="AG189" i="15"/>
  <c r="AF181" i="15"/>
  <c r="AG181" i="15"/>
  <c r="AG177" i="15"/>
  <c r="AF175" i="15"/>
  <c r="AG175" i="15"/>
  <c r="AG164" i="15"/>
  <c r="AG149" i="15"/>
  <c r="AG148" i="15"/>
  <c r="AG137" i="15"/>
  <c r="AG136" i="15"/>
  <c r="AG128" i="15"/>
  <c r="AG121" i="15"/>
  <c r="AG81" i="15"/>
  <c r="AF79" i="15"/>
  <c r="AG79" i="15"/>
  <c r="AG53" i="15"/>
  <c r="AF51" i="15"/>
  <c r="AG51" i="15"/>
  <c r="AG45" i="15"/>
  <c r="AG44" i="15"/>
  <c r="AG37" i="15"/>
  <c r="AG36" i="15"/>
  <c r="AG28" i="15"/>
  <c r="AG276" i="15"/>
  <c r="AG275" i="15"/>
  <c r="AF176" i="15"/>
  <c r="AG176" i="15"/>
  <c r="AG165" i="15"/>
  <c r="AF163" i="15"/>
  <c r="AG163" i="15"/>
  <c r="AG160" i="15"/>
  <c r="AG159" i="15"/>
  <c r="AG157" i="15"/>
  <c r="AG156" i="15"/>
  <c r="AG129" i="15"/>
  <c r="AF127" i="15"/>
  <c r="AG127" i="15"/>
  <c r="AG123" i="15"/>
  <c r="AG117" i="15"/>
  <c r="AG116" i="15"/>
  <c r="AG108" i="15"/>
  <c r="AG29" i="15"/>
  <c r="AG19" i="15"/>
  <c r="AG17" i="15"/>
  <c r="AG16" i="15"/>
  <c r="AG13" i="15"/>
  <c r="AG12" i="15"/>
  <c r="AG10" i="15"/>
  <c r="AG199" i="15"/>
  <c r="AG196" i="15"/>
  <c r="AG195" i="15"/>
  <c r="AG192" i="15"/>
  <c r="AG191" i="15"/>
  <c r="AG188" i="15"/>
  <c r="AG187" i="15"/>
  <c r="AG184" i="15"/>
  <c r="AG183" i="15"/>
  <c r="AG180" i="15"/>
  <c r="AG179" i="15"/>
  <c r="AG173" i="15"/>
  <c r="AG172" i="15"/>
  <c r="AG161" i="15"/>
  <c r="AG125" i="15"/>
  <c r="AG124" i="15"/>
  <c r="AG97" i="15"/>
  <c r="AG96" i="15"/>
  <c r="AG89" i="15"/>
  <c r="AG88" i="15"/>
  <c r="AG77" i="15"/>
  <c r="AG76" i="15"/>
  <c r="AG69" i="15"/>
  <c r="AG68" i="15"/>
  <c r="AG49" i="15"/>
  <c r="AG48" i="15"/>
  <c r="AG41" i="15"/>
  <c r="AG40" i="15"/>
  <c r="AG21" i="15"/>
  <c r="AG20" i="15"/>
  <c r="AG9" i="15"/>
  <c r="AG8" i="15"/>
  <c r="AG273" i="15"/>
  <c r="AF146" i="15"/>
  <c r="AG146" i="15"/>
  <c r="AF134" i="15"/>
  <c r="AG134" i="15"/>
  <c r="AG119" i="15"/>
  <c r="AF102" i="15"/>
  <c r="AG102" i="15"/>
  <c r="AG87" i="15"/>
  <c r="AF70" i="15"/>
  <c r="AG70" i="15"/>
  <c r="AG55" i="15"/>
  <c r="AF38" i="15"/>
  <c r="AG38" i="15"/>
  <c r="AG23" i="15"/>
  <c r="AF170" i="15"/>
  <c r="AG170" i="15"/>
  <c r="AF154" i="15"/>
  <c r="AG154" i="15"/>
  <c r="AG269" i="15"/>
  <c r="AG171" i="15"/>
  <c r="AF162" i="15"/>
  <c r="AG162" i="15"/>
  <c r="AG155" i="15"/>
  <c r="AF118" i="15"/>
  <c r="AG118" i="15"/>
  <c r="AF86" i="15"/>
  <c r="AG86" i="15"/>
  <c r="AF54" i="15"/>
  <c r="AG54" i="15"/>
  <c r="AF22" i="15"/>
  <c r="AG22" i="15"/>
  <c r="AG152" i="15"/>
  <c r="AG130" i="15"/>
  <c r="AG114" i="15"/>
  <c r="AG98" i="15"/>
  <c r="AG82" i="15"/>
  <c r="AG66" i="15"/>
  <c r="AG50" i="15"/>
  <c r="AG34" i="15"/>
  <c r="AG18" i="15"/>
  <c r="AG174" i="15"/>
  <c r="AG166" i="15"/>
  <c r="AG158" i="15"/>
  <c r="AG150" i="15"/>
  <c r="AG142" i="15"/>
  <c r="AG126" i="15"/>
  <c r="AG110" i="15"/>
  <c r="AG94" i="15"/>
  <c r="AG78" i="15"/>
  <c r="AG62" i="15"/>
  <c r="AG46" i="15"/>
  <c r="AG30" i="15"/>
  <c r="AF7" i="15"/>
  <c r="AL200" i="15" l="1"/>
  <c r="AL249" i="15"/>
  <c r="AH218" i="15"/>
  <c r="AI218" i="15" s="1"/>
  <c r="AJ218" i="15" s="1"/>
  <c r="AI200" i="15"/>
  <c r="AJ200" i="15" s="1"/>
  <c r="AH107" i="15"/>
  <c r="AK107" i="15" s="1"/>
  <c r="AH259" i="15"/>
  <c r="AI259" i="15" s="1"/>
  <c r="AJ259" i="15" s="1"/>
  <c r="AH25" i="15"/>
  <c r="AI25" i="15" s="1"/>
  <c r="AJ25" i="15" s="1"/>
  <c r="AH230" i="15"/>
  <c r="AK230" i="15" s="1"/>
  <c r="AL205" i="15"/>
  <c r="AK200" i="15"/>
  <c r="AH131" i="15"/>
  <c r="AI131" i="15" s="1"/>
  <c r="AJ131" i="15" s="1"/>
  <c r="AK249" i="15"/>
  <c r="AI249" i="15"/>
  <c r="AJ249" i="15" s="1"/>
  <c r="AH104" i="15"/>
  <c r="AK104" i="15" s="1"/>
  <c r="AH26" i="15"/>
  <c r="AI26" i="15" s="1"/>
  <c r="AJ26" i="15" s="1"/>
  <c r="AL112" i="15"/>
  <c r="AH219" i="15"/>
  <c r="AI219" i="15" s="1"/>
  <c r="AJ219" i="15" s="1"/>
  <c r="AH244" i="15"/>
  <c r="AK244" i="15" s="1"/>
  <c r="AH260" i="15"/>
  <c r="AH198" i="15"/>
  <c r="AI198" i="15" s="1"/>
  <c r="AJ198" i="15" s="1"/>
  <c r="AH234" i="15"/>
  <c r="AI234" i="15" s="1"/>
  <c r="AJ234" i="15" s="1"/>
  <c r="AK112" i="15"/>
  <c r="AL27" i="15"/>
  <c r="AH58" i="15"/>
  <c r="AI58" i="15" s="1"/>
  <c r="AJ58" i="15" s="1"/>
  <c r="AL56" i="15"/>
  <c r="AH204" i="15"/>
  <c r="AK204" i="15" s="1"/>
  <c r="AH139" i="15"/>
  <c r="AK139" i="15" s="1"/>
  <c r="AK58" i="15"/>
  <c r="AH202" i="15"/>
  <c r="AI202" i="15" s="1"/>
  <c r="AJ202" i="15" s="1"/>
  <c r="AL144" i="15"/>
  <c r="AL262" i="15"/>
  <c r="AK235" i="15"/>
  <c r="AH60" i="15"/>
  <c r="AK60" i="15" s="1"/>
  <c r="AK32" i="15"/>
  <c r="AI248" i="15"/>
  <c r="AJ248" i="15" s="1"/>
  <c r="AH257" i="15"/>
  <c r="AK257" i="15" s="1"/>
  <c r="AI220" i="15"/>
  <c r="AJ220" i="15" s="1"/>
  <c r="AL235" i="15"/>
  <c r="AK248" i="15"/>
  <c r="AI32" i="15"/>
  <c r="AJ32" i="15" s="1"/>
  <c r="AL248" i="15"/>
  <c r="AI168" i="15"/>
  <c r="AJ168" i="15" s="1"/>
  <c r="E7" i="22"/>
  <c r="D7" i="22" s="1"/>
  <c r="D8" i="22" s="1"/>
  <c r="E8" i="22" s="1"/>
  <c r="E5" i="22"/>
  <c r="E7" i="21"/>
  <c r="D7" i="21" s="1"/>
  <c r="D8" i="21" s="1"/>
  <c r="E8" i="21" s="1"/>
  <c r="E5" i="21"/>
  <c r="E7" i="20"/>
  <c r="D7" i="20" s="1"/>
  <c r="D8" i="20" s="1"/>
  <c r="E8" i="20" s="1"/>
  <c r="E5" i="20"/>
  <c r="E7" i="19"/>
  <c r="D7" i="19" s="1"/>
  <c r="D8" i="19" s="1"/>
  <c r="E8" i="19" s="1"/>
  <c r="E5" i="19"/>
  <c r="AK25" i="15"/>
  <c r="AK241" i="15"/>
  <c r="AK218" i="15"/>
  <c r="AI263" i="15"/>
  <c r="AJ263" i="15" s="1"/>
  <c r="AK263" i="15"/>
  <c r="AI244" i="15"/>
  <c r="AJ244" i="15" s="1"/>
  <c r="AL263" i="15"/>
  <c r="AH106" i="15"/>
  <c r="AK106" i="15" s="1"/>
  <c r="AI52" i="15"/>
  <c r="AJ52" i="15" s="1"/>
  <c r="AH232" i="15"/>
  <c r="AI232" i="15" s="1"/>
  <c r="AJ232" i="15" s="1"/>
  <c r="AL203" i="15"/>
  <c r="AI103" i="15"/>
  <c r="AJ103" i="15" s="1"/>
  <c r="AK52" i="15"/>
  <c r="AH105" i="15"/>
  <c r="AK105" i="15" s="1"/>
  <c r="AK233" i="15"/>
  <c r="AI233" i="15"/>
  <c r="AJ233" i="15" s="1"/>
  <c r="AK207" i="15"/>
  <c r="AI207" i="15"/>
  <c r="AJ207" i="15" s="1"/>
  <c r="AH246" i="15"/>
  <c r="AI246" i="15" s="1"/>
  <c r="AJ246" i="15" s="1"/>
  <c r="AK220" i="15"/>
  <c r="AK259" i="15"/>
  <c r="AL43" i="15"/>
  <c r="AK61" i="15"/>
  <c r="AH7" i="15"/>
  <c r="AK7" i="15" s="1"/>
  <c r="AH201" i="15"/>
  <c r="AK201" i="15" s="1"/>
  <c r="AL103" i="15"/>
  <c r="AK35" i="15"/>
  <c r="AH90" i="15"/>
  <c r="AI90" i="15" s="1"/>
  <c r="AJ90" i="15" s="1"/>
  <c r="AH67" i="15"/>
  <c r="AI67" i="15" s="1"/>
  <c r="AJ67" i="15" s="1"/>
  <c r="AI260" i="15"/>
  <c r="AJ260" i="15" s="1"/>
  <c r="AI265" i="15"/>
  <c r="AJ265" i="15" s="1"/>
  <c r="AI204" i="15"/>
  <c r="AJ204" i="15" s="1"/>
  <c r="AL233" i="15"/>
  <c r="AH113" i="15"/>
  <c r="AI113" i="15" s="1"/>
  <c r="AJ113" i="15" s="1"/>
  <c r="AK43" i="15"/>
  <c r="AL207" i="15"/>
  <c r="AH33" i="15"/>
  <c r="AK33" i="15" s="1"/>
  <c r="AK260" i="15"/>
  <c r="AL220" i="15"/>
  <c r="AI27" i="15"/>
  <c r="AJ27" i="15" s="1"/>
  <c r="AK27" i="15"/>
  <c r="AK203" i="15"/>
  <c r="AI203" i="15"/>
  <c r="AJ203" i="15" s="1"/>
  <c r="AK205" i="15"/>
  <c r="AI104" i="15"/>
  <c r="AJ104" i="15" s="1"/>
  <c r="AK144" i="15"/>
  <c r="AI167" i="15"/>
  <c r="AJ167" i="15" s="1"/>
  <c r="AL208" i="15"/>
  <c r="AI139" i="15"/>
  <c r="AJ139" i="15" s="1"/>
  <c r="AL245" i="15"/>
  <c r="AI95" i="15"/>
  <c r="AJ95" i="15" s="1"/>
  <c r="AI106" i="15"/>
  <c r="AJ106" i="15" s="1"/>
  <c r="AI111" i="15"/>
  <c r="AJ111" i="15" s="1"/>
  <c r="AI264" i="15"/>
  <c r="AJ264" i="15" s="1"/>
  <c r="AI245" i="15"/>
  <c r="AJ245" i="15" s="1"/>
  <c r="AL52" i="15"/>
  <c r="AK234" i="15"/>
  <c r="AK209" i="15"/>
  <c r="AI242" i="15"/>
  <c r="AJ242" i="15" s="1"/>
  <c r="AK131" i="15"/>
  <c r="AK208" i="15"/>
  <c r="AK26" i="15"/>
  <c r="AH57" i="15"/>
  <c r="AL57" i="15"/>
  <c r="AK262" i="15"/>
  <c r="AL83" i="15"/>
  <c r="AI107" i="15"/>
  <c r="AJ107" i="15" s="1"/>
  <c r="AH247" i="15"/>
  <c r="AK247" i="15" s="1"/>
  <c r="AI144" i="15"/>
  <c r="AJ144" i="15" s="1"/>
  <c r="AH59" i="15"/>
  <c r="AK59" i="15" s="1"/>
  <c r="AL46" i="15"/>
  <c r="AH46" i="15"/>
  <c r="AI46" i="15" s="1"/>
  <c r="AJ46" i="15" s="1"/>
  <c r="AL34" i="15"/>
  <c r="AH34" i="15"/>
  <c r="AK34" i="15" s="1"/>
  <c r="AL155" i="15"/>
  <c r="AH155" i="15"/>
  <c r="AI155" i="15" s="1"/>
  <c r="AJ155" i="15" s="1"/>
  <c r="AH55" i="15"/>
  <c r="AI55" i="15" s="1"/>
  <c r="AJ55" i="15" s="1"/>
  <c r="AL55" i="15"/>
  <c r="AH8" i="15"/>
  <c r="AK8" i="15" s="1"/>
  <c r="AL8" i="15"/>
  <c r="AL88" i="15"/>
  <c r="AH88" i="15"/>
  <c r="AI88" i="15" s="1"/>
  <c r="AJ88" i="15" s="1"/>
  <c r="AL184" i="15"/>
  <c r="AH184" i="15"/>
  <c r="AK184" i="15" s="1"/>
  <c r="AL17" i="15"/>
  <c r="AH17" i="15"/>
  <c r="AI17" i="15" s="1"/>
  <c r="AJ17" i="15" s="1"/>
  <c r="AL165" i="15"/>
  <c r="AH165" i="15"/>
  <c r="AI165" i="15" s="1"/>
  <c r="AJ165" i="15" s="1"/>
  <c r="AL53" i="15"/>
  <c r="AH53" i="15"/>
  <c r="AK53" i="15" s="1"/>
  <c r="AL74" i="15"/>
  <c r="AH74" i="15"/>
  <c r="AK74" i="15" s="1"/>
  <c r="AK258" i="15"/>
  <c r="AL64" i="15"/>
  <c r="AH64" i="15"/>
  <c r="AK64" i="15" s="1"/>
  <c r="AL238" i="15"/>
  <c r="AH238" i="15"/>
  <c r="AK238" i="15" s="1"/>
  <c r="AH225" i="15"/>
  <c r="AK225" i="15" s="1"/>
  <c r="AL225" i="15"/>
  <c r="AI236" i="15"/>
  <c r="AJ236" i="15" s="1"/>
  <c r="AL62" i="15"/>
  <c r="AH62" i="15"/>
  <c r="AI62" i="15" s="1"/>
  <c r="AJ62" i="15" s="1"/>
  <c r="AL126" i="15"/>
  <c r="AH126" i="15"/>
  <c r="AK126" i="15" s="1"/>
  <c r="AL166" i="15"/>
  <c r="AH166" i="15"/>
  <c r="AK166" i="15" s="1"/>
  <c r="AL50" i="15"/>
  <c r="AH50" i="15"/>
  <c r="AK50" i="15" s="1"/>
  <c r="AL114" i="15"/>
  <c r="AH114" i="15"/>
  <c r="AI114" i="15" s="1"/>
  <c r="AJ114" i="15" s="1"/>
  <c r="AL162" i="15"/>
  <c r="AH162" i="15"/>
  <c r="AI162" i="15" s="1"/>
  <c r="AJ162" i="15" s="1"/>
  <c r="AL154" i="15"/>
  <c r="AH154" i="15"/>
  <c r="AI154" i="15" s="1"/>
  <c r="AJ154" i="15" s="1"/>
  <c r="AL23" i="15"/>
  <c r="AH23" i="15"/>
  <c r="AK23" i="15" s="1"/>
  <c r="AL70" i="15"/>
  <c r="AH70" i="15"/>
  <c r="AK70" i="15" s="1"/>
  <c r="AL146" i="15"/>
  <c r="AH146" i="15"/>
  <c r="AK146" i="15" s="1"/>
  <c r="AL9" i="15"/>
  <c r="AH9" i="15"/>
  <c r="AI9" i="15" s="1"/>
  <c r="AJ9" i="15" s="1"/>
  <c r="AL41" i="15"/>
  <c r="AH41" i="15"/>
  <c r="AK41" i="15" s="1"/>
  <c r="AL69" i="15"/>
  <c r="AH69" i="15"/>
  <c r="AI69" i="15" s="1"/>
  <c r="AJ69" i="15" s="1"/>
  <c r="AL89" i="15"/>
  <c r="AH89" i="15"/>
  <c r="AK89" i="15" s="1"/>
  <c r="AL125" i="15"/>
  <c r="AH125" i="15"/>
  <c r="AK125" i="15" s="1"/>
  <c r="AL179" i="15"/>
  <c r="AH179" i="15"/>
  <c r="AI179" i="15" s="1"/>
  <c r="AJ179" i="15" s="1"/>
  <c r="AL187" i="15"/>
  <c r="AH187" i="15"/>
  <c r="AK187" i="15" s="1"/>
  <c r="AL195" i="15"/>
  <c r="AH195" i="15"/>
  <c r="AK195" i="15" s="1"/>
  <c r="AH12" i="15"/>
  <c r="AI12" i="15" s="1"/>
  <c r="AJ12" i="15" s="1"/>
  <c r="AL12" i="15"/>
  <c r="AH19" i="15"/>
  <c r="AK19" i="15" s="1"/>
  <c r="AL19" i="15"/>
  <c r="AL117" i="15"/>
  <c r="AH117" i="15"/>
  <c r="AK117" i="15" s="1"/>
  <c r="AH129" i="15"/>
  <c r="AI129" i="15" s="1"/>
  <c r="AJ129" i="15" s="1"/>
  <c r="AL129" i="15"/>
  <c r="AL160" i="15"/>
  <c r="AH160" i="15"/>
  <c r="AK160" i="15" s="1"/>
  <c r="AL176" i="15"/>
  <c r="AH176" i="15"/>
  <c r="AK176" i="15" s="1"/>
  <c r="AH28" i="15"/>
  <c r="AK28" i="15" s="1"/>
  <c r="AL28" i="15"/>
  <c r="AL45" i="15"/>
  <c r="AH45" i="15"/>
  <c r="AK45" i="15" s="1"/>
  <c r="AL79" i="15"/>
  <c r="AH79" i="15"/>
  <c r="AI79" i="15" s="1"/>
  <c r="AJ79" i="15" s="1"/>
  <c r="AL128" i="15"/>
  <c r="AH128" i="15"/>
  <c r="AK128" i="15" s="1"/>
  <c r="AL149" i="15"/>
  <c r="AH149" i="15"/>
  <c r="AK149" i="15" s="1"/>
  <c r="AH177" i="15"/>
  <c r="AI177" i="15" s="1"/>
  <c r="AJ177" i="15" s="1"/>
  <c r="AL177" i="15"/>
  <c r="AL15" i="15"/>
  <c r="AH15" i="15"/>
  <c r="AI15" i="15" s="1"/>
  <c r="AJ15" i="15" s="1"/>
  <c r="AL14" i="15"/>
  <c r="AH14" i="15"/>
  <c r="AI14" i="15" s="1"/>
  <c r="AJ14" i="15" s="1"/>
  <c r="AL178" i="15"/>
  <c r="AH178" i="15"/>
  <c r="AI178" i="15" s="1"/>
  <c r="AJ178" i="15" s="1"/>
  <c r="AL71" i="15"/>
  <c r="AH71" i="15"/>
  <c r="AK71" i="15" s="1"/>
  <c r="AL99" i="15"/>
  <c r="AH99" i="15"/>
  <c r="AI99" i="15" s="1"/>
  <c r="AJ99" i="15" s="1"/>
  <c r="AL186" i="15"/>
  <c r="AH186" i="15"/>
  <c r="AI186" i="15" s="1"/>
  <c r="AJ186" i="15" s="1"/>
  <c r="AK198" i="15"/>
  <c r="AH65" i="15"/>
  <c r="AI65" i="15" s="1"/>
  <c r="AJ65" i="15" s="1"/>
  <c r="AL65" i="15"/>
  <c r="AL101" i="15"/>
  <c r="AH101" i="15"/>
  <c r="AK101" i="15" s="1"/>
  <c r="AL226" i="15"/>
  <c r="AH226" i="15"/>
  <c r="AK226" i="15" s="1"/>
  <c r="AH239" i="15"/>
  <c r="AK239" i="15" s="1"/>
  <c r="AL239" i="15"/>
  <c r="AL256" i="15"/>
  <c r="AH256" i="15"/>
  <c r="AK256" i="15" s="1"/>
  <c r="AI83" i="15"/>
  <c r="AJ83" i="15" s="1"/>
  <c r="AL72" i="15"/>
  <c r="AH72" i="15"/>
  <c r="AK72" i="15" s="1"/>
  <c r="AL100" i="15"/>
  <c r="AH100" i="15"/>
  <c r="AK100" i="15" s="1"/>
  <c r="AL133" i="15"/>
  <c r="AH133" i="15"/>
  <c r="AI133" i="15" s="1"/>
  <c r="AJ133" i="15" s="1"/>
  <c r="AL140" i="15"/>
  <c r="AH140" i="15"/>
  <c r="AK140" i="15" s="1"/>
  <c r="AL147" i="15"/>
  <c r="AH147" i="15"/>
  <c r="AK147" i="15" s="1"/>
  <c r="AL210" i="15"/>
  <c r="AH210" i="15"/>
  <c r="AI210" i="15" s="1"/>
  <c r="AJ210" i="15" s="1"/>
  <c r="AL222" i="15"/>
  <c r="AH222" i="15"/>
  <c r="AK222" i="15" s="1"/>
  <c r="AL237" i="15"/>
  <c r="AH237" i="15"/>
  <c r="AI237" i="15" s="1"/>
  <c r="AJ237" i="15" s="1"/>
  <c r="AL253" i="15"/>
  <c r="AH253" i="15"/>
  <c r="AK253" i="15" s="1"/>
  <c r="AL270" i="15"/>
  <c r="AH270" i="15"/>
  <c r="AI270" i="15" s="1"/>
  <c r="AJ270" i="15" s="1"/>
  <c r="AI11" i="15"/>
  <c r="AJ11" i="15" s="1"/>
  <c r="AK261" i="15"/>
  <c r="AI91" i="15"/>
  <c r="AJ91" i="15" s="1"/>
  <c r="AK221" i="15"/>
  <c r="AK90" i="15"/>
  <c r="AI230" i="15"/>
  <c r="AJ230" i="15" s="1"/>
  <c r="AI217" i="15"/>
  <c r="AJ217" i="15" s="1"/>
  <c r="AK229" i="15"/>
  <c r="AL110" i="15"/>
  <c r="AH110" i="15"/>
  <c r="AK110" i="15" s="1"/>
  <c r="AL98" i="15"/>
  <c r="AH98" i="15"/>
  <c r="AI98" i="15" s="1"/>
  <c r="AJ98" i="15" s="1"/>
  <c r="AL86" i="15"/>
  <c r="AH86" i="15"/>
  <c r="AI86" i="15" s="1"/>
  <c r="AJ86" i="15" s="1"/>
  <c r="AH40" i="15"/>
  <c r="AI40" i="15" s="1"/>
  <c r="AJ40" i="15" s="1"/>
  <c r="AL40" i="15"/>
  <c r="AL124" i="15"/>
  <c r="AH124" i="15"/>
  <c r="AK124" i="15" s="1"/>
  <c r="AL192" i="15"/>
  <c r="AH192" i="15"/>
  <c r="AK192" i="15" s="1"/>
  <c r="AL116" i="15"/>
  <c r="AH116" i="15"/>
  <c r="AK116" i="15" s="1"/>
  <c r="AL159" i="15"/>
  <c r="AH159" i="15"/>
  <c r="AK159" i="15" s="1"/>
  <c r="AH44" i="15"/>
  <c r="AK44" i="15" s="1"/>
  <c r="AL44" i="15"/>
  <c r="AL148" i="15"/>
  <c r="AH148" i="15"/>
  <c r="AI148" i="15" s="1"/>
  <c r="AJ148" i="15" s="1"/>
  <c r="AL193" i="15"/>
  <c r="AH193" i="15"/>
  <c r="AK193" i="15" s="1"/>
  <c r="AH151" i="15"/>
  <c r="AI151" i="15" s="1"/>
  <c r="AJ151" i="15" s="1"/>
  <c r="AL151" i="15"/>
  <c r="AL216" i="15"/>
  <c r="AH216" i="15"/>
  <c r="AK216" i="15" s="1"/>
  <c r="AL85" i="15"/>
  <c r="AH85" i="15"/>
  <c r="AI85" i="15" s="1"/>
  <c r="AJ85" i="15" s="1"/>
  <c r="AL145" i="15"/>
  <c r="AH145" i="15"/>
  <c r="AI145" i="15" s="1"/>
  <c r="AJ145" i="15" s="1"/>
  <c r="AL182" i="15"/>
  <c r="AH182" i="15"/>
  <c r="AK182" i="15" s="1"/>
  <c r="AL252" i="15"/>
  <c r="AH252" i="15"/>
  <c r="AI252" i="15" s="1"/>
  <c r="AJ252" i="15" s="1"/>
  <c r="AL268" i="15"/>
  <c r="AH268" i="15"/>
  <c r="AK268" i="15" s="1"/>
  <c r="AL78" i="15"/>
  <c r="AH78" i="15"/>
  <c r="AK78" i="15" s="1"/>
  <c r="AL142" i="15"/>
  <c r="AH142" i="15"/>
  <c r="AK142" i="15" s="1"/>
  <c r="AL174" i="15"/>
  <c r="AH174" i="15"/>
  <c r="AI174" i="15" s="1"/>
  <c r="AJ174" i="15" s="1"/>
  <c r="AL66" i="15"/>
  <c r="AH66" i="15"/>
  <c r="AK66" i="15" s="1"/>
  <c r="AL130" i="15"/>
  <c r="AH130" i="15"/>
  <c r="AK130" i="15" s="1"/>
  <c r="AL54" i="15"/>
  <c r="AH54" i="15"/>
  <c r="AI54" i="15" s="1"/>
  <c r="AJ54" i="15" s="1"/>
  <c r="AL118" i="15"/>
  <c r="AH118" i="15"/>
  <c r="AI118" i="15" s="1"/>
  <c r="AJ118" i="15" s="1"/>
  <c r="AL38" i="15"/>
  <c r="AH38" i="15"/>
  <c r="AK38" i="15" s="1"/>
  <c r="AL119" i="15"/>
  <c r="AH119" i="15"/>
  <c r="AI119" i="15" s="1"/>
  <c r="AJ119" i="15" s="1"/>
  <c r="AL20" i="15"/>
  <c r="AH20" i="15"/>
  <c r="AK20" i="15" s="1"/>
  <c r="AL48" i="15"/>
  <c r="AH48" i="15"/>
  <c r="AK48" i="15" s="1"/>
  <c r="AH76" i="15"/>
  <c r="AK76" i="15" s="1"/>
  <c r="AL76" i="15"/>
  <c r="AL96" i="15"/>
  <c r="AH96" i="15"/>
  <c r="AK96" i="15" s="1"/>
  <c r="AL161" i="15"/>
  <c r="AH161" i="15"/>
  <c r="AK161" i="15" s="1"/>
  <c r="AL180" i="15"/>
  <c r="AH180" i="15"/>
  <c r="AI180" i="15" s="1"/>
  <c r="AJ180" i="15" s="1"/>
  <c r="AL188" i="15"/>
  <c r="AH188" i="15"/>
  <c r="AK188" i="15" s="1"/>
  <c r="AL196" i="15"/>
  <c r="AH196" i="15"/>
  <c r="AI196" i="15" s="1"/>
  <c r="AJ196" i="15" s="1"/>
  <c r="AL13" i="15"/>
  <c r="AH13" i="15"/>
  <c r="AI13" i="15" s="1"/>
  <c r="AJ13" i="15" s="1"/>
  <c r="AH29" i="15"/>
  <c r="AI29" i="15" s="1"/>
  <c r="AJ29" i="15" s="1"/>
  <c r="AL29" i="15"/>
  <c r="AL123" i="15"/>
  <c r="AH123" i="15"/>
  <c r="AI123" i="15" s="1"/>
  <c r="AJ123" i="15" s="1"/>
  <c r="AL156" i="15"/>
  <c r="AH156" i="15"/>
  <c r="AK156" i="15" s="1"/>
  <c r="AL163" i="15"/>
  <c r="AH163" i="15"/>
  <c r="AK163" i="15" s="1"/>
  <c r="AL36" i="15"/>
  <c r="AH36" i="15"/>
  <c r="AI36" i="15" s="1"/>
  <c r="AJ36" i="15" s="1"/>
  <c r="AL51" i="15"/>
  <c r="AH51" i="15"/>
  <c r="AK51" i="15" s="1"/>
  <c r="AL136" i="15"/>
  <c r="AH136" i="15"/>
  <c r="AK136" i="15" s="1"/>
  <c r="AL164" i="15"/>
  <c r="AH164" i="15"/>
  <c r="AK164" i="15" s="1"/>
  <c r="AL181" i="15"/>
  <c r="AH181" i="15"/>
  <c r="AK181" i="15" s="1"/>
  <c r="AL197" i="15"/>
  <c r="AH197" i="15"/>
  <c r="AK197" i="15" s="1"/>
  <c r="AL185" i="15"/>
  <c r="AH185" i="15"/>
  <c r="AI185" i="15" s="1"/>
  <c r="AJ185" i="15" s="1"/>
  <c r="AL122" i="15"/>
  <c r="AH122" i="15"/>
  <c r="AK122" i="15" s="1"/>
  <c r="AL194" i="15"/>
  <c r="AH194" i="15"/>
  <c r="AI194" i="15" s="1"/>
  <c r="AJ194" i="15" s="1"/>
  <c r="AK206" i="15"/>
  <c r="AI190" i="15"/>
  <c r="AJ190" i="15" s="1"/>
  <c r="AI60" i="15"/>
  <c r="AJ60" i="15" s="1"/>
  <c r="AL73" i="15"/>
  <c r="AH73" i="15"/>
  <c r="AI73" i="15" s="1"/>
  <c r="AJ73" i="15" s="1"/>
  <c r="AL214" i="15"/>
  <c r="AH214" i="15"/>
  <c r="AK214" i="15" s="1"/>
  <c r="AL227" i="15"/>
  <c r="AH227" i="15"/>
  <c r="AI227" i="15" s="1"/>
  <c r="AJ227" i="15" s="1"/>
  <c r="AL240" i="15"/>
  <c r="AH240" i="15"/>
  <c r="AK240" i="15" s="1"/>
  <c r="AL271" i="15"/>
  <c r="AH271" i="15"/>
  <c r="AK271" i="15" s="1"/>
  <c r="AL80" i="15"/>
  <c r="AH80" i="15"/>
  <c r="AI80" i="15" s="1"/>
  <c r="AJ80" i="15" s="1"/>
  <c r="AL109" i="15"/>
  <c r="AH109" i="15"/>
  <c r="AI109" i="15" s="1"/>
  <c r="AJ109" i="15" s="1"/>
  <c r="AL135" i="15"/>
  <c r="AH135" i="15"/>
  <c r="AI135" i="15" s="1"/>
  <c r="AJ135" i="15" s="1"/>
  <c r="AH141" i="15"/>
  <c r="AI141" i="15" s="1"/>
  <c r="AJ141" i="15" s="1"/>
  <c r="AL141" i="15"/>
  <c r="AH153" i="15"/>
  <c r="AK153" i="15" s="1"/>
  <c r="AL153" i="15"/>
  <c r="AH211" i="15"/>
  <c r="AI211" i="15" s="1"/>
  <c r="AJ211" i="15" s="1"/>
  <c r="AL211" i="15"/>
  <c r="AL223" i="15"/>
  <c r="AH223" i="15"/>
  <c r="AK223" i="15" s="1"/>
  <c r="AL250" i="15"/>
  <c r="AH250" i="15"/>
  <c r="AK250" i="15" s="1"/>
  <c r="AL266" i="15"/>
  <c r="AH266" i="15"/>
  <c r="AK266" i="15" s="1"/>
  <c r="AI257" i="15"/>
  <c r="AJ257" i="15" s="1"/>
  <c r="AL158" i="15"/>
  <c r="AH158" i="15"/>
  <c r="AI158" i="15" s="1"/>
  <c r="AJ158" i="15" s="1"/>
  <c r="AL22" i="15"/>
  <c r="AH22" i="15"/>
  <c r="AI22" i="15" s="1"/>
  <c r="AJ22" i="15" s="1"/>
  <c r="AL269" i="15"/>
  <c r="AH269" i="15"/>
  <c r="AK269" i="15" s="1"/>
  <c r="AL102" i="15"/>
  <c r="AH102" i="15"/>
  <c r="AK102" i="15" s="1"/>
  <c r="AH68" i="15"/>
  <c r="AK68" i="15" s="1"/>
  <c r="AL68" i="15"/>
  <c r="AL173" i="15"/>
  <c r="AH173" i="15"/>
  <c r="AK173" i="15" s="1"/>
  <c r="AL10" i="15"/>
  <c r="AH10" i="15"/>
  <c r="AK10" i="15" s="1"/>
  <c r="AL276" i="15"/>
  <c r="AH276" i="15"/>
  <c r="AK276" i="15" s="1"/>
  <c r="AH121" i="15"/>
  <c r="AI121" i="15" s="1"/>
  <c r="AJ121" i="15" s="1"/>
  <c r="AL121" i="15"/>
  <c r="AL189" i="15"/>
  <c r="AH189" i="15"/>
  <c r="AK189" i="15" s="1"/>
  <c r="AL274" i="15"/>
  <c r="AH274" i="15"/>
  <c r="AI274" i="15" s="1"/>
  <c r="AJ274" i="15" s="1"/>
  <c r="AH93" i="15"/>
  <c r="AK93" i="15" s="1"/>
  <c r="AL93" i="15"/>
  <c r="AH255" i="15"/>
  <c r="AK255" i="15" s="1"/>
  <c r="AL255" i="15"/>
  <c r="AL63" i="15"/>
  <c r="AH63" i="15"/>
  <c r="AK63" i="15" s="1"/>
  <c r="AL132" i="15"/>
  <c r="AH132" i="15"/>
  <c r="AK132" i="15" s="1"/>
  <c r="AL213" i="15"/>
  <c r="AH213" i="15"/>
  <c r="AI213" i="15" s="1"/>
  <c r="AJ213" i="15" s="1"/>
  <c r="AL30" i="15"/>
  <c r="AH30" i="15"/>
  <c r="AK30" i="15" s="1"/>
  <c r="AL94" i="15"/>
  <c r="AH94" i="15"/>
  <c r="AI94" i="15" s="1"/>
  <c r="AJ94" i="15" s="1"/>
  <c r="AL150" i="15"/>
  <c r="AH150" i="15"/>
  <c r="AI150" i="15" s="1"/>
  <c r="AJ150" i="15" s="1"/>
  <c r="AL18" i="15"/>
  <c r="AH18" i="15"/>
  <c r="AK18" i="15" s="1"/>
  <c r="AL82" i="15"/>
  <c r="AH82" i="15"/>
  <c r="AK82" i="15" s="1"/>
  <c r="AL152" i="15"/>
  <c r="AH152" i="15"/>
  <c r="AK152" i="15" s="1"/>
  <c r="AL171" i="15"/>
  <c r="AH171" i="15"/>
  <c r="AK171" i="15" s="1"/>
  <c r="AL170" i="15"/>
  <c r="AH170" i="15"/>
  <c r="AK170" i="15" s="1"/>
  <c r="AH87" i="15"/>
  <c r="AI87" i="15" s="1"/>
  <c r="AJ87" i="15" s="1"/>
  <c r="AL87" i="15"/>
  <c r="AL134" i="15"/>
  <c r="AH134" i="15"/>
  <c r="AI134" i="15" s="1"/>
  <c r="AJ134" i="15" s="1"/>
  <c r="AL273" i="15"/>
  <c r="AH273" i="15"/>
  <c r="AK273" i="15" s="1"/>
  <c r="AL21" i="15"/>
  <c r="AH21" i="15"/>
  <c r="AK21" i="15" s="1"/>
  <c r="AH49" i="15"/>
  <c r="AK49" i="15" s="1"/>
  <c r="AL49" i="15"/>
  <c r="AL77" i="15"/>
  <c r="AH77" i="15"/>
  <c r="AI77" i="15" s="1"/>
  <c r="AJ77" i="15" s="1"/>
  <c r="AL97" i="15"/>
  <c r="AH97" i="15"/>
  <c r="AK97" i="15" s="1"/>
  <c r="AL172" i="15"/>
  <c r="AH172" i="15"/>
  <c r="AK172" i="15" s="1"/>
  <c r="AH183" i="15"/>
  <c r="AK183" i="15" s="1"/>
  <c r="AL183" i="15"/>
  <c r="AH191" i="15"/>
  <c r="AI191" i="15" s="1"/>
  <c r="AJ191" i="15" s="1"/>
  <c r="AL191" i="15"/>
  <c r="AH199" i="15"/>
  <c r="AI199" i="15" s="1"/>
  <c r="AJ199" i="15" s="1"/>
  <c r="AL199" i="15"/>
  <c r="AL16" i="15"/>
  <c r="AH16" i="15"/>
  <c r="AK16" i="15" s="1"/>
  <c r="AL108" i="15"/>
  <c r="AH108" i="15"/>
  <c r="AK108" i="15" s="1"/>
  <c r="AL127" i="15"/>
  <c r="AH127" i="15"/>
  <c r="AK127" i="15" s="1"/>
  <c r="AL157" i="15"/>
  <c r="AH157" i="15"/>
  <c r="AI157" i="15" s="1"/>
  <c r="AJ157" i="15" s="1"/>
  <c r="AL275" i="15"/>
  <c r="AH275" i="15"/>
  <c r="AI275" i="15" s="1"/>
  <c r="AJ275" i="15" s="1"/>
  <c r="AL37" i="15"/>
  <c r="AH37" i="15"/>
  <c r="AK37" i="15" s="1"/>
  <c r="AL81" i="15"/>
  <c r="AH81" i="15"/>
  <c r="AI81" i="15" s="1"/>
  <c r="AJ81" i="15" s="1"/>
  <c r="AL137" i="15"/>
  <c r="AH137" i="15"/>
  <c r="AK137" i="15" s="1"/>
  <c r="AH175" i="15"/>
  <c r="AK175" i="15" s="1"/>
  <c r="AL175" i="15"/>
  <c r="AL47" i="15"/>
  <c r="AH47" i="15"/>
  <c r="AI47" i="15" s="1"/>
  <c r="AJ47" i="15" s="1"/>
  <c r="AL39" i="15"/>
  <c r="AH39" i="15"/>
  <c r="AK39" i="15" s="1"/>
  <c r="AL42" i="15"/>
  <c r="AH42" i="15"/>
  <c r="AK42" i="15" s="1"/>
  <c r="AL75" i="15"/>
  <c r="AH75" i="15"/>
  <c r="AK75" i="15" s="1"/>
  <c r="AL115" i="15"/>
  <c r="AH115" i="15"/>
  <c r="AK115" i="15" s="1"/>
  <c r="AL31" i="15"/>
  <c r="AH31" i="15"/>
  <c r="AK31" i="15" s="1"/>
  <c r="AL92" i="15"/>
  <c r="AH92" i="15"/>
  <c r="AK92" i="15" s="1"/>
  <c r="AL215" i="15"/>
  <c r="AH215" i="15"/>
  <c r="AI215" i="15" s="1"/>
  <c r="AJ215" i="15" s="1"/>
  <c r="AL228" i="15"/>
  <c r="AH228" i="15"/>
  <c r="AK228" i="15" s="1"/>
  <c r="AL254" i="15"/>
  <c r="AH254" i="15"/>
  <c r="AI254" i="15" s="1"/>
  <c r="AJ254" i="15" s="1"/>
  <c r="AL272" i="15"/>
  <c r="AH272" i="15"/>
  <c r="AI272" i="15" s="1"/>
  <c r="AJ272" i="15" s="1"/>
  <c r="AK231" i="15"/>
  <c r="AL84" i="15"/>
  <c r="AH84" i="15"/>
  <c r="AK84" i="15" s="1"/>
  <c r="AL120" i="15"/>
  <c r="AH120" i="15"/>
  <c r="AK120" i="15" s="1"/>
  <c r="AL138" i="15"/>
  <c r="AH138" i="15"/>
  <c r="AK138" i="15" s="1"/>
  <c r="AH143" i="15"/>
  <c r="AK143" i="15" s="1"/>
  <c r="AL143" i="15"/>
  <c r="AL169" i="15"/>
  <c r="AH169" i="15"/>
  <c r="AK169" i="15" s="1"/>
  <c r="AL212" i="15"/>
  <c r="AH212" i="15"/>
  <c r="AK212" i="15" s="1"/>
  <c r="AL224" i="15"/>
  <c r="AH224" i="15"/>
  <c r="AI224" i="15" s="1"/>
  <c r="AJ224" i="15" s="1"/>
  <c r="AL251" i="15"/>
  <c r="AH251" i="15"/>
  <c r="AI251" i="15" s="1"/>
  <c r="AJ251" i="15" s="1"/>
  <c r="AH267" i="15"/>
  <c r="AI267" i="15" s="1"/>
  <c r="AJ267" i="15" s="1"/>
  <c r="AL267" i="15"/>
  <c r="AK219" i="15" l="1"/>
  <c r="AK246" i="15"/>
  <c r="AK67" i="15"/>
  <c r="AK202" i="15"/>
  <c r="AI49" i="15"/>
  <c r="AJ49" i="15" s="1"/>
  <c r="AK9" i="15"/>
  <c r="AI23" i="15"/>
  <c r="AJ23" i="15" s="1"/>
  <c r="AI172" i="15"/>
  <c r="AJ172" i="15" s="1"/>
  <c r="AK80" i="15"/>
  <c r="AI97" i="15"/>
  <c r="AJ97" i="15" s="1"/>
  <c r="AI33" i="15"/>
  <c r="AJ33" i="15" s="1"/>
  <c r="AI105" i="15"/>
  <c r="AJ105" i="15" s="1"/>
  <c r="AK270" i="15"/>
  <c r="AI71" i="15"/>
  <c r="AJ71" i="15" s="1"/>
  <c r="AK232" i="15"/>
  <c r="AI37" i="15"/>
  <c r="AJ37" i="15" s="1"/>
  <c r="AK141" i="15"/>
  <c r="AK29" i="15"/>
  <c r="AI96" i="15"/>
  <c r="AJ96" i="15" s="1"/>
  <c r="AK55" i="15"/>
  <c r="AI7" i="15"/>
  <c r="AJ7" i="15" s="1"/>
  <c r="AI170" i="15"/>
  <c r="AJ170" i="15" s="1"/>
  <c r="AK227" i="15"/>
  <c r="AK118" i="15"/>
  <c r="AI163" i="15"/>
  <c r="AJ163" i="15" s="1"/>
  <c r="AI247" i="15"/>
  <c r="AJ247" i="15" s="1"/>
  <c r="AK99" i="15"/>
  <c r="AK46" i="15"/>
  <c r="AI201" i="15"/>
  <c r="AJ201" i="15" s="1"/>
  <c r="AI84" i="15"/>
  <c r="AJ84" i="15" s="1"/>
  <c r="AK272" i="15"/>
  <c r="AI175" i="15"/>
  <c r="AJ175" i="15" s="1"/>
  <c r="AK275" i="15"/>
  <c r="AI255" i="15"/>
  <c r="AJ255" i="15" s="1"/>
  <c r="AI181" i="15"/>
  <c r="AJ181" i="15" s="1"/>
  <c r="AK119" i="15"/>
  <c r="AK145" i="15"/>
  <c r="AI192" i="15"/>
  <c r="AJ192" i="15" s="1"/>
  <c r="AK15" i="15"/>
  <c r="AK155" i="15"/>
  <c r="AK113" i="15"/>
  <c r="AI183" i="15"/>
  <c r="AJ183" i="15" s="1"/>
  <c r="AI212" i="15"/>
  <c r="AJ212" i="15" s="1"/>
  <c r="AK267" i="15"/>
  <c r="AI102" i="15"/>
  <c r="AJ102" i="15" s="1"/>
  <c r="AI51" i="15"/>
  <c r="AJ51" i="15" s="1"/>
  <c r="AI182" i="15"/>
  <c r="AJ182" i="15" s="1"/>
  <c r="AK85" i="15"/>
  <c r="AK177" i="15"/>
  <c r="AI143" i="15"/>
  <c r="AJ143" i="15" s="1"/>
  <c r="AI120" i="15"/>
  <c r="AJ120" i="15" s="1"/>
  <c r="AK254" i="15"/>
  <c r="AI92" i="15"/>
  <c r="AJ92" i="15" s="1"/>
  <c r="AI115" i="15"/>
  <c r="AJ115" i="15" s="1"/>
  <c r="AI171" i="15"/>
  <c r="AJ171" i="15" s="1"/>
  <c r="AI30" i="15"/>
  <c r="AJ30" i="15" s="1"/>
  <c r="AK121" i="15"/>
  <c r="AI271" i="15"/>
  <c r="AJ271" i="15" s="1"/>
  <c r="AK36" i="15"/>
  <c r="AK13" i="15"/>
  <c r="AI142" i="15"/>
  <c r="AJ142" i="15" s="1"/>
  <c r="AI268" i="15"/>
  <c r="AJ268" i="15" s="1"/>
  <c r="AI193" i="15"/>
  <c r="AJ193" i="15" s="1"/>
  <c r="AK86" i="15"/>
  <c r="AI110" i="15"/>
  <c r="AJ110" i="15" s="1"/>
  <c r="AI253" i="15"/>
  <c r="AJ253" i="15" s="1"/>
  <c r="AI222" i="15"/>
  <c r="AJ222" i="15" s="1"/>
  <c r="AK210" i="15"/>
  <c r="AK133" i="15"/>
  <c r="AI239" i="15"/>
  <c r="AJ239" i="15" s="1"/>
  <c r="AI101" i="15"/>
  <c r="AJ101" i="15" s="1"/>
  <c r="AK186" i="15"/>
  <c r="AI45" i="15"/>
  <c r="AJ45" i="15" s="1"/>
  <c r="AI160" i="15"/>
  <c r="AJ160" i="15" s="1"/>
  <c r="AK12" i="15"/>
  <c r="AK162" i="15"/>
  <c r="AI50" i="15"/>
  <c r="AJ50" i="15" s="1"/>
  <c r="AI225" i="15"/>
  <c r="AJ225" i="15" s="1"/>
  <c r="AK17" i="15"/>
  <c r="AI59" i="15"/>
  <c r="AJ59" i="15" s="1"/>
  <c r="AI125" i="15"/>
  <c r="AJ125" i="15" s="1"/>
  <c r="AK274" i="15"/>
  <c r="AI173" i="15"/>
  <c r="AJ173" i="15" s="1"/>
  <c r="AK211" i="15"/>
  <c r="AI214" i="15"/>
  <c r="AJ214" i="15" s="1"/>
  <c r="AI149" i="15"/>
  <c r="AJ149" i="15" s="1"/>
  <c r="AI117" i="15"/>
  <c r="AJ117" i="15" s="1"/>
  <c r="AI70" i="15"/>
  <c r="AJ70" i="15" s="1"/>
  <c r="AK251" i="15"/>
  <c r="AI137" i="15"/>
  <c r="AJ137" i="15" s="1"/>
  <c r="AI127" i="15"/>
  <c r="AJ127" i="15" s="1"/>
  <c r="AI21" i="15"/>
  <c r="AJ21" i="15" s="1"/>
  <c r="AK87" i="15"/>
  <c r="AI156" i="15"/>
  <c r="AJ156" i="15" s="1"/>
  <c r="AK196" i="15"/>
  <c r="AK224" i="15"/>
  <c r="AI169" i="15"/>
  <c r="AJ169" i="15" s="1"/>
  <c r="AI75" i="15"/>
  <c r="AJ75" i="15" s="1"/>
  <c r="AI16" i="15"/>
  <c r="AJ16" i="15" s="1"/>
  <c r="AK213" i="15"/>
  <c r="AI189" i="15"/>
  <c r="AJ189" i="15" s="1"/>
  <c r="AI266" i="15"/>
  <c r="AJ266" i="15" s="1"/>
  <c r="AK135" i="15"/>
  <c r="AI122" i="15"/>
  <c r="AJ122" i="15" s="1"/>
  <c r="AI197" i="15"/>
  <c r="AJ197" i="15" s="1"/>
  <c r="AI48" i="15"/>
  <c r="AJ48" i="15" s="1"/>
  <c r="AI44" i="15"/>
  <c r="AJ44" i="15" s="1"/>
  <c r="AI159" i="15"/>
  <c r="AJ159" i="15" s="1"/>
  <c r="AI147" i="15"/>
  <c r="AJ147" i="15" s="1"/>
  <c r="AK14" i="15"/>
  <c r="AK79" i="15"/>
  <c r="AI195" i="15"/>
  <c r="AJ195" i="15" s="1"/>
  <c r="AI187" i="15"/>
  <c r="AJ187" i="15" s="1"/>
  <c r="AI126" i="15"/>
  <c r="AJ126" i="15" s="1"/>
  <c r="AI238" i="15"/>
  <c r="AJ238" i="15" s="1"/>
  <c r="AK165" i="15"/>
  <c r="AI8" i="15"/>
  <c r="AJ8" i="15" s="1"/>
  <c r="AI57" i="15"/>
  <c r="AJ57" i="15" s="1"/>
  <c r="AK57" i="15"/>
  <c r="AI228" i="15"/>
  <c r="AJ228" i="15" s="1"/>
  <c r="AI93" i="15"/>
  <c r="AJ93" i="15" s="1"/>
  <c r="AK179" i="15"/>
  <c r="AK88" i="15"/>
  <c r="AI34" i="15"/>
  <c r="AJ34" i="15" s="1"/>
  <c r="AI39" i="15"/>
  <c r="AJ39" i="15" s="1"/>
  <c r="AI132" i="15"/>
  <c r="AJ132" i="15" s="1"/>
  <c r="AK109" i="15"/>
  <c r="AK185" i="15"/>
  <c r="AI136" i="15"/>
  <c r="AJ136" i="15" s="1"/>
  <c r="AK180" i="15"/>
  <c r="AK148" i="15"/>
  <c r="AI116" i="15"/>
  <c r="AJ116" i="15" s="1"/>
  <c r="AI140" i="15"/>
  <c r="AJ140" i="15" s="1"/>
  <c r="AI72" i="15"/>
  <c r="AJ72" i="15" s="1"/>
  <c r="AK65" i="15"/>
  <c r="AI273" i="15"/>
  <c r="AJ273" i="15" s="1"/>
  <c r="AI82" i="15"/>
  <c r="AJ82" i="15" s="1"/>
  <c r="AI153" i="15"/>
  <c r="AJ153" i="15" s="1"/>
  <c r="AK73" i="15"/>
  <c r="AK123" i="15"/>
  <c r="AI188" i="15"/>
  <c r="AJ188" i="15" s="1"/>
  <c r="AI76" i="15"/>
  <c r="AJ76" i="15" s="1"/>
  <c r="AK54" i="15"/>
  <c r="AK252" i="15"/>
  <c r="AK151" i="15"/>
  <c r="AK40" i="15"/>
  <c r="AI89" i="15"/>
  <c r="AJ89" i="15" s="1"/>
  <c r="AK69" i="15"/>
  <c r="AI53" i="15"/>
  <c r="AJ53" i="15" s="1"/>
  <c r="AI184" i="15"/>
  <c r="AJ184" i="15" s="1"/>
  <c r="AI138" i="15"/>
  <c r="AJ138" i="15" s="1"/>
  <c r="AK215" i="15"/>
  <c r="AK157" i="15"/>
  <c r="AK199" i="15"/>
  <c r="AK191" i="15"/>
  <c r="AK134" i="15"/>
  <c r="AI152" i="15"/>
  <c r="AJ152" i="15" s="1"/>
  <c r="AI18" i="15"/>
  <c r="AJ18" i="15" s="1"/>
  <c r="AK94" i="15"/>
  <c r="AI63" i="15"/>
  <c r="AJ63" i="15" s="1"/>
  <c r="AI10" i="15"/>
  <c r="AJ10" i="15" s="1"/>
  <c r="AI68" i="15"/>
  <c r="AJ68" i="15" s="1"/>
  <c r="AI269" i="15"/>
  <c r="AJ269" i="15" s="1"/>
  <c r="AK158" i="15"/>
  <c r="AI250" i="15"/>
  <c r="AJ250" i="15" s="1"/>
  <c r="AI240" i="15"/>
  <c r="AJ240" i="15" s="1"/>
  <c r="AK194" i="15"/>
  <c r="AI130" i="15"/>
  <c r="AJ130" i="15" s="1"/>
  <c r="AK174" i="15"/>
  <c r="AI78" i="15"/>
  <c r="AJ78" i="15" s="1"/>
  <c r="AK98" i="15"/>
  <c r="AI256" i="15"/>
  <c r="AJ256" i="15" s="1"/>
  <c r="AI226" i="15"/>
  <c r="AJ226" i="15" s="1"/>
  <c r="AK178" i="15"/>
  <c r="AI128" i="15"/>
  <c r="AJ128" i="15" s="1"/>
  <c r="AI28" i="15"/>
  <c r="AJ28" i="15" s="1"/>
  <c r="AI176" i="15"/>
  <c r="AJ176" i="15" s="1"/>
  <c r="AK129" i="15"/>
  <c r="AI19" i="15"/>
  <c r="AJ19" i="15" s="1"/>
  <c r="AI41" i="15"/>
  <c r="AJ41" i="15" s="1"/>
  <c r="AK154" i="15"/>
  <c r="AK114" i="15"/>
  <c r="AI166" i="15"/>
  <c r="AJ166" i="15" s="1"/>
  <c r="AK62" i="15"/>
  <c r="AI64" i="15"/>
  <c r="AJ64" i="15" s="1"/>
  <c r="AI31" i="15"/>
  <c r="AJ31" i="15" s="1"/>
  <c r="AI42" i="15"/>
  <c r="AJ42" i="15" s="1"/>
  <c r="AK47" i="15"/>
  <c r="AK81" i="15"/>
  <c r="AI108" i="15"/>
  <c r="AJ108" i="15" s="1"/>
  <c r="AK77" i="15"/>
  <c r="AK150" i="15"/>
  <c r="AI276" i="15"/>
  <c r="AJ276" i="15" s="1"/>
  <c r="AK22" i="15"/>
  <c r="AI223" i="15"/>
  <c r="AJ223" i="15" s="1"/>
  <c r="AI164" i="15"/>
  <c r="AJ164" i="15" s="1"/>
  <c r="AI161" i="15"/>
  <c r="AJ161" i="15" s="1"/>
  <c r="AI20" i="15"/>
  <c r="AJ20" i="15" s="1"/>
  <c r="AI38" i="15"/>
  <c r="AJ38" i="15" s="1"/>
  <c r="AI66" i="15"/>
  <c r="AJ66" i="15" s="1"/>
  <c r="AI216" i="15"/>
  <c r="AJ216" i="15" s="1"/>
  <c r="AI124" i="15"/>
  <c r="AJ124" i="15" s="1"/>
  <c r="AK237" i="15"/>
  <c r="AI100" i="15"/>
  <c r="AJ100" i="15" s="1"/>
  <c r="AI146" i="15"/>
  <c r="AJ146" i="15" s="1"/>
  <c r="AI74" i="15"/>
  <c r="AJ74" i="15" s="1"/>
  <c r="B16" i="16" l="1"/>
  <c r="C16" i="16" s="1" a="1"/>
  <c r="C16" i="16" s="1"/>
  <c r="E16" i="16" s="1" a="1"/>
  <c r="E16" i="16" s="1"/>
  <c r="B13" i="16"/>
  <c r="C13" i="16" s="1" a="1"/>
  <c r="C13" i="16" s="1"/>
  <c r="B1" i="17" a="1"/>
  <c r="B1" i="17" s="1"/>
  <c r="B5" i="17"/>
  <c r="B6" i="17" s="1"/>
  <c r="B7" i="17" s="1"/>
  <c r="B8" i="17" s="1"/>
  <c r="B9" i="17" s="1"/>
  <c r="B10" i="17" s="1"/>
  <c r="B11" i="17" s="1"/>
  <c r="B12" i="17" s="1"/>
  <c r="B13" i="17" s="1"/>
  <c r="B14" i="17" s="1"/>
  <c r="B15" i="17" s="1"/>
  <c r="B16" i="17" s="1"/>
  <c r="B17" i="17" s="1"/>
  <c r="B18" i="17" s="1"/>
  <c r="B19" i="17" s="1"/>
  <c r="B20" i="17" s="1"/>
  <c r="B21" i="17" s="1"/>
  <c r="B22" i="17" s="1"/>
  <c r="B23" i="17" s="1"/>
  <c r="B24" i="17" s="1"/>
  <c r="B25" i="17" s="1"/>
  <c r="B26" i="17" s="1"/>
  <c r="B27" i="17" s="1"/>
  <c r="B28" i="17" s="1"/>
  <c r="B29" i="17" s="1"/>
  <c r="B30" i="17" s="1"/>
  <c r="B31" i="17" s="1"/>
  <c r="B32" i="17" s="1"/>
  <c r="B33" i="17" s="1"/>
  <c r="B34" i="17" s="1"/>
  <c r="B35" i="17" s="1"/>
  <c r="B36" i="17" s="1"/>
  <c r="B37" i="17" s="1"/>
  <c r="B38" i="17" s="1"/>
  <c r="B39" i="17" s="1"/>
  <c r="B40" i="17" s="1"/>
  <c r="B41" i="17" s="1"/>
  <c r="B42" i="17" s="1"/>
  <c r="B43" i="17" s="1"/>
  <c r="B44" i="17" s="1"/>
  <c r="B45" i="17" s="1"/>
  <c r="B46" i="17" s="1"/>
  <c r="B47" i="17" s="1"/>
  <c r="B48" i="17" s="1"/>
  <c r="B49" i="17" s="1"/>
  <c r="B50" i="17" s="1"/>
  <c r="B51" i="17" s="1"/>
  <c r="B52" i="17" s="1"/>
  <c r="B53" i="17" s="1"/>
  <c r="B54" i="17" s="1"/>
  <c r="B55" i="17" s="1"/>
  <c r="B56" i="17" s="1"/>
  <c r="B57" i="17" s="1"/>
  <c r="B58" i="17" s="1"/>
  <c r="B59" i="17" s="1"/>
  <c r="B60" i="17" s="1"/>
  <c r="B61" i="17" s="1"/>
  <c r="B62" i="17" s="1"/>
  <c r="B63" i="17" s="1"/>
  <c r="B64" i="17" s="1"/>
  <c r="B65" i="17" s="1"/>
  <c r="B66" i="17" s="1"/>
  <c r="B67" i="17" s="1"/>
  <c r="B68" i="17" s="1"/>
  <c r="B69" i="17" s="1"/>
  <c r="B70" i="17" s="1"/>
  <c r="B71" i="17" s="1"/>
  <c r="B72" i="17" s="1"/>
  <c r="B73" i="17" s="1"/>
  <c r="B74" i="17" s="1"/>
  <c r="B75" i="17" s="1"/>
  <c r="B76" i="17" s="1"/>
  <c r="B77" i="17" s="1"/>
  <c r="B78" i="17" s="1"/>
  <c r="B79" i="17" s="1"/>
  <c r="B80" i="17" s="1"/>
  <c r="B81" i="17" s="1"/>
  <c r="B82" i="17" s="1"/>
  <c r="B83" i="17" s="1"/>
  <c r="B84" i="17" s="1"/>
  <c r="B85" i="17" s="1"/>
  <c r="B86" i="17" s="1"/>
  <c r="B87" i="17" s="1"/>
  <c r="B88" i="17" s="1"/>
  <c r="B89" i="17" s="1"/>
  <c r="B90" i="17" s="1"/>
  <c r="B91" i="17" s="1"/>
  <c r="B92" i="17" s="1"/>
  <c r="B93" i="17" s="1"/>
  <c r="B94" i="17" s="1"/>
  <c r="B95" i="17" s="1"/>
  <c r="B96" i="17" s="1"/>
  <c r="B97" i="17" s="1"/>
  <c r="B98" i="17" s="1"/>
  <c r="B99" i="17" s="1"/>
  <c r="B100" i="17" s="1"/>
  <c r="B101" i="17" s="1"/>
  <c r="B102" i="17" s="1"/>
  <c r="B103" i="17" s="1"/>
  <c r="B104" i="17" s="1"/>
  <c r="B105" i="17" s="1"/>
  <c r="B106" i="17" s="1"/>
  <c r="B107" i="17" s="1"/>
  <c r="B108" i="17" s="1"/>
  <c r="B109" i="17" s="1"/>
  <c r="B110" i="17" s="1"/>
  <c r="B111" i="17" s="1"/>
  <c r="B112" i="17" s="1"/>
  <c r="B113" i="17" s="1"/>
  <c r="B114" i="17" s="1"/>
  <c r="B115" i="17" s="1"/>
  <c r="B116" i="17" s="1"/>
  <c r="B117" i="17" s="1"/>
  <c r="B118" i="17" s="1"/>
  <c r="B119" i="17" s="1"/>
  <c r="B120" i="17" s="1"/>
  <c r="B121" i="17" s="1"/>
  <c r="B122" i="17" s="1"/>
  <c r="B123" i="17" s="1"/>
  <c r="B124" i="17" s="1"/>
  <c r="B125" i="17" s="1"/>
  <c r="B126" i="17" s="1"/>
  <c r="B127" i="17" s="1"/>
  <c r="B128" i="17" s="1"/>
  <c r="B129" i="17" s="1"/>
  <c r="B130" i="17" s="1"/>
  <c r="B131" i="17" s="1"/>
  <c r="B132" i="17" s="1"/>
  <c r="B133" i="17" s="1"/>
  <c r="B134" i="17" s="1"/>
  <c r="B135" i="17" s="1"/>
  <c r="B136" i="17" s="1"/>
  <c r="B137" i="17" s="1"/>
  <c r="B138" i="17" s="1"/>
  <c r="B139" i="17" s="1"/>
  <c r="B140" i="17" s="1"/>
  <c r="B141" i="17" s="1"/>
  <c r="B142" i="17" s="1"/>
  <c r="B143" i="17" s="1"/>
  <c r="B144" i="17" s="1"/>
  <c r="B145" i="17" s="1"/>
  <c r="B146" i="17" s="1"/>
  <c r="B147" i="17" s="1"/>
  <c r="B148" i="17" s="1"/>
  <c r="B149" i="17" s="1"/>
  <c r="B150" i="17" s="1"/>
  <c r="B151" i="17" s="1"/>
  <c r="B152" i="17" s="1"/>
  <c r="B153" i="17" s="1"/>
  <c r="B154" i="17" s="1"/>
  <c r="B155" i="17" s="1"/>
  <c r="B156" i="17" s="1"/>
  <c r="B157" i="17" s="1"/>
  <c r="B158" i="17" s="1"/>
  <c r="B159" i="17" s="1"/>
  <c r="B160" i="17" s="1"/>
  <c r="B161" i="17" s="1"/>
  <c r="B162" i="17" s="1"/>
  <c r="B163" i="17" s="1"/>
  <c r="B164" i="17" s="1"/>
  <c r="B165" i="17" s="1"/>
  <c r="B166" i="17" s="1"/>
  <c r="B167" i="17" s="1"/>
  <c r="B168" i="17" s="1"/>
  <c r="B169" i="17" s="1"/>
  <c r="B170" i="17" s="1"/>
  <c r="B171" i="17" s="1"/>
  <c r="B172" i="17" s="1"/>
  <c r="B173" i="17" s="1"/>
  <c r="B174" i="17" s="1"/>
  <c r="B175" i="17" s="1"/>
  <c r="B176" i="17" s="1"/>
  <c r="B177" i="17" s="1"/>
  <c r="B178" i="17" s="1"/>
  <c r="B179" i="17" s="1"/>
  <c r="B180" i="17" s="1"/>
  <c r="B181" i="17" s="1"/>
  <c r="B182" i="17" s="1"/>
  <c r="B183" i="17" s="1"/>
  <c r="B184" i="17" s="1"/>
  <c r="B185" i="17" s="1"/>
  <c r="B186" i="17" s="1"/>
  <c r="B187" i="17" s="1"/>
  <c r="B188" i="17" s="1"/>
  <c r="B189" i="17" s="1"/>
  <c r="L1" i="17" a="1"/>
  <c r="L1" i="17" s="1"/>
  <c r="K1" i="17" a="1"/>
  <c r="K1" i="17" s="1"/>
  <c r="J1" i="17" a="1"/>
  <c r="J1" i="17" s="1"/>
  <c r="I1" i="17" a="1"/>
  <c r="I1" i="17" s="1"/>
  <c r="H1" i="17" a="1"/>
  <c r="H1" i="17" s="1"/>
  <c r="G1" i="17" a="1"/>
  <c r="G1" i="17" s="1"/>
  <c r="D1" i="17" a="1"/>
  <c r="D1" i="17" s="1"/>
  <c r="C1" i="17" a="1"/>
  <c r="C1" i="17" s="1"/>
  <c r="C8" i="16"/>
  <c r="B3" i="10" a="1"/>
  <c r="B3" i="10" s="1"/>
  <c r="B4" i="10" a="1"/>
  <c r="B4" i="10"/>
  <c r="B5" i="10" a="1"/>
  <c r="B5" i="10" s="1"/>
  <c r="B6" i="10" a="1"/>
  <c r="B6" i="10" s="1"/>
  <c r="B7" i="10" a="1"/>
  <c r="B7" i="10" s="1"/>
  <c r="B8" i="10" a="1"/>
  <c r="B8" i="10" s="1"/>
  <c r="B9" i="10" a="1"/>
  <c r="B9" i="10" s="1"/>
  <c r="B10" i="10" a="1"/>
  <c r="B10" i="10" s="1"/>
  <c r="B11" i="10" a="1"/>
  <c r="B11" i="10" s="1"/>
  <c r="B12" i="10" a="1"/>
  <c r="B12" i="10" s="1"/>
  <c r="B13" i="10" a="1"/>
  <c r="B13" i="10" s="1"/>
  <c r="B14" i="10" a="1"/>
  <c r="B14" i="10" s="1"/>
  <c r="B15" i="10" a="1"/>
  <c r="B15" i="10" s="1"/>
  <c r="B16" i="10" a="1"/>
  <c r="B16" i="10" s="1"/>
  <c r="B17" i="10" a="1"/>
  <c r="B17" i="10" s="1"/>
  <c r="B18" i="10" a="1"/>
  <c r="B18" i="10" s="1"/>
  <c r="B19" i="10" a="1"/>
  <c r="B19" i="10" s="1"/>
  <c r="B20" i="10" a="1"/>
  <c r="B20" i="10" s="1"/>
  <c r="B21" i="10" a="1"/>
  <c r="B21" i="10" s="1"/>
  <c r="B22" i="10" a="1"/>
  <c r="B22" i="10" s="1"/>
  <c r="B23" i="10" a="1"/>
  <c r="B23" i="10" s="1"/>
  <c r="B24" i="10" a="1"/>
  <c r="B24" i="10" s="1"/>
  <c r="B25" i="10" a="1"/>
  <c r="B25" i="10" s="1"/>
  <c r="B26" i="10" a="1"/>
  <c r="B26" i="10" s="1"/>
  <c r="B27" i="10" a="1"/>
  <c r="B27" i="10" s="1"/>
  <c r="B28" i="10" a="1"/>
  <c r="B28" i="10" s="1"/>
  <c r="B29" i="10" a="1"/>
  <c r="B29" i="10" s="1"/>
  <c r="B30" i="10" a="1"/>
  <c r="B30" i="10" s="1"/>
  <c r="B31" i="10" a="1"/>
  <c r="B31" i="10" s="1"/>
  <c r="B32" i="10" a="1"/>
  <c r="B32" i="10" s="1"/>
  <c r="B33" i="10" a="1"/>
  <c r="B33" i="10" s="1"/>
  <c r="B34" i="10" a="1"/>
  <c r="B34" i="10"/>
  <c r="B35" i="10" a="1"/>
  <c r="B35" i="10" s="1"/>
  <c r="B36" i="10" a="1"/>
  <c r="B36" i="10"/>
  <c r="B37" i="10" a="1"/>
  <c r="B37" i="10" s="1"/>
  <c r="B38" i="10" a="1"/>
  <c r="B38" i="10" s="1"/>
  <c r="B39" i="10" a="1"/>
  <c r="B39" i="10" s="1"/>
  <c r="B40" i="10" a="1"/>
  <c r="B40" i="10" s="1"/>
  <c r="B41" i="10" a="1"/>
  <c r="B41" i="10" s="1"/>
  <c r="B42" i="10" a="1"/>
  <c r="B42" i="10" s="1"/>
  <c r="B43" i="10" a="1"/>
  <c r="B43" i="10" s="1"/>
  <c r="B44" i="10" a="1"/>
  <c r="B44" i="10" s="1"/>
  <c r="B45" i="10" a="1"/>
  <c r="B45" i="10" s="1"/>
  <c r="B46" i="10" a="1"/>
  <c r="B46" i="10" s="1"/>
  <c r="B47" i="10" a="1"/>
  <c r="B47" i="10" s="1"/>
  <c r="B48" i="10" a="1"/>
  <c r="B48" i="10" s="1"/>
  <c r="B49" i="10" a="1"/>
  <c r="B49" i="10" s="1"/>
  <c r="B50" i="10" a="1"/>
  <c r="B50" i="10" s="1"/>
  <c r="B51" i="10" a="1"/>
  <c r="B51" i="10" s="1"/>
  <c r="B52" i="10" a="1"/>
  <c r="B52" i="10" s="1"/>
  <c r="B53" i="10" a="1"/>
  <c r="B53" i="10" s="1"/>
  <c r="B54" i="10" a="1"/>
  <c r="B54" i="10" s="1"/>
  <c r="B55" i="10" a="1"/>
  <c r="B55" i="10" s="1"/>
  <c r="B56" i="10" a="1"/>
  <c r="B56" i="10" s="1"/>
  <c r="B57" i="10" a="1"/>
  <c r="B57" i="10" s="1"/>
  <c r="B58" i="10" a="1"/>
  <c r="B58" i="10" s="1"/>
  <c r="B59" i="10" a="1"/>
  <c r="B59" i="10" s="1"/>
  <c r="B60" i="10" a="1"/>
  <c r="B60" i="10" s="1"/>
  <c r="B61" i="10" a="1"/>
  <c r="B61" i="10" s="1"/>
  <c r="B62" i="10" a="1"/>
  <c r="B62" i="10" s="1"/>
  <c r="B63" i="10" a="1"/>
  <c r="B63" i="10" s="1"/>
  <c r="B64" i="10" a="1"/>
  <c r="B64" i="10" s="1"/>
  <c r="B65" i="10" a="1"/>
  <c r="B65" i="10" s="1"/>
  <c r="B66" i="10" a="1"/>
  <c r="B66" i="10"/>
  <c r="B67" i="10" a="1"/>
  <c r="B67" i="10" s="1"/>
  <c r="B68" i="10" a="1"/>
  <c r="B68" i="10"/>
  <c r="B69" i="10" a="1"/>
  <c r="B69" i="10" s="1"/>
  <c r="B70" i="10" a="1"/>
  <c r="B70" i="10" s="1"/>
  <c r="B71" i="10" a="1"/>
  <c r="B71" i="10" s="1"/>
  <c r="B72" i="10" a="1"/>
  <c r="B72" i="10" s="1"/>
  <c r="B73" i="10" a="1"/>
  <c r="B73" i="10" s="1"/>
  <c r="B74" i="10" a="1"/>
  <c r="B74" i="10" s="1"/>
  <c r="B75" i="10" a="1"/>
  <c r="B75" i="10" s="1"/>
  <c r="B76" i="10" a="1"/>
  <c r="B76" i="10" s="1"/>
  <c r="B77" i="10" a="1"/>
  <c r="B77" i="10" s="1"/>
  <c r="B78" i="10" a="1"/>
  <c r="B78" i="10" s="1"/>
  <c r="B79" i="10" a="1"/>
  <c r="B79" i="10" s="1"/>
  <c r="B80" i="10" a="1"/>
  <c r="B80" i="10" s="1"/>
  <c r="B81" i="10" a="1"/>
  <c r="B81" i="10" s="1"/>
  <c r="B82" i="10" a="1"/>
  <c r="B82" i="10" s="1"/>
  <c r="B83" i="10" a="1"/>
  <c r="B83" i="10" s="1"/>
  <c r="B84" i="10" a="1"/>
  <c r="B84" i="10" s="1"/>
  <c r="B85" i="10" a="1"/>
  <c r="B85" i="10" s="1"/>
  <c r="B86" i="10" a="1"/>
  <c r="B86" i="10" s="1"/>
  <c r="B87" i="10" a="1"/>
  <c r="B87" i="10" s="1"/>
  <c r="B88" i="10" a="1"/>
  <c r="B88" i="10" s="1"/>
  <c r="B89" i="10" a="1"/>
  <c r="B89" i="10" s="1"/>
  <c r="B90" i="10" a="1"/>
  <c r="B90" i="10" s="1"/>
  <c r="B91" i="10" a="1"/>
  <c r="B91" i="10" s="1"/>
  <c r="B92" i="10" a="1"/>
  <c r="B92" i="10" s="1"/>
  <c r="B93" i="10" a="1"/>
  <c r="B93" i="10" s="1"/>
  <c r="B94" i="10" a="1"/>
  <c r="B94" i="10" s="1"/>
  <c r="B95" i="10" a="1"/>
  <c r="B95" i="10" s="1"/>
  <c r="B96" i="10" a="1"/>
  <c r="B96" i="10" s="1"/>
  <c r="B97" i="10" a="1"/>
  <c r="B97" i="10" s="1"/>
  <c r="B98" i="10" a="1"/>
  <c r="B98" i="10"/>
  <c r="B99" i="10" a="1"/>
  <c r="B99" i="10" s="1"/>
  <c r="B100" i="10" a="1"/>
  <c r="B100" i="10"/>
  <c r="B101" i="10" a="1"/>
  <c r="B101" i="10" s="1"/>
  <c r="B102" i="10" a="1"/>
  <c r="B102" i="10" s="1"/>
  <c r="B103" i="10" a="1"/>
  <c r="B103" i="10" s="1"/>
  <c r="B104" i="10" a="1"/>
  <c r="B104" i="10" s="1"/>
  <c r="B105" i="10" a="1"/>
  <c r="B105" i="10" s="1"/>
  <c r="B106" i="10" a="1"/>
  <c r="B106" i="10" s="1"/>
  <c r="B107" i="10" a="1"/>
  <c r="B107" i="10" s="1"/>
  <c r="B108" i="10" a="1"/>
  <c r="B108" i="10" s="1"/>
  <c r="B109" i="10" a="1"/>
  <c r="B109" i="10" s="1"/>
  <c r="B110" i="10" a="1"/>
  <c r="B110" i="10" s="1"/>
  <c r="B111" i="10" a="1"/>
  <c r="B111" i="10" s="1"/>
  <c r="B112" i="10" a="1"/>
  <c r="B112" i="10" s="1"/>
  <c r="B113" i="10" a="1"/>
  <c r="B113" i="10" s="1"/>
  <c r="B114" i="10" a="1"/>
  <c r="B114" i="10" s="1"/>
  <c r="B115" i="10" a="1"/>
  <c r="B115" i="10" s="1"/>
  <c r="B116" i="10" a="1"/>
  <c r="B116" i="10" s="1"/>
  <c r="B117" i="10" a="1"/>
  <c r="B117" i="10" s="1"/>
  <c r="B118" i="10" a="1"/>
  <c r="B118" i="10" s="1"/>
  <c r="B119" i="10" a="1"/>
  <c r="B119" i="10" s="1"/>
  <c r="B120" i="10" a="1"/>
  <c r="B120" i="10" s="1"/>
  <c r="B121" i="10" a="1"/>
  <c r="B121" i="10" s="1"/>
  <c r="B122" i="10" a="1"/>
  <c r="B122" i="10" s="1"/>
  <c r="B3" i="9" a="1"/>
  <c r="B3" i="9" s="1"/>
  <c r="B4" i="9" a="1"/>
  <c r="B4" i="9" s="1"/>
  <c r="B5" i="9" a="1"/>
  <c r="B5" i="9" s="1"/>
  <c r="B6" i="9" a="1"/>
  <c r="B6" i="9" s="1"/>
  <c r="B7" i="9" a="1"/>
  <c r="B7" i="9" s="1"/>
  <c r="B8" i="9" a="1"/>
  <c r="B8" i="9" s="1"/>
  <c r="B9" i="9" a="1"/>
  <c r="B9" i="9" s="1"/>
  <c r="B10" i="9" a="1"/>
  <c r="B10" i="9"/>
  <c r="B11" i="9" a="1"/>
  <c r="B11" i="9" s="1"/>
  <c r="B12" i="9" a="1"/>
  <c r="B12" i="9"/>
  <c r="B13" i="9" a="1"/>
  <c r="B13" i="9" s="1"/>
  <c r="B14" i="9" a="1"/>
  <c r="B14" i="9" s="1"/>
  <c r="B15" i="9" a="1"/>
  <c r="B15" i="9" s="1"/>
  <c r="B16" i="9" a="1"/>
  <c r="B16" i="9" s="1"/>
  <c r="B17" i="9" a="1"/>
  <c r="B17" i="9" s="1"/>
  <c r="B18" i="9" a="1"/>
  <c r="B18" i="9" s="1"/>
  <c r="B19" i="9" a="1"/>
  <c r="B19" i="9" s="1"/>
  <c r="B20" i="9" a="1"/>
  <c r="B20" i="9" s="1"/>
  <c r="B21" i="9" a="1"/>
  <c r="B21" i="9" s="1"/>
  <c r="B22" i="9" a="1"/>
  <c r="B22" i="9" s="1"/>
  <c r="B23" i="9" a="1"/>
  <c r="B23" i="9" s="1"/>
  <c r="B24" i="9" a="1"/>
  <c r="B24" i="9" s="1"/>
  <c r="B25" i="9" a="1"/>
  <c r="B25" i="9" s="1"/>
  <c r="B26" i="9" a="1"/>
  <c r="B26" i="9" s="1"/>
  <c r="B27" i="9" a="1"/>
  <c r="B27" i="9" s="1"/>
  <c r="B28" i="9" a="1"/>
  <c r="B28" i="9" s="1"/>
  <c r="B29" i="9" a="1"/>
  <c r="B29" i="9" s="1"/>
  <c r="B30" i="9" a="1"/>
  <c r="B30" i="9" s="1"/>
  <c r="B31" i="9" a="1"/>
  <c r="B31" i="9" s="1"/>
  <c r="B32" i="9" a="1"/>
  <c r="B32" i="9" s="1"/>
  <c r="B33" i="9" a="1"/>
  <c r="B33" i="9" s="1"/>
  <c r="B34" i="9" a="1"/>
  <c r="B34" i="9" s="1"/>
  <c r="B35" i="9" a="1"/>
  <c r="B35" i="9" s="1"/>
  <c r="B36" i="9" a="1"/>
  <c r="B36" i="9" s="1"/>
  <c r="B37" i="9" a="1"/>
  <c r="B37" i="9" s="1"/>
  <c r="B38" i="9" a="1"/>
  <c r="B38" i="9" s="1"/>
  <c r="B39" i="9" a="1"/>
  <c r="B39" i="9" s="1"/>
  <c r="B40" i="9" a="1"/>
  <c r="B40" i="9" s="1"/>
  <c r="H3" i="5" a="1"/>
  <c r="H3" i="5" s="1"/>
  <c r="I3" i="5" s="1" a="1"/>
  <c r="I3" i="5" s="1"/>
  <c r="P3" i="6" a="1"/>
  <c r="P3" i="6" s="1"/>
  <c r="Q3" i="6" s="1" a="1"/>
  <c r="Q3" i="6" s="1"/>
  <c r="E13" i="16" l="1" a="1"/>
  <c r="E13" i="16" s="1"/>
  <c r="F13" i="16" a="1"/>
  <c r="F13" i="16" s="1"/>
  <c r="D6" i="16"/>
  <c r="H26" i="5"/>
  <c r="H37" i="5"/>
  <c r="H13" i="5"/>
  <c r="H24" i="5"/>
  <c r="H35" i="5"/>
  <c r="H11" i="5"/>
  <c r="H22" i="5"/>
  <c r="H33" i="5"/>
  <c r="H21" i="5"/>
  <c r="H20" i="5"/>
  <c r="H31" i="5"/>
  <c r="H7" i="5"/>
  <c r="H17" i="5"/>
  <c r="H40" i="5"/>
  <c r="H16" i="5"/>
  <c r="H4" i="5"/>
  <c r="H38" i="5"/>
  <c r="H14" i="5"/>
  <c r="H25" i="5"/>
  <c r="H36" i="5"/>
  <c r="H12" i="5"/>
  <c r="H23" i="5"/>
  <c r="H34" i="5"/>
  <c r="H10" i="5"/>
  <c r="H9" i="5"/>
  <c r="H32" i="5"/>
  <c r="H8" i="5"/>
  <c r="H19" i="5"/>
  <c r="H30" i="5"/>
  <c r="H18" i="5"/>
  <c r="H6" i="5"/>
  <c r="H29" i="5"/>
  <c r="H5" i="5"/>
  <c r="H28" i="5"/>
  <c r="H39" i="5"/>
  <c r="H27" i="5"/>
  <c r="H15" i="5"/>
  <c r="C1" i="6" a="1"/>
  <c r="C1" i="6" s="1"/>
  <c r="D1" i="6" a="1"/>
  <c r="D1" i="6" s="1"/>
  <c r="E1" i="6" a="1"/>
  <c r="E1" i="6" s="1"/>
  <c r="F1" i="6" a="1"/>
  <c r="F1" i="6" s="1"/>
  <c r="G1" i="6" a="1"/>
  <c r="G1" i="6" s="1"/>
  <c r="H1" i="6" a="1"/>
  <c r="H1" i="6" s="1"/>
  <c r="I1" i="6" a="1"/>
  <c r="I1" i="6" s="1"/>
  <c r="J1" i="6" a="1"/>
  <c r="J1" i="6" s="1"/>
  <c r="K1" i="6" a="1"/>
  <c r="K1" i="6" s="1"/>
  <c r="L1" i="6" a="1"/>
  <c r="L1" i="6" s="1"/>
  <c r="M1" i="6" a="1"/>
  <c r="M1" i="6" s="1"/>
  <c r="B1" i="6" a="1"/>
  <c r="B1" i="6" s="1"/>
  <c r="D5" i="16" l="1"/>
  <c r="E5" i="16" l="1"/>
  <c r="E7" i="16"/>
  <c r="D7" i="16" s="1"/>
  <c r="D8" i="16" s="1"/>
  <c r="E8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<sst xmlns="http://schemas.openxmlformats.org/spreadsheetml/2006/main" count="10560" uniqueCount="2763">
  <si>
    <t>查詢漢字</t>
  </si>
  <si>
    <t>反切拼音</t>
  </si>
  <si>
    <t>哲</t>
  </si>
  <si>
    <t xml:space="preserve">  陟列 (《廣韻·入聲·薛·哲》)</t>
  </si>
  <si>
    <t>清平</t>
    <phoneticPr fontId="11" type="noConversion"/>
  </si>
  <si>
    <t>漢字</t>
    <phoneticPr fontId="11" type="noConversion"/>
  </si>
  <si>
    <t>台羅拼音</t>
    <phoneticPr fontId="11" type="noConversion"/>
  </si>
  <si>
    <t>聲調</t>
    <phoneticPr fontId="11" type="noConversion"/>
  </si>
  <si>
    <t>清上</t>
    <phoneticPr fontId="11" type="noConversion"/>
  </si>
  <si>
    <t>反切上字</t>
  </si>
  <si>
    <t>清去</t>
    <phoneticPr fontId="11" type="noConversion"/>
  </si>
  <si>
    <t>反切下字</t>
    <phoneticPr fontId="11" type="noConversion"/>
  </si>
  <si>
    <t>清入</t>
    <phoneticPr fontId="11" type="noConversion"/>
  </si>
  <si>
    <t>反切聲調</t>
    <phoneticPr fontId="11" type="noConversion"/>
  </si>
  <si>
    <t>濁平</t>
  </si>
  <si>
    <t>漢字拼音</t>
  </si>
  <si>
    <t>濁上</t>
  </si>
  <si>
    <t>濁去</t>
  </si>
  <si>
    <t>舒聲：平、上、去；促聲：入</t>
    <phoneticPr fontId="11" type="noConversion"/>
  </si>
  <si>
    <t>濁入</t>
  </si>
  <si>
    <t>索引列</t>
  </si>
  <si>
    <t>索引欄</t>
    <phoneticPr fontId="11" type="noConversion"/>
  </si>
  <si>
    <t>清濁</t>
  </si>
  <si>
    <t>留</t>
  </si>
  <si>
    <t xml:space="preserve">  力求 (《廣韻·下平聲·尤·劉》)</t>
  </si>
  <si>
    <t>忍</t>
  </si>
  <si>
    <t>而軫 (《廣韻·上聲·軫·忍》)</t>
  </si>
  <si>
    <t>論</t>
  </si>
  <si>
    <t xml:space="preserve">   盧困 (《廣韻·去聲·慁·論》</t>
  </si>
  <si>
    <t>序</t>
  </si>
  <si>
    <t>類</t>
  </si>
  <si>
    <t>聲母</t>
  </si>
  <si>
    <t>台羅</t>
  </si>
  <si>
    <t>擬音</t>
  </si>
  <si>
    <t>脣音</t>
  </si>
  <si>
    <t>幫</t>
  </si>
  <si>
    <t>p</t>
  </si>
  <si>
    <t>全清</t>
  </si>
  <si>
    <t>方 府 博 彼 甫 邊 布 必 北 卑 伯 筆 巴 并 補 陂 分 兵 晡 畀 封 鄙 百</t>
  </si>
  <si>
    <t>滂</t>
  </si>
  <si>
    <t>ph</t>
  </si>
  <si>
    <t>pʰ</t>
  </si>
  <si>
    <t>次清</t>
  </si>
  <si>
    <t>方 敷 匹 芳 普 撫 孚 滂 披 妃 丕 峯 譬 拂</t>
  </si>
  <si>
    <t>並</t>
  </si>
  <si>
    <t>b</t>
  </si>
  <si>
    <t>全濁</t>
  </si>
  <si>
    <t>房 薄 符 防 部 步 扶 附 蒲 縛 皮 白 便 浮 裴 傍 毗 平 捕 馮 婢 父 弼</t>
  </si>
  <si>
    <t>明</t>
  </si>
  <si>
    <t>m</t>
  </si>
  <si>
    <t>次濁</t>
  </si>
  <si>
    <t>莫 靡 武 無 彌 母 亡 文 綿 眉 模 謨 明 摸 巫 美 望 矛 慕</t>
  </si>
  <si>
    <t>舌頭音</t>
  </si>
  <si>
    <t>端</t>
  </si>
  <si>
    <t>t</t>
  </si>
  <si>
    <t>德 都 丁 當 多 得 冬</t>
  </si>
  <si>
    <t>透</t>
  </si>
  <si>
    <t>th</t>
  </si>
  <si>
    <t>tʰ</t>
  </si>
  <si>
    <t>他 土 吐 託 天 湯 通 台</t>
  </si>
  <si>
    <t>定</t>
  </si>
  <si>
    <t>d</t>
  </si>
  <si>
    <t>徒 同 杜 度 墜 特 堂 唐 田 陀</t>
  </si>
  <si>
    <t>泥</t>
  </si>
  <si>
    <t>n</t>
  </si>
  <si>
    <t>奴 乃 諾 那 内</t>
  </si>
  <si>
    <t>舌上音</t>
  </si>
  <si>
    <t>知</t>
  </si>
  <si>
    <t>ȶ</t>
  </si>
  <si>
    <t>陟 都 竹 丁 卓 張 中 知 豬 珍 追 猪 徵</t>
  </si>
  <si>
    <t>徹</t>
  </si>
  <si>
    <t>ȶʰ</t>
  </si>
  <si>
    <t>敕 他 丑 褚 楮 癡 抽 恥</t>
  </si>
  <si>
    <t>澄</t>
  </si>
  <si>
    <t>ȡ</t>
  </si>
  <si>
    <t>徒 直 宅 柱 池 丈 持 除 治 馳 遟 佇 場</t>
  </si>
  <si>
    <t>孃</t>
  </si>
  <si>
    <t>l</t>
  </si>
  <si>
    <t>奴 女 乃 妳 諾 尼 拏 穠</t>
  </si>
  <si>
    <t>齒頭音</t>
  </si>
  <si>
    <t>精</t>
  </si>
  <si>
    <t>ts</t>
  </si>
  <si>
    <t>子 作 即 姊 遵 醉 則 祖 臧 將 借 兹 𩛠 資 姉</t>
  </si>
  <si>
    <t>清</t>
  </si>
  <si>
    <t>tsh</t>
  </si>
  <si>
    <t>tsʰ</t>
  </si>
  <si>
    <t>倉 七 此 取 蒼 醋 千 雌 采 親 麁 靑 麤 遷</t>
  </si>
  <si>
    <t>從</t>
  </si>
  <si>
    <t>dz</t>
  </si>
  <si>
    <t>徂 藏 疾 昨 匠 在 才 自 慈 秦 漸 情 前</t>
  </si>
  <si>
    <t>心</t>
  </si>
  <si>
    <t>s</t>
  </si>
  <si>
    <t>息 蘇 私 相 素 先 思 須 寫 桑 速 斯 胥 悉 雖 司 辛</t>
  </si>
  <si>
    <t>邪</t>
  </si>
  <si>
    <t>z</t>
  </si>
  <si>
    <t>祥 旬 似 詳 夕 徐 隨 辝 辭 寺</t>
  </si>
  <si>
    <t>正齒音莊組</t>
  </si>
  <si>
    <t>莊</t>
  </si>
  <si>
    <t>tʃ</t>
  </si>
  <si>
    <t>子 側 莊 阻 仄 爭 鄒 簪</t>
  </si>
  <si>
    <t>初</t>
  </si>
  <si>
    <t>tʃʰ</t>
  </si>
  <si>
    <t>楚 叉 測 初 創 瘡 芻 廁</t>
  </si>
  <si>
    <t>崇</t>
  </si>
  <si>
    <t>dʒ</t>
  </si>
  <si>
    <t>鋤 士 仕 崇 鉏 助 牀 鶵 雛 犲 崱 查 査</t>
  </si>
  <si>
    <t>生</t>
  </si>
  <si>
    <t>ʃ</t>
  </si>
  <si>
    <t>所 山 疏 數 色 史 踈 砂 沙 生</t>
  </si>
  <si>
    <t>俟</t>
  </si>
  <si>
    <t>ʒ</t>
  </si>
  <si>
    <t>俟 牀</t>
  </si>
  <si>
    <t>正齒音章組</t>
  </si>
  <si>
    <t>章</t>
  </si>
  <si>
    <t>職 章 旨 止 諸 正 煑 之 占 支 脂 征</t>
  </si>
  <si>
    <t>昌</t>
  </si>
  <si>
    <t>昌 尺 叱 處 叉 赤 充 姝</t>
  </si>
  <si>
    <t>常</t>
  </si>
  <si>
    <t>蜀 是 視 市 署 成 植 常 氏 時 承 臣 殖 甞 寔 殊 十</t>
  </si>
  <si>
    <t>書</t>
  </si>
  <si>
    <t>書 式 傷 失 識 施 詩 舒 賞 矢 釋 商 試 始</t>
  </si>
  <si>
    <t>船</t>
  </si>
  <si>
    <t>食 神 實 乗</t>
  </si>
  <si>
    <t>牙音</t>
  </si>
  <si>
    <t>見</t>
  </si>
  <si>
    <t>k</t>
  </si>
  <si>
    <t>居 古 九 舉 公 過 俱 佳 乖 姑 各 兼 詭 規 几 吉 紀 格</t>
  </si>
  <si>
    <t>溪</t>
  </si>
  <si>
    <t>kh</t>
  </si>
  <si>
    <t>kʰ</t>
  </si>
  <si>
    <t>去 苦 曲 丘 豈 口 可 起 乞 客 綺 恪 康 墟 袪 羌 驅 弃 空 牽 枯 欽 謙 區 窺 卿 詰 傾 楷</t>
  </si>
  <si>
    <t>羣</t>
  </si>
  <si>
    <t>ɡ</t>
  </si>
  <si>
    <t>渠 巨 強 其 跪 求 曁 狂 奇 具 臼 衢</t>
  </si>
  <si>
    <t>疑</t>
  </si>
  <si>
    <t>ng/g</t>
  </si>
  <si>
    <t>ŋ</t>
  </si>
  <si>
    <t>五 魚 牛 語 遇 擬 愚 俄 虞 疑 研 宜 危 吾 玉</t>
  </si>
  <si>
    <t>喉音</t>
  </si>
  <si>
    <t>曉</t>
  </si>
  <si>
    <t>h</t>
  </si>
  <si>
    <t>x</t>
  </si>
  <si>
    <t>呼 許 香 喜 朽 況 荒 火 虚 虎 興 花 休 况 馨 海 羲 呵</t>
  </si>
  <si>
    <t>匣</t>
  </si>
  <si>
    <t>ɣ</t>
  </si>
  <si>
    <t>戸 下 胡 獲 侯 懷 何 乎 黃</t>
  </si>
  <si>
    <t>影</t>
  </si>
  <si>
    <t>Ø</t>
  </si>
  <si>
    <t>烏 於 握 央 憶 哀 乙 謁 一 委 挹 安 紆 烟 衣 依 鷖 伊 憂 愛</t>
  </si>
  <si>
    <t>云</t>
  </si>
  <si>
    <t>羽 下 薳 洧 雨 爲 王 有 于 永 韋 榮 云 雲 筠</t>
  </si>
  <si>
    <t>以</t>
  </si>
  <si>
    <t>j</t>
  </si>
  <si>
    <t>以 餘 弋 悅 與 羊 翼 于 余 移 夷 營</t>
  </si>
  <si>
    <t>半舌音</t>
  </si>
  <si>
    <t>來</t>
  </si>
  <si>
    <t>力 盧 吕 里 落 郎 賴 魯 縷 勒 良 來 洛 連 練 離 林</t>
  </si>
  <si>
    <t>半齒音</t>
  </si>
  <si>
    <t>日</t>
  </si>
  <si>
    <t>ȵʑ</t>
  </si>
  <si>
    <t>如 而 汝 人 儒 耳 兒 仍</t>
  </si>
  <si>
    <t xml:space="preserve">《廣韻》《韻鏡》反切上字與河洛音對應表 </t>
  </si>
  <si>
    <t>攝</t>
  </si>
  <si>
    <t>韻系</t>
  </si>
  <si>
    <t>四聲</t>
    <phoneticPr fontId="11" type="noConversion"/>
  </si>
  <si>
    <t>韻系序號</t>
    <phoneticPr fontId="11" type="noConversion"/>
  </si>
  <si>
    <t>等第</t>
  </si>
  <si>
    <t>開合</t>
    <phoneticPr fontId="11" type="noConversion"/>
  </si>
  <si>
    <t>韻母</t>
  </si>
  <si>
    <t>反切下字</t>
  </si>
  <si>
    <t>通</t>
  </si>
  <si>
    <t>東</t>
  </si>
  <si>
    <t>舒</t>
  </si>
  <si>
    <t>一</t>
  </si>
  <si>
    <t>開</t>
  </si>
  <si>
    <t>東一</t>
  </si>
  <si>
    <t>ong</t>
  </si>
  <si>
    <t>[-uŋ]</t>
  </si>
  <si>
    <t>紅 公 東 動 孔 董 揔 蠓 弄 貢 送 凍</t>
  </si>
  <si>
    <t>三</t>
  </si>
  <si>
    <t>東三</t>
  </si>
  <si>
    <t>iong</t>
  </si>
  <si>
    <t>[-ĭuŋ]</t>
  </si>
  <si>
    <t>弓 戎 中 融 宮 空 終 貢 衆 鳳 仲</t>
  </si>
  <si>
    <t>冬</t>
  </si>
  <si>
    <t>[-uoŋ]</t>
  </si>
  <si>
    <t>宗 冬 𪁪 湩 統 宋 綜</t>
  </si>
  <si>
    <t>鍾</t>
  </si>
  <si>
    <t>[-ĭwoŋ]</t>
  </si>
  <si>
    <t>容 鍾 封 凶 庸 恭 隴 踵 奉 宂 悚 拱 勇 冢 頌 用</t>
  </si>
  <si>
    <t>江</t>
  </si>
  <si>
    <t>二</t>
  </si>
  <si>
    <t>ang</t>
  </si>
  <si>
    <t>[-ɔŋ]</t>
  </si>
  <si>
    <t>雙 江 項 講 慃 巷 絳 降</t>
  </si>
  <si>
    <t>促</t>
  </si>
  <si>
    <t>屋一</t>
  </si>
  <si>
    <t>ok</t>
  </si>
  <si>
    <t>[-uk]</t>
  </si>
  <si>
    <t>谷 禄 木 卜</t>
  </si>
  <si>
    <t>屋三</t>
  </si>
  <si>
    <t>iok</t>
  </si>
  <si>
    <t>[-ĭuk]</t>
  </si>
  <si>
    <t>六 竹 匊 宿 福 逐 菊</t>
  </si>
  <si>
    <t>沃</t>
  </si>
  <si>
    <t>[-uok]</t>
  </si>
  <si>
    <t>酷 沃 毒 篤</t>
  </si>
  <si>
    <t>燭</t>
  </si>
  <si>
    <t>[-ĭwok]</t>
  </si>
  <si>
    <t>欲 玉 蜀 録 足 曲</t>
  </si>
  <si>
    <t>覺</t>
  </si>
  <si>
    <t>ak</t>
  </si>
  <si>
    <t>[-ɔk]</t>
  </si>
  <si>
    <t>岳 角 覺</t>
  </si>
  <si>
    <t>止</t>
  </si>
  <si>
    <t>支</t>
  </si>
  <si>
    <t>支開</t>
  </si>
  <si>
    <t>i</t>
  </si>
  <si>
    <t>[-ĭe]</t>
  </si>
  <si>
    <t>移 支 宜 知 離 氏 紙 綺 爾 是 此 帋 豸 侈 義 智 寄 賜 豉</t>
  </si>
  <si>
    <t>合</t>
  </si>
  <si>
    <t>支合</t>
  </si>
  <si>
    <t>ui</t>
  </si>
  <si>
    <t>[-ĭwe]</t>
  </si>
  <si>
    <t>支 爲 垂 危 吹 委 累 婢 捶 髓 睡 僞 瑞 恚</t>
  </si>
  <si>
    <t>支A</t>
  </si>
  <si>
    <t>支A開</t>
  </si>
  <si>
    <t>移 支 弭 婢 俾 帋 義 智 賜 企</t>
  </si>
  <si>
    <t>支A合</t>
  </si>
  <si>
    <t>規 隨 隋 弭 瑞 避 恚</t>
  </si>
  <si>
    <t>支B</t>
  </si>
  <si>
    <t>支B開</t>
  </si>
  <si>
    <t>爲 羈 奇 宜 離 彼 委 綺 倚 靡 義 寄</t>
  </si>
  <si>
    <t>支B合</t>
  </si>
  <si>
    <t>爲 委 詭 毀 睡 僞</t>
  </si>
  <si>
    <t>脂</t>
  </si>
  <si>
    <t>脂開</t>
  </si>
  <si>
    <t>[-i]</t>
  </si>
  <si>
    <t>夷 脂 飢 私 資 尼 之 雉 矢 姊 履 几 視 利 至 二 四 自</t>
  </si>
  <si>
    <t>脂合</t>
  </si>
  <si>
    <t>[-wi]</t>
  </si>
  <si>
    <t>隹 追 遺 悲 綏 累 美 軌 水 誄 壘 愧 醉 遂 類 萃</t>
  </si>
  <si>
    <t>脂A</t>
  </si>
  <si>
    <t>脂A開</t>
  </si>
  <si>
    <t>夷 脂 履 利 至 寐 二</t>
  </si>
  <si>
    <t>脂A合</t>
  </si>
  <si>
    <t>隹 維 癸 誄 季 悸</t>
  </si>
  <si>
    <t>脂B</t>
  </si>
  <si>
    <t>脂B開</t>
  </si>
  <si>
    <t>夷 脂 悲 眉 肌 鄙 美 履 几 利 祕 媚 備 器 冀 兾</t>
  </si>
  <si>
    <t>脂B合</t>
  </si>
  <si>
    <t>追 洧 軌 愧 位</t>
  </si>
  <si>
    <t>之</t>
  </si>
  <si>
    <t>[-ĭə]</t>
  </si>
  <si>
    <t>之 而 其 兹 持 甾 市 止 里 理 己 士 史 紀 擬 吏 置 記 志</t>
  </si>
  <si>
    <t>微</t>
  </si>
  <si>
    <t>微開</t>
  </si>
  <si>
    <t>[-ĭəi]</t>
  </si>
  <si>
    <t>希 依 衣 豈 狶 豙 旣</t>
  </si>
  <si>
    <t>微合</t>
  </si>
  <si>
    <t>[-ĭwəi]</t>
  </si>
  <si>
    <t>非 歸 微 韋 匪 尾 鬼 偉 沸 胃 貴 味 未 畏</t>
  </si>
  <si>
    <t>遇</t>
  </si>
  <si>
    <t>魚</t>
  </si>
  <si>
    <t>u/ir</t>
  </si>
  <si>
    <t>[-ĭo]</t>
  </si>
  <si>
    <t>居 魚 諸 余 葅 巨 舉 吕 与 渚 與 許 倨 御 慮 恕 署 去 據 預 助 洳</t>
  </si>
  <si>
    <t>模</t>
  </si>
  <si>
    <t>oo</t>
  </si>
  <si>
    <t>[-u]</t>
  </si>
  <si>
    <t>胡 吳 都 烏 乎 吾 姑 孤 補 魯 古 戸 杜 故 暮 誤 路 祚</t>
  </si>
  <si>
    <t>虞</t>
  </si>
  <si>
    <t>u</t>
  </si>
  <si>
    <t>[-ĭu]</t>
  </si>
  <si>
    <t>俱 隅 夫 于 朱 俞 輸 逾 無 誅 芻 矩 庾 甫 雨 武 主 羽 禹 具 遇 句 戍 注</t>
  </si>
  <si>
    <t>蟹</t>
  </si>
  <si>
    <t>泰</t>
  </si>
  <si>
    <t>泰開</t>
  </si>
  <si>
    <t>ai</t>
  </si>
  <si>
    <t>[-ɑi]</t>
  </si>
  <si>
    <t>蓋 太 帶 大 艾 貝</t>
  </si>
  <si>
    <t>泰合</t>
  </si>
  <si>
    <t>ue</t>
  </si>
  <si>
    <t>[-uɑi]</t>
  </si>
  <si>
    <t>外 會 最</t>
  </si>
  <si>
    <t>廢</t>
  </si>
  <si>
    <t>廢開</t>
  </si>
  <si>
    <t>ui/ue</t>
  </si>
  <si>
    <t>[-ĭɐi]</t>
  </si>
  <si>
    <t>肺</t>
  </si>
  <si>
    <t>廢合</t>
  </si>
  <si>
    <t>[-ĭwɐi]</t>
  </si>
  <si>
    <t>吠 肺 廢 穢</t>
  </si>
  <si>
    <t>夬</t>
  </si>
  <si>
    <t>夬開</t>
  </si>
  <si>
    <t>[-æi]</t>
  </si>
  <si>
    <t>夬 話 邁 喝 犗</t>
  </si>
  <si>
    <t>夬合</t>
  </si>
  <si>
    <t>uai</t>
  </si>
  <si>
    <t>[-wæi]</t>
  </si>
  <si>
    <t>賣 夬 快</t>
  </si>
  <si>
    <t>佳</t>
  </si>
  <si>
    <t>去</t>
  </si>
  <si>
    <t>佳開</t>
  </si>
  <si>
    <t>[-ai]</t>
  </si>
  <si>
    <t>膎 佳 買 蟹 賣 隘 懈 卦</t>
  </si>
  <si>
    <t>佳合</t>
  </si>
  <si>
    <t>ua</t>
  </si>
  <si>
    <t>[-wai]</t>
  </si>
  <si>
    <t>蛙 媧 緺 買 夥 𦫳 賣 卦</t>
  </si>
  <si>
    <t>皆</t>
  </si>
  <si>
    <t>皆開</t>
  </si>
  <si>
    <t>[-ɐi]</t>
  </si>
  <si>
    <t>諧 皆 楷 駭 界 拜 介 怪 戒</t>
  </si>
  <si>
    <t>皆合</t>
  </si>
  <si>
    <t>[-wɐi]</t>
  </si>
  <si>
    <t>皆 懷 乖 淮 壞 怪</t>
  </si>
  <si>
    <t>祭</t>
  </si>
  <si>
    <t>祭開</t>
  </si>
  <si>
    <t>e</t>
  </si>
  <si>
    <t>[-ĭɛi]</t>
  </si>
  <si>
    <t>例 制</t>
  </si>
  <si>
    <t>祭合</t>
  </si>
  <si>
    <t>[-ĭwɛi]</t>
  </si>
  <si>
    <t>銳 歲 芮 衞 稅</t>
  </si>
  <si>
    <t>祭A</t>
  </si>
  <si>
    <t>祭A開</t>
  </si>
  <si>
    <t>祭 袂 𡚁 蔽</t>
  </si>
  <si>
    <t>祭A合</t>
  </si>
  <si>
    <t>祭B</t>
  </si>
  <si>
    <t>祭B開</t>
  </si>
  <si>
    <t>例 罽 憩</t>
  </si>
  <si>
    <t>祭B合</t>
  </si>
  <si>
    <t>衞</t>
  </si>
  <si>
    <t>齊</t>
  </si>
  <si>
    <t>四</t>
  </si>
  <si>
    <t>齊開</t>
  </si>
  <si>
    <t>[-iei]</t>
  </si>
  <si>
    <t>奚 稽 兮 雞 迷 低 臡 禮 啓 米 弟 計 詣 戾</t>
  </si>
  <si>
    <t>齊合</t>
  </si>
  <si>
    <t>[-iwei]</t>
  </si>
  <si>
    <t>攜 圭 桂 惠</t>
  </si>
  <si>
    <t>咍</t>
  </si>
  <si>
    <t>[-ɒi]</t>
  </si>
  <si>
    <t>來 哀 開 哉 才 改 亥 愷 宰 紿 乃 在 蓋 耐 代 漑 槩 愛</t>
  </si>
  <si>
    <t>灰</t>
  </si>
  <si>
    <t>[-uɒi]</t>
  </si>
  <si>
    <t>恢 回 杯 灰 罪 賄 猥 對 昧 佩 内 隊 繢 妹 輩</t>
  </si>
  <si>
    <t>臻</t>
  </si>
  <si>
    <t>眞</t>
  </si>
  <si>
    <t>眞開</t>
  </si>
  <si>
    <t>in</t>
  </si>
  <si>
    <t>鄰 人 眞 珍 忍 軫 引 紖 刃 晉 振 遴</t>
  </si>
  <si>
    <t>眞合</t>
  </si>
  <si>
    <t>贇 敏</t>
  </si>
  <si>
    <t>眞A</t>
  </si>
  <si>
    <t>鄰 人 眞 賓 忍 盡 腎 刃 印</t>
  </si>
  <si>
    <t>眞B</t>
  </si>
  <si>
    <t>眞B開</t>
  </si>
  <si>
    <t>巾 銀 引 殞 刃 覲 遴</t>
  </si>
  <si>
    <t>眞B合</t>
  </si>
  <si>
    <t>筠 倫 殞</t>
  </si>
  <si>
    <t>[-ĭen]</t>
  </si>
  <si>
    <t>詵 臻 謹 覲</t>
  </si>
  <si>
    <t>諄</t>
  </si>
  <si>
    <t>un</t>
  </si>
  <si>
    <t>[-ĭuĕn]</t>
  </si>
  <si>
    <t>倫 勻 迍 綸 脣 旬 遵 尹 準 允 峻 閏 順</t>
  </si>
  <si>
    <t>諄A</t>
  </si>
  <si>
    <t>勻 尹 峻</t>
  </si>
  <si>
    <t>痕</t>
  </si>
  <si>
    <t>un/irn</t>
  </si>
  <si>
    <t>[-ən]</t>
  </si>
  <si>
    <t>恩 痕 根 墾 很 艮 恨</t>
  </si>
  <si>
    <t>魂</t>
  </si>
  <si>
    <t>[-uən]</t>
  </si>
  <si>
    <t>昆 渾 奔 尊 魂 本 忖 損 衮 困 悶 寸</t>
  </si>
  <si>
    <t>欣</t>
  </si>
  <si>
    <t>[-ĭən]</t>
  </si>
  <si>
    <t>斤 欣 謹 隱 靳 焮</t>
  </si>
  <si>
    <t>文</t>
  </si>
  <si>
    <t>[-ĭuən]</t>
  </si>
  <si>
    <t>分 云 文 粉 吻 運 問</t>
  </si>
  <si>
    <t>山</t>
  </si>
  <si>
    <t>寒</t>
  </si>
  <si>
    <t>an</t>
  </si>
  <si>
    <t>[-ɑn]</t>
  </si>
  <si>
    <t>安 寒 干 笴 旱 但 旰 旦 按 案 賛</t>
  </si>
  <si>
    <t>桓</t>
  </si>
  <si>
    <t>uan</t>
  </si>
  <si>
    <t>[-uɑn]</t>
  </si>
  <si>
    <t>官 丸 端 潘 旱 管 緩 滿 纂 伴 玩 筭 貫 亂 換 段 半 慢 喚</t>
  </si>
  <si>
    <t>元</t>
  </si>
  <si>
    <t>元開</t>
  </si>
  <si>
    <t>ian</t>
  </si>
  <si>
    <t>[-ĭɐn]</t>
  </si>
  <si>
    <t>軒 言 幰 偃 万 建 堰</t>
  </si>
  <si>
    <t>元合</t>
  </si>
  <si>
    <t>[-ĭwɐn]</t>
  </si>
  <si>
    <t>袁 元 煩 遠 阮 晚 怨 願 販 万</t>
  </si>
  <si>
    <t>刪</t>
  </si>
  <si>
    <t>刪開</t>
  </si>
  <si>
    <t>[-an]</t>
  </si>
  <si>
    <t>姦 還 顔 班 板 綰 赧 晏 澗 患 諫 鴈</t>
  </si>
  <si>
    <t>刪合</t>
  </si>
  <si>
    <t>[-wan]</t>
  </si>
  <si>
    <t>還 關 頑 板 鯇 患 慣</t>
  </si>
  <si>
    <t>山開</t>
  </si>
  <si>
    <t>[-æn]</t>
  </si>
  <si>
    <t>閒 閑 山 簡 限 莧 襇 幻</t>
  </si>
  <si>
    <t>山合</t>
  </si>
  <si>
    <t>[-wæn]</t>
  </si>
  <si>
    <t>頑 鰥 綰 辨 幻</t>
  </si>
  <si>
    <t>仙</t>
  </si>
  <si>
    <t>仙開</t>
  </si>
  <si>
    <t>[-ĭɛn]</t>
  </si>
  <si>
    <t>然 仙 延 連 乾 淺 演 善 展 翦 免 箭 膳 戰 扇 賤 線 面 碾 彦</t>
  </si>
  <si>
    <t>仙合</t>
  </si>
  <si>
    <t>[-ĭwɛn]</t>
  </si>
  <si>
    <t>緣 泉 專 宣 川 權 貟 攣 全 兖 免 轉 眷 絹 卷 戀 釧 囀</t>
  </si>
  <si>
    <t>仙A</t>
  </si>
  <si>
    <t>仙A開</t>
  </si>
  <si>
    <t>延 連 演 善 兖 緬 箭 戰 扇 面</t>
  </si>
  <si>
    <t>仙A合</t>
  </si>
  <si>
    <t>緣 兖 掾</t>
  </si>
  <si>
    <t>仙B</t>
  </si>
  <si>
    <t>仙B開</t>
  </si>
  <si>
    <t>焉 乾 輦 蹇 免 辨 變 眷</t>
  </si>
  <si>
    <t>仙B合</t>
  </si>
  <si>
    <t>權 貟 圓 轉 篆 倦 卷</t>
  </si>
  <si>
    <t>先</t>
  </si>
  <si>
    <t>先開</t>
  </si>
  <si>
    <t>[-ien]</t>
  </si>
  <si>
    <t>前 先 賢 田 年 顚 堅 玄 煙 典 殄 泫 繭 峴 佃 甸 練 電 麵 見</t>
  </si>
  <si>
    <t>先合</t>
  </si>
  <si>
    <t>[-iwen]</t>
  </si>
  <si>
    <t>玄 涓 畎 泫 縣 練</t>
  </si>
  <si>
    <t>質開</t>
  </si>
  <si>
    <t>it</t>
  </si>
  <si>
    <t>日 質 一 七 悉 吉 栗</t>
  </si>
  <si>
    <t>質合</t>
  </si>
  <si>
    <t>筆</t>
  </si>
  <si>
    <t>質A</t>
  </si>
  <si>
    <t>質 悉 吉 畢 必</t>
  </si>
  <si>
    <t>質B開</t>
  </si>
  <si>
    <t>畢 乙 筆 密</t>
  </si>
  <si>
    <t>質B合</t>
  </si>
  <si>
    <t>聿</t>
  </si>
  <si>
    <t>櫛</t>
  </si>
  <si>
    <t>[-ĭet]</t>
  </si>
  <si>
    <t>栗 叱 瑟 櫛</t>
  </si>
  <si>
    <t>術</t>
  </si>
  <si>
    <t>ut</t>
  </si>
  <si>
    <t>[-ĭuĕt]</t>
  </si>
  <si>
    <t>筆 律 聿 䘏</t>
  </si>
  <si>
    <t>術A</t>
  </si>
  <si>
    <t>必 聿</t>
  </si>
  <si>
    <t>麧</t>
  </si>
  <si>
    <t>[-ət]</t>
  </si>
  <si>
    <t>没</t>
  </si>
  <si>
    <t>沒</t>
  </si>
  <si>
    <t>[-uət]</t>
  </si>
  <si>
    <t>勃 骨 忽 没</t>
  </si>
  <si>
    <t>迄</t>
  </si>
  <si>
    <t>[-ĭət]</t>
  </si>
  <si>
    <t>乙 訖 迄</t>
  </si>
  <si>
    <t>物</t>
  </si>
  <si>
    <t>[-ĭuət]</t>
  </si>
  <si>
    <t>弗 勿 物</t>
  </si>
  <si>
    <t>曷</t>
  </si>
  <si>
    <t>at</t>
  </si>
  <si>
    <t>[-ɑt]</t>
  </si>
  <si>
    <t>葛 割 達 曷 末</t>
  </si>
  <si>
    <t>末</t>
  </si>
  <si>
    <t>uat</t>
  </si>
  <si>
    <t>[-uɑt]</t>
  </si>
  <si>
    <t>撥 活 末 栝 括</t>
  </si>
  <si>
    <t>月開</t>
  </si>
  <si>
    <t>iat</t>
  </si>
  <si>
    <t>[-ĭɐt]</t>
  </si>
  <si>
    <t>歇 竭 謁 訐</t>
  </si>
  <si>
    <t>月合</t>
  </si>
  <si>
    <t>[-ĭwɐt]</t>
  </si>
  <si>
    <t>厥 越 伐 月 發</t>
  </si>
  <si>
    <t>黠開</t>
  </si>
  <si>
    <t>[-at]</t>
  </si>
  <si>
    <t>瞎 鎋 轄</t>
  </si>
  <si>
    <t>黠合</t>
  </si>
  <si>
    <t>[-wat]</t>
  </si>
  <si>
    <t>䫄 刮</t>
  </si>
  <si>
    <t>鎋開</t>
  </si>
  <si>
    <t>[-æt]</t>
  </si>
  <si>
    <t>八 拔 黠</t>
  </si>
  <si>
    <t>鎋合</t>
  </si>
  <si>
    <t>[-wæt]</t>
  </si>
  <si>
    <t>八 滑</t>
  </si>
  <si>
    <t>薛開</t>
  </si>
  <si>
    <t>[-ĭɛt]</t>
  </si>
  <si>
    <t>列 辥 熱</t>
  </si>
  <si>
    <t>薛合</t>
  </si>
  <si>
    <t>[-ĭwɛt]</t>
  </si>
  <si>
    <t>雪 悅 絕 劣 爇 輟</t>
  </si>
  <si>
    <t>薛A開</t>
  </si>
  <si>
    <t>列 滅</t>
  </si>
  <si>
    <t>薛A合</t>
  </si>
  <si>
    <t>雪 悅</t>
  </si>
  <si>
    <t>薛B開</t>
  </si>
  <si>
    <t>竭 列 别</t>
  </si>
  <si>
    <t>薛B合</t>
  </si>
  <si>
    <t>劣</t>
  </si>
  <si>
    <t>屑開</t>
  </si>
  <si>
    <t>[-iet]</t>
  </si>
  <si>
    <t>結 屑 蔑</t>
  </si>
  <si>
    <t>屑合</t>
  </si>
  <si>
    <t>[-iwet]</t>
  </si>
  <si>
    <t>決 穴</t>
  </si>
  <si>
    <t>效</t>
  </si>
  <si>
    <t>豪</t>
  </si>
  <si>
    <t>o/au</t>
  </si>
  <si>
    <t>[-ɑu]</t>
  </si>
  <si>
    <t>刀 勞 毛 袍 牢 遭 襃 曹 老 浩 晧 早 道 抱 到 導 報 耗</t>
  </si>
  <si>
    <t>肴</t>
  </si>
  <si>
    <t>au</t>
  </si>
  <si>
    <t>[-au]</t>
  </si>
  <si>
    <t>茅 肴 交 嘲 絞 巧 飽 爪 敎 孝 皃 稍</t>
  </si>
  <si>
    <t>宵</t>
  </si>
  <si>
    <t>iau</t>
  </si>
  <si>
    <t>[-ĭɛu]</t>
  </si>
  <si>
    <t>邀 宵 遙 嬌 焦 消 招 昭 兆 小 少 沼 妙 照 𥬇 肖 召 要</t>
  </si>
  <si>
    <t>宵A</t>
  </si>
  <si>
    <t>遙 招 霄 小 少 沼 妙 𥬇 召 要</t>
  </si>
  <si>
    <t>宵B</t>
  </si>
  <si>
    <t>嬌 喬 瀌 嚻 兆 夭 表 廟 召</t>
  </si>
  <si>
    <t>蕭</t>
  </si>
  <si>
    <t>彫 聊 堯 蕭 幺 鳥 了 皛 皎 弔 嘯 叫</t>
  </si>
  <si>
    <t>果</t>
  </si>
  <si>
    <t>歌</t>
  </si>
  <si>
    <t>o</t>
  </si>
  <si>
    <t>[-ɑ]</t>
  </si>
  <si>
    <t>俄 何 河 歌 我 可 賀 箇 佐 个 邏</t>
  </si>
  <si>
    <t>戈</t>
  </si>
  <si>
    <t>戈一合</t>
  </si>
  <si>
    <t>[-uɑ]</t>
  </si>
  <si>
    <t>禾 戈 波 和 婆 可 火 果 卧 過 貨 臥 唾</t>
  </si>
  <si>
    <t>戈三開</t>
  </si>
  <si>
    <t>[-ĭɑ]</t>
  </si>
  <si>
    <t>迦 伽</t>
  </si>
  <si>
    <t>戈三合</t>
  </si>
  <si>
    <t>[-ĭuɑ]</t>
  </si>
  <si>
    <t>𦚢 靴 伽 𩨷 瓦</t>
  </si>
  <si>
    <t>假</t>
  </si>
  <si>
    <t>麻</t>
  </si>
  <si>
    <t>麻二開</t>
  </si>
  <si>
    <t>a</t>
  </si>
  <si>
    <t>[-a]</t>
  </si>
  <si>
    <t>霞 加 牙 巴 下 疋 雅 賈 駕 訝 嫁 亞</t>
  </si>
  <si>
    <t>麻二合</t>
  </si>
  <si>
    <t>[-wa]</t>
  </si>
  <si>
    <t>花 華 瓜 瓦 寡 化 霸 罵 㕦</t>
  </si>
  <si>
    <t>麻三開</t>
  </si>
  <si>
    <t>ia</t>
  </si>
  <si>
    <t>[-ĭa]</t>
  </si>
  <si>
    <t>遮 車 奢 邪 嗟 賒 也 者 野 姐 冶 夜 謝</t>
  </si>
  <si>
    <t>宕</t>
  </si>
  <si>
    <t>唐</t>
  </si>
  <si>
    <t>唐開</t>
  </si>
  <si>
    <t>[-ɑŋ]</t>
  </si>
  <si>
    <t>郎 當 岡 光 剛 旁 朗 黨 浪 宕 曠</t>
  </si>
  <si>
    <t>唐合</t>
  </si>
  <si>
    <t>[-uɑŋ]</t>
  </si>
  <si>
    <t>光 黃 晃 廣 浪 曠 謗</t>
  </si>
  <si>
    <t>陽</t>
  </si>
  <si>
    <t>陽開</t>
  </si>
  <si>
    <t>[-ĭaŋ]</t>
  </si>
  <si>
    <t>章 羊 張 良 陽 莊 兩 㢡 丈 掌 亮 讓 樣 向</t>
  </si>
  <si>
    <t>陽合</t>
  </si>
  <si>
    <t>[-ĭwaŋ]</t>
  </si>
  <si>
    <t>良 方 王 兩 往 网 昉 養 亮 放 訪 況 妄</t>
  </si>
  <si>
    <t>梗</t>
  </si>
  <si>
    <t>庚</t>
  </si>
  <si>
    <t>庚二開</t>
  </si>
  <si>
    <t>ing</t>
  </si>
  <si>
    <t>[-ɐŋ]</t>
  </si>
  <si>
    <t>行 庚 盲 杏 梗 幸 猛 冷 打 敬 孟 更</t>
  </si>
  <si>
    <t>庚二合</t>
  </si>
  <si>
    <t>[-wɐŋ]</t>
  </si>
  <si>
    <t>盲 橫 猛 䁝 礦 孟</t>
  </si>
  <si>
    <t>庚三開</t>
  </si>
  <si>
    <t>[-ĭɐŋ]</t>
  </si>
  <si>
    <t>驚 兵 卿 明 京 永 影 丙 景 敬 慶 病 命</t>
  </si>
  <si>
    <t>庚三合</t>
  </si>
  <si>
    <t>[-ĭwɐŋ]</t>
  </si>
  <si>
    <t>兵 榮 永 憬 命</t>
  </si>
  <si>
    <t>耕</t>
  </si>
  <si>
    <t>耕開</t>
  </si>
  <si>
    <t>[-æŋ]</t>
  </si>
  <si>
    <t>莖 耕 萌 幸 耿 迸 諍 爭</t>
  </si>
  <si>
    <t>耕合</t>
  </si>
  <si>
    <t>[-wæŋ]</t>
  </si>
  <si>
    <t>萌 宏 迸</t>
  </si>
  <si>
    <t>清開</t>
  </si>
  <si>
    <t>[-ĭɛŋ]</t>
  </si>
  <si>
    <t>情 盈 成 貞 征 郢 整 靜 井 正 政 盛 鄭 姓</t>
  </si>
  <si>
    <t>清合</t>
  </si>
  <si>
    <t>[-ĭwɛŋ]</t>
  </si>
  <si>
    <t>傾 營 頃</t>
  </si>
  <si>
    <t>清A</t>
  </si>
  <si>
    <t>清A開</t>
  </si>
  <si>
    <t>盈 成 并 郢 井 正 政 令</t>
  </si>
  <si>
    <t>清A合</t>
  </si>
  <si>
    <t>營 潁 正</t>
  </si>
  <si>
    <t>青</t>
  </si>
  <si>
    <t>青開</t>
  </si>
  <si>
    <t>[-ieŋ]</t>
  </si>
  <si>
    <t>經 靈 丁 刑 頂 迥 挺 鼎 醒 涬 剄 定 佞 徑</t>
  </si>
  <si>
    <t>青合</t>
  </si>
  <si>
    <t>[-iweŋ]</t>
  </si>
  <si>
    <t>扃 螢 頂 迥 定</t>
  </si>
  <si>
    <t>曾</t>
  </si>
  <si>
    <t>登</t>
  </si>
  <si>
    <t>登開</t>
  </si>
  <si>
    <t>[-əŋ]</t>
  </si>
  <si>
    <t>滕 登 增 棱 崩 恒 朋 肯 等 鄧 亘 隥 贈</t>
  </si>
  <si>
    <t>登合</t>
  </si>
  <si>
    <t>[-uəŋ]</t>
  </si>
  <si>
    <t>肱 弘</t>
  </si>
  <si>
    <t>蒸</t>
  </si>
  <si>
    <t>[-ĭəŋ]</t>
  </si>
  <si>
    <t>仍 陵 膺 冰 蒸 乗 矜 兢 升 拯 庱 應 證 孕 甑 𩜁</t>
  </si>
  <si>
    <t>鐸開</t>
  </si>
  <si>
    <t>[-ɑk]</t>
  </si>
  <si>
    <t>落 各</t>
  </si>
  <si>
    <t>鐸合</t>
  </si>
  <si>
    <t>[-uɑk]</t>
  </si>
  <si>
    <t>郭 博 穫</t>
  </si>
  <si>
    <t>藥開</t>
  </si>
  <si>
    <t>[-ĭak]</t>
  </si>
  <si>
    <t>灼 勺 若 藥 約 略 爵 雀 虐</t>
  </si>
  <si>
    <t>藥合</t>
  </si>
  <si>
    <t>[-ĭwak]</t>
  </si>
  <si>
    <t>縛 钁 籰</t>
  </si>
  <si>
    <t>陌二開</t>
  </si>
  <si>
    <t>ik</t>
  </si>
  <si>
    <t>[-ɐk]</t>
  </si>
  <si>
    <t>白 格 陌 伯</t>
  </si>
  <si>
    <t>陌二合</t>
  </si>
  <si>
    <t>[-wɐk]</t>
  </si>
  <si>
    <t>白 伯 擭</t>
  </si>
  <si>
    <t>陌三開</t>
  </si>
  <si>
    <t>[-ĭɐk]</t>
  </si>
  <si>
    <t>逆 劇 戟 郤 役</t>
  </si>
  <si>
    <t>陌三合</t>
  </si>
  <si>
    <t>[-ĭwɐk]</t>
  </si>
  <si>
    <t>虢</t>
  </si>
  <si>
    <t>麥開</t>
  </si>
  <si>
    <t>[-æk]</t>
  </si>
  <si>
    <t>獲 麥 厄 革 核 責 摘 戹</t>
  </si>
  <si>
    <t>麥合</t>
  </si>
  <si>
    <t>[-wæk]</t>
  </si>
  <si>
    <t>獲 麥 摑</t>
  </si>
  <si>
    <t>昔開</t>
  </si>
  <si>
    <t>[-ĭɛk]</t>
  </si>
  <si>
    <t>積 昔 益 隻 石 炙 迹 易 亦</t>
  </si>
  <si>
    <t>昔合</t>
  </si>
  <si>
    <t>[-ĭwɛk]</t>
  </si>
  <si>
    <t>隻 役</t>
  </si>
  <si>
    <t>昔A開</t>
  </si>
  <si>
    <t>昔 益 辟</t>
  </si>
  <si>
    <t>昔A合</t>
  </si>
  <si>
    <t>役</t>
  </si>
  <si>
    <t>錫開</t>
  </si>
  <si>
    <t>[-iek]</t>
  </si>
  <si>
    <t>擊 歷 狄 激</t>
  </si>
  <si>
    <t>錫合</t>
  </si>
  <si>
    <t>[-iwek]</t>
  </si>
  <si>
    <t>鶪 闃 狊</t>
  </si>
  <si>
    <t>德開</t>
  </si>
  <si>
    <t>[-ək]</t>
  </si>
  <si>
    <t>則 德 得 北 墨 黑 勒</t>
  </si>
  <si>
    <t>德合</t>
  </si>
  <si>
    <t>[-uək]</t>
  </si>
  <si>
    <t>國 或</t>
  </si>
  <si>
    <t>職開</t>
  </si>
  <si>
    <t>翼 力 直 即 職 極 側 逼</t>
  </si>
  <si>
    <t>職合</t>
  </si>
  <si>
    <t>[-ĭwək]</t>
  </si>
  <si>
    <t>逼</t>
  </si>
  <si>
    <t>流</t>
  </si>
  <si>
    <t>尤</t>
  </si>
  <si>
    <t>iu</t>
  </si>
  <si>
    <t>[-ĭəu]</t>
  </si>
  <si>
    <t>求 由 周 秋 流 鳩 州 尤 謀 浮 久 柳 有 九 酉 否 婦 救 祐 副 就 僦 富 呪 又 溜</t>
  </si>
  <si>
    <t>侯</t>
  </si>
  <si>
    <t>oo/io</t>
  </si>
  <si>
    <t>[-əu]</t>
  </si>
  <si>
    <t>鉤 侯 婁 口 厚 垢 后 斗 苟 遘 候 豆 奏 漏</t>
  </si>
  <si>
    <t>幽</t>
  </si>
  <si>
    <t>[-iəu]</t>
  </si>
  <si>
    <t>虯 幽 烋 彪 糾 黝 謬 幼</t>
  </si>
  <si>
    <t>深</t>
  </si>
  <si>
    <t>侵</t>
  </si>
  <si>
    <t>im</t>
  </si>
  <si>
    <t>[-ĭĕm]</t>
  </si>
  <si>
    <t>林 尋 深 任 針 淫 心 吟 今 簪 稔 甚 朕 荏 枕 凜 錦 㾕 鴆 禁 蔭 譖</t>
  </si>
  <si>
    <t>侵A</t>
  </si>
  <si>
    <t>淫 甚</t>
  </si>
  <si>
    <t>侵B</t>
  </si>
  <si>
    <t>金 吟 飲 錦 禁 蔭</t>
  </si>
  <si>
    <t>咸</t>
  </si>
  <si>
    <t>談</t>
  </si>
  <si>
    <t>am</t>
  </si>
  <si>
    <t>[-ɑm]</t>
  </si>
  <si>
    <t>甘 三 酣 談 覽 敢 濫 𣊟 蹔 瞰 暫</t>
  </si>
  <si>
    <t>嚴</t>
  </si>
  <si>
    <t>iam</t>
  </si>
  <si>
    <t>[-ĭɐm]</t>
  </si>
  <si>
    <t>𩏩 嚴 掩 广 欠 釅 劒</t>
  </si>
  <si>
    <t>凡</t>
  </si>
  <si>
    <t>uan/uam</t>
  </si>
  <si>
    <t>[-ĭwɐm]</t>
  </si>
  <si>
    <t>咸 凡 錽 范 犯 劒 泛 梵</t>
  </si>
  <si>
    <t>銜</t>
  </si>
  <si>
    <t>[-am]</t>
  </si>
  <si>
    <t>監 銜 黤 檻 懺 鑒 鑑</t>
  </si>
  <si>
    <t>讒 咸 斬 減 豏 韽 陷 賺</t>
  </si>
  <si>
    <t>鹽</t>
  </si>
  <si>
    <t>[-ĭɛm]</t>
  </si>
  <si>
    <t>廉 鹽 占 炎 冉 琰 染 漸 贍 豔 驗</t>
  </si>
  <si>
    <t>鹽A</t>
  </si>
  <si>
    <t>鹽 琰 豔</t>
  </si>
  <si>
    <t>鹽B</t>
  </si>
  <si>
    <t>廉 炎 淹 檢 斂 險 奄 儉 驗 窆</t>
  </si>
  <si>
    <t>添</t>
  </si>
  <si>
    <t>[-iem]</t>
  </si>
  <si>
    <t>兼 甜 玷 忝 簟 念 店</t>
  </si>
  <si>
    <t>覃</t>
  </si>
  <si>
    <t>[-ɒm]</t>
  </si>
  <si>
    <t>含 男 南 禫 感 唵 紺 暗</t>
  </si>
  <si>
    <t>緝</t>
  </si>
  <si>
    <t>ip</t>
  </si>
  <si>
    <t>[-ĭĕp]</t>
  </si>
  <si>
    <t>入 執 立 戢 汁</t>
  </si>
  <si>
    <t>緝A</t>
  </si>
  <si>
    <t>入</t>
  </si>
  <si>
    <t>緝B</t>
  </si>
  <si>
    <t>立 及 急 汲</t>
  </si>
  <si>
    <t>盍</t>
  </si>
  <si>
    <t>ap</t>
  </si>
  <si>
    <t>[-ɑp]</t>
  </si>
  <si>
    <t>臘 盍 榼 雜</t>
  </si>
  <si>
    <t>業</t>
  </si>
  <si>
    <t>iap</t>
  </si>
  <si>
    <t>[-ĭɐp]</t>
  </si>
  <si>
    <t>怯 業 劫</t>
  </si>
  <si>
    <t>乏</t>
  </si>
  <si>
    <t>uat/uap</t>
  </si>
  <si>
    <t>[-ĭwɐp]</t>
  </si>
  <si>
    <t>法 乏</t>
  </si>
  <si>
    <t>狎</t>
  </si>
  <si>
    <t>[-ap]</t>
  </si>
  <si>
    <t>甲 狎</t>
  </si>
  <si>
    <t>洽</t>
  </si>
  <si>
    <t>夾 洽 㘝</t>
  </si>
  <si>
    <t>葉</t>
  </si>
  <si>
    <t>涉 葉 攝 輒 接</t>
  </si>
  <si>
    <t>葉A</t>
  </si>
  <si>
    <t>涉 葉</t>
  </si>
  <si>
    <t>葉B</t>
  </si>
  <si>
    <t>輒</t>
  </si>
  <si>
    <t>怗</t>
  </si>
  <si>
    <t>[-iep]</t>
  </si>
  <si>
    <t>協 頰 愜 牒</t>
  </si>
  <si>
    <t>[-ɒp]</t>
  </si>
  <si>
    <t>閤 沓 合 荅</t>
  </si>
  <si>
    <t>*</t>
    <phoneticPr fontId="11" type="noConversion"/>
  </si>
  <si>
    <t>韻攝序</t>
    <phoneticPr fontId="11" type="noConversion"/>
  </si>
  <si>
    <t>韻攝</t>
  </si>
  <si>
    <t>平</t>
  </si>
  <si>
    <t>上</t>
  </si>
  <si>
    <t>韻系+韻目</t>
    <phoneticPr fontId="11" type="noConversion"/>
  </si>
  <si>
    <t>【位置</t>
    <phoneticPr fontId="11" type="noConversion"/>
  </si>
  <si>
    <t>】位置</t>
    <phoneticPr fontId="11" type="noConversion"/>
  </si>
  <si>
    <t>韻母+韻目總字數</t>
    <phoneticPr fontId="11" type="noConversion"/>
  </si>
  <si>
    <t>韻系</t>
    <phoneticPr fontId="11" type="noConversion"/>
  </si>
  <si>
    <t>韻目</t>
    <phoneticPr fontId="11" type="noConversion"/>
  </si>
  <si>
    <t>聲字位置</t>
    <phoneticPr fontId="11" type="noConversion"/>
  </si>
  <si>
    <t>四聲字數</t>
    <phoneticPr fontId="11" type="noConversion"/>
  </si>
  <si>
    <t>韻目序</t>
    <phoneticPr fontId="11" type="noConversion"/>
  </si>
  <si>
    <t>韻目名</t>
    <phoneticPr fontId="11" type="noConversion"/>
  </si>
  <si>
    <t>四聲</t>
  </si>
  <si>
    <t>東 【上平聲一東】</t>
  </si>
  <si>
    <t>董 【上聲一董】</t>
  </si>
  <si>
    <t>送 【去聲一送】</t>
  </si>
  <si>
    <t>屋 【入聲一屋】</t>
  </si>
  <si>
    <t xml:space="preserve">東 </t>
  </si>
  <si>
    <t>冬 【上平聲二冬】</t>
  </si>
  <si>
    <t>湩 【上聲二腫】</t>
  </si>
  <si>
    <t>宋 【去聲二宋】</t>
  </si>
  <si>
    <t>沃 【入聲二沃】</t>
  </si>
  <si>
    <t xml:space="preserve">冬 </t>
  </si>
  <si>
    <t>鍾 【上平聲三鍾】</t>
  </si>
  <si>
    <t>腫 【上聲二腫】</t>
  </si>
  <si>
    <t>用 【去聲三用】</t>
  </si>
  <si>
    <t>燭 【入聲三燭】</t>
  </si>
  <si>
    <t xml:space="preserve">鍾 </t>
  </si>
  <si>
    <t>江 【上平聲四江】</t>
  </si>
  <si>
    <t>講 【上聲三講】</t>
  </si>
  <si>
    <t>絳 【去聲四絳】</t>
  </si>
  <si>
    <t>覺 【入聲四覺】</t>
  </si>
  <si>
    <t xml:space="preserve">江 </t>
  </si>
  <si>
    <t>支 【上平聲五支】</t>
  </si>
  <si>
    <t>紙 【上聲四紙】</t>
  </si>
  <si>
    <t>寘 【去聲五寘】</t>
  </si>
  <si>
    <t>質 【入聲五質】</t>
  </si>
  <si>
    <t xml:space="preserve">支 </t>
  </si>
  <si>
    <t>支A 【上平聲五支】</t>
  </si>
  <si>
    <t>紙A 【上聲四紙】</t>
  </si>
  <si>
    <t>寘A 【去聲五寘】</t>
  </si>
  <si>
    <t>質A 【入聲五質】</t>
  </si>
  <si>
    <t xml:space="preserve">支A </t>
  </si>
  <si>
    <t>支B 【上平聲五支】</t>
  </si>
  <si>
    <t>紙B 【上聲四紙】</t>
  </si>
  <si>
    <t>寘B 【去聲五寘】</t>
  </si>
  <si>
    <t>質B 【入聲五質】</t>
  </si>
  <si>
    <t xml:space="preserve">支B </t>
  </si>
  <si>
    <t>脂 【上平聲六脂】</t>
  </si>
  <si>
    <t>旨 【上聲五旨】</t>
  </si>
  <si>
    <t>至 【去聲六至】</t>
  </si>
  <si>
    <t>術 【入聲六術】</t>
  </si>
  <si>
    <t xml:space="preserve">脂 </t>
  </si>
  <si>
    <t>脂A 【上平聲六脂】</t>
  </si>
  <si>
    <t>旨A 【上聲五旨】</t>
  </si>
  <si>
    <t>至A 【去聲六至】</t>
  </si>
  <si>
    <t>術A 【入聲六術】</t>
  </si>
  <si>
    <t xml:space="preserve">脂A </t>
  </si>
  <si>
    <t>脂B 【上平聲六脂】</t>
  </si>
  <si>
    <t>旨B 【上聲五旨】</t>
  </si>
  <si>
    <t>至B 【去聲六至】</t>
  </si>
  <si>
    <t>櫛 【入聲七櫛】</t>
  </si>
  <si>
    <t xml:space="preserve">脂B </t>
  </si>
  <si>
    <t>之 【上平聲七之】</t>
  </si>
  <si>
    <t>止 【上聲六止】</t>
  </si>
  <si>
    <t>志 【去聲七志】</t>
  </si>
  <si>
    <t>物 【入聲八物】</t>
  </si>
  <si>
    <t xml:space="preserve">之 </t>
  </si>
  <si>
    <t>微 【上平聲八微】</t>
  </si>
  <si>
    <t>尾 【上聲七尾】</t>
  </si>
  <si>
    <t>未 【去聲八未】</t>
  </si>
  <si>
    <t>迄 【入聲九迄】</t>
  </si>
  <si>
    <t xml:space="preserve">微 </t>
  </si>
  <si>
    <t>魚 【上平聲九魚】</t>
  </si>
  <si>
    <t>語 【上聲八語】</t>
  </si>
  <si>
    <t>御 【去聲九御】</t>
  </si>
  <si>
    <t>月 【入聲十月】</t>
  </si>
  <si>
    <t xml:space="preserve">魚 </t>
  </si>
  <si>
    <t>虞 【上平聲十虞】</t>
  </si>
  <si>
    <t>麌 【上聲九麌】</t>
  </si>
  <si>
    <t>遇 【去聲十遇】</t>
  </si>
  <si>
    <t>沒 【入聲十一沒】</t>
  </si>
  <si>
    <t xml:space="preserve">虞 </t>
  </si>
  <si>
    <t>模 【上平聲十一模】</t>
  </si>
  <si>
    <t>姥 【上聲十姥】</t>
  </si>
  <si>
    <t>暮 【去聲十一暮】</t>
  </si>
  <si>
    <t>麧 【入聲十一沒】</t>
  </si>
  <si>
    <t xml:space="preserve">模 </t>
  </si>
  <si>
    <t>齊 【上平聲十二齊】</t>
  </si>
  <si>
    <t>薺 【上聲十一薺】</t>
  </si>
  <si>
    <t>霽 【去聲十二霽】</t>
  </si>
  <si>
    <t>曷 【入聲十二曷】</t>
  </si>
  <si>
    <t xml:space="preserve">齊 </t>
  </si>
  <si>
    <t>祭 【去聲十三祭】</t>
  </si>
  <si>
    <t>佳 【上平聲十三佳】</t>
  </si>
  <si>
    <t>蟹 【上聲十二蟹】</t>
  </si>
  <si>
    <t>末 【入聲十三末】</t>
  </si>
  <si>
    <t xml:space="preserve">眞 </t>
  </si>
  <si>
    <t>眞 【上平聲十七眞】</t>
  </si>
  <si>
    <t>祭A 【去聲十三祭】</t>
  </si>
  <si>
    <t>皆 【上平聲十四皆】</t>
  </si>
  <si>
    <t>駭 【上聲十三駭】</t>
  </si>
  <si>
    <t>黠 【入聲十四黠】</t>
  </si>
  <si>
    <t xml:space="preserve">眞A </t>
  </si>
  <si>
    <t>眞A 【上平聲十七眞】</t>
  </si>
  <si>
    <t>祭B 【去聲十三祭】</t>
  </si>
  <si>
    <t>灰 【上平聲十五灰】</t>
  </si>
  <si>
    <t>賄 【上聲十四賄】</t>
  </si>
  <si>
    <t>鎋 【入聲十五鎋】</t>
  </si>
  <si>
    <t xml:space="preserve">諄 </t>
  </si>
  <si>
    <t>諄 【上平聲十八諄】</t>
  </si>
  <si>
    <t>泰 【去聲十四泰】</t>
  </si>
  <si>
    <t>咍 【上平聲十六咍】</t>
  </si>
  <si>
    <t>海 【上聲十五海】</t>
  </si>
  <si>
    <t>屑 【入聲十六屑】</t>
  </si>
  <si>
    <t xml:space="preserve">諄A </t>
  </si>
  <si>
    <t>諄A 【上平聲十八諄】</t>
  </si>
  <si>
    <t>卦 【去聲十五卦】</t>
  </si>
  <si>
    <t>軫 【上聲十六軫】</t>
  </si>
  <si>
    <t>薛 【入聲十七薛】</t>
  </si>
  <si>
    <t xml:space="preserve">文 </t>
  </si>
  <si>
    <t>文 【上平聲二十文】</t>
  </si>
  <si>
    <t>怪 【去聲十六怪】</t>
  </si>
  <si>
    <t>軫A 【上聲十六軫】</t>
  </si>
  <si>
    <t>薛A 【入聲十七薛】</t>
  </si>
  <si>
    <t xml:space="preserve">欣 </t>
  </si>
  <si>
    <t>欣 【上平聲二十一欣】</t>
  </si>
  <si>
    <t>夬 【去聲十七夬】</t>
  </si>
  <si>
    <t>眞B 【上平聲十七眞】</t>
  </si>
  <si>
    <t>軫B 【上聲十六軫】</t>
  </si>
  <si>
    <t>薛B 【入聲十七薛】</t>
  </si>
  <si>
    <t xml:space="preserve">元 </t>
  </si>
  <si>
    <t>元 【上平聲二十二元】</t>
  </si>
  <si>
    <t>隊 【去聲十八隊】</t>
  </si>
  <si>
    <t>準 【上聲十七準】</t>
  </si>
  <si>
    <t>藥 【入聲十八藥】</t>
  </si>
  <si>
    <t xml:space="preserve">魂 </t>
  </si>
  <si>
    <t>魂 【上平聲二十三魂】</t>
  </si>
  <si>
    <t>代 【去聲十九代】</t>
  </si>
  <si>
    <t>準A 【上聲十七準】</t>
  </si>
  <si>
    <t>鐸 【入聲十九鐸】</t>
  </si>
  <si>
    <t xml:space="preserve">痕 </t>
  </si>
  <si>
    <t>痕 【上平聲二十四痕】</t>
  </si>
  <si>
    <t>廢 【去聲二十廢】</t>
  </si>
  <si>
    <t>臻 【上平聲十九臻】</t>
  </si>
  <si>
    <t>𧤛 【上聲十九隱】</t>
  </si>
  <si>
    <t>陌 【入聲二十陌】</t>
  </si>
  <si>
    <t xml:space="preserve">寒 </t>
  </si>
  <si>
    <t>寒 【上平聲二十五寒】</t>
  </si>
  <si>
    <t>震 【去聲二十一震】</t>
  </si>
  <si>
    <t>吻 【上聲十八吻】</t>
  </si>
  <si>
    <t>麥 【入聲二十一麥】</t>
  </si>
  <si>
    <t xml:space="preserve">桓 </t>
  </si>
  <si>
    <t>桓 【上平聲二十六桓】</t>
  </si>
  <si>
    <t>震A 【去聲二十一震】</t>
  </si>
  <si>
    <t>隱 【上聲十九隱】</t>
  </si>
  <si>
    <t>昔 【入聲二十二昔】</t>
  </si>
  <si>
    <t xml:space="preserve">刪 </t>
  </si>
  <si>
    <t>刪 【上平聲二十七刪】</t>
  </si>
  <si>
    <t>震B 【去聲二十一震】</t>
  </si>
  <si>
    <t>阮 【上聲二十阮】</t>
  </si>
  <si>
    <t>昔A 【入聲二十二昔】</t>
  </si>
  <si>
    <t xml:space="preserve">山 </t>
  </si>
  <si>
    <t>山 【上平聲二十八山】</t>
  </si>
  <si>
    <t>稕 【去聲二十二稕】</t>
  </si>
  <si>
    <t>混 【上聲二十一混】</t>
  </si>
  <si>
    <t>錫 【入聲二十三錫】</t>
  </si>
  <si>
    <t xml:space="preserve">先 </t>
  </si>
  <si>
    <t>先 【下平聲一先】</t>
  </si>
  <si>
    <t>稕A 【去聲二十二稕】</t>
  </si>
  <si>
    <t>很 【上聲二十二很】</t>
  </si>
  <si>
    <t>職 【入聲二十四職】</t>
  </si>
  <si>
    <t xml:space="preserve">仙 </t>
  </si>
  <si>
    <t>仙 【下平聲二仙】</t>
  </si>
  <si>
    <t>櫬 【去聲二十一震】</t>
  </si>
  <si>
    <t>旱 【上聲二十三旱】</t>
  </si>
  <si>
    <t>德 【入聲二十五德】</t>
  </si>
  <si>
    <t xml:space="preserve">仙A </t>
  </si>
  <si>
    <t>仙A 【下平聲二仙】</t>
  </si>
  <si>
    <t>問 【去聲二十三問】</t>
  </si>
  <si>
    <t>緩 【上聲二十四緩】</t>
  </si>
  <si>
    <t>緝 【入聲二十六緝】</t>
  </si>
  <si>
    <t xml:space="preserve">仙B </t>
  </si>
  <si>
    <t>仙B 【下平聲二仙】</t>
  </si>
  <si>
    <t>焮 【去聲二十四焮】</t>
  </si>
  <si>
    <t>潸 【上聲二十五潸】</t>
  </si>
  <si>
    <t>緝A 【入聲二十六緝】</t>
  </si>
  <si>
    <t xml:space="preserve">蕭 </t>
  </si>
  <si>
    <t>蕭 【下平聲三蕭】</t>
  </si>
  <si>
    <t>願 【去聲二十五願】</t>
  </si>
  <si>
    <t>產 【上聲二十六產】</t>
  </si>
  <si>
    <t>緝B 【入聲二十六緝】</t>
  </si>
  <si>
    <t xml:space="preserve">宵 </t>
  </si>
  <si>
    <t>宵 【下平聲四宵】</t>
  </si>
  <si>
    <t>慁 【去聲二十六慁】</t>
  </si>
  <si>
    <t>銑 【上聲二十七銑】</t>
  </si>
  <si>
    <t>合 【入聲二十七合】</t>
  </si>
  <si>
    <t xml:space="preserve">宵A </t>
  </si>
  <si>
    <t>宵A 【下平聲四宵】</t>
  </si>
  <si>
    <t>恨 【去聲二十七恨】</t>
  </si>
  <si>
    <t>獮 【上聲二十八獮】</t>
  </si>
  <si>
    <t>盍 【入聲二十八盍】</t>
  </si>
  <si>
    <t xml:space="preserve">宵B </t>
  </si>
  <si>
    <t>宵B 【下平聲四宵】</t>
  </si>
  <si>
    <t>翰 【去聲二十八翰】</t>
  </si>
  <si>
    <t>獮A 【上聲二十八獮】</t>
  </si>
  <si>
    <t>葉 【入聲二十九葉】</t>
  </si>
  <si>
    <t xml:space="preserve">肴 </t>
  </si>
  <si>
    <t>肴 【下平聲五肴】</t>
  </si>
  <si>
    <t>換 【去聲二十九換】</t>
  </si>
  <si>
    <t>獮B 【上聲二十八獮】</t>
  </si>
  <si>
    <t>葉A 【入聲二十九葉】</t>
  </si>
  <si>
    <t xml:space="preserve">豪 </t>
  </si>
  <si>
    <t>豪 【下平聲六豪】</t>
  </si>
  <si>
    <t>諫 【去聲三十諫】</t>
  </si>
  <si>
    <t>篠 【上聲二十九篠】</t>
  </si>
  <si>
    <t>葉B 【入聲二十九葉】</t>
  </si>
  <si>
    <t xml:space="preserve">歌 </t>
  </si>
  <si>
    <t>歌 【下平聲七歌】</t>
  </si>
  <si>
    <t>襇 【去聲三十一襇】</t>
  </si>
  <si>
    <t>小 【上聲三十小】</t>
  </si>
  <si>
    <t>怗 【入聲三十怗】</t>
  </si>
  <si>
    <t xml:space="preserve">戈 </t>
  </si>
  <si>
    <t>戈 【下平聲八戈】</t>
  </si>
  <si>
    <t>霰 【去聲三十二霰】</t>
  </si>
  <si>
    <t>小A 【上聲三十小】</t>
  </si>
  <si>
    <t>洽 【入聲三十一洽】</t>
  </si>
  <si>
    <t xml:space="preserve">麻 </t>
  </si>
  <si>
    <t>麻 【下平聲九麻】</t>
  </si>
  <si>
    <t>線 【去聲三十三線】</t>
  </si>
  <si>
    <t>小B 【上聲三十小】</t>
  </si>
  <si>
    <t>狎 【入聲三十二狎】</t>
  </si>
  <si>
    <t xml:space="preserve">陽 </t>
  </si>
  <si>
    <t>陽 【下平聲十陽】</t>
  </si>
  <si>
    <t>線A 【去聲三十三線】</t>
  </si>
  <si>
    <t>巧 【上聲三十一巧】</t>
  </si>
  <si>
    <t>業 【入聲三十三業】</t>
  </si>
  <si>
    <t xml:space="preserve">唐 </t>
  </si>
  <si>
    <t>唐 【下平聲十一唐】</t>
  </si>
  <si>
    <t>線B 【去聲三十三線】</t>
  </si>
  <si>
    <t>晧 【上聲三十二晧】</t>
  </si>
  <si>
    <t>乏 【入聲三十四乏】</t>
  </si>
  <si>
    <t xml:space="preserve">庚 </t>
  </si>
  <si>
    <t>庚 【下平聲十二庚】</t>
  </si>
  <si>
    <t>嘯 【去聲三十四嘯】</t>
  </si>
  <si>
    <t>哿 【上聲三十三哿】</t>
  </si>
  <si>
    <t xml:space="preserve">耕 </t>
  </si>
  <si>
    <t>耕 【下平聲十三耕】</t>
  </si>
  <si>
    <t>笑 【去聲三十五笑】</t>
  </si>
  <si>
    <t>果 【上聲三十四果】</t>
  </si>
  <si>
    <t xml:space="preserve">清 </t>
  </si>
  <si>
    <t>清 【下平聲十四清】</t>
  </si>
  <si>
    <t>笑A 【去聲三十五笑】</t>
  </si>
  <si>
    <t>馬 【上聲三十五馬】</t>
  </si>
  <si>
    <t xml:space="preserve">清A </t>
  </si>
  <si>
    <t>清A 【下平聲十四清】</t>
  </si>
  <si>
    <t>笑B 【去聲三十五笑】</t>
  </si>
  <si>
    <t>養 【上聲三十六養】</t>
  </si>
  <si>
    <t xml:space="preserve">青 </t>
  </si>
  <si>
    <t>青 【下平聲十五青】</t>
  </si>
  <si>
    <t>效 【去聲三十六效】</t>
  </si>
  <si>
    <t>蕩 【上聲三十七蕩】</t>
  </si>
  <si>
    <t xml:space="preserve">蒸 </t>
  </si>
  <si>
    <t>蒸 【下平聲十六蒸】</t>
  </si>
  <si>
    <t>号 【去聲三十七号】</t>
  </si>
  <si>
    <t>梗 【上聲三十八梗】</t>
  </si>
  <si>
    <t xml:space="preserve">登 </t>
  </si>
  <si>
    <t>登 【下平聲十七登】</t>
  </si>
  <si>
    <t>箇 【去聲三十八箇】</t>
  </si>
  <si>
    <t>耿 【上聲三十九耿】</t>
  </si>
  <si>
    <t xml:space="preserve">尤 </t>
  </si>
  <si>
    <t>尤 【下平聲十八尤】</t>
  </si>
  <si>
    <t>過 【去聲三十九過】</t>
  </si>
  <si>
    <t>靜 【上聲四十靜】</t>
  </si>
  <si>
    <t xml:space="preserve">侯 </t>
  </si>
  <si>
    <t>侯 【下平聲十九侯】</t>
  </si>
  <si>
    <t>禡 【去聲四十禡】</t>
  </si>
  <si>
    <t>靜A 【上聲四十靜】</t>
  </si>
  <si>
    <t xml:space="preserve">幽 </t>
  </si>
  <si>
    <t>幽 【下平聲二十幽】</t>
  </si>
  <si>
    <t>漾 【去聲四十一漾】</t>
  </si>
  <si>
    <t>迥 【上聲四十一迥】</t>
  </si>
  <si>
    <t xml:space="preserve">侵 </t>
  </si>
  <si>
    <t>侵 【下平聲二十一侵】</t>
  </si>
  <si>
    <t>宕 【去聲四十二宕】</t>
  </si>
  <si>
    <t>拯 【上聲四十二拯】</t>
  </si>
  <si>
    <t xml:space="preserve">侵A </t>
  </si>
  <si>
    <t>侵A 【下平聲二十一侵】</t>
  </si>
  <si>
    <t>映 【去聲四十三映】</t>
  </si>
  <si>
    <t>等 【上聲四十三等】</t>
  </si>
  <si>
    <t xml:space="preserve">侵B </t>
  </si>
  <si>
    <t>侵B 【下平聲二十一侵】</t>
  </si>
  <si>
    <t>諍 【去聲四十四諍】</t>
  </si>
  <si>
    <t>有 【上聲四十四有】</t>
  </si>
  <si>
    <t xml:space="preserve">覃 </t>
  </si>
  <si>
    <t>覃 【下平聲二十二覃】</t>
  </si>
  <si>
    <t>勁 【去聲四十五勁】</t>
  </si>
  <si>
    <t>厚 【上聲四十五厚】</t>
  </si>
  <si>
    <t xml:space="preserve">談 </t>
  </si>
  <si>
    <t>談 【下平聲二十三談】</t>
  </si>
  <si>
    <t>勁A 【去聲四十五勁】</t>
  </si>
  <si>
    <t>黝 【上聲四十六黝】</t>
  </si>
  <si>
    <t xml:space="preserve">鹽 </t>
  </si>
  <si>
    <t>鹽 【下平聲二十四鹽】</t>
  </si>
  <si>
    <t>徑 【去聲四十六徑】</t>
  </si>
  <si>
    <t>寑 【上聲四十七寑】</t>
  </si>
  <si>
    <t xml:space="preserve">鹽A </t>
  </si>
  <si>
    <t>鹽A 【下平聲二十四鹽】</t>
  </si>
  <si>
    <t>證 【去聲四十七證】</t>
  </si>
  <si>
    <t>寑A 【上聲四十七寑】</t>
  </si>
  <si>
    <t xml:space="preserve">鹽B </t>
  </si>
  <si>
    <t>鹽B 【下平聲二十四鹽】</t>
  </si>
  <si>
    <t>嶝 【去聲四十八嶝】</t>
  </si>
  <si>
    <t>寑B 【上聲四十七寑】</t>
  </si>
  <si>
    <t xml:space="preserve">添 </t>
  </si>
  <si>
    <t>添 【下平聲二十五添】</t>
  </si>
  <si>
    <t>宥 【去聲四十九宥】</t>
  </si>
  <si>
    <t>感 【上聲四十八感】</t>
  </si>
  <si>
    <t xml:space="preserve">咸 </t>
  </si>
  <si>
    <t>咸 【下平聲二十六咸】</t>
  </si>
  <si>
    <t>候 【去聲五十候】</t>
  </si>
  <si>
    <t>敢 【上聲四十九敢】</t>
  </si>
  <si>
    <t xml:space="preserve">銜 </t>
  </si>
  <si>
    <t>銜 【下平聲二十七銜】</t>
  </si>
  <si>
    <t>幼 【去聲五十一幼】</t>
  </si>
  <si>
    <t>琰 【上聲五十琰】</t>
  </si>
  <si>
    <t xml:space="preserve">嚴 </t>
  </si>
  <si>
    <t>嚴 【下平聲二十八嚴】</t>
  </si>
  <si>
    <t>沁 【去聲五十二沁】</t>
  </si>
  <si>
    <t>琰A 【上聲五十琰】</t>
  </si>
  <si>
    <t xml:space="preserve">凡 </t>
  </si>
  <si>
    <t>凡 【下平聲二十九凡】</t>
  </si>
  <si>
    <t>沁A 【去聲五十二沁】</t>
  </si>
  <si>
    <t>琰B 【上聲五十琰】</t>
  </si>
  <si>
    <t xml:space="preserve">董 </t>
  </si>
  <si>
    <t>沁B 【去聲五十二沁】</t>
  </si>
  <si>
    <t>忝 【上聲五十一忝】</t>
  </si>
  <si>
    <t xml:space="preserve">湩 </t>
  </si>
  <si>
    <t>勘 【去聲五十三勘】</t>
  </si>
  <si>
    <t>豏 【上聲五十三豏】</t>
  </si>
  <si>
    <t xml:space="preserve">腫 </t>
  </si>
  <si>
    <t>闞 【去聲五十四闞】</t>
  </si>
  <si>
    <t>檻 【上聲五十四檻】</t>
  </si>
  <si>
    <t xml:space="preserve">講 </t>
  </si>
  <si>
    <t>豔 【去聲五十五豔】</t>
  </si>
  <si>
    <t>儼 【上聲五十二儼】</t>
  </si>
  <si>
    <t xml:space="preserve">紙 </t>
  </si>
  <si>
    <t>豔A 【去聲五十五豔】</t>
  </si>
  <si>
    <t>梵 【去聲六十梵】</t>
  </si>
  <si>
    <t xml:space="preserve">紙A </t>
  </si>
  <si>
    <t>豔B 【去聲五十五豔】</t>
  </si>
  <si>
    <t>㮇 【去聲五十六㮇】</t>
  </si>
  <si>
    <t>陷 【去聲五十八陷】</t>
  </si>
  <si>
    <t>鑑 【去聲五十九鑑】</t>
  </si>
  <si>
    <t>釅 【去聲五十七釅】</t>
  </si>
  <si>
    <t>范 【上聲五十五范】</t>
  </si>
  <si>
    <t xml:space="preserve">佳 </t>
  </si>
  <si>
    <t xml:space="preserve">皆 </t>
  </si>
  <si>
    <t xml:space="preserve">灰 </t>
  </si>
  <si>
    <t xml:space="preserve">咍 </t>
  </si>
  <si>
    <t xml:space="preserve">眞B </t>
  </si>
  <si>
    <t xml:space="preserve">臻 </t>
  </si>
  <si>
    <r>
      <rPr>
        <sz val="14"/>
        <color theme="1"/>
        <rFont val="Microsoft JhengHei"/>
        <family val="2"/>
        <charset val="136"/>
      </rPr>
      <t>諍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Microsoft JhengHei"/>
        <family val="2"/>
        <charset val="136"/>
      </rPr>
      <t>【去聲四十四諍】</t>
    </r>
    <phoneticPr fontId="11" type="noConversion"/>
  </si>
  <si>
    <t>台羅拼音</t>
  </si>
  <si>
    <t>所</t>
    <phoneticPr fontId="11" type="noConversion"/>
  </si>
  <si>
    <t>序號</t>
  </si>
  <si>
    <t>李榮</t>
  </si>
  <si>
    <t>王力</t>
  </si>
  <si>
    <t>高本漢</t>
  </si>
  <si>
    <t>李方桂</t>
  </si>
  <si>
    <t>周法高</t>
  </si>
  <si>
    <t>陸志韋</t>
  </si>
  <si>
    <t>董同龢</t>
  </si>
  <si>
    <t>邵榮芬</t>
  </si>
  <si>
    <t>鄭張尚芳</t>
  </si>
  <si>
    <t>潘悟雲</t>
  </si>
  <si>
    <t>蒲立本</t>
  </si>
  <si>
    <t>bʱ</t>
  </si>
  <si>
    <t>dʱ</t>
  </si>
  <si>
    <t>ʈ</t>
  </si>
  <si>
    <t>ʈʰ</t>
  </si>
  <si>
    <t>ȡʱ</t>
  </si>
  <si>
    <t>ɖ</t>
  </si>
  <si>
    <t>ɳ</t>
  </si>
  <si>
    <t>dzʱ</t>
  </si>
  <si>
    <t>tʂ</t>
  </si>
  <si>
    <t>tʂʰ</t>
  </si>
  <si>
    <t>dʐʱ</t>
  </si>
  <si>
    <t>dʐ</t>
  </si>
  <si>
    <t>dʒʱ</t>
  </si>
  <si>
    <t>ʂ</t>
  </si>
  <si>
    <t>dʐʰ</t>
  </si>
  <si>
    <t>ʐ</t>
  </si>
  <si>
    <t>dʑ</t>
  </si>
  <si>
    <t>tɕ</t>
  </si>
  <si>
    <t>c</t>
  </si>
  <si>
    <t>tɕʰ</t>
  </si>
  <si>
    <t>cʰ</t>
  </si>
  <si>
    <t>ʑ</t>
  </si>
  <si>
    <t>ɕ</t>
  </si>
  <si>
    <t>dʑʰ</t>
  </si>
  <si>
    <t>g</t>
  </si>
  <si>
    <t>gʱ</t>
  </si>
  <si>
    <t>ɦ</t>
  </si>
  <si>
    <t>ʔ</t>
  </si>
  <si>
    <t>ȵ</t>
  </si>
  <si>
    <t>等</t>
  </si>
  <si>
    <t>呼</t>
  </si>
  <si>
    <t>紅</t>
    <phoneticPr fontId="11" type="noConversion"/>
  </si>
  <si>
    <t>韻母2</t>
  </si>
  <si>
    <t>李榮3</t>
  </si>
  <si>
    <t>王力4</t>
  </si>
  <si>
    <t>高本漢5</t>
  </si>
  <si>
    <t>邵榮芬6</t>
  </si>
  <si>
    <t>鄭張尚芳7</t>
  </si>
  <si>
    <t>潘悟雲8</t>
  </si>
  <si>
    <t>蒲立本9</t>
  </si>
  <si>
    <t>uŋ</t>
  </si>
  <si>
    <t>əwŋ</t>
  </si>
  <si>
    <t>uk</t>
  </si>
  <si>
    <t>əwk</t>
  </si>
  <si>
    <t>iuŋ</t>
  </si>
  <si>
    <t>ĭuŋ</t>
  </si>
  <si>
    <t>i̯uŋ</t>
  </si>
  <si>
    <t>ɨuŋ</t>
  </si>
  <si>
    <t>uwŋ</t>
  </si>
  <si>
    <t>iuk</t>
  </si>
  <si>
    <t>ĭuk</t>
  </si>
  <si>
    <t>i̯uk</t>
  </si>
  <si>
    <t>ɨuk</t>
  </si>
  <si>
    <t>uwk</t>
  </si>
  <si>
    <t>oŋ</t>
  </si>
  <si>
    <t>uoŋ</t>
  </si>
  <si>
    <t>awŋ</t>
  </si>
  <si>
    <t>uok</t>
  </si>
  <si>
    <t>awk</t>
  </si>
  <si>
    <t>ioŋ</t>
  </si>
  <si>
    <t>ĭwoŋ</t>
  </si>
  <si>
    <t>i̯woŋ</t>
  </si>
  <si>
    <t>ɨoŋ</t>
  </si>
  <si>
    <t>uawŋ</t>
  </si>
  <si>
    <t>ĭwok</t>
  </si>
  <si>
    <t>i̯wok</t>
  </si>
  <si>
    <t>ɨok</t>
  </si>
  <si>
    <t>uawk</t>
  </si>
  <si>
    <t>ɔŋ</t>
  </si>
  <si>
    <t>ɣʌŋ</t>
  </si>
  <si>
    <t>ɯɔŋ</t>
  </si>
  <si>
    <t>aɨwŋ</t>
  </si>
  <si>
    <t>ɔk</t>
  </si>
  <si>
    <t>ɣʌk</t>
  </si>
  <si>
    <t>ɯɔk</t>
  </si>
  <si>
    <t>aɨwŋk</t>
  </si>
  <si>
    <t>ie</t>
  </si>
  <si>
    <t>ǐe</t>
  </si>
  <si>
    <t>ie̯</t>
  </si>
  <si>
    <t>iɛ</t>
  </si>
  <si>
    <t>iᴇ</t>
  </si>
  <si>
    <t>iə̆</t>
  </si>
  <si>
    <t>iue</t>
  </si>
  <si>
    <t>ǐwe</t>
  </si>
  <si>
    <t>wie̯</t>
  </si>
  <si>
    <t>iuɛ</t>
  </si>
  <si>
    <t>iuᴇ</t>
  </si>
  <si>
    <t>ʷiɛ</t>
  </si>
  <si>
    <t>wiə̆</t>
  </si>
  <si>
    <t>jɛ</t>
  </si>
  <si>
    <t>juɛ</t>
  </si>
  <si>
    <t>je</t>
  </si>
  <si>
    <t>ɣiᴇ</t>
  </si>
  <si>
    <t>ɯiɛ</t>
  </si>
  <si>
    <t>jiə̆</t>
  </si>
  <si>
    <t>jue</t>
  </si>
  <si>
    <t>ɣiuᴇ</t>
  </si>
  <si>
    <t>ʷɯiɛ</t>
  </si>
  <si>
    <t>jwiə̆</t>
  </si>
  <si>
    <t>iɪ</t>
  </si>
  <si>
    <t>wi</t>
  </si>
  <si>
    <t>iuɪ</t>
  </si>
  <si>
    <t>ʷi</t>
  </si>
  <si>
    <t>jɪ</t>
  </si>
  <si>
    <t>juɪ</t>
  </si>
  <si>
    <t>ji</t>
  </si>
  <si>
    <t>ɣiɪ</t>
  </si>
  <si>
    <t>ɯi</t>
  </si>
  <si>
    <t>jui</t>
  </si>
  <si>
    <t>ɣiuɪ</t>
  </si>
  <si>
    <t>ʷɯi</t>
  </si>
  <si>
    <t>jwi</t>
  </si>
  <si>
    <t>iə</t>
  </si>
  <si>
    <t>ĭə</t>
  </si>
  <si>
    <t>ɨ</t>
  </si>
  <si>
    <t>iəi</t>
  </si>
  <si>
    <t>ĭəi</t>
  </si>
  <si>
    <t>e̯i</t>
  </si>
  <si>
    <t>ɨi</t>
  </si>
  <si>
    <t>ɨj</t>
  </si>
  <si>
    <t>iuəi</t>
  </si>
  <si>
    <t>ĭwəi</t>
  </si>
  <si>
    <t>we̯i</t>
  </si>
  <si>
    <t>ʉi</t>
  </si>
  <si>
    <t>ʷɨi</t>
  </si>
  <si>
    <t>uj</t>
  </si>
  <si>
    <t>iɔ</t>
  </si>
  <si>
    <t>ĭo</t>
  </si>
  <si>
    <t>i̯wo</t>
  </si>
  <si>
    <t>ɨʌ</t>
  </si>
  <si>
    <t>ɨə̆</t>
  </si>
  <si>
    <t>uo</t>
  </si>
  <si>
    <t>ɔ</t>
  </si>
  <si>
    <t>io</t>
  </si>
  <si>
    <t>ĭu</t>
  </si>
  <si>
    <t>i̯u</t>
  </si>
  <si>
    <t>ɨo</t>
  </si>
  <si>
    <t>uə̆</t>
  </si>
  <si>
    <t>ɑi</t>
  </si>
  <si>
    <t>aj</t>
  </si>
  <si>
    <t>uɑi</t>
  </si>
  <si>
    <t>ʷɑi</t>
  </si>
  <si>
    <t>waj</t>
  </si>
  <si>
    <t>iɐi</t>
  </si>
  <si>
    <t>ĭɐi</t>
  </si>
  <si>
    <t>i̯ɐi</t>
  </si>
  <si>
    <t>ɨɐi</t>
  </si>
  <si>
    <t>ɨaj</t>
  </si>
  <si>
    <t>iuɐi</t>
  </si>
  <si>
    <t>ĭwɐi</t>
  </si>
  <si>
    <t>i̯wɐi</t>
  </si>
  <si>
    <t>ʉɐi</t>
  </si>
  <si>
    <t>ʷiɐi</t>
  </si>
  <si>
    <t>uaj</t>
  </si>
  <si>
    <t>æi</t>
  </si>
  <si>
    <t>ɣai</t>
  </si>
  <si>
    <t>ɯai</t>
  </si>
  <si>
    <t>aɨjs</t>
  </si>
  <si>
    <t>wæi</t>
  </si>
  <si>
    <t>wai</t>
  </si>
  <si>
    <t>ɣuai</t>
  </si>
  <si>
    <t>ʷɯai</t>
  </si>
  <si>
    <t>waɨjs</t>
  </si>
  <si>
    <t>ɛ</t>
  </si>
  <si>
    <t>ɣɛ</t>
  </si>
  <si>
    <t>ɯæ</t>
  </si>
  <si>
    <t>aɨj</t>
  </si>
  <si>
    <t>uɛ</t>
  </si>
  <si>
    <t>uæi</t>
  </si>
  <si>
    <t>ɣuɛ</t>
  </si>
  <si>
    <t>ʷɯæ</t>
  </si>
  <si>
    <t>waɨj</t>
  </si>
  <si>
    <t>ɛi</t>
  </si>
  <si>
    <t>ɐi</t>
  </si>
  <si>
    <t>ăi</t>
  </si>
  <si>
    <t>ɣɛi</t>
  </si>
  <si>
    <t>ɯæi</t>
  </si>
  <si>
    <t>əɨj</t>
  </si>
  <si>
    <t>uɛi</t>
  </si>
  <si>
    <t>wɐi</t>
  </si>
  <si>
    <t>wăi</t>
  </si>
  <si>
    <t>uɐi</t>
  </si>
  <si>
    <t>ɣuɛi</t>
  </si>
  <si>
    <t>ʷɯæi</t>
  </si>
  <si>
    <t>wəɨj</t>
  </si>
  <si>
    <t>iɛi</t>
  </si>
  <si>
    <t>ĭɛi</t>
  </si>
  <si>
    <t>i̯ɛi</t>
  </si>
  <si>
    <t>iæi</t>
  </si>
  <si>
    <t>iᴇi</t>
  </si>
  <si>
    <t>iaj</t>
  </si>
  <si>
    <t>iuɛi</t>
  </si>
  <si>
    <t>ĭwɛi</t>
  </si>
  <si>
    <t>i̯wɛi</t>
  </si>
  <si>
    <t>iuæi</t>
  </si>
  <si>
    <t>iuᴇi</t>
  </si>
  <si>
    <t>ʷiei</t>
  </si>
  <si>
    <t>wiaj</t>
  </si>
  <si>
    <t>jæi</t>
  </si>
  <si>
    <t>juæi</t>
  </si>
  <si>
    <t>ʷiɛi</t>
  </si>
  <si>
    <t>jɛi</t>
  </si>
  <si>
    <t>ɣiᴇi</t>
  </si>
  <si>
    <t>ɯiɛi</t>
  </si>
  <si>
    <t>jiaj</t>
  </si>
  <si>
    <t>juɛi</t>
  </si>
  <si>
    <t>ɣiuᴇi</t>
  </si>
  <si>
    <t>ʷɯiei</t>
  </si>
  <si>
    <t>jwiaj</t>
  </si>
  <si>
    <t>ei</t>
  </si>
  <si>
    <t>iei</t>
  </si>
  <si>
    <t>ɛj</t>
  </si>
  <si>
    <t>uei</t>
  </si>
  <si>
    <t>iwei</t>
  </si>
  <si>
    <t>wei</t>
  </si>
  <si>
    <t>ʷei</t>
  </si>
  <si>
    <t>wɛj</t>
  </si>
  <si>
    <t>ᴀi</t>
  </si>
  <si>
    <t>ɒi</t>
  </si>
  <si>
    <t>ɑ̆i</t>
  </si>
  <si>
    <t>ʌi</t>
  </si>
  <si>
    <t>əi</t>
  </si>
  <si>
    <t>əj</t>
  </si>
  <si>
    <t>uᴀi</t>
  </si>
  <si>
    <t>uɒi</t>
  </si>
  <si>
    <t>uɑ̆i</t>
  </si>
  <si>
    <t>uʌi</t>
  </si>
  <si>
    <t>uoi</t>
  </si>
  <si>
    <t>wəj</t>
  </si>
  <si>
    <t>iĕn</t>
  </si>
  <si>
    <t>ǐĕn</t>
  </si>
  <si>
    <t>i̯ĕn</t>
  </si>
  <si>
    <t>ien</t>
  </si>
  <si>
    <t>iɪn</t>
  </si>
  <si>
    <t>iĕt</t>
  </si>
  <si>
    <t>ĭĕt</t>
  </si>
  <si>
    <t>i̯ĕt</t>
  </si>
  <si>
    <t>iet</t>
  </si>
  <si>
    <t>iɪt</t>
  </si>
  <si>
    <t>iuĕn</t>
  </si>
  <si>
    <t>iuen</t>
  </si>
  <si>
    <t>iuɪn</t>
  </si>
  <si>
    <t>ʷin</t>
  </si>
  <si>
    <t>win</t>
  </si>
  <si>
    <t>iuĕt</t>
  </si>
  <si>
    <t>ĭuĕt</t>
  </si>
  <si>
    <t>i̯uĕt</t>
  </si>
  <si>
    <t>iuet</t>
  </si>
  <si>
    <t>iuɪt</t>
  </si>
  <si>
    <t>ʷit</t>
  </si>
  <si>
    <t>wit</t>
  </si>
  <si>
    <t>ĭĕn</t>
  </si>
  <si>
    <t>jen</t>
  </si>
  <si>
    <t>jet</t>
  </si>
  <si>
    <t>jĕn</t>
  </si>
  <si>
    <t>ɣiɪn</t>
  </si>
  <si>
    <t>ɯin</t>
  </si>
  <si>
    <t>jin</t>
  </si>
  <si>
    <t>jĕt</t>
  </si>
  <si>
    <t>ɣiɪt</t>
  </si>
  <si>
    <t>ɯit</t>
  </si>
  <si>
    <t>jit</t>
  </si>
  <si>
    <t>juĕn</t>
  </si>
  <si>
    <t>ǐuĕn</t>
  </si>
  <si>
    <t>i̯uĕn</t>
  </si>
  <si>
    <t>ɣiuɪn</t>
  </si>
  <si>
    <t>ʷɯin</t>
  </si>
  <si>
    <t>jwin</t>
  </si>
  <si>
    <t>juĕt</t>
  </si>
  <si>
    <t>ɣiuɪt</t>
  </si>
  <si>
    <t>ʷɯit</t>
  </si>
  <si>
    <t>jwit</t>
  </si>
  <si>
    <t>ĭen</t>
  </si>
  <si>
    <t>i̯æn</t>
  </si>
  <si>
    <t>ɪn</t>
  </si>
  <si>
    <t>ĭet</t>
  </si>
  <si>
    <t>i̯æt</t>
  </si>
  <si>
    <t>ɪt</t>
  </si>
  <si>
    <t>ĭuĕn</t>
  </si>
  <si>
    <t>juen</t>
  </si>
  <si>
    <t>juet</t>
  </si>
  <si>
    <t>ən</t>
  </si>
  <si>
    <t>ət</t>
  </si>
  <si>
    <t>uən</t>
  </si>
  <si>
    <t>uon</t>
  </si>
  <si>
    <t>wən</t>
  </si>
  <si>
    <t>uət</t>
  </si>
  <si>
    <t>uot</t>
  </si>
  <si>
    <t>wət</t>
  </si>
  <si>
    <t>iən</t>
  </si>
  <si>
    <t>ĭən</t>
  </si>
  <si>
    <t>i̯ən</t>
  </si>
  <si>
    <t>ɨn</t>
  </si>
  <si>
    <t>iət</t>
  </si>
  <si>
    <t>ĭət</t>
  </si>
  <si>
    <t>i̯ət</t>
  </si>
  <si>
    <t>ɨt</t>
  </si>
  <si>
    <t>iuən</t>
  </si>
  <si>
    <t>ĭuən</t>
  </si>
  <si>
    <t>i̯uən</t>
  </si>
  <si>
    <t>ɨun</t>
  </si>
  <si>
    <t>iun</t>
  </si>
  <si>
    <t>iuət</t>
  </si>
  <si>
    <t>ĭuət</t>
  </si>
  <si>
    <t>i̯uət</t>
  </si>
  <si>
    <t>ɨut</t>
  </si>
  <si>
    <t>iut</t>
  </si>
  <si>
    <t>ɑn</t>
  </si>
  <si>
    <t>ɑt</t>
  </si>
  <si>
    <t>uɑn</t>
  </si>
  <si>
    <t>ʷɑn</t>
  </si>
  <si>
    <t>wan</t>
  </si>
  <si>
    <t>uɑt</t>
  </si>
  <si>
    <t>ʷɑt</t>
  </si>
  <si>
    <t>wat</t>
  </si>
  <si>
    <t>iɐn</t>
  </si>
  <si>
    <t>ĭɐn</t>
  </si>
  <si>
    <t>ɨ̯ɐn</t>
  </si>
  <si>
    <t>ɨɐn</t>
  </si>
  <si>
    <t>ɨan</t>
  </si>
  <si>
    <t>iɐt</t>
  </si>
  <si>
    <t>ĭɐt</t>
  </si>
  <si>
    <t>ɨ̯ɐt</t>
  </si>
  <si>
    <t>ɨɐt</t>
  </si>
  <si>
    <t>ɨat</t>
  </si>
  <si>
    <t>iuɐn</t>
  </si>
  <si>
    <t>ĭwɐn</t>
  </si>
  <si>
    <t>i̯wɐn</t>
  </si>
  <si>
    <t>ʉɐn</t>
  </si>
  <si>
    <t>ʷiɐn</t>
  </si>
  <si>
    <t>iuɐt</t>
  </si>
  <si>
    <t>ĭwɐt</t>
  </si>
  <si>
    <t>i̯wɐt</t>
  </si>
  <si>
    <t>ʉɐt</t>
  </si>
  <si>
    <t>ʷiɐt</t>
  </si>
  <si>
    <t>ɐn</t>
  </si>
  <si>
    <t>ɣan</t>
  </si>
  <si>
    <t>ɯan</t>
  </si>
  <si>
    <t>aɨn</t>
  </si>
  <si>
    <t>ăt</t>
  </si>
  <si>
    <t>ɐt</t>
  </si>
  <si>
    <t>ɣat</t>
  </si>
  <si>
    <t>ɯat</t>
  </si>
  <si>
    <t>aɨt</t>
  </si>
  <si>
    <t>uɐn</t>
  </si>
  <si>
    <t>ɣuan</t>
  </si>
  <si>
    <t>ʷɯan</t>
  </si>
  <si>
    <t>waɨn</t>
  </si>
  <si>
    <t>wăt</t>
  </si>
  <si>
    <t>uɐt</t>
  </si>
  <si>
    <t>ɣuat</t>
  </si>
  <si>
    <t>ʷɯat</t>
  </si>
  <si>
    <t>waɨt</t>
  </si>
  <si>
    <t>ɛn</t>
  </si>
  <si>
    <t>æn</t>
  </si>
  <si>
    <t>ăn</t>
  </si>
  <si>
    <t>ɣɛn</t>
  </si>
  <si>
    <t>ɯæn</t>
  </si>
  <si>
    <t>əɨn</t>
  </si>
  <si>
    <t>ɛt</t>
  </si>
  <si>
    <t>æt</t>
  </si>
  <si>
    <t>ɣɛt</t>
  </si>
  <si>
    <t>ɯæt</t>
  </si>
  <si>
    <t>əɨt</t>
  </si>
  <si>
    <t>uɛn</t>
  </si>
  <si>
    <t>wæn</t>
  </si>
  <si>
    <t>wăn</t>
  </si>
  <si>
    <t>uæn</t>
  </si>
  <si>
    <t>ɣuɛn</t>
  </si>
  <si>
    <t>ʷɯæn</t>
  </si>
  <si>
    <t>wəɨn</t>
  </si>
  <si>
    <t>uɛt</t>
  </si>
  <si>
    <t>wæt</t>
  </si>
  <si>
    <t>uæt</t>
  </si>
  <si>
    <t>ɣuɛt</t>
  </si>
  <si>
    <t>ʷɯæt</t>
  </si>
  <si>
    <t>wəɨt</t>
  </si>
  <si>
    <t>iɛn</t>
  </si>
  <si>
    <t>ĭɛn</t>
  </si>
  <si>
    <t>i̯ɛn</t>
  </si>
  <si>
    <t>iæn</t>
  </si>
  <si>
    <t>iᴇn</t>
  </si>
  <si>
    <t>iɛt</t>
  </si>
  <si>
    <t>ĭɛt</t>
  </si>
  <si>
    <t>i̯ɛt</t>
  </si>
  <si>
    <t>iæt</t>
  </si>
  <si>
    <t>iᴇt</t>
  </si>
  <si>
    <t>iuɛn</t>
  </si>
  <si>
    <t>ĭwɛn</t>
  </si>
  <si>
    <t>i̯wɛn</t>
  </si>
  <si>
    <t>iuæn</t>
  </si>
  <si>
    <t>iuᴇn</t>
  </si>
  <si>
    <t>ʷiɛn</t>
  </si>
  <si>
    <t>wian</t>
  </si>
  <si>
    <t>iuɛt</t>
  </si>
  <si>
    <t>ĭuɛt</t>
  </si>
  <si>
    <t>i̯wɛt</t>
  </si>
  <si>
    <t>iuæt</t>
  </si>
  <si>
    <t>iuᴇt</t>
  </si>
  <si>
    <t>ʷiet</t>
  </si>
  <si>
    <t>wiat</t>
  </si>
  <si>
    <t>jæn</t>
  </si>
  <si>
    <t>jæt</t>
  </si>
  <si>
    <t>juæn</t>
  </si>
  <si>
    <t>juæt</t>
  </si>
  <si>
    <t>ʷiɛt</t>
  </si>
  <si>
    <t>jɛn</t>
  </si>
  <si>
    <t>ɣiᴇn</t>
  </si>
  <si>
    <t>ɯiɛn</t>
  </si>
  <si>
    <t>jɛt</t>
  </si>
  <si>
    <t>ɣiᴇt</t>
  </si>
  <si>
    <t>ɯiɛt</t>
  </si>
  <si>
    <t>juɛn</t>
  </si>
  <si>
    <t>ɣiuᴇn</t>
  </si>
  <si>
    <t>ʷɯiɛn</t>
  </si>
  <si>
    <t>juɛt</t>
  </si>
  <si>
    <t>ɣiuᴇt</t>
  </si>
  <si>
    <t>ʷɯiet</t>
  </si>
  <si>
    <t>en</t>
  </si>
  <si>
    <t>et</t>
  </si>
  <si>
    <t>uen</t>
  </si>
  <si>
    <t>iwen</t>
  </si>
  <si>
    <t>wen</t>
  </si>
  <si>
    <t>ʷen</t>
  </si>
  <si>
    <t>wɛn</t>
  </si>
  <si>
    <t>uet</t>
  </si>
  <si>
    <t>iwet</t>
  </si>
  <si>
    <t>wet</t>
  </si>
  <si>
    <t>ʷet</t>
  </si>
  <si>
    <t>wɛt</t>
  </si>
  <si>
    <t>ɑu</t>
  </si>
  <si>
    <t>aw</t>
  </si>
  <si>
    <t>ɣau</t>
  </si>
  <si>
    <t>ɯau</t>
  </si>
  <si>
    <t>aɨw</t>
  </si>
  <si>
    <t>iɛu</t>
  </si>
  <si>
    <t>ĭɛu</t>
  </si>
  <si>
    <t>i̯ɛu</t>
  </si>
  <si>
    <t>iæu</t>
  </si>
  <si>
    <t>iᴇu</t>
  </si>
  <si>
    <t>iaw</t>
  </si>
  <si>
    <t>jæu</t>
  </si>
  <si>
    <t>jɛu</t>
  </si>
  <si>
    <t>ɣiᴇu</t>
  </si>
  <si>
    <t>ɯiɛu</t>
  </si>
  <si>
    <t>eu</t>
  </si>
  <si>
    <t>ieu</t>
  </si>
  <si>
    <t>ɛw</t>
  </si>
  <si>
    <t>ɑ</t>
  </si>
  <si>
    <t>uɑ</t>
  </si>
  <si>
    <t>wa</t>
  </si>
  <si>
    <t>iɑ</t>
  </si>
  <si>
    <t>ǐɑ</t>
  </si>
  <si>
    <t>i̯ɑ</t>
  </si>
  <si>
    <t>ɨɑ</t>
  </si>
  <si>
    <t>ɨa</t>
  </si>
  <si>
    <t>iuɑ</t>
  </si>
  <si>
    <t>ĭuɑ</t>
  </si>
  <si>
    <t>i̯wɑ</t>
  </si>
  <si>
    <t>ɨuɑ</t>
  </si>
  <si>
    <t>ʷiɑ</t>
  </si>
  <si>
    <t>ɣa</t>
  </si>
  <si>
    <t>ɯa</t>
  </si>
  <si>
    <t>aɨ</t>
  </si>
  <si>
    <t>ɣua</t>
  </si>
  <si>
    <t>ʷɯa</t>
  </si>
  <si>
    <t>waɨ</t>
  </si>
  <si>
    <t>ĭa</t>
  </si>
  <si>
    <t>i̯a</t>
  </si>
  <si>
    <t>ɑŋ</t>
  </si>
  <si>
    <t>aŋ</t>
  </si>
  <si>
    <t>ɑk</t>
  </si>
  <si>
    <t>uɑŋ</t>
  </si>
  <si>
    <t>wɑŋ</t>
  </si>
  <si>
    <t>ʷɑŋ</t>
  </si>
  <si>
    <t>waŋ</t>
  </si>
  <si>
    <t>uɑk</t>
  </si>
  <si>
    <t>wɑk</t>
  </si>
  <si>
    <t>ʷɑk</t>
  </si>
  <si>
    <t>wak</t>
  </si>
  <si>
    <t>iaŋ</t>
  </si>
  <si>
    <t>ĭaŋ</t>
  </si>
  <si>
    <t>i̯aŋ</t>
  </si>
  <si>
    <t>iɑŋ</t>
  </si>
  <si>
    <t>ɨɐŋ</t>
  </si>
  <si>
    <t>iɐŋ</t>
  </si>
  <si>
    <t>ɨaŋ</t>
  </si>
  <si>
    <t>iak</t>
  </si>
  <si>
    <t>ĭak</t>
  </si>
  <si>
    <t>i̯ak</t>
  </si>
  <si>
    <t>iɑk</t>
  </si>
  <si>
    <t>ɨɐk</t>
  </si>
  <si>
    <t>iɐk</t>
  </si>
  <si>
    <t>ɨak</t>
  </si>
  <si>
    <t>iuaŋ</t>
  </si>
  <si>
    <t>ĭwaŋ</t>
  </si>
  <si>
    <t>iwaŋ</t>
  </si>
  <si>
    <t>iuɑŋ</t>
  </si>
  <si>
    <t>ʉɐŋ</t>
  </si>
  <si>
    <t>ʷiɐŋ</t>
  </si>
  <si>
    <t>uaŋ</t>
  </si>
  <si>
    <t>iuak</t>
  </si>
  <si>
    <t>iwak</t>
  </si>
  <si>
    <t>iuɑk</t>
  </si>
  <si>
    <t>ʉɐk</t>
  </si>
  <si>
    <t>ʷiɐk</t>
  </si>
  <si>
    <t>uak</t>
  </si>
  <si>
    <t>ɐŋ</t>
  </si>
  <si>
    <t>ɣæŋ</t>
  </si>
  <si>
    <t>ɯaŋ</t>
  </si>
  <si>
    <t>aɨjŋ</t>
  </si>
  <si>
    <t>ɐk</t>
  </si>
  <si>
    <t>ɣæk</t>
  </si>
  <si>
    <t>ɯak</t>
  </si>
  <si>
    <t>aɨjk</t>
  </si>
  <si>
    <t>uɐŋ</t>
  </si>
  <si>
    <t>wɐŋ</t>
  </si>
  <si>
    <t>wɣæŋ</t>
  </si>
  <si>
    <t>ʷɯaŋ</t>
  </si>
  <si>
    <t>waɨjŋ</t>
  </si>
  <si>
    <t>uɐk</t>
  </si>
  <si>
    <t>wɐk</t>
  </si>
  <si>
    <t>wɣæk</t>
  </si>
  <si>
    <t>ʷɯak</t>
  </si>
  <si>
    <t>waɨjk</t>
  </si>
  <si>
    <t>ĭɐŋ</t>
  </si>
  <si>
    <t>i̯ɐŋ</t>
  </si>
  <si>
    <t>ɣiæŋ</t>
  </si>
  <si>
    <t>ɯiaŋ</t>
  </si>
  <si>
    <t>iajŋ</t>
  </si>
  <si>
    <t>ĭɐk</t>
  </si>
  <si>
    <t>ɣiæk</t>
  </si>
  <si>
    <t>ɯiak</t>
  </si>
  <si>
    <t>iajk</t>
  </si>
  <si>
    <t>iuɐŋ</t>
  </si>
  <si>
    <t>ĭwɐŋ</t>
  </si>
  <si>
    <t>i̯wɐŋ</t>
  </si>
  <si>
    <t>wɣiæŋ</t>
  </si>
  <si>
    <t>ʷɯiaŋ</t>
  </si>
  <si>
    <t>wiajŋ</t>
  </si>
  <si>
    <t>iuɐk</t>
  </si>
  <si>
    <t>ĭwɐk</t>
  </si>
  <si>
    <t>iwɐk</t>
  </si>
  <si>
    <t>wɣiæk</t>
  </si>
  <si>
    <t>ʷɯiak</t>
  </si>
  <si>
    <t>wiajk</t>
  </si>
  <si>
    <t>ɛŋ</t>
  </si>
  <si>
    <t>æŋ</t>
  </si>
  <si>
    <t>ɣɛŋ</t>
  </si>
  <si>
    <t>ɯæŋ</t>
  </si>
  <si>
    <t>əɨjŋ</t>
  </si>
  <si>
    <t>ɛk</t>
  </si>
  <si>
    <t>æk</t>
  </si>
  <si>
    <t>ɣɛk</t>
  </si>
  <si>
    <t>ɯæk</t>
  </si>
  <si>
    <t>əɨjk</t>
  </si>
  <si>
    <t>uɛŋ</t>
  </si>
  <si>
    <t>wæŋ</t>
  </si>
  <si>
    <t>wɣɛŋ</t>
  </si>
  <si>
    <t>ʷɯæŋ</t>
  </si>
  <si>
    <t>wəɨjŋ</t>
  </si>
  <si>
    <t>uɛk</t>
  </si>
  <si>
    <t>wæk</t>
  </si>
  <si>
    <t>wɣɛk</t>
  </si>
  <si>
    <t>ʷɯæk</t>
  </si>
  <si>
    <t>wəɨjk</t>
  </si>
  <si>
    <t>iɛŋ</t>
  </si>
  <si>
    <t>ĭɛŋ</t>
  </si>
  <si>
    <t>i̯ɛŋ</t>
  </si>
  <si>
    <t>iæŋ</t>
  </si>
  <si>
    <t>iᴇŋ</t>
  </si>
  <si>
    <t>iɛk</t>
  </si>
  <si>
    <t>ĭɛk</t>
  </si>
  <si>
    <t>i̯ɛk</t>
  </si>
  <si>
    <t>iæk</t>
  </si>
  <si>
    <t>iᴇk</t>
  </si>
  <si>
    <t>iuɛŋ</t>
  </si>
  <si>
    <t>ĭwɛŋ</t>
  </si>
  <si>
    <t>i̯wɛŋ</t>
  </si>
  <si>
    <t>iuæŋ</t>
  </si>
  <si>
    <t>wiᴇŋ</t>
  </si>
  <si>
    <t>ʷiɛŋ</t>
  </si>
  <si>
    <t>iuɛk</t>
  </si>
  <si>
    <t>ĭwɛk</t>
  </si>
  <si>
    <t>i̯wɛk</t>
  </si>
  <si>
    <t>iuæk</t>
  </si>
  <si>
    <t>wiᴇk</t>
  </si>
  <si>
    <t>ʷiɛk</t>
  </si>
  <si>
    <t>jæŋ</t>
  </si>
  <si>
    <t>jæk</t>
  </si>
  <si>
    <t>juæŋ</t>
  </si>
  <si>
    <t>juæk</t>
  </si>
  <si>
    <t>eŋ</t>
  </si>
  <si>
    <t>ieŋ</t>
  </si>
  <si>
    <t>ɛjŋ</t>
  </si>
  <si>
    <t>ek</t>
  </si>
  <si>
    <t>iek</t>
  </si>
  <si>
    <t>ɛjk</t>
  </si>
  <si>
    <t>ueŋ</t>
  </si>
  <si>
    <t>iweŋ</t>
  </si>
  <si>
    <t>weŋ</t>
  </si>
  <si>
    <t>ʷeŋ</t>
  </si>
  <si>
    <t>wɛjŋ</t>
  </si>
  <si>
    <t>uek</t>
  </si>
  <si>
    <t>iwek</t>
  </si>
  <si>
    <t>wek</t>
  </si>
  <si>
    <t>ʷek</t>
  </si>
  <si>
    <t>wɛjk</t>
  </si>
  <si>
    <t>əŋ</t>
  </si>
  <si>
    <t>ək</t>
  </si>
  <si>
    <t>uəŋ</t>
  </si>
  <si>
    <t>wəŋ</t>
  </si>
  <si>
    <t>ʷəŋ</t>
  </si>
  <si>
    <t>uək</t>
  </si>
  <si>
    <t>wək</t>
  </si>
  <si>
    <t>ʷək</t>
  </si>
  <si>
    <t>iəŋ</t>
  </si>
  <si>
    <t>ĭəŋ</t>
  </si>
  <si>
    <t>i̯əŋ</t>
  </si>
  <si>
    <t>ɨŋ</t>
  </si>
  <si>
    <t>iŋ</t>
  </si>
  <si>
    <t>iək</t>
  </si>
  <si>
    <t>ĭək</t>
  </si>
  <si>
    <t>i̯ək</t>
  </si>
  <si>
    <t>ɨk</t>
  </si>
  <si>
    <t>iuək</t>
  </si>
  <si>
    <t>ĭwək</t>
  </si>
  <si>
    <t>i̯wək</t>
  </si>
  <si>
    <t>iuek</t>
  </si>
  <si>
    <t>wɨk</t>
  </si>
  <si>
    <t>ʷɨk</t>
  </si>
  <si>
    <t>ĭəu</t>
  </si>
  <si>
    <t>i̯ə̯u</t>
  </si>
  <si>
    <t>iəu</t>
  </si>
  <si>
    <t>ɨu</t>
  </si>
  <si>
    <t>uw</t>
  </si>
  <si>
    <t>əu</t>
  </si>
  <si>
    <t>ə̯u</t>
  </si>
  <si>
    <t>əw</t>
  </si>
  <si>
    <t>iĕu</t>
  </si>
  <si>
    <t>iɪu</t>
  </si>
  <si>
    <t>jiw</t>
  </si>
  <si>
    <t>iəm</t>
  </si>
  <si>
    <t>ĭĕm</t>
  </si>
  <si>
    <t>i̯əm</t>
  </si>
  <si>
    <t>iem</t>
  </si>
  <si>
    <t>iɪm</t>
  </si>
  <si>
    <t>iəp</t>
  </si>
  <si>
    <t>ĭĕp</t>
  </si>
  <si>
    <t>i̯əp</t>
  </si>
  <si>
    <t>iep</t>
  </si>
  <si>
    <t>iɪp</t>
  </si>
  <si>
    <t>jem</t>
  </si>
  <si>
    <t>jep</t>
  </si>
  <si>
    <t>jəm</t>
  </si>
  <si>
    <t>ɣiɪm</t>
  </si>
  <si>
    <t>ɯim</t>
  </si>
  <si>
    <t>jim</t>
  </si>
  <si>
    <t>jəp</t>
  </si>
  <si>
    <t>ɣiɪp</t>
  </si>
  <si>
    <t>ɯip</t>
  </si>
  <si>
    <t>jip</t>
  </si>
  <si>
    <t>ɑm</t>
  </si>
  <si>
    <t>ɑp</t>
  </si>
  <si>
    <t>iɐm</t>
  </si>
  <si>
    <t>ĭɐm</t>
  </si>
  <si>
    <t>i̯ɐm</t>
  </si>
  <si>
    <t>ɨɐm</t>
  </si>
  <si>
    <t>ɨam</t>
  </si>
  <si>
    <t>ĭɐp</t>
  </si>
  <si>
    <t>i̯ɐp</t>
  </si>
  <si>
    <t>iɐp</t>
  </si>
  <si>
    <t>ɨɐp</t>
  </si>
  <si>
    <t>ɨap</t>
  </si>
  <si>
    <t>ĭwɐm</t>
  </si>
  <si>
    <t>i̯wɐm</t>
  </si>
  <si>
    <t>uam</t>
  </si>
  <si>
    <t>ĭwɐp</t>
  </si>
  <si>
    <t>i̯wɐp</t>
  </si>
  <si>
    <t>uap</t>
  </si>
  <si>
    <t>ɣam</t>
  </si>
  <si>
    <t>ɯam</t>
  </si>
  <si>
    <t>aɨm</t>
  </si>
  <si>
    <t>ɣap</t>
  </si>
  <si>
    <t>ɯap</t>
  </si>
  <si>
    <t>aɨp</t>
  </si>
  <si>
    <t>ɐm</t>
  </si>
  <si>
    <t>ăm</t>
  </si>
  <si>
    <t>ɣɛm</t>
  </si>
  <si>
    <t>ɯæm</t>
  </si>
  <si>
    <t>əɨm</t>
  </si>
  <si>
    <t>ɐp</t>
  </si>
  <si>
    <t>ăp</t>
  </si>
  <si>
    <t>ɣɛp</t>
  </si>
  <si>
    <t>ɯæp</t>
  </si>
  <si>
    <t>əɨp</t>
  </si>
  <si>
    <t>iɛm</t>
  </si>
  <si>
    <t>ĭɛm</t>
  </si>
  <si>
    <t>i̯ɛm</t>
  </si>
  <si>
    <t>iæm</t>
  </si>
  <si>
    <t>iᴇm</t>
  </si>
  <si>
    <t>iɛp</t>
  </si>
  <si>
    <t>ĭɛp</t>
  </si>
  <si>
    <t>i̯ɛp</t>
  </si>
  <si>
    <t>iæp</t>
  </si>
  <si>
    <t>iᴇp</t>
  </si>
  <si>
    <t>jæm</t>
  </si>
  <si>
    <t>jæp</t>
  </si>
  <si>
    <t>jɛm</t>
  </si>
  <si>
    <t>ɣiᴇm</t>
  </si>
  <si>
    <t>ɯiɛm</t>
  </si>
  <si>
    <t>jiam</t>
  </si>
  <si>
    <t>jɛp</t>
  </si>
  <si>
    <t>ɣiᴇp</t>
  </si>
  <si>
    <t>ɯiɛp</t>
  </si>
  <si>
    <t>jiap</t>
  </si>
  <si>
    <t>em</t>
  </si>
  <si>
    <t>ɛm</t>
  </si>
  <si>
    <t>ep</t>
  </si>
  <si>
    <t>ɛp</t>
  </si>
  <si>
    <t>ᴀm</t>
  </si>
  <si>
    <t>ɒm</t>
  </si>
  <si>
    <t>ʌm</t>
  </si>
  <si>
    <t>əm</t>
  </si>
  <si>
    <t>ᴀp</t>
  </si>
  <si>
    <t>ɒp</t>
  </si>
  <si>
    <t>ʌp</t>
  </si>
  <si>
    <t>əp</t>
  </si>
  <si>
    <t>聲調</t>
  </si>
  <si>
    <t>一等</t>
  </si>
  <si>
    <t>二等</t>
  </si>
  <si>
    <t>三等</t>
  </si>
  <si>
    <t>四等</t>
  </si>
  <si>
    <t>206韻目（廣韻）</t>
  </si>
  <si>
    <t>106/108韻（平水韻）</t>
  </si>
  <si>
    <t>開口</t>
  </si>
  <si>
    <t>合口</t>
  </si>
  <si>
    <t>平聲</t>
  </si>
  <si>
    <t>上聲</t>
  </si>
  <si>
    <t>去聲</t>
  </si>
  <si>
    <t>入聲</t>
  </si>
  <si>
    <t>平上去</t>
  </si>
  <si>
    <r>
      <t>ong</t>
    </r>
    <r>
      <rPr>
        <b/>
        <sz val="18"/>
        <color rgb="FFFFFFFF"/>
        <rFont val="霞鹜文楷等宽 TC"/>
      </rPr>
      <t>123</t>
    </r>
  </si>
  <si>
    <r>
      <t>iong</t>
    </r>
    <r>
      <rPr>
        <b/>
        <sz val="18"/>
        <color rgb="FFFFFFFF"/>
        <rFont val="霞鹜文楷等宽 TC"/>
      </rPr>
      <t>12</t>
    </r>
  </si>
  <si>
    <t>01東</t>
  </si>
  <si>
    <t>01董</t>
  </si>
  <si>
    <t>01送</t>
  </si>
  <si>
    <t>01屋</t>
  </si>
  <si>
    <t>02冬</t>
  </si>
  <si>
    <t>02宋</t>
  </si>
  <si>
    <t>02腫</t>
  </si>
  <si>
    <t>02沃</t>
  </si>
  <si>
    <t>03鍾</t>
  </si>
  <si>
    <t>03用</t>
  </si>
  <si>
    <t>03燭</t>
  </si>
  <si>
    <t>ang </t>
  </si>
  <si>
    <t>04江</t>
  </si>
  <si>
    <t>03講</t>
  </si>
  <si>
    <t>04絳</t>
  </si>
  <si>
    <t>03江</t>
  </si>
  <si>
    <t>03絳</t>
  </si>
  <si>
    <t>03覺</t>
  </si>
  <si>
    <t>04覺</t>
  </si>
  <si>
    <t>05支</t>
  </si>
  <si>
    <t>04紙</t>
  </si>
  <si>
    <t>05寘</t>
  </si>
  <si>
    <t>04支</t>
  </si>
  <si>
    <t>04寘</t>
  </si>
  <si>
    <t>06脂</t>
  </si>
  <si>
    <t>05旨</t>
  </si>
  <si>
    <t>06至</t>
  </si>
  <si>
    <t>07之</t>
  </si>
  <si>
    <t>06止</t>
  </si>
  <si>
    <t>07志</t>
  </si>
  <si>
    <t>08微</t>
  </si>
  <si>
    <t>07尾</t>
  </si>
  <si>
    <t>08未</t>
  </si>
  <si>
    <t>05微</t>
  </si>
  <si>
    <t>05尾</t>
  </si>
  <si>
    <t>05未</t>
  </si>
  <si>
    <r>
      <t>u</t>
    </r>
    <r>
      <rPr>
        <sz val="18"/>
        <color theme="1"/>
        <rFont val="霞鹜文楷等宽 TC"/>
      </rPr>
      <t>/</t>
    </r>
    <r>
      <rPr>
        <b/>
        <sz val="18"/>
        <color rgb="FF0000FF"/>
        <rFont val="霞鹜文楷等宽 TC"/>
      </rPr>
      <t>ir</t>
    </r>
  </si>
  <si>
    <t>09魚</t>
  </si>
  <si>
    <t>08語</t>
  </si>
  <si>
    <t>09御</t>
  </si>
  <si>
    <t>06魚</t>
  </si>
  <si>
    <t>06語</t>
  </si>
  <si>
    <t>06御</t>
  </si>
  <si>
    <t>10虞</t>
  </si>
  <si>
    <t>09麌</t>
  </si>
  <si>
    <t>10遇</t>
  </si>
  <si>
    <t>07虞</t>
  </si>
  <si>
    <t>07麌</t>
  </si>
  <si>
    <t>07遇</t>
  </si>
  <si>
    <t>11模</t>
  </si>
  <si>
    <t>10姥</t>
  </si>
  <si>
    <t>11暮</t>
  </si>
  <si>
    <r>
      <t>ui</t>
    </r>
    <r>
      <rPr>
        <sz val="18"/>
        <color theme="1"/>
        <rFont val="霞鹜文楷等宽 TC"/>
      </rPr>
      <t>/</t>
    </r>
    <r>
      <rPr>
        <b/>
        <sz val="18"/>
        <color rgb="FF0000FF"/>
        <rFont val="霞鹜文楷等宽 TC"/>
      </rPr>
      <t>ue</t>
    </r>
  </si>
  <si>
    <t>12齊</t>
  </si>
  <si>
    <t>11薺</t>
  </si>
  <si>
    <t>12霽</t>
  </si>
  <si>
    <t>08齊</t>
  </si>
  <si>
    <t>08薺</t>
  </si>
  <si>
    <t>08霽</t>
  </si>
  <si>
    <t>13祭</t>
  </si>
  <si>
    <t>14泰</t>
  </si>
  <si>
    <t>09泰</t>
  </si>
  <si>
    <t>13佳</t>
  </si>
  <si>
    <t>12蟹</t>
  </si>
  <si>
    <t>15卦</t>
  </si>
  <si>
    <t>09佳</t>
  </si>
  <si>
    <t>09蟹</t>
  </si>
  <si>
    <t>10卦</t>
  </si>
  <si>
    <t>uai </t>
  </si>
  <si>
    <t>14皆</t>
  </si>
  <si>
    <t>13駭</t>
  </si>
  <si>
    <t>16怪</t>
  </si>
  <si>
    <t>17夬</t>
  </si>
  <si>
    <t>15灰</t>
  </si>
  <si>
    <t>14賄</t>
  </si>
  <si>
    <t>18隊</t>
  </si>
  <si>
    <t>10灰</t>
  </si>
  <si>
    <t>10賄</t>
  </si>
  <si>
    <t>11隊</t>
  </si>
  <si>
    <t>16咍</t>
  </si>
  <si>
    <t>15海</t>
  </si>
  <si>
    <t>19代</t>
  </si>
  <si>
    <t>20廢</t>
  </si>
  <si>
    <t>脛</t>
  </si>
  <si>
    <t>17眞</t>
  </si>
  <si>
    <t>16軫</t>
  </si>
  <si>
    <t>21震</t>
  </si>
  <si>
    <t>11眞</t>
  </si>
  <si>
    <t>11軫</t>
  </si>
  <si>
    <t>12震</t>
  </si>
  <si>
    <t>04質</t>
  </si>
  <si>
    <t>05質</t>
  </si>
  <si>
    <t>18諄</t>
  </si>
  <si>
    <t>17準</t>
  </si>
  <si>
    <t>22稕</t>
  </si>
  <si>
    <t>06術</t>
  </si>
  <si>
    <t>19臻</t>
  </si>
  <si>
    <t>07櫛</t>
  </si>
  <si>
    <t>20文</t>
  </si>
  <si>
    <t>18吻</t>
  </si>
  <si>
    <t>23問</t>
  </si>
  <si>
    <t>12文</t>
  </si>
  <si>
    <t>12吻</t>
  </si>
  <si>
    <t>13問</t>
  </si>
  <si>
    <t>05物</t>
  </si>
  <si>
    <t>08物</t>
  </si>
  <si>
    <t>21欣</t>
  </si>
  <si>
    <t>19隱</t>
  </si>
  <si>
    <t>24焮</t>
  </si>
  <si>
    <t>09迄</t>
  </si>
  <si>
    <t>22魂</t>
  </si>
  <si>
    <t>20混</t>
  </si>
  <si>
    <t>25慁</t>
  </si>
  <si>
    <t>13元</t>
  </si>
  <si>
    <t>13阮</t>
  </si>
  <si>
    <t>14願</t>
  </si>
  <si>
    <t>06月</t>
  </si>
  <si>
    <t>10沒</t>
  </si>
  <si>
    <r>
      <t>un</t>
    </r>
    <r>
      <rPr>
        <sz val="18"/>
        <color theme="1"/>
        <rFont val="霞鹜文楷等宽 TC"/>
      </rPr>
      <t>/</t>
    </r>
    <r>
      <rPr>
        <b/>
        <sz val="18"/>
        <color rgb="FF0000FF"/>
        <rFont val="霞鹜文楷等宽 TC"/>
      </rPr>
      <t>irn</t>
    </r>
  </si>
  <si>
    <t>23痕</t>
  </si>
  <si>
    <t>21很</t>
  </si>
  <si>
    <t>26恨</t>
  </si>
  <si>
    <t>24元</t>
  </si>
  <si>
    <t>22阮</t>
  </si>
  <si>
    <t>27願</t>
  </si>
  <si>
    <t>11月</t>
  </si>
  <si>
    <t>14寒</t>
  </si>
  <si>
    <t>14旱</t>
  </si>
  <si>
    <t>15翰</t>
  </si>
  <si>
    <t>07曷</t>
  </si>
  <si>
    <t>25寒</t>
  </si>
  <si>
    <t>23旱</t>
  </si>
  <si>
    <t>28翰</t>
  </si>
  <si>
    <t>12曷</t>
  </si>
  <si>
    <t>26桓</t>
  </si>
  <si>
    <t>24緩</t>
  </si>
  <si>
    <t>29換</t>
  </si>
  <si>
    <t>13末</t>
  </si>
  <si>
    <t>15刪</t>
  </si>
  <si>
    <t>15潸</t>
  </si>
  <si>
    <t>16諌</t>
  </si>
  <si>
    <t>08黠</t>
  </si>
  <si>
    <t>27刪</t>
  </si>
  <si>
    <t>25潸</t>
  </si>
  <si>
    <t>30諫</t>
  </si>
  <si>
    <t>14黠</t>
  </si>
  <si>
    <t>28山</t>
  </si>
  <si>
    <t>26產</t>
  </si>
  <si>
    <t>31襉</t>
  </si>
  <si>
    <t>15鎋</t>
  </si>
  <si>
    <t>01先</t>
  </si>
  <si>
    <t>16銑</t>
  </si>
  <si>
    <t>17霰</t>
  </si>
  <si>
    <t>09屑</t>
  </si>
  <si>
    <t>29先</t>
  </si>
  <si>
    <t>27銑</t>
  </si>
  <si>
    <t>32霰</t>
  </si>
  <si>
    <t>16屑</t>
  </si>
  <si>
    <t>30仙</t>
  </si>
  <si>
    <t>28獮</t>
  </si>
  <si>
    <t>33線</t>
  </si>
  <si>
    <t>17薛</t>
  </si>
  <si>
    <t>02蕭</t>
  </si>
  <si>
    <t>17篠</t>
  </si>
  <si>
    <t>18嘯</t>
  </si>
  <si>
    <t>31蕭</t>
  </si>
  <si>
    <t>29篠</t>
  </si>
  <si>
    <t>34嘯</t>
  </si>
  <si>
    <t>32宵</t>
  </si>
  <si>
    <t>30小</t>
  </si>
  <si>
    <t>35笑</t>
  </si>
  <si>
    <t>03肴</t>
  </si>
  <si>
    <t>18巧</t>
  </si>
  <si>
    <t>19效</t>
  </si>
  <si>
    <t>肴</t>
    <phoneticPr fontId="1" type="noConversion"/>
  </si>
  <si>
    <t>33肴</t>
  </si>
  <si>
    <t>31巧</t>
  </si>
  <si>
    <t>36效</t>
  </si>
  <si>
    <t>04豪</t>
  </si>
  <si>
    <t>19晧</t>
  </si>
  <si>
    <t>20號</t>
  </si>
  <si>
    <r>
      <t>o</t>
    </r>
    <r>
      <rPr>
        <sz val="18"/>
        <color theme="1"/>
        <rFont val="霞鹜文楷等宽 TC"/>
      </rPr>
      <t>/</t>
    </r>
    <r>
      <rPr>
        <b/>
        <sz val="18"/>
        <color rgb="FF0000FF"/>
        <rFont val="霞鹜文楷等宽 TC"/>
      </rPr>
      <t>au</t>
    </r>
  </si>
  <si>
    <t>34豪</t>
  </si>
  <si>
    <t>32晧</t>
  </si>
  <si>
    <t>37号</t>
  </si>
  <si>
    <t>05歌</t>
  </si>
  <si>
    <t>20哿</t>
  </si>
  <si>
    <t>21箇</t>
  </si>
  <si>
    <t>35歌</t>
  </si>
  <si>
    <t>33哿</t>
  </si>
  <si>
    <t>38箇</t>
  </si>
  <si>
    <t>36戈</t>
  </si>
  <si>
    <t>34果</t>
  </si>
  <si>
    <t>39過</t>
  </si>
  <si>
    <t>06麻</t>
  </si>
  <si>
    <t>21馬</t>
  </si>
  <si>
    <t>22禡</t>
  </si>
  <si>
    <t>37麻</t>
  </si>
  <si>
    <t>35馬</t>
  </si>
  <si>
    <t>40禡</t>
  </si>
  <si>
    <t>07陽</t>
  </si>
  <si>
    <t>22養</t>
  </si>
  <si>
    <t>23漾</t>
  </si>
  <si>
    <t>10藥</t>
  </si>
  <si>
    <t>38陽</t>
  </si>
  <si>
    <t>36養</t>
  </si>
  <si>
    <t>41漾</t>
  </si>
  <si>
    <t>18藥</t>
  </si>
  <si>
    <t>39唐</t>
  </si>
  <si>
    <t>37蕩</t>
  </si>
  <si>
    <t>42宕</t>
  </si>
  <si>
    <t>19鐸</t>
  </si>
  <si>
    <t>40庚</t>
  </si>
  <si>
    <t>38梗</t>
  </si>
  <si>
    <t>43映</t>
  </si>
  <si>
    <t>08庚</t>
  </si>
  <si>
    <t>23梗</t>
  </si>
  <si>
    <t>24映</t>
  </si>
  <si>
    <t>11陌</t>
  </si>
  <si>
    <t>20陌</t>
  </si>
  <si>
    <t>41耕</t>
  </si>
  <si>
    <t>39耿</t>
  </si>
  <si>
    <t>44諍</t>
  </si>
  <si>
    <t>21麥</t>
  </si>
  <si>
    <t>42清</t>
  </si>
  <si>
    <t>40靜</t>
  </si>
  <si>
    <t>45勁</t>
  </si>
  <si>
    <t>22昔</t>
  </si>
  <si>
    <t>靑</t>
  </si>
  <si>
    <t>43靑</t>
  </si>
  <si>
    <t>41迥</t>
  </si>
  <si>
    <t>46徑</t>
  </si>
  <si>
    <t>09靑</t>
  </si>
  <si>
    <t>24迥</t>
  </si>
  <si>
    <t>25徑</t>
  </si>
  <si>
    <t>12錫</t>
  </si>
  <si>
    <t>23錫</t>
  </si>
  <si>
    <t>44蒸</t>
  </si>
  <si>
    <t>42拯</t>
  </si>
  <si>
    <t>47證</t>
  </si>
  <si>
    <t>10蒸</t>
  </si>
  <si>
    <t>(拯)</t>
  </si>
  <si>
    <t>(證)</t>
  </si>
  <si>
    <t>13職</t>
  </si>
  <si>
    <t>24職</t>
  </si>
  <si>
    <t>45登</t>
  </si>
  <si>
    <t>43等</t>
  </si>
  <si>
    <t>48嶝</t>
  </si>
  <si>
    <t>25德</t>
  </si>
  <si>
    <t>46尤</t>
  </si>
  <si>
    <t>44有</t>
  </si>
  <si>
    <t>49宥</t>
  </si>
  <si>
    <t>11尤</t>
  </si>
  <si>
    <t>25有</t>
  </si>
  <si>
    <t>26宥</t>
  </si>
  <si>
    <t>47侯</t>
  </si>
  <si>
    <t>45厚</t>
  </si>
  <si>
    <t>50猴</t>
  </si>
  <si>
    <t>48幽</t>
  </si>
  <si>
    <t>46黝</t>
  </si>
  <si>
    <t>51幼</t>
  </si>
  <si>
    <t>49侵</t>
  </si>
  <si>
    <t>47寑</t>
  </si>
  <si>
    <t>52沁</t>
  </si>
  <si>
    <t>12侵</t>
  </si>
  <si>
    <t>26寑</t>
  </si>
  <si>
    <t>27沁</t>
  </si>
  <si>
    <t>14緝</t>
  </si>
  <si>
    <t>26緝</t>
  </si>
  <si>
    <t>50覃</t>
  </si>
  <si>
    <t>48感</t>
  </si>
  <si>
    <t>53勘</t>
  </si>
  <si>
    <t>13覃</t>
  </si>
  <si>
    <t>27感</t>
  </si>
  <si>
    <t>28勘</t>
  </si>
  <si>
    <t>15合</t>
  </si>
  <si>
    <t>27合</t>
  </si>
  <si>
    <t>51談</t>
  </si>
  <si>
    <t>49敢</t>
  </si>
  <si>
    <t>54鬫</t>
  </si>
  <si>
    <t>28盍</t>
  </si>
  <si>
    <t>52鹽</t>
  </si>
  <si>
    <t>50琰</t>
  </si>
  <si>
    <t>55豔</t>
  </si>
  <si>
    <t>14鹽</t>
  </si>
  <si>
    <t>28琰</t>
  </si>
  <si>
    <t>29豔</t>
  </si>
  <si>
    <t>16葉</t>
  </si>
  <si>
    <t>29葉</t>
  </si>
  <si>
    <t>53添</t>
  </si>
  <si>
    <t>51忝</t>
  </si>
  <si>
    <t>56㮇</t>
  </si>
  <si>
    <t>30帖</t>
  </si>
  <si>
    <t>鹹</t>
  </si>
  <si>
    <t>56嚴</t>
  </si>
  <si>
    <t>54儼</t>
  </si>
  <si>
    <t>59釅</t>
  </si>
  <si>
    <t>33業</t>
  </si>
  <si>
    <t>54咸</t>
  </si>
  <si>
    <t>52豏</t>
  </si>
  <si>
    <t>57陷</t>
  </si>
  <si>
    <t>15咸</t>
  </si>
  <si>
    <t>29豏</t>
  </si>
  <si>
    <t>30陥</t>
  </si>
  <si>
    <t>17洽</t>
  </si>
  <si>
    <t>31洽</t>
  </si>
  <si>
    <t>55銜</t>
  </si>
  <si>
    <t>53檻</t>
  </si>
  <si>
    <t>58鑑</t>
  </si>
  <si>
    <t>32狎</t>
  </si>
  <si>
    <r>
      <t>uan</t>
    </r>
    <r>
      <rPr>
        <sz val="18"/>
        <color theme="1"/>
        <rFont val="霞鹜文楷等宽 TC"/>
      </rPr>
      <t>/</t>
    </r>
    <r>
      <rPr>
        <b/>
        <sz val="18"/>
        <color rgb="FF0000FF"/>
        <rFont val="霞鹜文楷等宽 TC"/>
      </rPr>
      <t>uam</t>
    </r>
  </si>
  <si>
    <t>57凡</t>
  </si>
  <si>
    <t>55范</t>
  </si>
  <si>
    <t>60梵</t>
  </si>
  <si>
    <r>
      <t>uat</t>
    </r>
    <r>
      <rPr>
        <sz val="18"/>
        <color theme="1"/>
        <rFont val="霞鹜文楷等宽 TC"/>
      </rPr>
      <t>/</t>
    </r>
    <r>
      <rPr>
        <b/>
        <sz val="18"/>
        <color rgb="FF0000FF"/>
        <rFont val="霞鹜文楷等宽 TC"/>
      </rPr>
      <t>uap</t>
    </r>
  </si>
  <si>
    <t>34乏</t>
  </si>
  <si>
    <t>今名</t>
  </si>
  <si>
    <t>古名</t>
  </si>
  <si>
    <t>發音部位</t>
  </si>
  <si>
    <t>發音方法</t>
  </si>
  <si>
    <t>分類</t>
  </si>
  <si>
    <t>（不送氣清音）</t>
  </si>
  <si>
    <t>（送氣清音）</t>
  </si>
  <si>
    <t>（濁音）</t>
  </si>
  <si>
    <t>（響輔音）</t>
    <phoneticPr fontId="11" type="noConversion"/>
  </si>
  <si>
    <t>雙唇</t>
  </si>
  <si>
    <t>塞、鼻音</t>
  </si>
  <si>
    <t>唇音</t>
  </si>
  <si>
    <t>[p]</t>
  </si>
  <si>
    <t>[pʰ]</t>
  </si>
  <si>
    <t>[b]</t>
  </si>
  <si>
    <t>[m]</t>
  </si>
  <si>
    <t>齒齦</t>
  </si>
  <si>
    <t>邊近音</t>
  </si>
  <si>
    <t>[l]</t>
  </si>
  <si>
    <t>舌音</t>
  </si>
  <si>
    <t>[t]</t>
  </si>
  <si>
    <t>[tʰ]</t>
  </si>
  <si>
    <t>[d]</t>
  </si>
  <si>
    <t>[n]</t>
  </si>
  <si>
    <t>捲舌／
齦顎[b]</t>
    <phoneticPr fontId="11" type="noConversion"/>
  </si>
  <si>
    <t>娘</t>
  </si>
  <si>
    <t>[ʈ]／[ȶ]</t>
  </si>
  <si>
    <t>[ʈʰ]／[ȶʰ]</t>
  </si>
  <si>
    <t>[ɖ]／[ȡ]</t>
  </si>
  <si>
    <t>[ɳ]／[ȵ]</t>
  </si>
  <si>
    <t>有噝塞擦音</t>
  </si>
  <si>
    <t>齒音</t>
  </si>
  <si>
    <t>[t͡s]</t>
  </si>
  <si>
    <t>[t͡sʰ]</t>
  </si>
  <si>
    <t>[d͡z]</t>
  </si>
  <si>
    <t>有噝擦音</t>
  </si>
  <si>
    <t>[s]</t>
  </si>
  <si>
    <t>[z]</t>
  </si>
  <si>
    <t>捲舌／
齦後[c]</t>
    <phoneticPr fontId="11" type="noConversion"/>
  </si>
  <si>
    <t>正齒音
莊組</t>
    <phoneticPr fontId="11" type="noConversion"/>
  </si>
  <si>
    <t>[ʈ͡ʂ]／[t͡ʃ]</t>
  </si>
  <si>
    <t>[ʈ͡ʂʰ]／[t͡ʃʰ]</t>
  </si>
  <si>
    <t>[ɖ͡ʐ]／[d͡ʒ]</t>
  </si>
  <si>
    <t>[ʂ]／[ʃ]</t>
  </si>
  <si>
    <t>[ʐ]／[ʒ]</t>
  </si>
  <si>
    <t>齦顎</t>
  </si>
  <si>
    <t>正齒音
章組</t>
    <phoneticPr fontId="11" type="noConversion"/>
  </si>
  <si>
    <t>[t͡ɕ]</t>
  </si>
  <si>
    <t>[t͡ɕʰ]</t>
  </si>
  <si>
    <t>[d͡ʑ]</t>
  </si>
  <si>
    <t>[ɕ]</t>
  </si>
  <si>
    <t>[ʑ]</t>
  </si>
  <si>
    <t>鼻音</t>
  </si>
  <si>
    <t>[ȵ]／[ȵ͡ʑ]</t>
  </si>
  <si>
    <t>軟顎</t>
  </si>
  <si>
    <t>群</t>
  </si>
  <si>
    <t>[k]</t>
  </si>
  <si>
    <t>[kʰ]</t>
  </si>
  <si>
    <t>[ɡ]</t>
  </si>
  <si>
    <t>[ŋ]</t>
  </si>
  <si>
    <t>無噝擦音</t>
  </si>
  <si>
    <t>[x]</t>
  </si>
  <si>
    <t>[ɣ]</t>
  </si>
  <si>
    <t>硬顎</t>
  </si>
  <si>
    <t>近音</t>
  </si>
  <si>
    <t>[j]／[∅]</t>
  </si>
  <si>
    <t>聲門</t>
  </si>
  <si>
    <t>塞音</t>
  </si>
  <si>
    <t>[ʔ]</t>
  </si>
  <si>
    <t>擦音</t>
  </si>
  <si>
    <t>[h]</t>
  </si>
  <si>
    <t>[ɦ]</t>
  </si>
  <si>
    <t>零聲母</t>
  </si>
  <si>
    <t>[∅]</t>
  </si>
  <si>
    <t>五音</t>
  </si>
  <si>
    <t>[bʰ]</t>
  </si>
  <si>
    <t>[dʰ]</t>
  </si>
  <si>
    <t>[ţ]</t>
  </si>
  <si>
    <t>[ţʰ]</t>
  </si>
  <si>
    <t>[ɖʰ]</t>
  </si>
  <si>
    <t>[ɳ]</t>
  </si>
  <si>
    <t>歯音</t>
  </si>
  <si>
    <t>歯頭音</t>
  </si>
  <si>
    <t>[ts]</t>
  </si>
  <si>
    <t>[tsʰ]</t>
  </si>
  <si>
    <t>[dzʰ]</t>
  </si>
  <si>
    <t>正歯音2</t>
  </si>
  <si>
    <t>[ʧ]</t>
  </si>
  <si>
    <t>[ʧʰ]</t>
  </si>
  <si>
    <t>[dʒʰ]</t>
  </si>
  <si>
    <t>[ʃ]</t>
  </si>
  <si>
    <t>[dʐʰ]</t>
  </si>
  <si>
    <t>正歯音3</t>
  </si>
  <si>
    <t>[tɕ]</t>
  </si>
  <si>
    <t>[tɕʰ]</t>
  </si>
  <si>
    <t>[dʑʰ]</t>
  </si>
  <si>
    <t>[gʰ]</t>
  </si>
  <si>
    <t>[]</t>
  </si>
  <si>
    <t>[j]</t>
  </si>
  <si>
    <t>半歯音</t>
  </si>
  <si>
    <t>[nʑ]</t>
  </si>
  <si>
    <t>206韻（廣韻）</t>
  </si>
  <si>
    <t>106(108)韻（平水韻）</t>
  </si>
  <si>
    <t>通攝</t>
  </si>
  <si>
    <t>1東</t>
  </si>
  <si>
    <t>1董</t>
  </si>
  <si>
    <t>1送</t>
  </si>
  <si>
    <t>1屋</t>
  </si>
  <si>
    <t>2冬</t>
  </si>
  <si>
    <t>2宋</t>
  </si>
  <si>
    <t>2腫</t>
  </si>
  <si>
    <t>2沃</t>
  </si>
  <si>
    <t>3鍾</t>
  </si>
  <si>
    <t>3用</t>
  </si>
  <si>
    <t>3燭</t>
  </si>
  <si>
    <t>江攝</t>
  </si>
  <si>
    <t>4江</t>
  </si>
  <si>
    <t>3講</t>
  </si>
  <si>
    <t>4絳</t>
  </si>
  <si>
    <t>3江</t>
  </si>
  <si>
    <t>3絳</t>
  </si>
  <si>
    <t>3覺</t>
  </si>
  <si>
    <t>4覺</t>
  </si>
  <si>
    <t>止攝</t>
  </si>
  <si>
    <t>5支</t>
  </si>
  <si>
    <t>4紙</t>
  </si>
  <si>
    <t>5寘</t>
  </si>
  <si>
    <t>4支</t>
  </si>
  <si>
    <t>4寘</t>
  </si>
  <si>
    <t>6脂</t>
  </si>
  <si>
    <t>5旨</t>
  </si>
  <si>
    <t>6至</t>
  </si>
  <si>
    <t>7之</t>
  </si>
  <si>
    <t>6止</t>
  </si>
  <si>
    <t>7志</t>
  </si>
  <si>
    <t>8微</t>
  </si>
  <si>
    <t>7尾</t>
  </si>
  <si>
    <t>8未</t>
  </si>
  <si>
    <t>5微</t>
  </si>
  <si>
    <t>5尾</t>
  </si>
  <si>
    <t>5未</t>
  </si>
  <si>
    <t>遇攝</t>
  </si>
  <si>
    <t>9魚</t>
  </si>
  <si>
    <t>8語</t>
  </si>
  <si>
    <t>9禦</t>
  </si>
  <si>
    <t>6魚</t>
  </si>
  <si>
    <t>6語</t>
  </si>
  <si>
    <t>6禦</t>
  </si>
  <si>
    <t>9麌</t>
  </si>
  <si>
    <t>7虞</t>
  </si>
  <si>
    <t>7麌</t>
  </si>
  <si>
    <t>7遇</t>
  </si>
  <si>
    <t>10個甕</t>
  </si>
  <si>
    <t>蟹攝</t>
  </si>
  <si>
    <t>8齊</t>
  </si>
  <si>
    <t>8薺</t>
  </si>
  <si>
    <t>8霽</t>
  </si>
  <si>
    <t>9泰</t>
  </si>
  <si>
    <t>9佳</t>
  </si>
  <si>
    <t>9蟹</t>
  </si>
  <si>
    <t>17次</t>
  </si>
  <si>
    <t>臻攝</t>
  </si>
  <si>
    <t>[-ĭĕn]</t>
  </si>
  <si>
    <t>[-ĭwĕn]</t>
  </si>
  <si>
    <t>17辛</t>
  </si>
  <si>
    <t>11 真</t>
    <phoneticPr fontId="1" type="noConversion"/>
  </si>
  <si>
    <t>4質</t>
  </si>
  <si>
    <t>[-ĭĕt]</t>
  </si>
  <si>
    <t>[-ĭwĕt]</t>
  </si>
  <si>
    <t>5質</t>
  </si>
  <si>
    <t>6術</t>
  </si>
  <si>
    <t>7把梳子</t>
  </si>
  <si>
    <t>5物</t>
  </si>
  <si>
    <t>8物</t>
  </si>
  <si>
    <t>9止</t>
  </si>
  <si>
    <t>23魂</t>
  </si>
  <si>
    <t>21混</t>
  </si>
  <si>
    <t>26慁</t>
  </si>
  <si>
    <t>6月</t>
  </si>
  <si>
    <t>11沒</t>
  </si>
  <si>
    <t>24痕</t>
  </si>
  <si>
    <t>22很</t>
  </si>
  <si>
    <t>27恨</t>
  </si>
  <si>
    <t>22元</t>
  </si>
  <si>
    <t>20阮</t>
  </si>
  <si>
    <t>25願</t>
  </si>
  <si>
    <t>10月</t>
  </si>
  <si>
    <t>山攝</t>
  </si>
  <si>
    <t>7曷</t>
  </si>
  <si>
    <t>30諌</t>
  </si>
  <si>
    <t>8黠</t>
  </si>
  <si>
    <t>1先</t>
  </si>
  <si>
    <t>32 冰雹</t>
  </si>
  <si>
    <t>17 冰雹</t>
  </si>
  <si>
    <t>9屑</t>
  </si>
  <si>
    <t>2仙</t>
  </si>
  <si>
    <t>效攝</t>
  </si>
  <si>
    <t>[-ieu]</t>
  </si>
  <si>
    <t>3蕭</t>
  </si>
  <si>
    <t>29 詩乃</t>
  </si>
  <si>
    <t>2蕭</t>
  </si>
  <si>
    <t>17 篠</t>
    <phoneticPr fontId="1" type="noConversion"/>
  </si>
  <si>
    <t>4宵</t>
  </si>
  <si>
    <t>5菜餚</t>
  </si>
  <si>
    <t>3菜餚</t>
  </si>
  <si>
    <t>6豪</t>
  </si>
  <si>
    <t>32皓</t>
  </si>
  <si>
    <t>37號</t>
  </si>
  <si>
    <t>4豪</t>
  </si>
  <si>
    <t>19皓</t>
  </si>
  <si>
    <t>果攝</t>
  </si>
  <si>
    <t>7歌</t>
  </si>
  <si>
    <t>5歌</t>
  </si>
  <si>
    <t>20哿</t>
    <phoneticPr fontId="1" type="noConversion"/>
  </si>
  <si>
    <t>8戈</t>
  </si>
  <si>
    <t>仮攝</t>
  </si>
  <si>
    <t>9麻</t>
  </si>
  <si>
    <t>6麻</t>
  </si>
  <si>
    <t>宕攝</t>
  </si>
  <si>
    <t>10陽</t>
  </si>
  <si>
    <t>7陽</t>
  </si>
  <si>
    <t>10藥</t>
    <phoneticPr fontId="1" type="noConversion"/>
  </si>
  <si>
    <t>18種藥物</t>
  </si>
  <si>
    <t>11唐</t>
  </si>
  <si>
    <t>梗攝</t>
  </si>
  <si>
    <t>12庚</t>
  </si>
  <si>
    <t>43敬</t>
  </si>
  <si>
    <t>8庚</t>
  </si>
  <si>
    <t>24敬</t>
  </si>
  <si>
    <t>13耕</t>
  </si>
  <si>
    <t>14清</t>
  </si>
  <si>
    <t>22年前</t>
  </si>
  <si>
    <t>15靑</t>
  </si>
  <si>
    <t>9靑</t>
  </si>
  <si>
    <t>曾攝</t>
  </si>
  <si>
    <t>16蒸</t>
  </si>
  <si>
    <t>42 Boo</t>
  </si>
  <si>
    <t>(格)</t>
  </si>
  <si>
    <t>[-ĭək]</t>
  </si>
  <si>
    <t>17登</t>
  </si>
  <si>
    <t>流攝</t>
  </si>
  <si>
    <t>18尤</t>
  </si>
  <si>
    <t>49日元</t>
  </si>
  <si>
    <t>26宥</t>
    <phoneticPr fontId="1" type="noConversion"/>
  </si>
  <si>
    <t>19侯</t>
  </si>
  <si>
    <t>50候</t>
  </si>
  <si>
    <t>20幽</t>
  </si>
  <si>
    <t>深攝</t>
  </si>
  <si>
    <t>21侵</t>
  </si>
  <si>
    <t>咸攝</t>
  </si>
  <si>
    <t>22覃</t>
  </si>
  <si>
    <t>23談</t>
  </si>
  <si>
    <t>24鹽</t>
  </si>
  <si>
    <t>[-ĭɛp]</t>
  </si>
  <si>
    <t>25添</t>
  </si>
  <si>
    <t>[-ɐm]</t>
  </si>
  <si>
    <t>26鹹</t>
  </si>
  <si>
    <t>53豏</t>
  </si>
  <si>
    <t>58 跌倒</t>
  </si>
  <si>
    <t>15鹹</t>
  </si>
  <si>
    <t>30陷</t>
    <phoneticPr fontId="1" type="noConversion"/>
  </si>
  <si>
    <t>[-ɐp]</t>
  </si>
  <si>
    <t>27銜</t>
  </si>
  <si>
    <t>54籠</t>
  </si>
  <si>
    <t>59鑑</t>
  </si>
  <si>
    <t>28嚴</t>
  </si>
  <si>
    <t>52儼</t>
  </si>
  <si>
    <t>57釅</t>
  </si>
  <si>
    <t>29凡</t>
  </si>
  <si>
    <t>55梵</t>
  </si>
  <si>
    <t>60範</t>
  </si>
  <si>
    <t>止攝・遇攝・蟹攝・效攝・果攝・仮攝・流攝：沒有「入聲韻」。</t>
  </si>
  <si>
    <t>發音方式</t>
  </si>
  <si>
    <t>雙唇音</t>
  </si>
  <si>
    <t>唇齒音</t>
  </si>
  <si>
    <t>齒齦音</t>
  </si>
  <si>
    <t>齦後音</t>
  </si>
  <si>
    <t>翹舌音</t>
  </si>
  <si>
    <t>齦顎音</t>
  </si>
  <si>
    <t>硬顎音</t>
  </si>
  <si>
    <t>軟顎音</t>
  </si>
  <si>
    <t>聲門音</t>
  </si>
  <si>
    <t>清音</t>
  </si>
  <si>
    <t>濁音</t>
  </si>
  <si>
    <t>ㄇ [m]</t>
  </si>
  <si>
    <t>ㄋ [n]</t>
  </si>
  <si>
    <t>ㄬ [ɲ]</t>
  </si>
  <si>
    <t>ㄫ [ŋ]</t>
  </si>
  <si>
    <t>不送氣</t>
  </si>
  <si>
    <t>ㄅ [p]</t>
  </si>
  <si>
    <t>ㆠ [b]</t>
  </si>
  <si>
    <t>ㄉ [t]</t>
  </si>
  <si>
    <t>ㄉ [d]</t>
  </si>
  <si>
    <t>ㄍ [k]</t>
  </si>
  <si>
    <t>ㆣ [g]</t>
  </si>
  <si>
    <t>送氣</t>
  </si>
  <si>
    <t>ㄆ [pʰ]</t>
  </si>
  <si>
    <t>ㄊ [tʰ]</t>
  </si>
  <si>
    <t>ㄎ [kʰ]</t>
  </si>
  <si>
    <t>塞擦音</t>
  </si>
  <si>
    <t>ㄗ [ʦ]</t>
  </si>
  <si>
    <t>ㆡ [ʣ]|</t>
  </si>
  <si>
    <t>ㄓ [ʧ]</t>
  </si>
  <si>
    <t>ㄓ [ʈʂ]</t>
  </si>
  <si>
    <t>ㄐ [ʨ]</t>
  </si>
  <si>
    <t>ㆢ [ʥ]</t>
  </si>
  <si>
    <t>ㄘ [ʦʰ]</t>
  </si>
  <si>
    <t>ㄔ [ʧʰ]</t>
  </si>
  <si>
    <t>ㄔ [ʈʂʰ]</t>
  </si>
  <si>
    <t>ㄑ [ʨʰ]</t>
  </si>
  <si>
    <t>ㄈ [f]</t>
  </si>
  <si>
    <t>ㄪ [v]</t>
  </si>
  <si>
    <t>ㄙ [s]</t>
  </si>
  <si>
    <t>ㄕ [ʃ]</t>
  </si>
  <si>
    <t>ㄖ [ʒ]</t>
  </si>
  <si>
    <t>ㄕ [ʂ]</t>
  </si>
  <si>
    <t>ㄖ [ʐ]</t>
  </si>
  <si>
    <t>ㄒ [ɕ]</t>
  </si>
  <si>
    <t>ㄏ [x]</t>
  </si>
  <si>
    <t>ㄏ [h]</t>
  </si>
  <si>
    <t>邊音</t>
  </si>
  <si>
    <t>ㄌ [l]</t>
  </si>
  <si>
    <t>前元音</t>
  </si>
  <si>
    <t>央元音</t>
  </si>
  <si>
    <t>後元音</t>
  </si>
  <si>
    <t>不圓唇</t>
  </si>
  <si>
    <t>圓唇</t>
  </si>
  <si>
    <t>閉元音</t>
  </si>
  <si>
    <t>ㄧ [i]</t>
  </si>
  <si>
    <t>ㄩ [y]</t>
  </si>
  <si>
    <t>ㆨ [ɨ]</t>
  </si>
  <si>
    <t>ㄭ [ɯ]</t>
  </si>
  <si>
    <t>ㄨ [u]</t>
  </si>
  <si>
    <t>半閉元音</t>
  </si>
  <si>
    <t>ㆤ [e]</t>
  </si>
  <si>
    <t>ㄜ [ɤ]</t>
  </si>
  <si>
    <t>ㄛ [o]</t>
  </si>
  <si>
    <t>中元音</t>
  </si>
  <si>
    <t>ㄜ [ə]</t>
  </si>
  <si>
    <t>半開元音</t>
  </si>
  <si>
    <t>ㄝ [ɛ]</t>
  </si>
  <si>
    <t>ㆦ [ɔ]</t>
  </si>
  <si>
    <t>開元音</t>
  </si>
  <si>
    <t>ㄚ [a]</t>
  </si>
  <si>
    <t>韻圖第一</t>
  </si>
  <si>
    <t>蓬</t>
  </si>
  <si>
    <t>蒙</t>
  </si>
  <si>
    <t>同</t>
  </si>
  <si>
    <t>葼</t>
  </si>
  <si>
    <t>怱</t>
  </si>
  <si>
    <t>叢</t>
  </si>
  <si>
    <t>檧</t>
  </si>
  <si>
    <t>公</t>
  </si>
  <si>
    <t>空</t>
  </si>
  <si>
    <t>㟅</t>
  </si>
  <si>
    <t>烘</t>
  </si>
  <si>
    <t>洪</t>
  </si>
  <si>
    <t>翁</t>
  </si>
  <si>
    <t>籠</t>
  </si>
  <si>
    <t>風</t>
  </si>
  <si>
    <t>豐</t>
  </si>
  <si>
    <t>馮</t>
  </si>
  <si>
    <t>瞢</t>
  </si>
  <si>
    <t>中</t>
  </si>
  <si>
    <t>忡</t>
  </si>
  <si>
    <t>蟲</t>
  </si>
  <si>
    <t>嵩</t>
  </si>
  <si>
    <t>終</t>
  </si>
  <si>
    <t>充</t>
  </si>
  <si>
    <t>弓</t>
  </si>
  <si>
    <t>穹</t>
  </si>
  <si>
    <t>窮</t>
  </si>
  <si>
    <t>雄</t>
  </si>
  <si>
    <t>融</t>
  </si>
  <si>
    <t>隆</t>
  </si>
  <si>
    <t>戎</t>
  </si>
  <si>
    <t>董</t>
  </si>
  <si>
    <t>琫</t>
  </si>
  <si>
    <t>菶</t>
  </si>
  <si>
    <t>蠓</t>
  </si>
  <si>
    <t>侗</t>
  </si>
  <si>
    <t>動</t>
  </si>
  <si>
    <t>𨑊</t>
  </si>
  <si>
    <t>緫</t>
  </si>
  <si>
    <t>㪌</t>
  </si>
  <si>
    <t>孔</t>
  </si>
  <si>
    <t>嗊</t>
  </si>
  <si>
    <t>澒</t>
  </si>
  <si>
    <t>蓊</t>
  </si>
  <si>
    <t>曨</t>
  </si>
  <si>
    <t>送</t>
  </si>
  <si>
    <t>𢄐</t>
  </si>
  <si>
    <t>涷</t>
  </si>
  <si>
    <t>痛</t>
  </si>
  <si>
    <t>洞</t>
  </si>
  <si>
    <t>齈</t>
  </si>
  <si>
    <t>糉</t>
  </si>
  <si>
    <t>𧩪</t>
  </si>
  <si>
    <t>𣀒</t>
  </si>
  <si>
    <t>貢</t>
  </si>
  <si>
    <t>控</t>
  </si>
  <si>
    <t>哄</t>
  </si>
  <si>
    <t>瓮</t>
  </si>
  <si>
    <t>弄</t>
  </si>
  <si>
    <t>諷</t>
  </si>
  <si>
    <t>賵</t>
  </si>
  <si>
    <t>鳳</t>
  </si>
  <si>
    <t>㝱</t>
  </si>
  <si>
    <t>仲</t>
  </si>
  <si>
    <t>趥</t>
  </si>
  <si>
    <t>㓽</t>
  </si>
  <si>
    <t>衆</t>
  </si>
  <si>
    <t>銃</t>
  </si>
  <si>
    <t>焪</t>
  </si>
  <si>
    <t>𧽒</t>
  </si>
  <si>
    <t>屋</t>
  </si>
  <si>
    <t>卜</t>
  </si>
  <si>
    <t>扑</t>
  </si>
  <si>
    <t>暴</t>
  </si>
  <si>
    <t>木</t>
  </si>
  <si>
    <t>𣫔</t>
  </si>
  <si>
    <t>秃</t>
  </si>
  <si>
    <t>獨</t>
  </si>
  <si>
    <t>鏃</t>
  </si>
  <si>
    <t>瘯</t>
  </si>
  <si>
    <t>族</t>
  </si>
  <si>
    <t>速</t>
  </si>
  <si>
    <t>穀</t>
  </si>
  <si>
    <t>哭</t>
  </si>
  <si>
    <t>嗀</t>
  </si>
  <si>
    <t>縠</t>
  </si>
  <si>
    <t>禄</t>
  </si>
  <si>
    <t>福</t>
  </si>
  <si>
    <t>蝮</t>
  </si>
  <si>
    <t>伏</t>
  </si>
  <si>
    <t>目</t>
  </si>
  <si>
    <t>竹</t>
  </si>
  <si>
    <t>蓄</t>
  </si>
  <si>
    <t>逐</t>
  </si>
  <si>
    <t>肭</t>
  </si>
  <si>
    <t>蹙</t>
  </si>
  <si>
    <t>鼀</t>
  </si>
  <si>
    <t>𣤶</t>
  </si>
  <si>
    <t>肅</t>
  </si>
  <si>
    <t>縬</t>
  </si>
  <si>
    <t>珿</t>
  </si>
  <si>
    <t>縮</t>
  </si>
  <si>
    <t>粥</t>
  </si>
  <si>
    <t>俶</t>
  </si>
  <si>
    <t>熟</t>
  </si>
  <si>
    <t>叔</t>
  </si>
  <si>
    <t>菊</t>
  </si>
  <si>
    <t>麴</t>
  </si>
  <si>
    <t>驧</t>
  </si>
  <si>
    <t>砡</t>
  </si>
  <si>
    <t>郁</t>
  </si>
  <si>
    <t>囿</t>
  </si>
  <si>
    <t>育</t>
  </si>
  <si>
    <t>六</t>
  </si>
  <si>
    <t>肉</t>
  </si>
  <si>
    <t>止攝・遇攝・蟹攝・效攝・果攝・仮攝・流攝には入声はありません。</t>
  </si>
  <si>
    <t>平声</t>
  </si>
  <si>
    <t>上声</t>
  </si>
  <si>
    <t>去声</t>
  </si>
  <si>
    <t>入声</t>
  </si>
  <si>
    <t>9御</t>
  </si>
  <si>
    <t>6御</t>
  </si>
  <si>
    <t>7櫛</t>
  </si>
  <si>
    <t>9迄</t>
  </si>
  <si>
    <t>5肴</t>
  </si>
  <si>
    <t>3肴</t>
  </si>
  <si>
    <t>10薬</t>
  </si>
  <si>
    <t>18薬</t>
  </si>
  <si>
    <t>26咸</t>
  </si>
  <si>
    <t>58陥</t>
  </si>
  <si>
    <t>54檻</t>
  </si>
  <si>
    <t>60范</t>
  </si>
  <si>
    <t>廣韻・小韻表</t>
  </si>
  <si>
    <t>小韻</t>
  </si>
  <si>
    <t>反切</t>
  </si>
  <si>
    <t>韻目</t>
  </si>
  <si>
    <t>調</t>
  </si>
  <si>
    <t>德紅</t>
  </si>
  <si>
    <t>徒紅</t>
  </si>
  <si>
    <t>陟弓</t>
  </si>
  <si>
    <t>直弓</t>
  </si>
  <si>
    <t>職戎</t>
  </si>
  <si>
    <t>敕中</t>
  </si>
  <si>
    <t>鋤弓</t>
  </si>
  <si>
    <t>息弓</t>
  </si>
  <si>
    <t>如融</t>
  </si>
  <si>
    <t>居戎</t>
  </si>
  <si>
    <t>以戎</t>
  </si>
  <si>
    <t>羽弓</t>
  </si>
  <si>
    <t>莫中</t>
  </si>
  <si>
    <t>去宮</t>
  </si>
  <si>
    <t>渠弓</t>
  </si>
  <si>
    <t>房戎</t>
  </si>
  <si>
    <t>方戎</t>
  </si>
  <si>
    <t>敷空</t>
  </si>
  <si>
    <t>昌終</t>
  </si>
  <si>
    <t>力中</t>
  </si>
  <si>
    <t>恐</t>
  </si>
  <si>
    <t>丘隴</t>
  </si>
  <si>
    <t>腫</t>
  </si>
  <si>
    <t>尰</t>
  </si>
  <si>
    <t>時宂</t>
  </si>
  <si>
    <t>拱</t>
  </si>
  <si>
    <t>居悚</t>
  </si>
  <si>
    <t>悚</t>
  </si>
  <si>
    <t>息拱</t>
  </si>
  <si>
    <t>洶</t>
  </si>
  <si>
    <t>許拱</t>
  </si>
  <si>
    <t>覂</t>
  </si>
  <si>
    <t>方勇</t>
  </si>
  <si>
    <t>湩</t>
  </si>
  <si>
    <t>都𪁪</t>
  </si>
  <si>
    <t>𪁪</t>
  </si>
  <si>
    <t>莫湩</t>
  </si>
  <si>
    <t>䅃</t>
  </si>
  <si>
    <t>渠隴</t>
  </si>
  <si>
    <t>𨿿</t>
  </si>
  <si>
    <t>充隴</t>
  </si>
  <si>
    <t>𢃭</t>
  </si>
  <si>
    <t>職勇</t>
  </si>
  <si>
    <t>䙕</t>
  </si>
  <si>
    <t>子冢</t>
  </si>
  <si>
    <t>講</t>
  </si>
  <si>
    <t>古項</t>
  </si>
  <si>
    <t>㭋</t>
  </si>
  <si>
    <t>步項</t>
  </si>
  <si>
    <t>慃</t>
  </si>
  <si>
    <t>烏項</t>
  </si>
  <si>
    <t>𠈵</t>
  </si>
  <si>
    <t>武項</t>
  </si>
  <si>
    <t>項</t>
  </si>
  <si>
    <t>胡講</t>
  </si>
  <si>
    <t>𦂌</t>
  </si>
  <si>
    <t>巴講</t>
  </si>
  <si>
    <t>傋</t>
  </si>
  <si>
    <t>虚慃</t>
  </si>
  <si>
    <t>紙</t>
  </si>
  <si>
    <t>諸氏</t>
  </si>
  <si>
    <t>紙A</t>
  </si>
  <si>
    <t>不</t>
    <phoneticPr fontId="11" type="noConversion"/>
  </si>
  <si>
    <t>方久</t>
    <phoneticPr fontId="11" type="noConversion"/>
  </si>
  <si>
    <t>方</t>
    <phoneticPr fontId="11" type="noConversion"/>
  </si>
  <si>
    <t>久</t>
    <phoneticPr fontId="11" type="noConversion"/>
  </si>
  <si>
    <t>入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</si>
</sst>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3">
    <font>
      <sz val="18"/>
      <color theme="1"/>
      <name val="霞鹜文楷等宽 TC"/>
    </font>
    <font>
      <sz val="9"/>
      <name val="黒体-繁"/>
      <family val="2"/>
      <charset val="136"/>
    </font>
    <font>
      <u/>
      <sz val="18"/>
      <color theme="10"/>
      <name val="黒体-繁"/>
      <family val="2"/>
      <charset val="136"/>
    </font>
    <font>
      <sz val="18"/>
      <color theme="1"/>
      <name val="Noto Serif TC Medium"/>
    </font>
    <font>
      <sz val="14"/>
      <color rgb="FF000000"/>
      <name val="Noto Serif TC Medium"/>
    </font>
    <font>
      <sz val="18"/>
      <color theme="1"/>
      <name val="Noto Sans TC Medium"/>
      <family val="2"/>
      <charset val="136"/>
    </font>
    <font>
      <b/>
      <sz val="14"/>
      <color rgb="FF000000"/>
      <name val="Noto Sans TC Medium"/>
      <family val="2"/>
      <charset val="136"/>
    </font>
    <font>
      <u/>
      <sz val="18"/>
      <color theme="10"/>
      <name val="Noto Serif TC Medium"/>
    </font>
    <font>
      <b/>
      <sz val="18"/>
      <color rgb="FF000000"/>
      <name val="Noto Serif TC Medium"/>
    </font>
    <font>
      <sz val="18"/>
      <color rgb="FF000000"/>
      <name val="Noto Serif TC Medium"/>
    </font>
    <font>
      <b/>
      <sz val="18"/>
      <color theme="1"/>
      <name val="霞鹜文楷等宽 TC"/>
    </font>
    <font>
      <sz val="9"/>
      <name val="Iansui 094"/>
      <family val="3"/>
      <charset val="136"/>
    </font>
    <font>
      <sz val="18"/>
      <color rgb="FF000000"/>
      <name val="蘋方-繁 中黑體"/>
      <family val="3"/>
      <charset val="136"/>
    </font>
    <font>
      <u/>
      <sz val="18"/>
      <color theme="10"/>
      <name val="蘋方-繁 中黑體"/>
      <charset val="136"/>
    </font>
    <font>
      <sz val="18"/>
      <color theme="1"/>
      <name val="蘋方-繁 中黑體"/>
      <charset val="136"/>
    </font>
    <font>
      <sz val="13.5"/>
      <color theme="1"/>
      <name val="蘋方-繁 中黑體"/>
      <charset val="136"/>
    </font>
    <font>
      <b/>
      <sz val="18"/>
      <color theme="0"/>
      <name val="蘋方-繁 中黑體"/>
      <charset val="136"/>
    </font>
    <font>
      <u/>
      <sz val="18"/>
      <color theme="10"/>
      <name val="Arial"/>
      <family val="2"/>
    </font>
    <font>
      <u/>
      <sz val="16"/>
      <color theme="10"/>
      <name val="蘋方-繁 中黑體"/>
      <charset val="136"/>
    </font>
    <font>
      <sz val="14"/>
      <color theme="1"/>
      <name val="蘋方-繁 中黑體"/>
      <charset val="136"/>
    </font>
    <font>
      <u/>
      <sz val="14"/>
      <color theme="10"/>
      <name val="蘋方-繁 中黑體"/>
      <charset val="136"/>
    </font>
    <font>
      <sz val="16"/>
      <color theme="5" tint="-0.249977111117893"/>
      <name val="霞鹜文楷等宽 TC"/>
    </font>
    <font>
      <u/>
      <sz val="18"/>
      <color theme="10"/>
      <name val="霞鹜文楷等宽 TC"/>
    </font>
    <font>
      <b/>
      <sz val="24"/>
      <color theme="1"/>
      <name val="霞鹜文楷等宽 TC"/>
    </font>
    <font>
      <b/>
      <sz val="18"/>
      <color theme="4"/>
      <name val="霞鹜文楷等宽 TC"/>
    </font>
    <font>
      <b/>
      <sz val="18"/>
      <color theme="0"/>
      <name val="霞鹜文楷等宽 TC"/>
    </font>
    <font>
      <sz val="12"/>
      <color theme="1"/>
      <name val="霞鹜文楷等宽 TC"/>
    </font>
    <font>
      <sz val="18"/>
      <color theme="4"/>
      <name val="霞鹜文楷等宽 TC"/>
    </font>
    <font>
      <sz val="18"/>
      <color rgb="FF000000"/>
      <name val="霞鹜文楷等宽 TC"/>
    </font>
    <font>
      <b/>
      <sz val="16"/>
      <color theme="1"/>
      <name val="新細明體"/>
      <family val="2"/>
      <scheme val="minor"/>
    </font>
    <font>
      <u/>
      <sz val="16"/>
      <color theme="10"/>
      <name val="新細明體"/>
      <family val="2"/>
      <scheme val="minor"/>
    </font>
    <font>
      <sz val="16"/>
      <color theme="1"/>
      <name val="新細明體"/>
      <family val="2"/>
      <scheme val="minor"/>
    </font>
    <font>
      <u/>
      <sz val="16"/>
      <color rgb="FFFF0000"/>
      <name val="新細明體"/>
      <family val="2"/>
      <scheme val="minor"/>
    </font>
    <font>
      <u/>
      <sz val="16"/>
      <color theme="5"/>
      <name val="新細明體"/>
      <family val="2"/>
      <scheme val="minor"/>
    </font>
    <font>
      <u/>
      <sz val="16"/>
      <color theme="0"/>
      <name val="新細明體"/>
      <family val="2"/>
      <scheme val="minor"/>
    </font>
    <font>
      <sz val="16"/>
      <color theme="7" tint="0.39997558519241921"/>
      <name val="新細明體"/>
      <family val="2"/>
      <scheme val="minor"/>
    </font>
    <font>
      <u/>
      <sz val="16"/>
      <color theme="7" tint="0.39997558519241921"/>
      <name val="新細明體"/>
      <family val="2"/>
      <scheme val="minor"/>
    </font>
    <font>
      <sz val="16"/>
      <color theme="0" tint="-0.14999847407452621"/>
      <name val="新細明體"/>
      <family val="2"/>
      <scheme val="minor"/>
    </font>
    <font>
      <u/>
      <sz val="16"/>
      <color theme="0" tint="-0.14999847407452621"/>
      <name val="新細明體"/>
      <family val="2"/>
      <scheme val="minor"/>
    </font>
    <font>
      <u/>
      <sz val="16"/>
      <color theme="7" tint="0.59999389629810485"/>
      <name val="新細明體"/>
      <family val="2"/>
      <scheme val="minor"/>
    </font>
    <font>
      <sz val="16"/>
      <color theme="7" tint="0.59999389629810485"/>
      <name val="新細明體"/>
      <family val="2"/>
      <scheme val="minor"/>
    </font>
    <font>
      <b/>
      <sz val="18"/>
      <color rgb="FFFFFFFF"/>
      <name val="霞鹜文楷等宽 TC"/>
    </font>
    <font>
      <b/>
      <sz val="18"/>
      <color rgb="FFFF0000"/>
      <name val="霞鹜文楷等宽 TC"/>
    </font>
    <font>
      <sz val="18"/>
      <color rgb="FFFFFFFF"/>
      <name val="霞鹜文楷等宽 TC"/>
    </font>
    <font>
      <b/>
      <sz val="18"/>
      <color rgb="FF0000FF"/>
      <name val="霞鹜文楷等宽 TC"/>
    </font>
    <font>
      <sz val="18"/>
      <color rgb="FFFF0000"/>
      <name val="霞鹜文楷等宽 TC"/>
    </font>
    <font>
      <b/>
      <sz val="24"/>
      <color theme="8"/>
      <name val="霞鹜文楷等宽 TC"/>
    </font>
    <font>
      <sz val="18"/>
      <color theme="8"/>
      <name val="霞鹜文楷等宽 TC"/>
    </font>
    <font>
      <sz val="18"/>
      <color rgb="FF00B0F0"/>
      <name val="霞鹜文楷等宽 TC"/>
    </font>
    <font>
      <u/>
      <sz val="18"/>
      <color rgb="FFFF0000"/>
      <name val="霞鹜文楷等宽 TC"/>
    </font>
    <font>
      <u/>
      <sz val="18"/>
      <color theme="4"/>
      <name val="霞鹜文楷等宽 TC"/>
    </font>
    <font>
      <sz val="18"/>
      <color theme="4"/>
      <name val="蘋方-繁 中黑體"/>
      <family val="3"/>
      <charset val="136"/>
    </font>
    <font>
      <b/>
      <sz val="16"/>
      <color theme="1"/>
      <name val="霞鹜文楷等宽 TC"/>
    </font>
    <font>
      <sz val="16"/>
      <color theme="1"/>
      <name val="霞鹜文楷等宽 TC"/>
    </font>
    <font>
      <u/>
      <sz val="16"/>
      <color theme="10"/>
      <name val="霞鹜文楷等宽 TC"/>
    </font>
    <font>
      <b/>
      <sz val="16"/>
      <color theme="7" tint="0.59999389629810485"/>
      <name val="霞鹜文楷等宽 TC"/>
    </font>
    <font>
      <sz val="16"/>
      <color theme="7" tint="0.59999389629810485"/>
      <name val="霞鹜文楷等宽 TC"/>
    </font>
    <font>
      <sz val="18"/>
      <color rgb="FF333333"/>
      <name val="新細明體"/>
      <family val="2"/>
      <scheme val="minor"/>
    </font>
    <font>
      <sz val="18"/>
      <color theme="1"/>
      <name val="新細明體"/>
      <family val="2"/>
      <scheme val="minor"/>
    </font>
    <font>
      <b/>
      <sz val="18"/>
      <color theme="1"/>
      <name val="新細明體"/>
      <family val="2"/>
      <scheme val="minor"/>
    </font>
    <font>
      <u/>
      <sz val="18"/>
      <color theme="10"/>
      <name val="新細明體"/>
      <family val="2"/>
      <scheme val="minor"/>
    </font>
    <font>
      <u/>
      <sz val="18"/>
      <color rgb="FF158CBA"/>
      <name val="新細明體"/>
      <family val="2"/>
      <scheme val="minor"/>
    </font>
    <font>
      <b/>
      <sz val="11"/>
      <color rgb="FF555555"/>
      <name val="新細明體"/>
      <family val="2"/>
      <scheme val="minor"/>
    </font>
    <font>
      <u/>
      <sz val="11"/>
      <color rgb="FF158CBA"/>
      <name val="新細明體"/>
      <family val="2"/>
      <scheme val="minor"/>
    </font>
    <font>
      <sz val="11"/>
      <color rgb="FF555555"/>
      <name val="新細明體"/>
      <family val="2"/>
      <scheme val="minor"/>
    </font>
    <font>
      <sz val="9"/>
      <name val="BopomofoRuby1909-v1"/>
      <family val="3"/>
      <charset val="136"/>
    </font>
    <font>
      <sz val="14"/>
      <color theme="1"/>
      <name val="霞鹜文楷等宽 TC"/>
    </font>
    <font>
      <b/>
      <sz val="14"/>
      <color theme="0"/>
      <name val="霞鹜文楷等宽 TC"/>
    </font>
    <font>
      <sz val="14"/>
      <color theme="1"/>
      <name val="BopomofoRuby1909-v1"/>
      <family val="3"/>
      <charset val="136"/>
    </font>
    <font>
      <b/>
      <sz val="14"/>
      <color theme="1"/>
      <name val="霞鹜文楷等宽 TC"/>
    </font>
    <font>
      <u/>
      <sz val="14"/>
      <color theme="10"/>
      <name val="霞鹜文楷等宽 TC"/>
    </font>
    <font>
      <sz val="14"/>
      <color theme="1"/>
      <name val="Microsoft JhengHei"/>
      <family val="2"/>
      <charset val="136"/>
    </font>
    <font>
      <sz val="14"/>
      <color theme="1"/>
      <name val="Arial"/>
      <family val="2"/>
    </font>
    <font>
      <b/>
      <sz val="14"/>
      <color theme="0"/>
      <name val="Microsoft JhengHei"/>
      <family val="2"/>
      <charset val="136"/>
    </font>
    <font>
      <sz val="14"/>
      <color theme="1"/>
      <name val="霞鹜文楷等宽 TC"/>
      <family val="2"/>
      <charset val="136"/>
    </font>
    <font>
      <sz val="11"/>
      <color rgb="FF0D0D0D"/>
      <name val="Courier New"/>
      <family val="3"/>
    </font>
    <font>
      <b/>
      <sz val="16"/>
      <color theme="7" tint="0.59999389629810485"/>
      <name val="Noto Serif TC SemiBold"/>
      <family val="1"/>
      <charset val="136"/>
    </font>
    <font>
      <sz val="16"/>
      <color theme="7" tint="0.59999389629810485"/>
      <name val="Noto Serif TC SemiBold"/>
      <family val="1"/>
      <charset val="136"/>
    </font>
    <font>
      <sz val="16"/>
      <color theme="1"/>
      <name val="Noto Serif TC SemiBold"/>
      <family val="1"/>
      <charset val="136"/>
    </font>
    <font>
      <b/>
      <sz val="16"/>
      <color theme="0"/>
      <name val="Noto Serif TC SemiBold"/>
      <family val="1"/>
      <charset val="136"/>
    </font>
    <font>
      <sz val="16"/>
      <color rgb="FF000000"/>
      <name val="Noto Serif TC SemiBold"/>
      <family val="1"/>
      <charset val="136"/>
    </font>
    <font>
      <b/>
      <sz val="16"/>
      <color theme="4"/>
      <name val="Noto Serif TC SemiBold"/>
      <family val="1"/>
      <charset val="136"/>
    </font>
    <font>
      <sz val="16"/>
      <color theme="9" tint="-0.249977111117893"/>
      <name val="Noto Serif TC SemiBold"/>
      <family val="1"/>
      <charset val="136"/>
    </font>
    <font>
      <sz val="16"/>
      <color rgb="FFFF0000"/>
      <name val="Noto Serif TC SemiBold"/>
      <family val="1"/>
      <charset val="136"/>
    </font>
    <font>
      <b/>
      <sz val="16"/>
      <color theme="8"/>
      <name val="Noto Serif TC SemiBold"/>
      <family val="1"/>
      <charset val="136"/>
    </font>
    <font>
      <b/>
      <sz val="16"/>
      <color theme="1"/>
      <name val="Noto Serif TC SemiBold"/>
      <family val="1"/>
      <charset val="136"/>
    </font>
    <font>
      <u/>
      <sz val="16"/>
      <color rgb="FF000000"/>
      <name val="Noto Serif TC SemiBold"/>
      <family val="1"/>
      <charset val="136"/>
    </font>
    <font>
      <sz val="16"/>
      <color theme="4"/>
      <name val="Noto Serif TC SemiBold"/>
      <family val="1"/>
      <charset val="136"/>
    </font>
    <font>
      <u/>
      <sz val="16"/>
      <color theme="10"/>
      <name val="Noto Serif TC SemiBold"/>
      <family val="1"/>
      <charset val="136"/>
    </font>
    <font>
      <b/>
      <sz val="16"/>
      <color theme="4" tint="-0.249977111117893"/>
      <name val="Noto Serif TC SemiBold"/>
      <family val="1"/>
      <charset val="136"/>
    </font>
    <font>
      <u/>
      <sz val="16"/>
      <color rgb="FFFF0000"/>
      <name val="Noto Serif TC SemiBold"/>
      <family val="1"/>
      <charset val="136"/>
    </font>
    <font>
      <u/>
      <sz val="16"/>
      <color theme="4"/>
      <name val="Noto Serif TC SemiBold"/>
      <family val="1"/>
      <charset val="136"/>
    </font>
    <font>
      <b/>
      <sz val="18"/>
      <color theme="4"/>
      <name val="Microsoft JhengHei"/>
      <family val="2"/>
      <charset val="136"/>
    </font>
  </fonts>
  <fills count="2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6E6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33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 indent="1"/>
    </xf>
    <xf numFmtId="0" fontId="9" fillId="0" borderId="1" xfId="0" applyFont="1" applyBorder="1" applyAlignment="1">
      <alignment horizontal="left" vertical="center" indent="1"/>
    </xf>
    <xf numFmtId="0" fontId="8" fillId="3" borderId="1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2" fillId="0" borderId="1" xfId="0" applyFont="1" applyBorder="1" applyAlignment="1">
      <alignment horizontal="left" vertical="center"/>
    </xf>
    <xf numFmtId="0" fontId="2" fillId="0" borderId="8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0" fillId="0" borderId="8" xfId="0" applyBorder="1">
      <alignment vertical="center"/>
    </xf>
    <xf numFmtId="0" fontId="14" fillId="0" borderId="0" xfId="0" applyFont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5" fillId="6" borderId="10" xfId="0" applyFont="1" applyFill="1" applyBorder="1" applyAlignment="1">
      <alignment horizontal="center" vertical="center"/>
    </xf>
    <xf numFmtId="0" fontId="17" fillId="0" borderId="10" xfId="1" applyFont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17" fillId="0" borderId="5" xfId="1" applyFont="1" applyBorder="1" applyAlignment="1">
      <alignment horizontal="center" vertical="center"/>
    </xf>
    <xf numFmtId="0" fontId="23" fillId="0" borderId="0" xfId="0" applyFont="1">
      <alignment vertical="center"/>
    </xf>
    <xf numFmtId="0" fontId="22" fillId="0" borderId="0" xfId="2">
      <alignment vertical="center"/>
    </xf>
    <xf numFmtId="0" fontId="0" fillId="0" borderId="17" xfId="0" applyBorder="1">
      <alignment vertical="center"/>
    </xf>
    <xf numFmtId="0" fontId="22" fillId="0" borderId="17" xfId="2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2" xfId="0" applyBorder="1">
      <alignment vertical="center"/>
    </xf>
    <xf numFmtId="0" fontId="0" fillId="0" borderId="14" xfId="0" applyBorder="1">
      <alignment vertical="center"/>
    </xf>
    <xf numFmtId="0" fontId="22" fillId="0" borderId="14" xfId="2" applyBorder="1">
      <alignment vertical="center"/>
    </xf>
    <xf numFmtId="0" fontId="0" fillId="0" borderId="23" xfId="0" applyBorder="1">
      <alignment vertical="center"/>
    </xf>
    <xf numFmtId="0" fontId="24" fillId="9" borderId="20" xfId="0" applyFont="1" applyFill="1" applyBorder="1">
      <alignment vertical="center"/>
    </xf>
    <xf numFmtId="0" fontId="24" fillId="9" borderId="16" xfId="0" applyFont="1" applyFill="1" applyBorder="1">
      <alignment vertical="center"/>
    </xf>
    <xf numFmtId="0" fontId="24" fillId="9" borderId="21" xfId="0" applyFont="1" applyFill="1" applyBorder="1">
      <alignment vertical="center"/>
    </xf>
    <xf numFmtId="0" fontId="22" fillId="0" borderId="19" xfId="2" applyBorder="1">
      <alignment vertical="center"/>
    </xf>
    <xf numFmtId="0" fontId="25" fillId="10" borderId="23" xfId="0" applyFont="1" applyFill="1" applyBorder="1">
      <alignment vertical="center"/>
    </xf>
    <xf numFmtId="0" fontId="25" fillId="10" borderId="14" xfId="0" applyFont="1" applyFill="1" applyBorder="1">
      <alignment vertical="center"/>
    </xf>
    <xf numFmtId="0" fontId="0" fillId="11" borderId="23" xfId="0" applyFill="1" applyBorder="1">
      <alignment vertical="center"/>
    </xf>
    <xf numFmtId="0" fontId="22" fillId="11" borderId="23" xfId="2" applyFill="1" applyBorder="1">
      <alignment vertical="center"/>
    </xf>
    <xf numFmtId="0" fontId="0" fillId="11" borderId="14" xfId="0" applyFill="1" applyBorder="1">
      <alignment vertical="center"/>
    </xf>
    <xf numFmtId="0" fontId="22" fillId="0" borderId="23" xfId="2" applyBorder="1">
      <alignment vertical="center"/>
    </xf>
    <xf numFmtId="0" fontId="22" fillId="11" borderId="14" xfId="2" applyFill="1" applyBorder="1">
      <alignment vertical="center"/>
    </xf>
    <xf numFmtId="0" fontId="22" fillId="12" borderId="17" xfId="2" applyFill="1" applyBorder="1" applyAlignment="1">
      <alignment horizontal="center" vertical="center"/>
    </xf>
    <xf numFmtId="0" fontId="22" fillId="0" borderId="17" xfId="2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6" fillId="12" borderId="17" xfId="0" applyFont="1" applyFill="1" applyBorder="1" applyAlignment="1">
      <alignment horizontal="center" vertical="center"/>
    </xf>
    <xf numFmtId="0" fontId="30" fillId="9" borderId="17" xfId="2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30" fillId="13" borderId="17" xfId="2" applyFont="1" applyFill="1" applyBorder="1" applyAlignment="1">
      <alignment horizontal="left" vertical="center"/>
    </xf>
    <xf numFmtId="0" fontId="30" fillId="13" borderId="18" xfId="2" applyFont="1" applyFill="1" applyBorder="1" applyAlignment="1">
      <alignment horizontal="left" vertical="center"/>
    </xf>
    <xf numFmtId="0" fontId="30" fillId="0" borderId="17" xfId="2" applyFont="1" applyBorder="1" applyAlignment="1">
      <alignment horizontal="center" vertical="center"/>
    </xf>
    <xf numFmtId="0" fontId="30" fillId="13" borderId="22" xfId="2" applyFont="1" applyFill="1" applyBorder="1" applyAlignment="1">
      <alignment horizontal="left" vertical="center"/>
    </xf>
    <xf numFmtId="0" fontId="31" fillId="0" borderId="17" xfId="0" applyFont="1" applyBorder="1" applyAlignment="1">
      <alignment horizontal="left" vertical="center" indent="1"/>
    </xf>
    <xf numFmtId="0" fontId="32" fillId="4" borderId="17" xfId="2" applyFont="1" applyFill="1" applyBorder="1" applyAlignment="1">
      <alignment horizontal="left" vertical="center" indent="1"/>
    </xf>
    <xf numFmtId="0" fontId="31" fillId="4" borderId="17" xfId="0" applyFont="1" applyFill="1" applyBorder="1" applyAlignment="1">
      <alignment horizontal="left" vertical="center" indent="1"/>
    </xf>
    <xf numFmtId="0" fontId="30" fillId="4" borderId="17" xfId="2" applyFont="1" applyFill="1" applyBorder="1" applyAlignment="1">
      <alignment horizontal="left" vertical="center" indent="1"/>
    </xf>
    <xf numFmtId="0" fontId="32" fillId="0" borderId="17" xfId="2" applyFont="1" applyBorder="1" applyAlignment="1">
      <alignment horizontal="left" vertical="center" indent="1"/>
    </xf>
    <xf numFmtId="0" fontId="30" fillId="0" borderId="17" xfId="2" applyFont="1" applyBorder="1" applyAlignment="1">
      <alignment horizontal="left" vertical="center" indent="1"/>
    </xf>
    <xf numFmtId="0" fontId="33" fillId="0" borderId="17" xfId="2" applyFont="1" applyBorder="1" applyAlignment="1">
      <alignment horizontal="left" vertical="center" indent="1"/>
    </xf>
    <xf numFmtId="0" fontId="31" fillId="0" borderId="14" xfId="0" applyFont="1" applyBorder="1" applyAlignment="1">
      <alignment horizontal="left" vertical="center" indent="1"/>
    </xf>
    <xf numFmtId="0" fontId="31" fillId="4" borderId="14" xfId="0" applyFont="1" applyFill="1" applyBorder="1" applyAlignment="1">
      <alignment horizontal="left" vertical="center" indent="1"/>
    </xf>
    <xf numFmtId="0" fontId="32" fillId="0" borderId="14" xfId="2" applyFont="1" applyBorder="1" applyAlignment="1">
      <alignment horizontal="left" vertical="center" indent="1"/>
    </xf>
    <xf numFmtId="0" fontId="33" fillId="0" borderId="14" xfId="2" applyFont="1" applyBorder="1" applyAlignment="1">
      <alignment horizontal="left" vertical="center" indent="1"/>
    </xf>
    <xf numFmtId="0" fontId="34" fillId="0" borderId="17" xfId="2" applyFont="1" applyBorder="1" applyAlignment="1">
      <alignment horizontal="left" vertical="center" indent="1"/>
    </xf>
    <xf numFmtId="0" fontId="35" fillId="4" borderId="17" xfId="0" applyFont="1" applyFill="1" applyBorder="1" applyAlignment="1">
      <alignment horizontal="left" vertical="center" indent="1"/>
    </xf>
    <xf numFmtId="0" fontId="35" fillId="4" borderId="14" xfId="0" applyFont="1" applyFill="1" applyBorder="1" applyAlignment="1">
      <alignment horizontal="left" vertical="center" indent="1"/>
    </xf>
    <xf numFmtId="0" fontId="36" fillId="4" borderId="17" xfId="2" applyFont="1" applyFill="1" applyBorder="1" applyAlignment="1">
      <alignment horizontal="left" vertical="center" indent="1"/>
    </xf>
    <xf numFmtId="0" fontId="37" fillId="0" borderId="17" xfId="0" applyFont="1" applyBorder="1" applyAlignment="1">
      <alignment horizontal="left" vertical="center" indent="1"/>
    </xf>
    <xf numFmtId="0" fontId="38" fillId="0" borderId="17" xfId="2" applyFont="1" applyBorder="1" applyAlignment="1">
      <alignment horizontal="left" vertical="center" indent="1"/>
    </xf>
    <xf numFmtId="0" fontId="38" fillId="0" borderId="14" xfId="2" applyFont="1" applyBorder="1" applyAlignment="1">
      <alignment horizontal="left" vertical="center" indent="1"/>
    </xf>
    <xf numFmtId="0" fontId="39" fillId="4" borderId="17" xfId="2" applyFont="1" applyFill="1" applyBorder="1" applyAlignment="1">
      <alignment horizontal="left" vertical="center" indent="1"/>
    </xf>
    <xf numFmtId="0" fontId="40" fillId="4" borderId="14" xfId="0" applyFont="1" applyFill="1" applyBorder="1" applyAlignment="1">
      <alignment horizontal="left" vertical="center" indent="1"/>
    </xf>
    <xf numFmtId="0" fontId="40" fillId="4" borderId="17" xfId="0" applyFont="1" applyFill="1" applyBorder="1" applyAlignment="1">
      <alignment horizontal="left" vertical="center" indent="1"/>
    </xf>
    <xf numFmtId="0" fontId="31" fillId="0" borderId="0" xfId="0" applyFont="1" applyAlignment="1"/>
    <xf numFmtId="0" fontId="0" fillId="0" borderId="0" xfId="0" applyAlignment="1"/>
    <xf numFmtId="0" fontId="29" fillId="14" borderId="17" xfId="0" applyFont="1" applyFill="1" applyBorder="1" applyAlignment="1">
      <alignment horizontal="center" vertical="center"/>
    </xf>
    <xf numFmtId="0" fontId="30" fillId="14" borderId="17" xfId="2" applyFont="1" applyFill="1" applyBorder="1" applyAlignment="1">
      <alignment horizontal="center" vertical="center"/>
    </xf>
    <xf numFmtId="0" fontId="30" fillId="14" borderId="17" xfId="2" applyFont="1" applyFill="1" applyBorder="1" applyAlignment="1">
      <alignment horizontal="left" vertical="center" indent="1"/>
    </xf>
    <xf numFmtId="0" fontId="0" fillId="15" borderId="17" xfId="0" applyFill="1" applyBorder="1" applyAlignment="1">
      <alignment horizontal="center" vertical="center"/>
    </xf>
    <xf numFmtId="0" fontId="42" fillId="0" borderId="17" xfId="0" applyFont="1" applyBorder="1" applyAlignment="1">
      <alignment horizontal="left" vertical="center" indent="1"/>
    </xf>
    <xf numFmtId="0" fontId="43" fillId="0" borderId="17" xfId="0" applyFont="1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47" fillId="15" borderId="17" xfId="0" applyFont="1" applyFill="1" applyBorder="1" applyAlignment="1">
      <alignment horizontal="center" vertical="center"/>
    </xf>
    <xf numFmtId="0" fontId="48" fillId="15" borderId="17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 indent="2"/>
    </xf>
    <xf numFmtId="0" fontId="22" fillId="0" borderId="14" xfId="2" applyBorder="1" applyAlignment="1">
      <alignment horizontal="left" vertical="center" indent="2"/>
    </xf>
    <xf numFmtId="0" fontId="0" fillId="0" borderId="14" xfId="0" applyBorder="1" applyAlignment="1">
      <alignment horizontal="left" vertical="center" indent="2"/>
    </xf>
    <xf numFmtId="0" fontId="0" fillId="0" borderId="19" xfId="0" applyBorder="1" applyAlignment="1">
      <alignment horizontal="left" vertical="center" indent="2"/>
    </xf>
    <xf numFmtId="0" fontId="22" fillId="0" borderId="17" xfId="2" applyBorder="1" applyAlignment="1">
      <alignment horizontal="left" vertical="center" indent="2"/>
    </xf>
    <xf numFmtId="0" fontId="49" fillId="0" borderId="23" xfId="2" applyFont="1" applyBorder="1">
      <alignment vertical="center"/>
    </xf>
    <xf numFmtId="0" fontId="49" fillId="11" borderId="23" xfId="2" applyFont="1" applyFill="1" applyBorder="1">
      <alignment vertical="center"/>
    </xf>
    <xf numFmtId="0" fontId="50" fillId="11" borderId="23" xfId="2" applyFont="1" applyFill="1" applyBorder="1">
      <alignment vertical="center"/>
    </xf>
    <xf numFmtId="0" fontId="50" fillId="0" borderId="23" xfId="2" applyFont="1" applyBorder="1">
      <alignment vertical="center"/>
    </xf>
    <xf numFmtId="0" fontId="51" fillId="0" borderId="1" xfId="0" applyFont="1" applyBorder="1" applyAlignment="1">
      <alignment horizontal="left" vertical="center"/>
    </xf>
    <xf numFmtId="0" fontId="27" fillId="0" borderId="23" xfId="0" applyFont="1" applyBorder="1">
      <alignment vertical="center"/>
    </xf>
    <xf numFmtId="0" fontId="0" fillId="15" borderId="17" xfId="0" applyFill="1" applyBorder="1">
      <alignment vertical="center"/>
    </xf>
    <xf numFmtId="0" fontId="52" fillId="0" borderId="0" xfId="0" applyFont="1">
      <alignment vertical="center"/>
    </xf>
    <xf numFmtId="0" fontId="53" fillId="0" borderId="0" xfId="0" applyFont="1">
      <alignment vertical="center"/>
    </xf>
    <xf numFmtId="0" fontId="54" fillId="0" borderId="0" xfId="2" applyFont="1">
      <alignment vertical="center"/>
    </xf>
    <xf numFmtId="0" fontId="0" fillId="17" borderId="0" xfId="0" applyFill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28" fillId="0" borderId="0" xfId="0" applyFont="1">
      <alignment vertical="center"/>
    </xf>
    <xf numFmtId="0" fontId="28" fillId="18" borderId="0" xfId="0" applyFont="1" applyFill="1">
      <alignment vertical="center"/>
    </xf>
    <xf numFmtId="0" fontId="45" fillId="0" borderId="0" xfId="0" applyFont="1">
      <alignment vertical="center"/>
    </xf>
    <xf numFmtId="0" fontId="57" fillId="20" borderId="0" xfId="0" applyFont="1" applyFill="1">
      <alignment vertical="center"/>
    </xf>
    <xf numFmtId="0" fontId="58" fillId="0" borderId="0" xfId="0" applyFont="1">
      <alignment vertical="center"/>
    </xf>
    <xf numFmtId="0" fontId="59" fillId="0" borderId="0" xfId="0" applyFont="1">
      <alignment vertical="center"/>
    </xf>
    <xf numFmtId="0" fontId="60" fillId="0" borderId="0" xfId="2" applyFont="1">
      <alignment vertical="center"/>
    </xf>
    <xf numFmtId="0" fontId="61" fillId="0" borderId="0" xfId="0" applyFont="1">
      <alignment vertical="center"/>
    </xf>
    <xf numFmtId="0" fontId="62" fillId="20" borderId="0" xfId="0" applyFont="1" applyFill="1" applyAlignment="1">
      <alignment vertical="center" wrapText="1"/>
    </xf>
    <xf numFmtId="0" fontId="60" fillId="20" borderId="0" xfId="2" applyFont="1" applyFill="1" applyAlignment="1">
      <alignment vertical="center" wrapText="1"/>
    </xf>
    <xf numFmtId="0" fontId="63" fillId="20" borderId="0" xfId="0" applyFont="1" applyFill="1" applyAlignment="1">
      <alignment vertical="center" wrapText="1"/>
    </xf>
    <xf numFmtId="0" fontId="64" fillId="20" borderId="0" xfId="0" applyFont="1" applyFill="1" applyAlignment="1">
      <alignment vertical="center" wrapText="1"/>
    </xf>
    <xf numFmtId="0" fontId="66" fillId="0" borderId="0" xfId="0" applyFont="1">
      <alignment vertical="center"/>
    </xf>
    <xf numFmtId="0" fontId="66" fillId="0" borderId="0" xfId="0" applyFont="1" applyAlignment="1">
      <alignment horizontal="center" vertical="center"/>
    </xf>
    <xf numFmtId="0" fontId="67" fillId="10" borderId="1" xfId="0" applyFont="1" applyFill="1" applyBorder="1" applyAlignment="1">
      <alignment horizontal="center" vertical="center"/>
    </xf>
    <xf numFmtId="0" fontId="68" fillId="0" borderId="1" xfId="0" quotePrefix="1" applyFont="1" applyBorder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67" fillId="10" borderId="35" xfId="0" applyFont="1" applyFill="1" applyBorder="1" applyAlignment="1">
      <alignment horizontal="center" vertical="center"/>
    </xf>
    <xf numFmtId="0" fontId="66" fillId="0" borderId="31" xfId="0" applyFont="1" applyBorder="1" applyAlignment="1">
      <alignment horizontal="center" vertical="center"/>
    </xf>
    <xf numFmtId="0" fontId="70" fillId="0" borderId="32" xfId="2" applyFont="1" applyBorder="1">
      <alignment vertical="center"/>
    </xf>
    <xf numFmtId="0" fontId="70" fillId="0" borderId="33" xfId="2" applyFont="1" applyBorder="1">
      <alignment vertical="center"/>
    </xf>
    <xf numFmtId="0" fontId="66" fillId="0" borderId="33" xfId="0" applyFont="1" applyBorder="1">
      <alignment vertical="center"/>
    </xf>
    <xf numFmtId="0" fontId="66" fillId="0" borderId="32" xfId="0" applyFont="1" applyBorder="1">
      <alignment vertical="center"/>
    </xf>
    <xf numFmtId="0" fontId="66" fillId="0" borderId="0" xfId="0" applyFont="1" applyAlignment="1">
      <alignment horizontal="left" vertical="center"/>
    </xf>
    <xf numFmtId="0" fontId="70" fillId="0" borderId="32" xfId="2" applyFont="1" applyBorder="1" applyAlignment="1">
      <alignment horizontal="left" vertical="center"/>
    </xf>
    <xf numFmtId="0" fontId="73" fillId="10" borderId="35" xfId="0" applyFont="1" applyFill="1" applyBorder="1" applyAlignment="1">
      <alignment horizontal="left" vertical="center"/>
    </xf>
    <xf numFmtId="0" fontId="73" fillId="10" borderId="35" xfId="0" applyFont="1" applyFill="1" applyBorder="1" applyAlignment="1">
      <alignment horizontal="center" vertical="center"/>
    </xf>
    <xf numFmtId="0" fontId="74" fillId="0" borderId="0" xfId="0" applyFont="1" applyAlignment="1">
      <alignment horizontal="left" vertical="center"/>
    </xf>
    <xf numFmtId="0" fontId="70" fillId="0" borderId="0" xfId="2" applyFont="1" applyBorder="1" applyAlignment="1">
      <alignment horizontal="center" vertical="center"/>
    </xf>
    <xf numFmtId="0" fontId="75" fillId="0" borderId="0" xfId="0" applyFont="1">
      <alignment vertical="center"/>
    </xf>
    <xf numFmtId="0" fontId="66" fillId="0" borderId="0" xfId="0" applyFont="1" applyAlignment="1">
      <alignment horizontal="left" vertical="center" indent="1"/>
    </xf>
    <xf numFmtId="0" fontId="66" fillId="0" borderId="36" xfId="0" applyFont="1" applyBorder="1" applyAlignment="1">
      <alignment horizontal="center" vertical="center"/>
    </xf>
    <xf numFmtId="0" fontId="66" fillId="0" borderId="36" xfId="0" applyFont="1" applyBorder="1">
      <alignment vertical="center"/>
    </xf>
    <xf numFmtId="0" fontId="66" fillId="0" borderId="37" xfId="0" applyFont="1" applyBorder="1" applyAlignment="1">
      <alignment horizontal="left" vertical="center" indent="1"/>
    </xf>
    <xf numFmtId="0" fontId="66" fillId="0" borderId="38" xfId="0" applyFont="1" applyBorder="1" applyAlignment="1">
      <alignment horizontal="left" vertical="center" indent="1"/>
    </xf>
    <xf numFmtId="0" fontId="67" fillId="10" borderId="40" xfId="0" applyFont="1" applyFill="1" applyBorder="1" applyAlignment="1">
      <alignment horizontal="center" vertical="center"/>
    </xf>
    <xf numFmtId="0" fontId="66" fillId="0" borderId="41" xfId="0" applyFont="1" applyBorder="1" applyAlignment="1">
      <alignment horizontal="left" vertical="center" indent="1"/>
    </xf>
    <xf numFmtId="0" fontId="66" fillId="0" borderId="42" xfId="0" applyFont="1" applyBorder="1" applyAlignment="1">
      <alignment horizontal="center" vertical="center"/>
    </xf>
    <xf numFmtId="0" fontId="66" fillId="0" borderId="42" xfId="0" applyFont="1" applyBorder="1">
      <alignment vertical="center"/>
    </xf>
    <xf numFmtId="0" fontId="66" fillId="0" borderId="43" xfId="0" applyFont="1" applyBorder="1" applyAlignment="1">
      <alignment horizontal="left" vertical="center" indent="1"/>
    </xf>
    <xf numFmtId="0" fontId="76" fillId="0" borderId="0" xfId="0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73" fillId="10" borderId="40" xfId="0" applyFont="1" applyFill="1" applyBorder="1" applyAlignment="1">
      <alignment horizontal="center" vertical="center"/>
    </xf>
    <xf numFmtId="0" fontId="73" fillId="10" borderId="39" xfId="0" applyFont="1" applyFill="1" applyBorder="1" applyAlignment="1">
      <alignment horizontal="left" vertical="center" indent="1"/>
    </xf>
    <xf numFmtId="0" fontId="78" fillId="21" borderId="0" xfId="0" applyFont="1" applyFill="1">
      <alignment vertical="center"/>
    </xf>
    <xf numFmtId="0" fontId="78" fillId="0" borderId="0" xfId="0" applyFont="1" applyAlignment="1">
      <alignment horizontal="left" vertical="center"/>
    </xf>
    <xf numFmtId="0" fontId="78" fillId="0" borderId="0" xfId="0" applyFont="1">
      <alignment vertical="center"/>
    </xf>
    <xf numFmtId="0" fontId="78" fillId="0" borderId="0" xfId="0" applyFont="1" applyAlignment="1">
      <alignment horizontal="center" vertical="center"/>
    </xf>
    <xf numFmtId="0" fontId="78" fillId="4" borderId="0" xfId="0" applyFont="1" applyFill="1" applyAlignment="1">
      <alignment horizontal="center" vertical="center"/>
    </xf>
    <xf numFmtId="0" fontId="78" fillId="4" borderId="0" xfId="0" applyFont="1" applyFill="1" applyAlignment="1">
      <alignment horizontal="left" vertical="center"/>
    </xf>
    <xf numFmtId="0" fontId="79" fillId="10" borderId="0" xfId="0" applyFont="1" applyFill="1" applyAlignment="1">
      <alignment horizontal="center" vertical="center"/>
    </xf>
    <xf numFmtId="0" fontId="80" fillId="0" borderId="0" xfId="0" applyFont="1" applyAlignment="1">
      <alignment horizontal="left" vertical="center"/>
    </xf>
    <xf numFmtId="0" fontId="80" fillId="21" borderId="0" xfId="0" applyFont="1" applyFill="1" applyAlignment="1">
      <alignment horizontal="center" vertical="center"/>
    </xf>
    <xf numFmtId="0" fontId="78" fillId="21" borderId="0" xfId="0" applyFont="1" applyFill="1" applyAlignment="1">
      <alignment horizontal="center" vertical="center"/>
    </xf>
    <xf numFmtId="0" fontId="81" fillId="0" borderId="34" xfId="0" applyFont="1" applyBorder="1">
      <alignment vertical="center"/>
    </xf>
    <xf numFmtId="0" fontId="81" fillId="19" borderId="34" xfId="0" applyFont="1" applyFill="1" applyBorder="1" applyAlignment="1">
      <alignment horizontal="center" vertical="center"/>
    </xf>
    <xf numFmtId="0" fontId="81" fillId="19" borderId="34" xfId="0" applyFont="1" applyFill="1" applyBorder="1">
      <alignment vertical="center"/>
    </xf>
    <xf numFmtId="0" fontId="82" fillId="0" borderId="0" xfId="0" applyFont="1">
      <alignment vertical="center"/>
    </xf>
    <xf numFmtId="0" fontId="80" fillId="0" borderId="0" xfId="0" applyFont="1" applyAlignment="1">
      <alignment horizontal="center" vertical="center"/>
    </xf>
    <xf numFmtId="0" fontId="80" fillId="19" borderId="0" xfId="0" applyFont="1" applyFill="1" applyAlignment="1">
      <alignment horizontal="center" vertical="center"/>
    </xf>
    <xf numFmtId="0" fontId="78" fillId="19" borderId="0" xfId="0" applyFont="1" applyFill="1" applyAlignment="1">
      <alignment horizontal="center" vertical="center"/>
    </xf>
    <xf numFmtId="0" fontId="83" fillId="19" borderId="0" xfId="0" applyFont="1" applyFill="1" applyAlignment="1">
      <alignment horizontal="center" vertical="center"/>
    </xf>
    <xf numFmtId="0" fontId="84" fillId="0" borderId="0" xfId="0" applyFont="1" applyAlignment="1">
      <alignment horizontal="left" vertical="center"/>
    </xf>
    <xf numFmtId="0" fontId="85" fillId="0" borderId="0" xfId="0" applyFont="1">
      <alignment vertical="center"/>
    </xf>
    <xf numFmtId="0" fontId="78" fillId="0" borderId="18" xfId="0" applyFont="1" applyBorder="1">
      <alignment vertical="center"/>
    </xf>
    <xf numFmtId="0" fontId="80" fillId="0" borderId="17" xfId="0" applyFont="1" applyBorder="1">
      <alignment vertical="center"/>
    </xf>
    <xf numFmtId="0" fontId="86" fillId="0" borderId="17" xfId="2" applyFont="1" applyBorder="1">
      <alignment vertical="center"/>
    </xf>
    <xf numFmtId="0" fontId="86" fillId="0" borderId="19" xfId="2" applyFont="1" applyBorder="1">
      <alignment vertical="center"/>
    </xf>
    <xf numFmtId="0" fontId="78" fillId="0" borderId="19" xfId="0" applyFont="1" applyBorder="1">
      <alignment vertical="center"/>
    </xf>
    <xf numFmtId="0" fontId="87" fillId="0" borderId="17" xfId="0" applyFont="1" applyBorder="1">
      <alignment vertical="center"/>
    </xf>
    <xf numFmtId="0" fontId="88" fillId="0" borderId="17" xfId="2" applyFont="1" applyBorder="1">
      <alignment vertical="center"/>
    </xf>
    <xf numFmtId="0" fontId="88" fillId="0" borderId="19" xfId="2" applyFont="1" applyBorder="1">
      <alignment vertical="center"/>
    </xf>
    <xf numFmtId="0" fontId="78" fillId="0" borderId="17" xfId="0" applyFont="1" applyBorder="1">
      <alignment vertical="center"/>
    </xf>
    <xf numFmtId="0" fontId="78" fillId="0" borderId="22" xfId="0" applyFont="1" applyBorder="1">
      <alignment vertical="center"/>
    </xf>
    <xf numFmtId="0" fontId="78" fillId="0" borderId="14" xfId="0" applyFont="1" applyBorder="1">
      <alignment vertical="center"/>
    </xf>
    <xf numFmtId="0" fontId="88" fillId="0" borderId="14" xfId="2" applyFont="1" applyBorder="1">
      <alignment vertical="center"/>
    </xf>
    <xf numFmtId="0" fontId="88" fillId="0" borderId="23" xfId="2" applyFont="1" applyBorder="1">
      <alignment vertical="center"/>
    </xf>
    <xf numFmtId="0" fontId="78" fillId="0" borderId="23" xfId="0" applyFont="1" applyBorder="1">
      <alignment vertical="center"/>
    </xf>
    <xf numFmtId="0" fontId="88" fillId="0" borderId="0" xfId="2" applyFont="1">
      <alignment vertical="center"/>
    </xf>
    <xf numFmtId="0" fontId="89" fillId="0" borderId="0" xfId="0" applyFont="1">
      <alignment vertical="center"/>
    </xf>
    <xf numFmtId="0" fontId="78" fillId="0" borderId="0" xfId="0" applyFont="1" applyAlignment="1">
      <alignment horizontal="left" vertical="center" indent="1"/>
    </xf>
    <xf numFmtId="0" fontId="79" fillId="10" borderId="20" xfId="0" applyFont="1" applyFill="1" applyBorder="1" applyAlignment="1">
      <alignment horizontal="center" vertical="center"/>
    </xf>
    <xf numFmtId="0" fontId="79" fillId="10" borderId="16" xfId="0" applyFont="1" applyFill="1" applyBorder="1" applyAlignment="1">
      <alignment horizontal="center" vertical="center"/>
    </xf>
    <xf numFmtId="0" fontId="79" fillId="10" borderId="21" xfId="0" applyFont="1" applyFill="1" applyBorder="1" applyAlignment="1">
      <alignment horizontal="center" vertical="center"/>
    </xf>
    <xf numFmtId="0" fontId="78" fillId="0" borderId="17" xfId="0" applyFont="1" applyBorder="1" applyAlignment="1">
      <alignment horizontal="center" vertical="center"/>
    </xf>
    <xf numFmtId="0" fontId="78" fillId="0" borderId="17" xfId="0" applyFont="1" applyBorder="1" applyAlignment="1">
      <alignment horizontal="left" vertical="center" indent="1"/>
    </xf>
    <xf numFmtId="0" fontId="88" fillId="0" borderId="17" xfId="2" applyFont="1" applyFill="1" applyBorder="1">
      <alignment vertical="center"/>
    </xf>
    <xf numFmtId="0" fontId="78" fillId="17" borderId="0" xfId="0" applyFont="1" applyFill="1" applyAlignment="1">
      <alignment horizontal="center" vertical="center"/>
    </xf>
    <xf numFmtId="0" fontId="80" fillId="0" borderId="17" xfId="0" applyFont="1" applyBorder="1" applyAlignment="1">
      <alignment horizontal="left" vertical="center"/>
    </xf>
    <xf numFmtId="0" fontId="83" fillId="0" borderId="17" xfId="0" applyFont="1" applyBorder="1" applyAlignment="1">
      <alignment horizontal="center" vertical="center"/>
    </xf>
    <xf numFmtId="0" fontId="83" fillId="0" borderId="17" xfId="0" applyFont="1" applyBorder="1" applyAlignment="1">
      <alignment horizontal="left" vertical="center" indent="1"/>
    </xf>
    <xf numFmtId="0" fontId="90" fillId="0" borderId="17" xfId="2" applyFont="1" applyFill="1" applyBorder="1">
      <alignment vertical="center"/>
    </xf>
    <xf numFmtId="0" fontId="83" fillId="0" borderId="19" xfId="0" applyFont="1" applyBorder="1">
      <alignment vertical="center"/>
    </xf>
    <xf numFmtId="0" fontId="83" fillId="0" borderId="0" xfId="0" applyFont="1">
      <alignment vertical="center"/>
    </xf>
    <xf numFmtId="0" fontId="88" fillId="0" borderId="19" xfId="2" applyFont="1" applyFill="1" applyBorder="1">
      <alignment vertical="center"/>
    </xf>
    <xf numFmtId="0" fontId="83" fillId="0" borderId="17" xfId="0" applyFont="1" applyBorder="1" applyAlignment="1">
      <alignment horizontal="left" vertical="center"/>
    </xf>
    <xf numFmtId="0" fontId="91" fillId="0" borderId="17" xfId="2" applyFont="1" applyFill="1" applyBorder="1">
      <alignment vertical="center"/>
    </xf>
    <xf numFmtId="0" fontId="83" fillId="0" borderId="17" xfId="0" applyFont="1" applyBorder="1">
      <alignment vertical="center"/>
    </xf>
    <xf numFmtId="0" fontId="83" fillId="0" borderId="14" xfId="0" applyFont="1" applyBorder="1" applyAlignment="1">
      <alignment horizontal="center" vertical="center"/>
    </xf>
    <xf numFmtId="0" fontId="83" fillId="0" borderId="14" xfId="0" applyFont="1" applyBorder="1" applyAlignment="1">
      <alignment horizontal="left" vertical="center" indent="1"/>
    </xf>
    <xf numFmtId="0" fontId="78" fillId="0" borderId="14" xfId="0" applyFont="1" applyBorder="1" applyAlignment="1">
      <alignment horizontal="center" vertical="center"/>
    </xf>
    <xf numFmtId="0" fontId="90" fillId="0" borderId="14" xfId="2" applyFont="1" applyFill="1" applyBorder="1">
      <alignment vertical="center"/>
    </xf>
    <xf numFmtId="0" fontId="83" fillId="0" borderId="23" xfId="0" applyFont="1" applyBorder="1">
      <alignment vertical="center"/>
    </xf>
    <xf numFmtId="0" fontId="24" fillId="15" borderId="19" xfId="0" applyFont="1" applyFill="1" applyBorder="1" applyAlignment="1">
      <alignment horizontal="center" vertical="center"/>
    </xf>
    <xf numFmtId="0" fontId="24" fillId="15" borderId="25" xfId="0" applyFont="1" applyFill="1" applyBorder="1" applyAlignment="1">
      <alignment horizontal="center" vertical="center"/>
    </xf>
    <xf numFmtId="0" fontId="24" fillId="15" borderId="18" xfId="0" applyFont="1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15" borderId="16" xfId="0" applyFill="1" applyBorder="1" applyAlignment="1">
      <alignment horizontal="center" vertical="center"/>
    </xf>
    <xf numFmtId="0" fontId="22" fillId="0" borderId="14" xfId="2" applyBorder="1" applyAlignment="1">
      <alignment horizontal="left" vertical="center" indent="2"/>
    </xf>
    <xf numFmtId="0" fontId="22" fillId="0" borderId="16" xfId="2" applyBorder="1" applyAlignment="1">
      <alignment horizontal="left" vertical="center" indent="2"/>
    </xf>
    <xf numFmtId="0" fontId="0" fillId="0" borderId="14" xfId="0" applyBorder="1" applyAlignment="1">
      <alignment horizontal="left" vertical="center" indent="2"/>
    </xf>
    <xf numFmtId="0" fontId="0" fillId="0" borderId="16" xfId="0" applyBorder="1" applyAlignment="1">
      <alignment horizontal="left" vertical="center" indent="2"/>
    </xf>
    <xf numFmtId="0" fontId="0" fillId="0" borderId="19" xfId="0" applyBorder="1" applyAlignment="1">
      <alignment horizontal="left" vertical="center" indent="2"/>
    </xf>
    <xf numFmtId="0" fontId="0" fillId="0" borderId="25" xfId="0" applyBorder="1" applyAlignment="1">
      <alignment horizontal="left" vertical="center" indent="2"/>
    </xf>
    <xf numFmtId="0" fontId="0" fillId="0" borderId="18" xfId="0" applyBorder="1" applyAlignment="1">
      <alignment horizontal="left" vertical="center" indent="2"/>
    </xf>
    <xf numFmtId="0" fontId="22" fillId="0" borderId="15" xfId="2" applyBorder="1" applyAlignment="1">
      <alignment horizontal="left" vertical="center" indent="2"/>
    </xf>
    <xf numFmtId="0" fontId="0" fillId="0" borderId="15" xfId="0" applyBorder="1" applyAlignment="1">
      <alignment horizontal="left" vertical="center" indent="2"/>
    </xf>
    <xf numFmtId="0" fontId="24" fillId="15" borderId="14" xfId="0" applyFont="1" applyFill="1" applyBorder="1" applyAlignment="1">
      <alignment horizontal="center" vertical="center"/>
    </xf>
    <xf numFmtId="0" fontId="24" fillId="15" borderId="16" xfId="0" applyFont="1" applyFill="1" applyBorder="1" applyAlignment="1">
      <alignment horizontal="center" vertical="center"/>
    </xf>
    <xf numFmtId="0" fontId="46" fillId="15" borderId="19" xfId="0" applyFont="1" applyFill="1" applyBorder="1" applyAlignment="1">
      <alignment horizontal="center" vertical="center"/>
    </xf>
    <xf numFmtId="0" fontId="46" fillId="15" borderId="18" xfId="0" applyFont="1" applyFill="1" applyBorder="1" applyAlignment="1">
      <alignment horizontal="center" vertical="center"/>
    </xf>
    <xf numFmtId="0" fontId="24" fillId="15" borderId="30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indent="2"/>
    </xf>
    <xf numFmtId="0" fontId="0" fillId="0" borderId="29" xfId="0" applyBorder="1" applyAlignment="1">
      <alignment horizontal="center" vertical="center" indent="2"/>
    </xf>
    <xf numFmtId="0" fontId="0" fillId="0" borderId="20" xfId="0" applyBorder="1" applyAlignment="1">
      <alignment horizontal="center" vertical="center" indent="2"/>
    </xf>
    <xf numFmtId="0" fontId="0" fillId="0" borderId="14" xfId="0" applyBorder="1" applyAlignment="1">
      <alignment horizontal="center" vertical="center" indent="2"/>
    </xf>
    <xf numFmtId="0" fontId="0" fillId="0" borderId="15" xfId="0" applyBorder="1" applyAlignment="1">
      <alignment horizontal="center" vertical="center" indent="2"/>
    </xf>
    <xf numFmtId="0" fontId="0" fillId="0" borderId="16" xfId="0" applyBorder="1" applyAlignment="1">
      <alignment horizontal="center" vertical="center" indent="2"/>
    </xf>
    <xf numFmtId="0" fontId="8" fillId="3" borderId="1" xfId="0" applyFont="1" applyFill="1" applyBorder="1" applyAlignment="1">
      <alignment horizontal="center" vertical="center"/>
    </xf>
    <xf numFmtId="0" fontId="45" fillId="16" borderId="14" xfId="0" applyFont="1" applyFill="1" applyBorder="1" applyAlignment="1">
      <alignment horizontal="left" vertical="center" indent="2"/>
    </xf>
    <xf numFmtId="0" fontId="45" fillId="16" borderId="16" xfId="0" applyFont="1" applyFill="1" applyBorder="1" applyAlignment="1">
      <alignment horizontal="left" vertical="center" indent="2"/>
    </xf>
    <xf numFmtId="0" fontId="45" fillId="16" borderId="15" xfId="0" applyFont="1" applyFill="1" applyBorder="1" applyAlignment="1">
      <alignment horizontal="left" vertical="center" indent="2"/>
    </xf>
    <xf numFmtId="0" fontId="8" fillId="3" borderId="13" xfId="0" applyFont="1" applyFill="1" applyBorder="1" applyAlignment="1">
      <alignment horizontal="center" vertical="center"/>
    </xf>
    <xf numFmtId="0" fontId="0" fillId="15" borderId="26" xfId="0" applyFill="1" applyBorder="1" applyAlignment="1">
      <alignment horizontal="center" vertical="center"/>
    </xf>
    <xf numFmtId="0" fontId="0" fillId="15" borderId="27" xfId="0" applyFill="1" applyBorder="1" applyAlignment="1">
      <alignment horizontal="center" vertical="center"/>
    </xf>
    <xf numFmtId="0" fontId="0" fillId="15" borderId="28" xfId="0" applyFill="1" applyBorder="1" applyAlignment="1">
      <alignment horizontal="center" vertical="center"/>
    </xf>
    <xf numFmtId="0" fontId="22" fillId="0" borderId="23" xfId="2" applyBorder="1" applyAlignment="1">
      <alignment horizontal="center" vertical="center" indent="2"/>
    </xf>
    <xf numFmtId="0" fontId="22" fillId="0" borderId="24" xfId="2" applyBorder="1" applyAlignment="1">
      <alignment horizontal="center" vertical="center" indent="2"/>
    </xf>
    <xf numFmtId="0" fontId="22" fillId="0" borderId="21" xfId="2" applyBorder="1" applyAlignment="1">
      <alignment horizontal="center" vertical="center" indent="2"/>
    </xf>
    <xf numFmtId="0" fontId="0" fillId="0" borderId="17" xfId="0" applyBorder="1" applyAlignment="1">
      <alignment horizontal="center" vertical="center" indent="2"/>
    </xf>
    <xf numFmtId="0" fontId="0" fillId="0" borderId="23" xfId="0" applyBorder="1" applyAlignment="1">
      <alignment horizontal="center" vertical="center" indent="2"/>
    </xf>
    <xf numFmtId="0" fontId="0" fillId="0" borderId="24" xfId="0" applyBorder="1" applyAlignment="1">
      <alignment horizontal="center" vertical="center" indent="2"/>
    </xf>
    <xf numFmtId="0" fontId="0" fillId="0" borderId="21" xfId="0" applyBorder="1" applyAlignment="1">
      <alignment horizontal="center" vertical="center" indent="2"/>
    </xf>
    <xf numFmtId="0" fontId="22" fillId="0" borderId="14" xfId="2" applyBorder="1" applyAlignment="1">
      <alignment horizontal="center" vertical="center" indent="2"/>
    </xf>
    <xf numFmtId="0" fontId="22" fillId="0" borderId="15" xfId="2" applyBorder="1" applyAlignment="1">
      <alignment horizontal="center" vertical="center" indent="2"/>
    </xf>
    <xf numFmtId="0" fontId="22" fillId="0" borderId="16" xfId="2" applyBorder="1" applyAlignment="1">
      <alignment horizontal="center" vertical="center" indent="2"/>
    </xf>
    <xf numFmtId="0" fontId="14" fillId="6" borderId="8" xfId="0" applyFont="1" applyFill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4" borderId="3" xfId="0" applyFont="1" applyFill="1" applyBorder="1" applyAlignment="1">
      <alignment horizontal="left" vertical="center"/>
    </xf>
    <xf numFmtId="0" fontId="19" fillId="4" borderId="5" xfId="0" applyFont="1" applyFill="1" applyBorder="1" applyAlignment="1">
      <alignment horizontal="left" vertical="center"/>
    </xf>
    <xf numFmtId="0" fontId="19" fillId="4" borderId="8" xfId="0" applyFont="1" applyFill="1" applyBorder="1" applyAlignment="1">
      <alignment horizontal="left" vertical="center"/>
    </xf>
    <xf numFmtId="0" fontId="19" fillId="4" borderId="10" xfId="0" applyFont="1" applyFill="1" applyBorder="1" applyAlignment="1">
      <alignment horizontal="left" vertical="center"/>
    </xf>
    <xf numFmtId="0" fontId="21" fillId="5" borderId="8" xfId="0" applyFont="1" applyFill="1" applyBorder="1" applyAlignment="1">
      <alignment horizontal="center" vertical="center"/>
    </xf>
    <xf numFmtId="0" fontId="21" fillId="5" borderId="10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9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21" fillId="5" borderId="9" xfId="0" applyFont="1" applyFill="1" applyBorder="1" applyAlignment="1">
      <alignment horizontal="center" vertical="center"/>
    </xf>
    <xf numFmtId="0" fontId="21" fillId="5" borderId="8" xfId="0" applyFont="1" applyFill="1" applyBorder="1" applyAlignment="1">
      <alignment horizontal="center" vertical="center" wrapText="1"/>
    </xf>
    <xf numFmtId="0" fontId="21" fillId="5" borderId="9" xfId="0" applyFont="1" applyFill="1" applyBorder="1" applyAlignment="1">
      <alignment horizontal="center" vertical="center" wrapText="1"/>
    </xf>
    <xf numFmtId="0" fontId="13" fillId="4" borderId="8" xfId="1" applyFont="1" applyFill="1" applyBorder="1" applyAlignment="1">
      <alignment horizontal="center" vertical="center" wrapText="1"/>
    </xf>
    <xf numFmtId="0" fontId="13" fillId="4" borderId="9" xfId="1" applyFont="1" applyFill="1" applyBorder="1" applyAlignment="1">
      <alignment horizontal="center" vertical="center" wrapText="1"/>
    </xf>
    <xf numFmtId="0" fontId="13" fillId="4" borderId="10" xfId="1" applyFont="1" applyFill="1" applyBorder="1" applyAlignment="1">
      <alignment horizontal="center" vertical="center" wrapText="1"/>
    </xf>
    <xf numFmtId="0" fontId="20" fillId="4" borderId="8" xfId="1" applyFont="1" applyFill="1" applyBorder="1" applyAlignment="1">
      <alignment horizontal="left" vertical="center"/>
    </xf>
    <xf numFmtId="0" fontId="20" fillId="4" borderId="10" xfId="1" applyFont="1" applyFill="1" applyBorder="1" applyAlignment="1">
      <alignment horizontal="left" vertical="center"/>
    </xf>
    <xf numFmtId="0" fontId="13" fillId="4" borderId="2" xfId="1" applyFont="1" applyFill="1" applyBorder="1" applyAlignment="1">
      <alignment horizontal="center" vertical="center"/>
    </xf>
    <xf numFmtId="0" fontId="13" fillId="4" borderId="3" xfId="1" applyFont="1" applyFill="1" applyBorder="1" applyAlignment="1">
      <alignment horizontal="center" vertical="center"/>
    </xf>
    <xf numFmtId="0" fontId="13" fillId="4" borderId="4" xfId="1" applyFont="1" applyFill="1" applyBorder="1" applyAlignment="1">
      <alignment horizontal="center" vertical="center"/>
    </xf>
    <xf numFmtId="0" fontId="13" fillId="4" borderId="5" xfId="1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21" fillId="5" borderId="14" xfId="0" applyFont="1" applyFill="1" applyBorder="1" applyAlignment="1">
      <alignment horizontal="center" vertical="center" wrapText="1"/>
    </xf>
    <xf numFmtId="0" fontId="21" fillId="5" borderId="15" xfId="0" applyFont="1" applyFill="1" applyBorder="1" applyAlignment="1">
      <alignment horizontal="center" vertical="center" wrapText="1"/>
    </xf>
    <xf numFmtId="0" fontId="21" fillId="5" borderId="16" xfId="0" applyFont="1" applyFill="1" applyBorder="1" applyAlignment="1">
      <alignment horizontal="center" vertical="center" wrapText="1"/>
    </xf>
    <xf numFmtId="0" fontId="18" fillId="3" borderId="8" xfId="1" applyFont="1" applyFill="1" applyBorder="1" applyAlignment="1">
      <alignment horizontal="center" vertical="center"/>
    </xf>
    <xf numFmtId="0" fontId="18" fillId="3" borderId="10" xfId="1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0" fillId="13" borderId="17" xfId="2" applyFont="1" applyFill="1" applyBorder="1" applyAlignment="1">
      <alignment horizontal="center" vertical="center"/>
    </xf>
    <xf numFmtId="0" fontId="30" fillId="9" borderId="17" xfId="2" applyFont="1" applyFill="1" applyBorder="1" applyAlignment="1">
      <alignment horizontal="center" vertical="center"/>
    </xf>
    <xf numFmtId="0" fontId="30" fillId="13" borderId="17" xfId="2" applyFont="1" applyFill="1" applyBorder="1" applyAlignment="1">
      <alignment horizontal="left" vertical="center"/>
    </xf>
    <xf numFmtId="0" fontId="30" fillId="13" borderId="14" xfId="2" applyFont="1" applyFill="1" applyBorder="1" applyAlignment="1">
      <alignment horizontal="left" vertical="center"/>
    </xf>
    <xf numFmtId="0" fontId="30" fillId="13" borderId="16" xfId="2" applyFont="1" applyFill="1" applyBorder="1" applyAlignment="1">
      <alignment horizontal="center" vertical="center"/>
    </xf>
    <xf numFmtId="0" fontId="29" fillId="9" borderId="17" xfId="0" applyFont="1" applyFill="1" applyBorder="1" applyAlignment="1">
      <alignment horizontal="center" vertical="center"/>
    </xf>
    <xf numFmtId="0" fontId="29" fillId="14" borderId="17" xfId="0" applyFont="1" applyFill="1" applyBorder="1" applyAlignment="1">
      <alignment horizontal="center" vertical="center"/>
    </xf>
    <xf numFmtId="0" fontId="30" fillId="14" borderId="17" xfId="2" applyFont="1" applyFill="1" applyBorder="1" applyAlignment="1">
      <alignment horizontal="center" vertical="center"/>
    </xf>
    <xf numFmtId="0" fontId="26" fillId="12" borderId="17" xfId="0" applyFont="1" applyFill="1" applyBorder="1" applyAlignment="1">
      <alignment horizontal="center" vertical="center"/>
    </xf>
    <xf numFmtId="0" fontId="22" fillId="0" borderId="17" xfId="2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92" fillId="15" borderId="14" xfId="0" applyFont="1" applyFill="1" applyBorder="1" applyAlignment="1">
      <alignment horizontal="center" vertical="center"/>
    </xf>
  </cellXfs>
  <cellStyles count="3">
    <cellStyle name="Hyperlink" xfId="2" xr:uid="{00000000-000B-0000-0000-000008000000}"/>
    <cellStyle name="一般" xfId="0" builtinId="0" customBuiltin="1"/>
    <cellStyle name="超連結" xfId="1" builtinId="8"/>
  </cellStyles>
  <dxfs count="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6"/>
        <color theme="10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6"/>
        <color theme="10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霞鹜文楷等宽 TC"/>
        <scheme val="none"/>
      </font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4"/>
        <name val="霞鹜文楷等宽 TC"/>
        <scheme val="none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theme="10"/>
        <name val="霞鹜文楷等宽 TC"/>
        <scheme val="none"/>
      </font>
      <border outline="0">
        <left style="thin">
          <color theme="2" tint="-0.249977111117893"/>
        </left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theme="10"/>
        <name val="霞鹜文楷等宽 TC"/>
        <scheme val="none"/>
      </font>
      <border outline="0">
        <left style="thin">
          <color theme="2" tint="-0.249977111117893"/>
        </left>
        <right style="thin">
          <color theme="2" tint="-0.249977111117893"/>
        </right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theme="10"/>
        <name val="霞鹜文楷等宽 TC"/>
        <scheme val="none"/>
      </font>
      <border outline="0">
        <left style="thin">
          <color theme="2" tint="-0.249977111117893"/>
        </left>
        <right style="thin">
          <color theme="2" tint="-0.249977111117893"/>
        </right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theme="10"/>
        <name val="霞鹜文楷等宽 TC"/>
        <scheme val="none"/>
      </font>
      <border outline="0">
        <left style="thin">
          <color theme="2" tint="-0.249977111117893"/>
        </left>
        <right style="thin">
          <color theme="2" tint="-0.249977111117893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霞鹜文楷等宽 TC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2" tint="-0.249977111117893"/>
        </right>
        <top/>
        <bottom/>
      </border>
    </dxf>
    <dxf>
      <font>
        <strike val="0"/>
        <outline val="0"/>
        <shadow val="0"/>
        <vertAlign val="baseline"/>
        <sz val="14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2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theme="10"/>
        <name val="霞鹜文楷等宽 TC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霞鹜文楷等宽 TC"/>
        <scheme val="none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霞鹜文楷等宽 TC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theme="4" tint="0.39994506668294322"/>
        </left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霞鹜文楷等宽 TC"/>
        <scheme val="none"/>
      </font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霞鹜文楷等宽 T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霞鹜文楷等宽 T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霞鹜文楷等宽 TC"/>
        <scheme val="none"/>
      </font>
      <alignment horizontal="left" vertical="center" textRotation="0" wrapText="0" indent="1" justifyLastLine="0" shrinkToFit="0" readingOrder="0"/>
      <border diagonalUp="0" diagonalDown="0">
        <left/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border outline="0">
        <top style="thin">
          <color theme="4" tint="0.39994506668294322"/>
        </top>
      </border>
    </dxf>
    <dxf>
      <border outline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霞鹜文楷等宽 TC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霞鹜文楷等宽 TC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FF0000"/>
        <name val="Noto Serif TC SemiBold"/>
        <family val="1"/>
        <charset val="136"/>
        <scheme val="none"/>
      </font>
      <fill>
        <patternFill patternType="none"/>
      </fill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6"/>
        <color rgb="FFFF0000"/>
        <name val="Noto Serif TC SemiBold"/>
        <family val="1"/>
        <charset val="136"/>
        <scheme val="none"/>
      </font>
      <fill>
        <patternFill patternType="none"/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6"/>
        <color rgb="FFFF0000"/>
        <name val="Noto Serif TC SemiBold"/>
        <family val="1"/>
        <charset val="136"/>
        <scheme val="none"/>
      </font>
      <fill>
        <patternFill patternType="none"/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6"/>
        <color rgb="FFFF0000"/>
        <name val="Noto Serif TC SemiBold"/>
        <family val="1"/>
        <charset val="136"/>
        <scheme val="none"/>
      </font>
      <fill>
        <patternFill patternType="none"/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FF0000"/>
        <name val="Noto Serif TC SemiBold"/>
        <family val="1"/>
        <charset val="136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FF0000"/>
        <name val="Noto Serif TC SemiBold"/>
        <family val="1"/>
        <charset val="136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erif TC SemiBold"/>
        <family val="1"/>
        <charset val="136"/>
        <scheme val="none"/>
      </font>
      <fill>
        <patternFill patternType="none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FF0000"/>
        <name val="Noto Serif TC SemiBold"/>
        <family val="1"/>
        <charset val="136"/>
        <scheme val="none"/>
      </font>
      <fill>
        <patternFill patternType="none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FF0000"/>
        <name val="Noto Serif TC SemiBold"/>
        <family val="1"/>
        <charset val="136"/>
        <scheme val="none"/>
      </font>
      <fill>
        <patternFill patternType="none"/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FF0000"/>
        <name val="Noto Serif TC SemiBold"/>
        <family val="1"/>
        <charset val="136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erif TC SemiBold"/>
        <family val="1"/>
        <charset val="136"/>
        <scheme val="none"/>
      </font>
      <fill>
        <patternFill patternType="none"/>
      </fill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6"/>
        <color rgb="FFFF0000"/>
        <name val="Noto Serif TC SemiBold"/>
        <family val="1"/>
        <charset val="136"/>
        <scheme val="none"/>
      </font>
      <fill>
        <patternFill patternType="none"/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Noto Serif TC SemiBold"/>
        <family val="1"/>
        <charset val="136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strike val="0"/>
        <outline val="0"/>
        <shadow val="0"/>
        <vertAlign val="baseline"/>
        <sz val="16"/>
        <name val="Noto Serif TC SemiBold"/>
        <family val="1"/>
        <charset val="136"/>
        <scheme val="none"/>
      </font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6"/>
        <name val="Noto Serif TC SemiBold"/>
        <family val="1"/>
        <charset val="136"/>
        <scheme val="none"/>
      </font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6"/>
        <name val="Noto Serif TC SemiBold"/>
        <family val="1"/>
        <charset val="136"/>
        <scheme val="none"/>
      </font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6"/>
        <name val="Noto Serif TC SemiBold"/>
        <family val="1"/>
        <charset val="136"/>
        <scheme val="none"/>
      </font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6"/>
        <name val="Noto Serif TC SemiBold"/>
        <family val="1"/>
        <charset val="136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6"/>
        <name val="Noto Serif TC SemiBold"/>
        <family val="1"/>
        <charset val="136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6"/>
        <name val="Noto Serif TC SemiBold"/>
        <family val="1"/>
        <charset val="136"/>
        <scheme val="none"/>
      </font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6"/>
        <name val="Noto Serif TC SemiBold"/>
        <family val="1"/>
        <charset val="136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249977111117893"/>
        <name val="Noto Serif TC SemiBold"/>
        <family val="1"/>
        <charset val="136"/>
        <scheme val="none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4</xdr:col>
      <xdr:colOff>628650</xdr:colOff>
      <xdr:row>20</xdr:row>
      <xdr:rowOff>238125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19507041-9F92-42DC-A853-71F02F3C9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2657475"/>
          <a:ext cx="4572000" cy="34861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18364B-13A6-4709-BC16-7F937563EA95}" name="反切上字與聲母對映表" displayName="反切上字與聲母對映表" ref="B2:H40" totalsRowShown="0" headerRowDxfId="75" dataDxfId="73" headerRowBorderDxfId="74" tableBorderDxfId="72" totalsRowBorderDxfId="71">
  <autoFilter ref="B2:H40" xr:uid="{E7C71E40-27B1-445B-BC65-036F7C20C5D4}"/>
  <tableColumns count="7">
    <tableColumn id="1" xr3:uid="{F3B5B404-E42F-458A-ABB3-55AEB274DB30}" name="序" dataDxfId="70"/>
    <tableColumn id="2" xr3:uid="{99CF6C7F-074B-404C-AB21-AB81D79A279C}" name="類" dataDxfId="69"/>
    <tableColumn id="3" xr3:uid="{61B96170-02A4-47BC-8723-86EA9FE5C50A}" name="聲母" dataDxfId="68" dataCellStyle="Hyperlink"/>
    <tableColumn id="7" xr3:uid="{E464C621-4276-4DD6-B7EC-439419AD5A78}" name="台羅" dataDxfId="67" dataCellStyle="Hyperlink"/>
    <tableColumn id="5" xr3:uid="{B24A3446-A9CB-47AE-A9E7-5EA966937A4C}" name="擬音" dataDxfId="66" dataCellStyle="Hyperlink"/>
    <tableColumn id="6" xr3:uid="{C173CDAE-31A6-4CD0-BB4C-CCA2143B8B70}" name="清濁" dataDxfId="65" dataCellStyle="Hyperlink"/>
    <tableColumn id="4" xr3:uid="{176F207B-8BF9-4258-B7FB-47F0D9C45E03}" name="反切上字" dataDxfId="64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8B68380-B27C-40DB-9BD6-440D998F858E}" name="反切下字表" displayName="反切下字表" ref="B3:L189" totalsRowShown="0" headerRowDxfId="63" dataDxfId="61" headerRowBorderDxfId="62" tableBorderDxfId="60" totalsRowBorderDxfId="59" dataCellStyle="Hyperlink">
  <autoFilter ref="B3:L189" xr:uid="{78B68380-B27C-40DB-9BD6-440D998F858E}"/>
  <tableColumns count="11">
    <tableColumn id="1" xr3:uid="{DE631C37-BE33-434B-B25C-8EA26AB343B9}" name="序" dataDxfId="58">
      <calculatedColumnFormula>B3+1</calculatedColumnFormula>
    </tableColumn>
    <tableColumn id="2" xr3:uid="{3711FADF-9AD8-4306-8D74-0EC3531B24AF}" name="攝" dataDxfId="57"/>
    <tableColumn id="3" xr3:uid="{F219BD7F-BFE0-488C-8F06-D106C0ECD97A}" name="韻系" dataDxfId="56"/>
    <tableColumn id="4" xr3:uid="{0BA66219-EB7F-4E8D-98B1-E5FE42ED10F0}" name="四聲" dataDxfId="55"/>
    <tableColumn id="5" xr3:uid="{4090B796-D6A1-45D9-8898-D612BFB80D87}" name="韻系序號" dataDxfId="54">
      <calculatedColumnFormula array="1" xml:space="preserve"> INDEX(韻目清單表格[],  INT(_xlfn.XMATCH(D4, 韻目清單表格[韻系], 1)), 4)</calculatedColumnFormula>
    </tableColumn>
    <tableColumn id="6" xr3:uid="{8A2A2863-79C0-4204-AE10-AB6A3CFADD94}" name="等第" dataDxfId="53"/>
    <tableColumn id="7" xr3:uid="{03614CF4-A9E6-454D-98A1-BCDE9C17D128}" name="開合" dataDxfId="52"/>
    <tableColumn id="8" xr3:uid="{52E33D9E-774C-4F6C-A8CA-196C114A8C11}" name="韻母" dataDxfId="51" dataCellStyle="Hyperlink"/>
    <tableColumn id="9" xr3:uid="{B459EE71-97BE-4D0B-97C3-99EBAA586406}" name="台羅" dataDxfId="50" dataCellStyle="Hyperlink"/>
    <tableColumn id="10" xr3:uid="{BF20994F-3D89-4760-96DD-A767D1F66597}" name="擬音" dataDxfId="49" dataCellStyle="Hyperlink"/>
    <tableColumn id="11" xr3:uid="{54C94C77-8530-45F4-872F-13B260CE0417}" name="反切下字" dataDxfId="4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68A502-3F77-41A2-86EA-87DD91C605BC}" name="韻目清單表格" displayName="韻目清單表格" ref="A1:E271" totalsRowShown="0" headerRowDxfId="47" dataDxfId="45" headerRowBorderDxfId="46" tableBorderDxfId="44" totalsRowBorderDxfId="43">
  <autoFilter ref="A1:E271" xr:uid="{0B68A502-3F77-41A2-86EA-87DD91C605BC}"/>
  <tableColumns count="5">
    <tableColumn id="1" xr3:uid="{E2EAB879-9499-4AB2-A4E3-91754A55CCA9}" name="韻系" dataDxfId="42"/>
    <tableColumn id="2" xr3:uid="{6302325E-7C44-438F-B35A-94FE908F0FDF}" name="韻攝" dataDxfId="41"/>
    <tableColumn id="3" xr3:uid="{346EEBD6-5FF4-438D-B34B-F263DB833903}" name="四聲" dataDxfId="40"/>
    <tableColumn id="5" xr3:uid="{8FA11866-5B15-4337-841F-11A104D8151A}" name="韻攝序" dataDxfId="39"/>
    <tableColumn id="6" xr3:uid="{83495436-B0BA-447E-BBC0-79308C245A71}" name="韻系+韻目" dataDxfId="3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68E1FE-D5A9-4E79-8AF1-E02CAF4D2AF0}" name="韻目表格" displayName="韻目表格" ref="B6:G85" totalsRowShown="0" headerRowDxfId="37" dataDxfId="36" dataCellStyle="Hyperlink">
  <tableColumns count="6">
    <tableColumn id="6" xr3:uid="{3E4A10A7-8E99-43A6-8C1A-6351AB84F255}" name="韻攝序" dataDxfId="35">
      <calculatedColumnFormula array="1" xml:space="preserve"> ROW() - ROW($6:$6)</calculatedColumnFormula>
    </tableColumn>
    <tableColumn id="1" xr3:uid="{B5867099-3841-4BCD-A6BC-3064DF13BD43}" name="韻攝" dataDxfId="34"/>
    <tableColumn id="2" xr3:uid="{435B1403-D7ED-4BA4-ADCA-803F63E25EC9}" name="平" dataDxfId="33" dataCellStyle="Hyperlink"/>
    <tableColumn id="3" xr3:uid="{A5A1CBF9-F597-4F42-AAAD-44D8C1D2E8F3}" name="上" dataDxfId="32" dataCellStyle="Hyperlink"/>
    <tableColumn id="4" xr3:uid="{563445B2-0860-455B-B073-E5273985C5E4}" name="去" dataDxfId="31" dataCellStyle="Hyperlink"/>
    <tableColumn id="5" xr3:uid="{C1057058-EB09-458C-ABE0-A30F9E5A7F5A}" name="入" dataDxfId="30" dataCellStyle="Hyperlink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C71E40-27B1-445B-BC65-036F7C20C5D4}" name="表格1" displayName="表格1" ref="B2:E40" totalsRowShown="0" headerRowDxfId="29" headerRowBorderDxfId="28" tableBorderDxfId="27" totalsRowBorderDxfId="26">
  <autoFilter ref="B2:E40" xr:uid="{E7C71E40-27B1-445B-BC65-036F7C20C5D4}"/>
  <tableColumns count="4">
    <tableColumn id="1" xr3:uid="{A39CFBF2-D0B4-4139-A9F7-757D5E0F32AC}" name="序" dataDxfId="25"/>
    <tableColumn id="2" xr3:uid="{F2105035-383F-4E70-98EA-7DDF6047885A}" name="類" dataDxfId="24"/>
    <tableColumn id="3" xr3:uid="{E142B2C2-08FE-49CF-9560-38D6AA9EFE8C}" name="聲母" dataDxfId="23" dataCellStyle="Hyperlink"/>
    <tableColumn id="4" xr3:uid="{80C4867C-4950-442B-ABD8-BCAC2C73519E}" name="反切上字" dataDxfId="22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83DB15-AE35-43AB-80A2-23DF2144F728}" name="表格6" displayName="表格6" ref="B2:N40" totalsRowShown="0" headerRowDxfId="21">
  <autoFilter ref="B2:N40" xr:uid="{0683DB15-AE35-43AB-80A2-23DF2144F728}"/>
  <tableColumns count="13">
    <tableColumn id="1" xr3:uid="{FB73E4C0-0F41-4439-B2C7-EAF4A5951B38}" name="序號" dataDxfId="20" dataCellStyle="Hyperlink">
      <calculatedColumnFormula array="1" xml:space="preserve"> ROW() - ROW($2:$2)</calculatedColumnFormula>
    </tableColumn>
    <tableColumn id="13" xr3:uid="{E34C0039-E9EB-4E63-BC00-386437E08839}" name="聲母" dataCellStyle="Hyperlink"/>
    <tableColumn id="8" xr3:uid="{A5B5BE0F-302A-42A1-9103-8230F83AA5E5}" name="李榮" dataCellStyle="Hyperlink"/>
    <tableColumn id="4" xr3:uid="{DFE32D8D-D039-4FC2-9B82-14E391345CF9}" name="王力"/>
    <tableColumn id="2" xr3:uid="{653F51EE-C614-45EE-9A0C-07E25CC5E228}" name="高本漢"/>
    <tableColumn id="3" xr3:uid="{57BAF306-A675-453E-BAC4-585AFFD4C8D6}" name="李方桂"/>
    <tableColumn id="5" xr3:uid="{82F3E9BA-B43E-46C4-936E-5DECF5990F79}" name="周法高"/>
    <tableColumn id="6" xr3:uid="{718FDA0F-4901-470E-A013-35710186DCFB}" name="陸志韋"/>
    <tableColumn id="7" xr3:uid="{4365AA92-614A-4DD8-A034-44D87143EBF1}" name="董同龢"/>
    <tableColumn id="9" xr3:uid="{B34C2D57-C57A-400D-8C0D-B76DF967B401}" name="邵榮芬"/>
    <tableColumn id="10" xr3:uid="{30FCD516-BE7C-4943-93ED-4DD052F54F5A}" name="鄭張尚芳"/>
    <tableColumn id="11" xr3:uid="{BB23808B-DD04-45FB-A8DD-2F8AE5F74D5D}" name="潘悟雲"/>
    <tableColumn id="12" xr3:uid="{45AABD00-C199-4FF8-A2EE-920D28210E36}" name="蒲立本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EBBC97D-B73A-4EDB-A4FD-CF21604ADE2C}" name="表格5" displayName="表格5" ref="B2:S122" totalsRowShown="0" headerRowDxfId="19" dataDxfId="18">
  <autoFilter ref="B2:S122" xr:uid="{8EBBC97D-B73A-4EDB-A4FD-CF21604ADE2C}"/>
  <tableColumns count="18">
    <tableColumn id="1" xr3:uid="{0B200FCB-6C83-4BFF-A994-B1C2FF5E148D}" name="序號" dataDxfId="17">
      <calculatedColumnFormula array="1" xml:space="preserve"> ROW() - ROW($2:$2)</calculatedColumnFormula>
    </tableColumn>
    <tableColumn id="18" xr3:uid="{3E307B1C-ADFC-42C5-A9B9-0E9C943B3B15}" name="韻系" dataDxfId="16"/>
    <tableColumn id="2" xr3:uid="{D28FC8A4-14F9-4082-A32C-3841C6886E6D}" name="韻母" dataDxfId="15" dataCellStyle="Hyperlink"/>
    <tableColumn id="3" xr3:uid="{66C3A6BB-8801-40F9-AB23-0B08A72C3AF3}" name="李榮" dataDxfId="14"/>
    <tableColumn id="4" xr3:uid="{B3671C58-010E-48E3-B155-A601ABF86BFE}" name="王力" dataDxfId="13"/>
    <tableColumn id="5" xr3:uid="{FB1FAEDD-A3A0-49B3-9CFC-413E47CAE6B2}" name="高本漢" dataDxfId="12"/>
    <tableColumn id="6" xr3:uid="{76FD47CF-F74A-4BCE-B5F7-CE546DDF2065}" name="邵榮芬" dataDxfId="11"/>
    <tableColumn id="7" xr3:uid="{785CE84F-708C-483E-8E01-F63777F162C6}" name="鄭張尚芳" dataDxfId="10"/>
    <tableColumn id="8" xr3:uid="{7DDC9090-5C02-4D40-97B1-A0AF66756913}" name="潘悟雲" dataDxfId="9"/>
    <tableColumn id="9" xr3:uid="{D14DE2EC-84E7-4B9E-AC16-324B7E822CA5}" name="蒲立本" dataDxfId="8"/>
    <tableColumn id="10" xr3:uid="{3CABBB81-9A40-441D-A503-863117A288B9}" name="韻母2" dataDxfId="7" dataCellStyle="Hyperlink"/>
    <tableColumn id="11" xr3:uid="{2F10F539-5F7A-4384-A7BD-D5D7CF928F99}" name="李榮3" dataDxfId="6"/>
    <tableColumn id="12" xr3:uid="{79958AAE-0A60-4BBE-A98C-F40B44B693F1}" name="王力4" dataDxfId="5"/>
    <tableColumn id="13" xr3:uid="{62292E85-32C2-4612-824C-670E3FD8DEC9}" name="高本漢5" dataDxfId="4"/>
    <tableColumn id="14" xr3:uid="{DDCF2331-FEF3-4A05-9201-F6AE5C9A42ED}" name="邵榮芬6" dataDxfId="3"/>
    <tableColumn id="15" xr3:uid="{4EF1FA53-DD60-4D58-8974-AFC28B1BF594}" name="鄭張尚芳7" dataDxfId="2"/>
    <tableColumn id="16" xr3:uid="{0BED9FA3-747B-4428-BF29-77F0E77C7BE6}" name="潘悟雲8" dataDxfId="1"/>
    <tableColumn id="17" xr3:uid="{1D89E7B6-0AA3-400E-B192-B4F546533ED3}" name="蒲立本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7E27D4E-1D3B-49ED-BC45-B10F4AE13AC9}">
  <we:reference id="wa200005502" version="1.0.0.7" store="en-US" storeType="omex"/>
  <we:alternateReferences>
    <we:reference id="wa200005502" version="1.0.0.7" store="en-US" storeType="omex"/>
  </we:alternateReferences>
  <we:properties>
    <we:property name="docId" value="&quot;c1d6e510-82de-46e5-8afe-b5401820e76e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ytenx.org/kyonh/cjeng/%E7%B2%BE/" TargetMode="External"/><Relationship Id="rId18" Type="http://schemas.openxmlformats.org/officeDocument/2006/relationships/hyperlink" Target="https://ytenx.org/kyonh/cjeng/%E8%8E%8A/" TargetMode="External"/><Relationship Id="rId26" Type="http://schemas.openxmlformats.org/officeDocument/2006/relationships/hyperlink" Target="https://ytenx.org/kyonh/cjeng/%E6%9B%B8/" TargetMode="External"/><Relationship Id="rId39" Type="http://schemas.openxmlformats.org/officeDocument/2006/relationships/hyperlink" Target="http://ahtry.blogspot.com/2012/11/blog-post_1991.html" TargetMode="External"/><Relationship Id="rId21" Type="http://schemas.openxmlformats.org/officeDocument/2006/relationships/hyperlink" Target="https://ytenx.org/kyonh/cjeng/%E7%94%9F/" TargetMode="External"/><Relationship Id="rId34" Type="http://schemas.openxmlformats.org/officeDocument/2006/relationships/hyperlink" Target="https://ytenx.org/kyonh/cjeng/%E5%BD%B1/" TargetMode="External"/><Relationship Id="rId7" Type="http://schemas.openxmlformats.org/officeDocument/2006/relationships/hyperlink" Target="https://ytenx.org/kyonh/cjeng/%E5%AE%9A/" TargetMode="External"/><Relationship Id="rId12" Type="http://schemas.openxmlformats.org/officeDocument/2006/relationships/hyperlink" Target="https://ytenx.org/kyonh/cjeng/%E5%AD%83/" TargetMode="External"/><Relationship Id="rId17" Type="http://schemas.openxmlformats.org/officeDocument/2006/relationships/hyperlink" Target="https://ytenx.org/kyonh/cjeng/%E9%82%AA/" TargetMode="External"/><Relationship Id="rId25" Type="http://schemas.openxmlformats.org/officeDocument/2006/relationships/hyperlink" Target="https://ytenx.org/kyonh/cjeng/%E5%B8%B8/" TargetMode="External"/><Relationship Id="rId33" Type="http://schemas.openxmlformats.org/officeDocument/2006/relationships/hyperlink" Target="https://ytenx.org/kyonh/cjeng/%E5%8C%A3/" TargetMode="External"/><Relationship Id="rId38" Type="http://schemas.openxmlformats.org/officeDocument/2006/relationships/hyperlink" Target="https://ytenx.org/kyonh/cjeng/%E6%97%A5/" TargetMode="External"/><Relationship Id="rId2" Type="http://schemas.openxmlformats.org/officeDocument/2006/relationships/hyperlink" Target="https://ytenx.org/kyonh/cjeng/%E6%BB%82/" TargetMode="External"/><Relationship Id="rId16" Type="http://schemas.openxmlformats.org/officeDocument/2006/relationships/hyperlink" Target="https://ytenx.org/kyonh/cjeng/%E5%BF%83/" TargetMode="External"/><Relationship Id="rId20" Type="http://schemas.openxmlformats.org/officeDocument/2006/relationships/hyperlink" Target="https://ytenx.org/kyonh/cjeng/%E5%B4%87/" TargetMode="External"/><Relationship Id="rId29" Type="http://schemas.openxmlformats.org/officeDocument/2006/relationships/hyperlink" Target="https://ytenx.org/kyonh/cjeng/%E6%BA%AA/" TargetMode="External"/><Relationship Id="rId1" Type="http://schemas.openxmlformats.org/officeDocument/2006/relationships/hyperlink" Target="https://ytenx.org/kyonh/cjeng/%E5%B9%AB/" TargetMode="External"/><Relationship Id="rId6" Type="http://schemas.openxmlformats.org/officeDocument/2006/relationships/hyperlink" Target="https://ytenx.org/kyonh/cjeng/%E9%80%8F/" TargetMode="External"/><Relationship Id="rId11" Type="http://schemas.openxmlformats.org/officeDocument/2006/relationships/hyperlink" Target="https://ytenx.org/kyonh/cjeng/%E6%BE%84/" TargetMode="External"/><Relationship Id="rId24" Type="http://schemas.openxmlformats.org/officeDocument/2006/relationships/hyperlink" Target="https://ytenx.org/kyonh/cjeng/%E6%98%8C/" TargetMode="External"/><Relationship Id="rId32" Type="http://schemas.openxmlformats.org/officeDocument/2006/relationships/hyperlink" Target="https://ytenx.org/kyonh/cjeng/%E6%9B%89/" TargetMode="External"/><Relationship Id="rId37" Type="http://schemas.openxmlformats.org/officeDocument/2006/relationships/hyperlink" Target="https://ytenx.org/kyonh/cjeng/%E4%BE%86/" TargetMode="External"/><Relationship Id="rId40" Type="http://schemas.openxmlformats.org/officeDocument/2006/relationships/table" Target="../tables/table1.xml"/><Relationship Id="rId5" Type="http://schemas.openxmlformats.org/officeDocument/2006/relationships/hyperlink" Target="https://ytenx.org/kyonh/cjeng/%E7%AB%AF/" TargetMode="External"/><Relationship Id="rId15" Type="http://schemas.openxmlformats.org/officeDocument/2006/relationships/hyperlink" Target="https://ytenx.org/kyonh/cjeng/%E5%BE%9E/" TargetMode="External"/><Relationship Id="rId23" Type="http://schemas.openxmlformats.org/officeDocument/2006/relationships/hyperlink" Target="https://ytenx.org/kyonh/cjeng/%E7%AB%A0/" TargetMode="External"/><Relationship Id="rId28" Type="http://schemas.openxmlformats.org/officeDocument/2006/relationships/hyperlink" Target="https://ytenx.org/kyonh/cjeng/%E8%A6%8B/" TargetMode="External"/><Relationship Id="rId36" Type="http://schemas.openxmlformats.org/officeDocument/2006/relationships/hyperlink" Target="https://ytenx.org/kyonh/cjeng/%E4%BB%A5/" TargetMode="External"/><Relationship Id="rId10" Type="http://schemas.openxmlformats.org/officeDocument/2006/relationships/hyperlink" Target="https://ytenx.org/kyonh/cjeng/%E5%BE%B9/" TargetMode="External"/><Relationship Id="rId19" Type="http://schemas.openxmlformats.org/officeDocument/2006/relationships/hyperlink" Target="https://ytenx.org/kyonh/cjeng/%E5%88%9D/" TargetMode="External"/><Relationship Id="rId31" Type="http://schemas.openxmlformats.org/officeDocument/2006/relationships/hyperlink" Target="https://ytenx.org/kyonh/cjeng/%E7%96%91/" TargetMode="External"/><Relationship Id="rId4" Type="http://schemas.openxmlformats.org/officeDocument/2006/relationships/hyperlink" Target="https://ytenx.org/kyonh/cjeng/%E6%98%8E/" TargetMode="External"/><Relationship Id="rId9" Type="http://schemas.openxmlformats.org/officeDocument/2006/relationships/hyperlink" Target="https://ytenx.org/kyonh/cjeng/%E7%9F%A5/" TargetMode="External"/><Relationship Id="rId14" Type="http://schemas.openxmlformats.org/officeDocument/2006/relationships/hyperlink" Target="https://ytenx.org/kyonh/cjeng/%E6%B8%85/" TargetMode="External"/><Relationship Id="rId22" Type="http://schemas.openxmlformats.org/officeDocument/2006/relationships/hyperlink" Target="https://ytenx.org/kyonh/cjeng/%E4%BF%9F/" TargetMode="External"/><Relationship Id="rId27" Type="http://schemas.openxmlformats.org/officeDocument/2006/relationships/hyperlink" Target="https://ytenx.org/kyonh/cjeng/%E8%88%B9/" TargetMode="External"/><Relationship Id="rId30" Type="http://schemas.openxmlformats.org/officeDocument/2006/relationships/hyperlink" Target="https://ytenx.org/kyonh/cjeng/%E7%BE%A3/" TargetMode="External"/><Relationship Id="rId35" Type="http://schemas.openxmlformats.org/officeDocument/2006/relationships/hyperlink" Target="https://ytenx.org/kyonh/cjeng/%E4%BA%91/" TargetMode="External"/><Relationship Id="rId8" Type="http://schemas.openxmlformats.org/officeDocument/2006/relationships/hyperlink" Target="https://ytenx.org/kyonh/cjeng/%E6%B3%A5/" TargetMode="External"/><Relationship Id="rId3" Type="http://schemas.openxmlformats.org/officeDocument/2006/relationships/hyperlink" Target="https://ytenx.org/kyonh/cjeng/%E4%B8%A6/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ytenx.org/kyonh/yonh/%E5%BB%A2%E9%96%8B/" TargetMode="External"/><Relationship Id="rId117" Type="http://schemas.openxmlformats.org/officeDocument/2006/relationships/hyperlink" Target="https://ytenx.org/kyonh/yonh/%E9%B9%BD/" TargetMode="External"/><Relationship Id="rId21" Type="http://schemas.openxmlformats.org/officeDocument/2006/relationships/hyperlink" Target="https://ytenx.org/kyonh/yonh/%E9%AD%9A/" TargetMode="External"/><Relationship Id="rId42" Type="http://schemas.openxmlformats.org/officeDocument/2006/relationships/hyperlink" Target="https://ytenx.org/kyonh/yonh/%E9%BD%8A%E9%96%8B/" TargetMode="External"/><Relationship Id="rId47" Type="http://schemas.openxmlformats.org/officeDocument/2006/relationships/hyperlink" Target="https://ytenx.org/kyonh/yonh/%E7%9C%9E%E5%90%88/" TargetMode="External"/><Relationship Id="rId63" Type="http://schemas.openxmlformats.org/officeDocument/2006/relationships/hyperlink" Target="https://ytenx.org/kyonh/yonh/%E5%88%AA%E5%90%88/" TargetMode="External"/><Relationship Id="rId68" Type="http://schemas.openxmlformats.org/officeDocument/2006/relationships/hyperlink" Target="https://ytenx.org/kyonh/yonh/%E4%BB%99A%E9%96%8B/" TargetMode="External"/><Relationship Id="rId84" Type="http://schemas.openxmlformats.org/officeDocument/2006/relationships/hyperlink" Target="https://ytenx.org/kyonh/yonh/%E9%BA%BB%E4%BA%8C%E9%96%8B/" TargetMode="External"/><Relationship Id="rId89" Type="http://schemas.openxmlformats.org/officeDocument/2006/relationships/hyperlink" Target="https://ytenx.org/kyonh/yonh/%E9%99%BD%E9%96%8B/" TargetMode="External"/><Relationship Id="rId112" Type="http://schemas.openxmlformats.org/officeDocument/2006/relationships/hyperlink" Target="https://ytenx.org/kyonh/yonh/%E8%AB%87/" TargetMode="External"/><Relationship Id="rId16" Type="http://schemas.openxmlformats.org/officeDocument/2006/relationships/hyperlink" Target="https://ytenx.org/kyonh/yonh/%E8%84%82B%E9%96%8B/" TargetMode="External"/><Relationship Id="rId107" Type="http://schemas.openxmlformats.org/officeDocument/2006/relationships/hyperlink" Target="https://ytenx.org/kyonh/yonh/%E4%BE%AF/" TargetMode="External"/><Relationship Id="rId11" Type="http://schemas.openxmlformats.org/officeDocument/2006/relationships/hyperlink" Target="https://ytenx.org/kyonh/yonh/%E6%94%AFB%E5%90%88/" TargetMode="External"/><Relationship Id="rId32" Type="http://schemas.openxmlformats.org/officeDocument/2006/relationships/hyperlink" Target="https://ytenx.org/kyonh/yonh/%E4%BD%B3%E5%90%88/" TargetMode="External"/><Relationship Id="rId37" Type="http://schemas.openxmlformats.org/officeDocument/2006/relationships/hyperlink" Target="https://ytenx.org/kyonh/yonh/%E7%A5%ADA%E9%96%8B/" TargetMode="External"/><Relationship Id="rId53" Type="http://schemas.openxmlformats.org/officeDocument/2006/relationships/hyperlink" Target="https://ytenx.org/kyonh/yonh/%E8%AB%84A/" TargetMode="External"/><Relationship Id="rId58" Type="http://schemas.openxmlformats.org/officeDocument/2006/relationships/hyperlink" Target="https://ytenx.org/kyonh/yonh/%E5%AF%92/" TargetMode="External"/><Relationship Id="rId74" Type="http://schemas.openxmlformats.org/officeDocument/2006/relationships/hyperlink" Target="https://ytenx.org/kyonh/yonh/%E8%B1%AA/" TargetMode="External"/><Relationship Id="rId79" Type="http://schemas.openxmlformats.org/officeDocument/2006/relationships/hyperlink" Target="https://ytenx.org/kyonh/yonh/%E8%95%AD/" TargetMode="External"/><Relationship Id="rId102" Type="http://schemas.openxmlformats.org/officeDocument/2006/relationships/hyperlink" Target="https://ytenx.org/kyonh/yonh/%E9%9D%92%E5%90%88/" TargetMode="External"/><Relationship Id="rId5" Type="http://schemas.openxmlformats.org/officeDocument/2006/relationships/hyperlink" Target="https://ytenx.org/kyonh/yonh/%E6%B1%9F/" TargetMode="External"/><Relationship Id="rId90" Type="http://schemas.openxmlformats.org/officeDocument/2006/relationships/hyperlink" Target="https://ytenx.org/kyonh/yonh/%E9%99%BD%E5%90%88/" TargetMode="External"/><Relationship Id="rId95" Type="http://schemas.openxmlformats.org/officeDocument/2006/relationships/hyperlink" Target="https://ytenx.org/kyonh/yonh/%E8%80%95%E9%96%8B/" TargetMode="External"/><Relationship Id="rId22" Type="http://schemas.openxmlformats.org/officeDocument/2006/relationships/hyperlink" Target="https://ytenx.org/kyonh/yonh/%E6%A8%A1/" TargetMode="External"/><Relationship Id="rId27" Type="http://schemas.openxmlformats.org/officeDocument/2006/relationships/hyperlink" Target="https://ytenx.org/kyonh/pyanx/ghrax/%E8%82%BA/" TargetMode="External"/><Relationship Id="rId43" Type="http://schemas.openxmlformats.org/officeDocument/2006/relationships/hyperlink" Target="https://ytenx.org/kyonh/yonh/%E9%BD%8A%E5%90%88/" TargetMode="External"/><Relationship Id="rId48" Type="http://schemas.openxmlformats.org/officeDocument/2006/relationships/hyperlink" Target="https://ytenx.org/kyonh/yonh/%E7%9C%9EA/" TargetMode="External"/><Relationship Id="rId64" Type="http://schemas.openxmlformats.org/officeDocument/2006/relationships/hyperlink" Target="https://ytenx.org/kyonh/yonh/%E5%B1%B1%E9%96%8B/" TargetMode="External"/><Relationship Id="rId69" Type="http://schemas.openxmlformats.org/officeDocument/2006/relationships/hyperlink" Target="https://ytenx.org/kyonh/yonh/%E4%BB%99A%E5%90%88/" TargetMode="External"/><Relationship Id="rId113" Type="http://schemas.openxmlformats.org/officeDocument/2006/relationships/hyperlink" Target="https://ytenx.org/kyonh/yonh/%E5%9A%B4/" TargetMode="External"/><Relationship Id="rId118" Type="http://schemas.openxmlformats.org/officeDocument/2006/relationships/hyperlink" Target="https://ytenx.org/kyonh/yonh/%E9%B9%BDA/" TargetMode="External"/><Relationship Id="rId80" Type="http://schemas.openxmlformats.org/officeDocument/2006/relationships/hyperlink" Target="https://ytenx.org/kyonh/yonh/%E6%AD%8C/" TargetMode="External"/><Relationship Id="rId85" Type="http://schemas.openxmlformats.org/officeDocument/2006/relationships/hyperlink" Target="https://ytenx.org/kyonh/yonh/%E9%BA%BB%E4%BA%8C%E5%90%88/" TargetMode="External"/><Relationship Id="rId12" Type="http://schemas.openxmlformats.org/officeDocument/2006/relationships/hyperlink" Target="https://ytenx.org/kyonh/yonh/%E8%84%82%E9%96%8B/" TargetMode="External"/><Relationship Id="rId17" Type="http://schemas.openxmlformats.org/officeDocument/2006/relationships/hyperlink" Target="https://ytenx.org/kyonh/yonh/%E8%84%82B%E5%90%88/" TargetMode="External"/><Relationship Id="rId33" Type="http://schemas.openxmlformats.org/officeDocument/2006/relationships/hyperlink" Target="https://ytenx.org/kyonh/yonh/%E7%9A%86%E9%96%8B/" TargetMode="External"/><Relationship Id="rId38" Type="http://schemas.openxmlformats.org/officeDocument/2006/relationships/hyperlink" Target="https://ytenx.org/kyonh/yonh/%E7%A5%ADA%E5%90%88/" TargetMode="External"/><Relationship Id="rId59" Type="http://schemas.openxmlformats.org/officeDocument/2006/relationships/hyperlink" Target="https://ytenx.org/kyonh/yonh/%E6%A1%93/" TargetMode="External"/><Relationship Id="rId103" Type="http://schemas.openxmlformats.org/officeDocument/2006/relationships/hyperlink" Target="https://ytenx.org/kyonh/yonh/%E7%99%BB%E9%96%8B/" TargetMode="External"/><Relationship Id="rId108" Type="http://schemas.openxmlformats.org/officeDocument/2006/relationships/hyperlink" Target="https://ytenx.org/kyonh/yonh/%E5%B9%BD/" TargetMode="External"/><Relationship Id="rId54" Type="http://schemas.openxmlformats.org/officeDocument/2006/relationships/hyperlink" Target="https://ytenx.org/kyonh/yonh/%E7%97%95/" TargetMode="External"/><Relationship Id="rId70" Type="http://schemas.openxmlformats.org/officeDocument/2006/relationships/hyperlink" Target="https://ytenx.org/kyonh/yonh/%E4%BB%99B%E9%96%8B/" TargetMode="External"/><Relationship Id="rId75" Type="http://schemas.openxmlformats.org/officeDocument/2006/relationships/hyperlink" Target="https://ytenx.org/kyonh/yonh/%E8%82%B4/" TargetMode="External"/><Relationship Id="rId91" Type="http://schemas.openxmlformats.org/officeDocument/2006/relationships/hyperlink" Target="https://ytenx.org/kyonh/yonh/%E5%BA%9A%E4%BA%8C%E9%96%8B/" TargetMode="External"/><Relationship Id="rId96" Type="http://schemas.openxmlformats.org/officeDocument/2006/relationships/hyperlink" Target="https://ytenx.org/kyonh/yonh/%E8%80%95%E5%90%88/" TargetMode="External"/><Relationship Id="rId1" Type="http://schemas.openxmlformats.org/officeDocument/2006/relationships/hyperlink" Target="https://ytenx.org/kyonh/yonh/%E6%9D%B1%E4%B8%80/" TargetMode="External"/><Relationship Id="rId6" Type="http://schemas.openxmlformats.org/officeDocument/2006/relationships/hyperlink" Target="https://ytenx.org/kyonh/yonh/%E6%94%AF%E9%96%8B/" TargetMode="External"/><Relationship Id="rId23" Type="http://schemas.openxmlformats.org/officeDocument/2006/relationships/hyperlink" Target="https://ytenx.org/kyonh/yonh/%E8%99%9E/" TargetMode="External"/><Relationship Id="rId28" Type="http://schemas.openxmlformats.org/officeDocument/2006/relationships/hyperlink" Target="https://ytenx.org/kyonh/yonh/%E5%BB%A2%E5%90%88/" TargetMode="External"/><Relationship Id="rId49" Type="http://schemas.openxmlformats.org/officeDocument/2006/relationships/hyperlink" Target="https://ytenx.org/kyonh/yonh/%E7%9C%9EB%E9%96%8B/" TargetMode="External"/><Relationship Id="rId114" Type="http://schemas.openxmlformats.org/officeDocument/2006/relationships/hyperlink" Target="https://ytenx.org/kyonh/yonh/%E5%87%A1/" TargetMode="External"/><Relationship Id="rId119" Type="http://schemas.openxmlformats.org/officeDocument/2006/relationships/hyperlink" Target="https://ytenx.org/kyonh/yonh/%E9%B9%BDB/" TargetMode="External"/><Relationship Id="rId44" Type="http://schemas.openxmlformats.org/officeDocument/2006/relationships/hyperlink" Target="https://ytenx.org/kyonh/yonh/%E5%92%8D/" TargetMode="External"/><Relationship Id="rId60" Type="http://schemas.openxmlformats.org/officeDocument/2006/relationships/hyperlink" Target="https://ytenx.org/kyonh/yonh/%E5%85%83%E9%96%8B/" TargetMode="External"/><Relationship Id="rId65" Type="http://schemas.openxmlformats.org/officeDocument/2006/relationships/hyperlink" Target="https://ytenx.org/kyonh/yonh/%E5%B1%B1%E5%90%88/" TargetMode="External"/><Relationship Id="rId81" Type="http://schemas.openxmlformats.org/officeDocument/2006/relationships/hyperlink" Target="https://ytenx.org/kyonh/yonh/%E6%88%88%E4%B8%80%E5%90%88/" TargetMode="External"/><Relationship Id="rId86" Type="http://schemas.openxmlformats.org/officeDocument/2006/relationships/hyperlink" Target="https://ytenx.org/kyonh/yonh/%E9%BA%BB%E4%B8%89%E9%96%8B/" TargetMode="External"/><Relationship Id="rId4" Type="http://schemas.openxmlformats.org/officeDocument/2006/relationships/hyperlink" Target="https://ytenx.org/kyonh/yonh/%E9%8D%BE/" TargetMode="External"/><Relationship Id="rId9" Type="http://schemas.openxmlformats.org/officeDocument/2006/relationships/hyperlink" Target="https://ytenx.org/kyonh/yonh/%E6%94%AFA%E5%90%88/" TargetMode="External"/><Relationship Id="rId13" Type="http://schemas.openxmlformats.org/officeDocument/2006/relationships/hyperlink" Target="https://ytenx.org/kyonh/yonh/%E8%84%82%E5%90%88/" TargetMode="External"/><Relationship Id="rId18" Type="http://schemas.openxmlformats.org/officeDocument/2006/relationships/hyperlink" Target="https://ytenx.org/kyonh/yonh/%E4%B9%8B/" TargetMode="External"/><Relationship Id="rId39" Type="http://schemas.openxmlformats.org/officeDocument/2006/relationships/hyperlink" Target="https://ytenx.org/kyonh/yonh/%E7%A5%ADB%E9%96%8B/" TargetMode="External"/><Relationship Id="rId109" Type="http://schemas.openxmlformats.org/officeDocument/2006/relationships/hyperlink" Target="https://ytenx.org/kyonh/yonh/%E4%BE%B5/" TargetMode="External"/><Relationship Id="rId34" Type="http://schemas.openxmlformats.org/officeDocument/2006/relationships/hyperlink" Target="https://ytenx.org/kyonh/yonh/%E7%9A%86%E5%90%88/" TargetMode="External"/><Relationship Id="rId50" Type="http://schemas.openxmlformats.org/officeDocument/2006/relationships/hyperlink" Target="https://ytenx.org/kyonh/yonh/%E7%9C%9EB%E5%90%88/" TargetMode="External"/><Relationship Id="rId55" Type="http://schemas.openxmlformats.org/officeDocument/2006/relationships/hyperlink" Target="https://ytenx.org/kyonh/yonh/%E9%AD%82/" TargetMode="External"/><Relationship Id="rId76" Type="http://schemas.openxmlformats.org/officeDocument/2006/relationships/hyperlink" Target="https://ytenx.org/kyonh/yonh/%E5%AE%B5/" TargetMode="External"/><Relationship Id="rId97" Type="http://schemas.openxmlformats.org/officeDocument/2006/relationships/hyperlink" Target="https://ytenx.org/kyonh/yonh/%E6%B8%85%E9%96%8B/" TargetMode="External"/><Relationship Id="rId104" Type="http://schemas.openxmlformats.org/officeDocument/2006/relationships/hyperlink" Target="https://ytenx.org/kyonh/yonh/%E7%99%BB%E5%90%88/" TargetMode="External"/><Relationship Id="rId120" Type="http://schemas.openxmlformats.org/officeDocument/2006/relationships/hyperlink" Target="https://ytenx.org/kyonh/yonh/%E6%B7%BB/" TargetMode="External"/><Relationship Id="rId7" Type="http://schemas.openxmlformats.org/officeDocument/2006/relationships/hyperlink" Target="https://ytenx.org/kyonh/yonh/%E6%94%AF%E5%90%88/" TargetMode="External"/><Relationship Id="rId71" Type="http://schemas.openxmlformats.org/officeDocument/2006/relationships/hyperlink" Target="https://ytenx.org/kyonh/yonh/%E4%BB%99B%E5%90%88/" TargetMode="External"/><Relationship Id="rId92" Type="http://schemas.openxmlformats.org/officeDocument/2006/relationships/hyperlink" Target="https://ytenx.org/kyonh/yonh/%E5%BA%9A%E4%BA%8C%E5%90%88/" TargetMode="External"/><Relationship Id="rId2" Type="http://schemas.openxmlformats.org/officeDocument/2006/relationships/hyperlink" Target="https://ytenx.org/kyonh/yonh/%E6%9D%B1%E4%B8%89/" TargetMode="External"/><Relationship Id="rId29" Type="http://schemas.openxmlformats.org/officeDocument/2006/relationships/hyperlink" Target="https://ytenx.org/kyonh/yonh/%E5%A4%AC%E9%96%8B/" TargetMode="External"/><Relationship Id="rId24" Type="http://schemas.openxmlformats.org/officeDocument/2006/relationships/hyperlink" Target="https://ytenx.org/kyonh/yonh/%E6%B3%B0%E9%96%8B/" TargetMode="External"/><Relationship Id="rId40" Type="http://schemas.openxmlformats.org/officeDocument/2006/relationships/hyperlink" Target="https://ytenx.org/kyonh/yonh/%E7%A5%ADB%E5%90%88/" TargetMode="External"/><Relationship Id="rId45" Type="http://schemas.openxmlformats.org/officeDocument/2006/relationships/hyperlink" Target="https://ytenx.org/kyonh/yonh/%E7%81%B0/" TargetMode="External"/><Relationship Id="rId66" Type="http://schemas.openxmlformats.org/officeDocument/2006/relationships/hyperlink" Target="https://ytenx.org/kyonh/yonh/%E4%BB%99%E9%96%8B/" TargetMode="External"/><Relationship Id="rId87" Type="http://schemas.openxmlformats.org/officeDocument/2006/relationships/hyperlink" Target="https://ytenx.org/kyonh/yonh/%E5%94%90%E9%96%8B/" TargetMode="External"/><Relationship Id="rId110" Type="http://schemas.openxmlformats.org/officeDocument/2006/relationships/hyperlink" Target="https://ytenx.org/kyonh/yonh/%E4%BE%B5A/" TargetMode="External"/><Relationship Id="rId115" Type="http://schemas.openxmlformats.org/officeDocument/2006/relationships/hyperlink" Target="https://ytenx.org/kyonh/yonh/%E9%8A%9C/" TargetMode="External"/><Relationship Id="rId61" Type="http://schemas.openxmlformats.org/officeDocument/2006/relationships/hyperlink" Target="https://ytenx.org/kyonh/yonh/%E5%85%83%E5%90%88/" TargetMode="External"/><Relationship Id="rId82" Type="http://schemas.openxmlformats.org/officeDocument/2006/relationships/hyperlink" Target="https://ytenx.org/kyonh/yonh/%E6%88%88%E4%B8%89%E9%96%8B/" TargetMode="External"/><Relationship Id="rId19" Type="http://schemas.openxmlformats.org/officeDocument/2006/relationships/hyperlink" Target="https://ytenx.org/kyonh/yonh/%E5%BE%AE%E9%96%8B/" TargetMode="External"/><Relationship Id="rId14" Type="http://schemas.openxmlformats.org/officeDocument/2006/relationships/hyperlink" Target="https://ytenx.org/kyonh/yonh/%E8%84%82A%E9%96%8B/" TargetMode="External"/><Relationship Id="rId30" Type="http://schemas.openxmlformats.org/officeDocument/2006/relationships/hyperlink" Target="https://ytenx.org/kyonh/yonh/%E5%A4%AC%E5%90%88/" TargetMode="External"/><Relationship Id="rId35" Type="http://schemas.openxmlformats.org/officeDocument/2006/relationships/hyperlink" Target="https://ytenx.org/kyonh/yonh/%E7%A5%AD%E9%96%8B/" TargetMode="External"/><Relationship Id="rId56" Type="http://schemas.openxmlformats.org/officeDocument/2006/relationships/hyperlink" Target="https://ytenx.org/kyonh/yonh/%E6%AC%A3/" TargetMode="External"/><Relationship Id="rId77" Type="http://schemas.openxmlformats.org/officeDocument/2006/relationships/hyperlink" Target="https://ytenx.org/kyonh/yonh/%E5%AE%B5A/" TargetMode="External"/><Relationship Id="rId100" Type="http://schemas.openxmlformats.org/officeDocument/2006/relationships/hyperlink" Target="https://ytenx.org/kyonh/yonh/%E6%B8%85A%E5%90%88/" TargetMode="External"/><Relationship Id="rId105" Type="http://schemas.openxmlformats.org/officeDocument/2006/relationships/hyperlink" Target="https://ytenx.org/kyonh/yonh/%E8%92%B8/" TargetMode="External"/><Relationship Id="rId8" Type="http://schemas.openxmlformats.org/officeDocument/2006/relationships/hyperlink" Target="https://ytenx.org/kyonh/yonh/%E6%94%AFA%E9%96%8B/" TargetMode="External"/><Relationship Id="rId51" Type="http://schemas.openxmlformats.org/officeDocument/2006/relationships/hyperlink" Target="https://ytenx.org/kyonh/yonh/%E8%87%BB/" TargetMode="External"/><Relationship Id="rId72" Type="http://schemas.openxmlformats.org/officeDocument/2006/relationships/hyperlink" Target="https://ytenx.org/kyonh/yonh/%E5%85%88%E9%96%8B/" TargetMode="External"/><Relationship Id="rId93" Type="http://schemas.openxmlformats.org/officeDocument/2006/relationships/hyperlink" Target="https://ytenx.org/kyonh/yonh/%E5%BA%9A%E4%B8%89%E9%96%8B/" TargetMode="External"/><Relationship Id="rId98" Type="http://schemas.openxmlformats.org/officeDocument/2006/relationships/hyperlink" Target="https://ytenx.org/kyonh/yonh/%E6%B8%85%E5%90%88/" TargetMode="External"/><Relationship Id="rId121" Type="http://schemas.openxmlformats.org/officeDocument/2006/relationships/hyperlink" Target="https://ytenx.org/kyonh/yonh/%E8%A6%83/" TargetMode="External"/><Relationship Id="rId3" Type="http://schemas.openxmlformats.org/officeDocument/2006/relationships/hyperlink" Target="https://ytenx.org/kyonh/yonh/%E5%86%AC/" TargetMode="External"/><Relationship Id="rId25" Type="http://schemas.openxmlformats.org/officeDocument/2006/relationships/hyperlink" Target="https://ytenx.org/kyonh/yonh/%E6%B3%B0%E5%90%88/" TargetMode="External"/><Relationship Id="rId46" Type="http://schemas.openxmlformats.org/officeDocument/2006/relationships/hyperlink" Target="https://ytenx.org/kyonh/yonh/%E7%9C%9E%E9%96%8B/" TargetMode="External"/><Relationship Id="rId67" Type="http://schemas.openxmlformats.org/officeDocument/2006/relationships/hyperlink" Target="https://ytenx.org/kyonh/yonh/%E4%BB%99%E5%90%88/" TargetMode="External"/><Relationship Id="rId116" Type="http://schemas.openxmlformats.org/officeDocument/2006/relationships/hyperlink" Target="https://ytenx.org/kyonh/yonh/%E5%92%B8/" TargetMode="External"/><Relationship Id="rId20" Type="http://schemas.openxmlformats.org/officeDocument/2006/relationships/hyperlink" Target="https://ytenx.org/kyonh/yonh/%E5%BE%AE%E5%90%88/" TargetMode="External"/><Relationship Id="rId41" Type="http://schemas.openxmlformats.org/officeDocument/2006/relationships/hyperlink" Target="https://ytenx.org/kyonh/pyanx/ghrax/%E8%A1%9E/" TargetMode="External"/><Relationship Id="rId62" Type="http://schemas.openxmlformats.org/officeDocument/2006/relationships/hyperlink" Target="https://ytenx.org/kyonh/yonh/%E5%88%AA%E9%96%8B/" TargetMode="External"/><Relationship Id="rId83" Type="http://schemas.openxmlformats.org/officeDocument/2006/relationships/hyperlink" Target="https://ytenx.org/kyonh/yonh/%E6%88%88%E4%B8%89%E5%90%88/" TargetMode="External"/><Relationship Id="rId88" Type="http://schemas.openxmlformats.org/officeDocument/2006/relationships/hyperlink" Target="https://ytenx.org/kyonh/yonh/%E5%94%90%E5%90%88/" TargetMode="External"/><Relationship Id="rId111" Type="http://schemas.openxmlformats.org/officeDocument/2006/relationships/hyperlink" Target="https://ytenx.org/kyonh/yonh/%E4%BE%B5B/" TargetMode="External"/><Relationship Id="rId15" Type="http://schemas.openxmlformats.org/officeDocument/2006/relationships/hyperlink" Target="https://ytenx.org/kyonh/yonh/%E8%84%82A%E5%90%88/" TargetMode="External"/><Relationship Id="rId36" Type="http://schemas.openxmlformats.org/officeDocument/2006/relationships/hyperlink" Target="https://ytenx.org/kyonh/yonh/%E7%A5%AD%E5%90%88/" TargetMode="External"/><Relationship Id="rId57" Type="http://schemas.openxmlformats.org/officeDocument/2006/relationships/hyperlink" Target="https://ytenx.org/kyonh/yonh/%E6%96%87/" TargetMode="External"/><Relationship Id="rId106" Type="http://schemas.openxmlformats.org/officeDocument/2006/relationships/hyperlink" Target="https://ytenx.org/kyonh/yonh/%E5%B0%A4/" TargetMode="External"/><Relationship Id="rId10" Type="http://schemas.openxmlformats.org/officeDocument/2006/relationships/hyperlink" Target="https://ytenx.org/kyonh/yonh/%E6%94%AFB%E9%96%8B/" TargetMode="External"/><Relationship Id="rId31" Type="http://schemas.openxmlformats.org/officeDocument/2006/relationships/hyperlink" Target="https://ytenx.org/kyonh/yonh/%E4%BD%B3%E9%96%8B/" TargetMode="External"/><Relationship Id="rId52" Type="http://schemas.openxmlformats.org/officeDocument/2006/relationships/hyperlink" Target="https://ytenx.org/kyonh/yonh/%E8%AB%84/" TargetMode="External"/><Relationship Id="rId73" Type="http://schemas.openxmlformats.org/officeDocument/2006/relationships/hyperlink" Target="https://ytenx.org/kyonh/yonh/%E5%85%88%E5%90%88/" TargetMode="External"/><Relationship Id="rId78" Type="http://schemas.openxmlformats.org/officeDocument/2006/relationships/hyperlink" Target="https://ytenx.org/kyonh/yonh/%E5%AE%B5B/" TargetMode="External"/><Relationship Id="rId94" Type="http://schemas.openxmlformats.org/officeDocument/2006/relationships/hyperlink" Target="https://ytenx.org/kyonh/yonh/%E5%BA%9A%E4%B8%89%E5%90%88/" TargetMode="External"/><Relationship Id="rId99" Type="http://schemas.openxmlformats.org/officeDocument/2006/relationships/hyperlink" Target="https://ytenx.org/kyonh/yonh/%E6%B8%85A%E9%96%8B/" TargetMode="External"/><Relationship Id="rId101" Type="http://schemas.openxmlformats.org/officeDocument/2006/relationships/hyperlink" Target="https://ytenx.org/kyonh/yonh/%E9%9D%92%E9%96%8B/" TargetMode="External"/><Relationship Id="rId122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ytenx.org/kyonh/yonhmiuk/%E7%BF%B0/" TargetMode="External"/><Relationship Id="rId21" Type="http://schemas.openxmlformats.org/officeDocument/2006/relationships/hyperlink" Target="https://ytenx.org/kyonh/yonhmiuk/%E7%B4%99A/" TargetMode="External"/><Relationship Id="rId63" Type="http://schemas.openxmlformats.org/officeDocument/2006/relationships/hyperlink" Target="https://ytenx.org/kyonh/yonhmiuk/%E5%A4%AC/" TargetMode="External"/><Relationship Id="rId159" Type="http://schemas.openxmlformats.org/officeDocument/2006/relationships/hyperlink" Target="https://ytenx.org/kyonh/yonhmiuk/%E8%82%B4/" TargetMode="External"/><Relationship Id="rId170" Type="http://schemas.openxmlformats.org/officeDocument/2006/relationships/hyperlink" Target="https://ytenx.org/kyonh/yonhmiuk/%E9%81%8E/" TargetMode="External"/><Relationship Id="rId226" Type="http://schemas.openxmlformats.org/officeDocument/2006/relationships/hyperlink" Target="https://ytenx.org/kyonh/yonhmiuk/%E7%B7%9DA/" TargetMode="External"/><Relationship Id="rId268" Type="http://schemas.openxmlformats.org/officeDocument/2006/relationships/hyperlink" Target="https://ytenx.org/kyonh/yonhmiuk/%E6%A2%B5/" TargetMode="External"/><Relationship Id="rId11" Type="http://schemas.openxmlformats.org/officeDocument/2006/relationships/hyperlink" Target="https://ytenx.org/kyonh/yonhmiuk/%E7%94%A8/" TargetMode="External"/><Relationship Id="rId32" Type="http://schemas.openxmlformats.org/officeDocument/2006/relationships/hyperlink" Target="https://ytenx.org/kyonh/yonhmiuk/%E8%84%82B/" TargetMode="External"/><Relationship Id="rId53" Type="http://schemas.openxmlformats.org/officeDocument/2006/relationships/hyperlink" Target="https://ytenx.org/kyonh/yonhmiuk/%E7%A5%AD/" TargetMode="External"/><Relationship Id="rId74" Type="http://schemas.openxmlformats.org/officeDocument/2006/relationships/hyperlink" Target="https://ytenx.org/kyonh/yonhmiuk/%E8%B3%AA/" TargetMode="External"/><Relationship Id="rId128" Type="http://schemas.openxmlformats.org/officeDocument/2006/relationships/hyperlink" Target="https://ytenx.org/kyonh/yonhmiuk/%E7%94%A2/" TargetMode="External"/><Relationship Id="rId149" Type="http://schemas.openxmlformats.org/officeDocument/2006/relationships/hyperlink" Target="https://ytenx.org/kyonh/yonhmiuk/%E5%98%AF/" TargetMode="External"/><Relationship Id="rId5" Type="http://schemas.openxmlformats.org/officeDocument/2006/relationships/hyperlink" Target="https://ytenx.org/kyonh/yonhmiuk/%E5%86%AC/" TargetMode="External"/><Relationship Id="rId95" Type="http://schemas.openxmlformats.org/officeDocument/2006/relationships/hyperlink" Target="https://ytenx.org/kyonh/yonhmiuk/%E6%96%87/" TargetMode="External"/><Relationship Id="rId160" Type="http://schemas.openxmlformats.org/officeDocument/2006/relationships/hyperlink" Target="https://ytenx.org/kyonh/yonhmiuk/%E5%B7%A7/" TargetMode="External"/><Relationship Id="rId181" Type="http://schemas.openxmlformats.org/officeDocument/2006/relationships/hyperlink" Target="https://ytenx.org/kyonh/yonhmiuk/%E9%90%B8/" TargetMode="External"/><Relationship Id="rId216" Type="http://schemas.openxmlformats.org/officeDocument/2006/relationships/hyperlink" Target="https://ytenx.org/kyonh/yonhmiuk/%E5%B9%BD/" TargetMode="External"/><Relationship Id="rId237" Type="http://schemas.openxmlformats.org/officeDocument/2006/relationships/hyperlink" Target="https://ytenx.org/kyonh/yonhmiuk/%E9%97%9E/" TargetMode="External"/><Relationship Id="rId258" Type="http://schemas.openxmlformats.org/officeDocument/2006/relationships/hyperlink" Target="https://ytenx.org/kyonh/yonhmiuk/%E6%B4%BD/" TargetMode="External"/><Relationship Id="rId22" Type="http://schemas.openxmlformats.org/officeDocument/2006/relationships/hyperlink" Target="https://ytenx.org/kyonh/yonhmiuk/%E5%AF%98A/" TargetMode="External"/><Relationship Id="rId43" Type="http://schemas.openxmlformats.org/officeDocument/2006/relationships/hyperlink" Target="https://ytenx.org/kyonh/yonhmiuk/%E5%BE%A1/" TargetMode="External"/><Relationship Id="rId64" Type="http://schemas.openxmlformats.org/officeDocument/2006/relationships/hyperlink" Target="https://ytenx.org/kyonh/yonhmiuk/%E7%81%B0/" TargetMode="External"/><Relationship Id="rId118" Type="http://schemas.openxmlformats.org/officeDocument/2006/relationships/hyperlink" Target="https://ytenx.org/kyonh/yonhmiuk/%E6%9B%B7/" TargetMode="External"/><Relationship Id="rId139" Type="http://schemas.openxmlformats.org/officeDocument/2006/relationships/hyperlink" Target="https://ytenx.org/kyonh/yonhmiuk/%E4%BB%99A/" TargetMode="External"/><Relationship Id="rId85" Type="http://schemas.openxmlformats.org/officeDocument/2006/relationships/hyperlink" Target="https://ytenx.org/kyonh/yonhmiuk/%E7%A8%95/" TargetMode="External"/><Relationship Id="rId150" Type="http://schemas.openxmlformats.org/officeDocument/2006/relationships/hyperlink" Target="https://ytenx.org/kyonh/yonhmiuk/%E5%AE%B5/" TargetMode="External"/><Relationship Id="rId171" Type="http://schemas.openxmlformats.org/officeDocument/2006/relationships/hyperlink" Target="https://ytenx.org/kyonh/yonhmiuk/%E9%BA%BB/" TargetMode="External"/><Relationship Id="rId192" Type="http://schemas.openxmlformats.org/officeDocument/2006/relationships/hyperlink" Target="https://ytenx.org/kyonh/yonhmiuk/%E5%8B%81/" TargetMode="External"/><Relationship Id="rId206" Type="http://schemas.openxmlformats.org/officeDocument/2006/relationships/hyperlink" Target="https://ytenx.org/kyonh/yonhmiuk/%E7%99%BB/" TargetMode="External"/><Relationship Id="rId227" Type="http://schemas.openxmlformats.org/officeDocument/2006/relationships/hyperlink" Target="https://ytenx.org/kyonh/yonhmiuk/%E4%BE%B5B/" TargetMode="External"/><Relationship Id="rId248" Type="http://schemas.openxmlformats.org/officeDocument/2006/relationships/hyperlink" Target="https://ytenx.org/kyonh/yonhmiuk/%E7%90%B0B/" TargetMode="External"/><Relationship Id="rId269" Type="http://schemas.openxmlformats.org/officeDocument/2006/relationships/hyperlink" Target="https://ytenx.org/kyonh/yonhmiuk/%E8%8C%83/" TargetMode="External"/><Relationship Id="rId12" Type="http://schemas.openxmlformats.org/officeDocument/2006/relationships/hyperlink" Target="https://ytenx.org/kyonh/yonhmiuk/%E7%87%AD/" TargetMode="External"/><Relationship Id="rId33" Type="http://schemas.openxmlformats.org/officeDocument/2006/relationships/hyperlink" Target="https://ytenx.org/kyonh/yonhmiuk/%E6%97%A8B/" TargetMode="External"/><Relationship Id="rId108" Type="http://schemas.openxmlformats.org/officeDocument/2006/relationships/hyperlink" Target="https://ytenx.org/kyonh/yonhmiuk/%E6%B7%B7/" TargetMode="External"/><Relationship Id="rId129" Type="http://schemas.openxmlformats.org/officeDocument/2006/relationships/hyperlink" Target="https://ytenx.org/kyonh/yonhmiuk/%E8%A5%87/" TargetMode="External"/><Relationship Id="rId54" Type="http://schemas.openxmlformats.org/officeDocument/2006/relationships/hyperlink" Target="https://ytenx.org/kyonh/yonhmiuk/%E7%A5%ADA/" TargetMode="External"/><Relationship Id="rId75" Type="http://schemas.openxmlformats.org/officeDocument/2006/relationships/hyperlink" Target="https://ytenx.org/kyonh/yonhmiuk/%E7%9C%9EA/" TargetMode="External"/><Relationship Id="rId96" Type="http://schemas.openxmlformats.org/officeDocument/2006/relationships/hyperlink" Target="https://ytenx.org/kyonh/yonhmiuk/%E5%90%BB/" TargetMode="External"/><Relationship Id="rId140" Type="http://schemas.openxmlformats.org/officeDocument/2006/relationships/hyperlink" Target="https://ytenx.org/kyonh/yonhmiuk/%E7%8D%AEA/" TargetMode="External"/><Relationship Id="rId161" Type="http://schemas.openxmlformats.org/officeDocument/2006/relationships/hyperlink" Target="https://ytenx.org/kyonh/yonhmiuk/%E6%95%88/" TargetMode="External"/><Relationship Id="rId182" Type="http://schemas.openxmlformats.org/officeDocument/2006/relationships/hyperlink" Target="https://ytenx.org/kyonh/yonhmiuk/%E5%BA%9A/" TargetMode="External"/><Relationship Id="rId217" Type="http://schemas.openxmlformats.org/officeDocument/2006/relationships/hyperlink" Target="https://ytenx.org/kyonh/yonhmiuk/%E9%BB%9D/" TargetMode="External"/><Relationship Id="rId6" Type="http://schemas.openxmlformats.org/officeDocument/2006/relationships/hyperlink" Target="https://ytenx.org/kyonh/yonhmiuk/%E6%B9%A9/" TargetMode="External"/><Relationship Id="rId238" Type="http://schemas.openxmlformats.org/officeDocument/2006/relationships/hyperlink" Target="https://ytenx.org/kyonh/yonhmiuk/%E7%9B%8D/" TargetMode="External"/><Relationship Id="rId259" Type="http://schemas.openxmlformats.org/officeDocument/2006/relationships/hyperlink" Target="https://ytenx.org/kyonh/yonhmiuk/%E9%8A%9C/" TargetMode="External"/><Relationship Id="rId23" Type="http://schemas.openxmlformats.org/officeDocument/2006/relationships/hyperlink" Target="https://ytenx.org/kyonh/yonhmiuk/%E6%94%AFB/" TargetMode="External"/><Relationship Id="rId119" Type="http://schemas.openxmlformats.org/officeDocument/2006/relationships/hyperlink" Target="https://ytenx.org/kyonh/yonhmiuk/%E6%A1%93/" TargetMode="External"/><Relationship Id="rId270" Type="http://schemas.openxmlformats.org/officeDocument/2006/relationships/hyperlink" Target="https://ytenx.org/kyonh/yonhmiuk/%E4%B9%8F/" TargetMode="External"/><Relationship Id="rId44" Type="http://schemas.openxmlformats.org/officeDocument/2006/relationships/hyperlink" Target="https://ytenx.org/kyonh/yonhmiuk/%E8%99%9E/" TargetMode="External"/><Relationship Id="rId65" Type="http://schemas.openxmlformats.org/officeDocument/2006/relationships/hyperlink" Target="https://ytenx.org/kyonh/yonhmiuk/%E8%B3%84/" TargetMode="External"/><Relationship Id="rId86" Type="http://schemas.openxmlformats.org/officeDocument/2006/relationships/hyperlink" Target="https://ytenx.org/kyonh/yonhmiuk/%E8%A1%93/" TargetMode="External"/><Relationship Id="rId130" Type="http://schemas.openxmlformats.org/officeDocument/2006/relationships/hyperlink" Target="https://ytenx.org/kyonh/yonhmiuk/%E9%8E%8B/" TargetMode="External"/><Relationship Id="rId151" Type="http://schemas.openxmlformats.org/officeDocument/2006/relationships/hyperlink" Target="https://ytenx.org/kyonh/yonhmiuk/%E5%B0%8F/" TargetMode="External"/><Relationship Id="rId172" Type="http://schemas.openxmlformats.org/officeDocument/2006/relationships/hyperlink" Target="https://ytenx.org/kyonh/yonhmiuk/%E9%A6%AC/" TargetMode="External"/><Relationship Id="rId193" Type="http://schemas.openxmlformats.org/officeDocument/2006/relationships/hyperlink" Target="https://ytenx.org/kyonh/yonhmiuk/%E6%98%94/" TargetMode="External"/><Relationship Id="rId207" Type="http://schemas.openxmlformats.org/officeDocument/2006/relationships/hyperlink" Target="https://ytenx.org/kyonh/yonhmiuk/%E7%AD%89/" TargetMode="External"/><Relationship Id="rId228" Type="http://schemas.openxmlformats.org/officeDocument/2006/relationships/hyperlink" Target="https://ytenx.org/kyonh/yonhmiuk/%E5%AF%91B/" TargetMode="External"/><Relationship Id="rId249" Type="http://schemas.openxmlformats.org/officeDocument/2006/relationships/hyperlink" Target="https://ytenx.org/kyonh/yonhmiuk/%E8%B1%94B/" TargetMode="External"/><Relationship Id="rId13" Type="http://schemas.openxmlformats.org/officeDocument/2006/relationships/hyperlink" Target="https://ytenx.org/kyonh/yonhmiuk/%E6%B1%9F/" TargetMode="External"/><Relationship Id="rId109" Type="http://schemas.openxmlformats.org/officeDocument/2006/relationships/hyperlink" Target="https://ytenx.org/kyonh/yonhmiuk/%E6%85%81/" TargetMode="External"/><Relationship Id="rId260" Type="http://schemas.openxmlformats.org/officeDocument/2006/relationships/hyperlink" Target="https://ytenx.org/kyonh/yonhmiuk/%E6%AA%BB/" TargetMode="External"/><Relationship Id="rId34" Type="http://schemas.openxmlformats.org/officeDocument/2006/relationships/hyperlink" Target="https://ytenx.org/kyonh/yonhmiuk/%E8%87%B3B/" TargetMode="External"/><Relationship Id="rId55" Type="http://schemas.openxmlformats.org/officeDocument/2006/relationships/hyperlink" Target="https://ytenx.org/kyonh/yonhmiuk/%E7%A5%ADB/" TargetMode="External"/><Relationship Id="rId76" Type="http://schemas.openxmlformats.org/officeDocument/2006/relationships/hyperlink" Target="https://ytenx.org/kyonh/yonhmiuk/%E8%BB%ABA/" TargetMode="External"/><Relationship Id="rId97" Type="http://schemas.openxmlformats.org/officeDocument/2006/relationships/hyperlink" Target="https://ytenx.org/kyonh/yonhmiuk/%E5%95%8F/" TargetMode="External"/><Relationship Id="rId120" Type="http://schemas.openxmlformats.org/officeDocument/2006/relationships/hyperlink" Target="https://ytenx.org/kyonh/yonhmiuk/%E7%B7%A9/" TargetMode="External"/><Relationship Id="rId141" Type="http://schemas.openxmlformats.org/officeDocument/2006/relationships/hyperlink" Target="https://ytenx.org/kyonh/yonhmiuk/%E7%B7%9AA/" TargetMode="External"/><Relationship Id="rId7" Type="http://schemas.openxmlformats.org/officeDocument/2006/relationships/hyperlink" Target="https://ytenx.org/kyonh/yonhmiuk/%E5%AE%8B/" TargetMode="External"/><Relationship Id="rId162" Type="http://schemas.openxmlformats.org/officeDocument/2006/relationships/hyperlink" Target="https://ytenx.org/kyonh/yonhmiuk/%E8%B1%AA/" TargetMode="External"/><Relationship Id="rId183" Type="http://schemas.openxmlformats.org/officeDocument/2006/relationships/hyperlink" Target="https://ytenx.org/kyonh/yonhmiuk/%E6%A2%97/" TargetMode="External"/><Relationship Id="rId218" Type="http://schemas.openxmlformats.org/officeDocument/2006/relationships/hyperlink" Target="https://ytenx.org/kyonh/yonhmiuk/%E5%B9%BC/" TargetMode="External"/><Relationship Id="rId239" Type="http://schemas.openxmlformats.org/officeDocument/2006/relationships/hyperlink" Target="https://ytenx.org/kyonh/yonhmiuk/%E9%B9%BD/" TargetMode="External"/><Relationship Id="rId250" Type="http://schemas.openxmlformats.org/officeDocument/2006/relationships/hyperlink" Target="https://ytenx.org/kyonh/yonhmiuk/%E8%91%89B/" TargetMode="External"/><Relationship Id="rId271" Type="http://schemas.openxmlformats.org/officeDocument/2006/relationships/table" Target="../tables/table4.xml"/><Relationship Id="rId24" Type="http://schemas.openxmlformats.org/officeDocument/2006/relationships/hyperlink" Target="https://ytenx.org/kyonh/yonhmiuk/%E7%B4%99B/" TargetMode="External"/><Relationship Id="rId45" Type="http://schemas.openxmlformats.org/officeDocument/2006/relationships/hyperlink" Target="https://ytenx.org/kyonh/yonhmiuk/%E9%BA%8C/" TargetMode="External"/><Relationship Id="rId66" Type="http://schemas.openxmlformats.org/officeDocument/2006/relationships/hyperlink" Target="https://ytenx.org/kyonh/yonhmiuk/%E9%9A%8A/" TargetMode="External"/><Relationship Id="rId87" Type="http://schemas.openxmlformats.org/officeDocument/2006/relationships/hyperlink" Target="https://ytenx.org/kyonh/yonhmiuk/%E8%AB%84A/" TargetMode="External"/><Relationship Id="rId110" Type="http://schemas.openxmlformats.org/officeDocument/2006/relationships/hyperlink" Target="https://ytenx.org/kyonh/yonhmiuk/%E6%B2%92/" TargetMode="External"/><Relationship Id="rId131" Type="http://schemas.openxmlformats.org/officeDocument/2006/relationships/hyperlink" Target="https://ytenx.org/kyonh/yonhmiuk/%E5%85%88/" TargetMode="External"/><Relationship Id="rId152" Type="http://schemas.openxmlformats.org/officeDocument/2006/relationships/hyperlink" Target="https://ytenx.org/kyonh/yonhmiuk/%E7%AC%91/" TargetMode="External"/><Relationship Id="rId173" Type="http://schemas.openxmlformats.org/officeDocument/2006/relationships/hyperlink" Target="https://ytenx.org/kyonh/yonhmiuk/%E7%A6%A1/" TargetMode="External"/><Relationship Id="rId194" Type="http://schemas.openxmlformats.org/officeDocument/2006/relationships/hyperlink" Target="https://ytenx.org/kyonh/yonhmiuk/%E6%B8%85A/" TargetMode="External"/><Relationship Id="rId208" Type="http://schemas.openxmlformats.org/officeDocument/2006/relationships/hyperlink" Target="https://ytenx.org/kyonh/yonhmiuk/%E5%B6%9D/" TargetMode="External"/><Relationship Id="rId229" Type="http://schemas.openxmlformats.org/officeDocument/2006/relationships/hyperlink" Target="https://ytenx.org/kyonh/yonhmiuk/%E6%B2%81B/" TargetMode="External"/><Relationship Id="rId240" Type="http://schemas.openxmlformats.org/officeDocument/2006/relationships/hyperlink" Target="https://ytenx.org/kyonh/yonhmiuk/%E7%90%B0/" TargetMode="External"/><Relationship Id="rId261" Type="http://schemas.openxmlformats.org/officeDocument/2006/relationships/hyperlink" Target="https://ytenx.org/kyonh/yonhmiuk/%E9%91%91/" TargetMode="External"/><Relationship Id="rId14" Type="http://schemas.openxmlformats.org/officeDocument/2006/relationships/hyperlink" Target="https://ytenx.org/kyonh/yonhmiuk/%E8%AC%9B/" TargetMode="External"/><Relationship Id="rId35" Type="http://schemas.openxmlformats.org/officeDocument/2006/relationships/hyperlink" Target="https://ytenx.org/kyonh/yonhmiuk/%E4%B9%8B/" TargetMode="External"/><Relationship Id="rId56" Type="http://schemas.openxmlformats.org/officeDocument/2006/relationships/hyperlink" Target="https://ytenx.org/kyonh/yonhmiuk/%E6%B3%B0/" TargetMode="External"/><Relationship Id="rId77" Type="http://schemas.openxmlformats.org/officeDocument/2006/relationships/hyperlink" Target="https://ytenx.org/kyonh/yonhmiuk/%E9%9C%87A/" TargetMode="External"/><Relationship Id="rId100" Type="http://schemas.openxmlformats.org/officeDocument/2006/relationships/hyperlink" Target="https://ytenx.org/kyonh/yonhmiuk/%E9%9A%B1/" TargetMode="External"/><Relationship Id="rId8" Type="http://schemas.openxmlformats.org/officeDocument/2006/relationships/hyperlink" Target="https://ytenx.org/kyonh/yonhmiuk/%E6%B2%83/" TargetMode="External"/><Relationship Id="rId98" Type="http://schemas.openxmlformats.org/officeDocument/2006/relationships/hyperlink" Target="https://ytenx.org/kyonh/yonhmiuk/%E7%89%A9/" TargetMode="External"/><Relationship Id="rId121" Type="http://schemas.openxmlformats.org/officeDocument/2006/relationships/hyperlink" Target="https://ytenx.org/kyonh/yonhmiuk/%E6%8F%9B/" TargetMode="External"/><Relationship Id="rId142" Type="http://schemas.openxmlformats.org/officeDocument/2006/relationships/hyperlink" Target="https://ytenx.org/kyonh/yonhmiuk/%E8%96%9BA/" TargetMode="External"/><Relationship Id="rId163" Type="http://schemas.openxmlformats.org/officeDocument/2006/relationships/hyperlink" Target="https://ytenx.org/kyonh/yonhmiuk/%E6%99%A7/" TargetMode="External"/><Relationship Id="rId184" Type="http://schemas.openxmlformats.org/officeDocument/2006/relationships/hyperlink" Target="https://ytenx.org/kyonh/yonhmiuk/%E6%98%A0/" TargetMode="External"/><Relationship Id="rId219" Type="http://schemas.openxmlformats.org/officeDocument/2006/relationships/hyperlink" Target="https://ytenx.org/kyonh/yonhmiuk/%E4%BE%B5/" TargetMode="External"/><Relationship Id="rId230" Type="http://schemas.openxmlformats.org/officeDocument/2006/relationships/hyperlink" Target="https://ytenx.org/kyonh/yonhmiuk/%E7%B7%9DB/" TargetMode="External"/><Relationship Id="rId251" Type="http://schemas.openxmlformats.org/officeDocument/2006/relationships/hyperlink" Target="https://ytenx.org/kyonh/yonhmiuk/%E6%B7%BB/" TargetMode="External"/><Relationship Id="rId25" Type="http://schemas.openxmlformats.org/officeDocument/2006/relationships/hyperlink" Target="https://ytenx.org/kyonh/yonhmiuk/%E5%AF%98B/" TargetMode="External"/><Relationship Id="rId46" Type="http://schemas.openxmlformats.org/officeDocument/2006/relationships/hyperlink" Target="https://ytenx.org/kyonh/yonhmiuk/%E9%81%87/" TargetMode="External"/><Relationship Id="rId67" Type="http://schemas.openxmlformats.org/officeDocument/2006/relationships/hyperlink" Target="https://ytenx.org/kyonh/yonhmiuk/%E5%92%8D/" TargetMode="External"/><Relationship Id="rId88" Type="http://schemas.openxmlformats.org/officeDocument/2006/relationships/hyperlink" Target="https://ytenx.org/kyonh/yonhmiuk/%E6%BA%96A/" TargetMode="External"/><Relationship Id="rId111" Type="http://schemas.openxmlformats.org/officeDocument/2006/relationships/hyperlink" Target="https://ytenx.org/kyonh/yonhmiuk/%E7%97%95/" TargetMode="External"/><Relationship Id="rId132" Type="http://schemas.openxmlformats.org/officeDocument/2006/relationships/hyperlink" Target="https://ytenx.org/kyonh/yonhmiuk/%E9%8A%91/" TargetMode="External"/><Relationship Id="rId153" Type="http://schemas.openxmlformats.org/officeDocument/2006/relationships/hyperlink" Target="https://ytenx.org/kyonh/yonhmiuk/%E5%AE%B5A/" TargetMode="External"/><Relationship Id="rId174" Type="http://schemas.openxmlformats.org/officeDocument/2006/relationships/hyperlink" Target="https://ytenx.org/kyonh/yonhmiuk/%E9%99%BD/" TargetMode="External"/><Relationship Id="rId195" Type="http://schemas.openxmlformats.org/officeDocument/2006/relationships/hyperlink" Target="https://ytenx.org/kyonh/yonhmiuk/%E9%9D%9CA/" TargetMode="External"/><Relationship Id="rId209" Type="http://schemas.openxmlformats.org/officeDocument/2006/relationships/hyperlink" Target="https://ytenx.org/kyonh/yonhmiuk/%E5%BE%B7/" TargetMode="External"/><Relationship Id="rId220" Type="http://schemas.openxmlformats.org/officeDocument/2006/relationships/hyperlink" Target="https://ytenx.org/kyonh/yonhmiuk/%E5%AF%91/" TargetMode="External"/><Relationship Id="rId241" Type="http://schemas.openxmlformats.org/officeDocument/2006/relationships/hyperlink" Target="https://ytenx.org/kyonh/yonhmiuk/%E8%B1%94/" TargetMode="External"/><Relationship Id="rId15" Type="http://schemas.openxmlformats.org/officeDocument/2006/relationships/hyperlink" Target="https://ytenx.org/kyonh/yonhmiuk/%E7%B5%B3/" TargetMode="External"/><Relationship Id="rId36" Type="http://schemas.openxmlformats.org/officeDocument/2006/relationships/hyperlink" Target="https://ytenx.org/kyonh/yonhmiuk/%E6%AD%A2/" TargetMode="External"/><Relationship Id="rId57" Type="http://schemas.openxmlformats.org/officeDocument/2006/relationships/hyperlink" Target="https://ytenx.org/kyonh/yonhmiuk/%E4%BD%B3/" TargetMode="External"/><Relationship Id="rId262" Type="http://schemas.openxmlformats.org/officeDocument/2006/relationships/hyperlink" Target="https://ytenx.org/kyonh/yonhmiuk/%E7%8B%8E/" TargetMode="External"/><Relationship Id="rId78" Type="http://schemas.openxmlformats.org/officeDocument/2006/relationships/hyperlink" Target="https://ytenx.org/kyonh/yonhmiuk/%E8%B3%AAA/" TargetMode="External"/><Relationship Id="rId99" Type="http://schemas.openxmlformats.org/officeDocument/2006/relationships/hyperlink" Target="https://ytenx.org/kyonh/yonhmiuk/%E6%AC%A3/" TargetMode="External"/><Relationship Id="rId101" Type="http://schemas.openxmlformats.org/officeDocument/2006/relationships/hyperlink" Target="https://ytenx.org/kyonh/yonhmiuk/%E7%84%AE/" TargetMode="External"/><Relationship Id="rId122" Type="http://schemas.openxmlformats.org/officeDocument/2006/relationships/hyperlink" Target="https://ytenx.org/kyonh/yonhmiuk/%E6%9C%AB/" TargetMode="External"/><Relationship Id="rId143" Type="http://schemas.openxmlformats.org/officeDocument/2006/relationships/hyperlink" Target="https://ytenx.org/kyonh/yonhmiuk/%E4%BB%99B/" TargetMode="External"/><Relationship Id="rId164" Type="http://schemas.openxmlformats.org/officeDocument/2006/relationships/hyperlink" Target="https://ytenx.org/kyonh/yonhmiuk/%E5%8F%B7/" TargetMode="External"/><Relationship Id="rId185" Type="http://schemas.openxmlformats.org/officeDocument/2006/relationships/hyperlink" Target="https://ytenx.org/kyonh/yonhmiuk/%E9%99%8C/" TargetMode="External"/><Relationship Id="rId9" Type="http://schemas.openxmlformats.org/officeDocument/2006/relationships/hyperlink" Target="https://ytenx.org/kyonh/yonhmiuk/%E9%8D%BE/" TargetMode="External"/><Relationship Id="rId210" Type="http://schemas.openxmlformats.org/officeDocument/2006/relationships/hyperlink" Target="https://ytenx.org/kyonh/yonhmiuk/%E5%B0%A4/" TargetMode="External"/><Relationship Id="rId26" Type="http://schemas.openxmlformats.org/officeDocument/2006/relationships/hyperlink" Target="https://ytenx.org/kyonh/yonhmiuk/%E8%84%82/" TargetMode="External"/><Relationship Id="rId231" Type="http://schemas.openxmlformats.org/officeDocument/2006/relationships/hyperlink" Target="https://ytenx.org/kyonh/yonhmiuk/%E8%A6%83/" TargetMode="External"/><Relationship Id="rId252" Type="http://schemas.openxmlformats.org/officeDocument/2006/relationships/hyperlink" Target="https://ytenx.org/kyonh/yonhmiuk/%E5%BF%9D/" TargetMode="External"/><Relationship Id="rId47" Type="http://schemas.openxmlformats.org/officeDocument/2006/relationships/hyperlink" Target="https://ytenx.org/kyonh/yonhmiuk/%E6%A8%A1/" TargetMode="External"/><Relationship Id="rId68" Type="http://schemas.openxmlformats.org/officeDocument/2006/relationships/hyperlink" Target="https://ytenx.org/kyonh/yonhmiuk/%E6%B5%B7/" TargetMode="External"/><Relationship Id="rId89" Type="http://schemas.openxmlformats.org/officeDocument/2006/relationships/hyperlink" Target="https://ytenx.org/kyonh/yonhmiuk/%E7%A8%95A/" TargetMode="External"/><Relationship Id="rId112" Type="http://schemas.openxmlformats.org/officeDocument/2006/relationships/hyperlink" Target="https://ytenx.org/kyonh/yonhmiuk/%E5%BE%88/" TargetMode="External"/><Relationship Id="rId133" Type="http://schemas.openxmlformats.org/officeDocument/2006/relationships/hyperlink" Target="https://ytenx.org/kyonh/yonhmiuk/%E9%9C%B0/" TargetMode="External"/><Relationship Id="rId154" Type="http://schemas.openxmlformats.org/officeDocument/2006/relationships/hyperlink" Target="https://ytenx.org/kyonh/yonhmiuk/%E5%B0%8FA/" TargetMode="External"/><Relationship Id="rId175" Type="http://schemas.openxmlformats.org/officeDocument/2006/relationships/hyperlink" Target="https://ytenx.org/kyonh/yonhmiuk/%E9%A4%8A/" TargetMode="External"/><Relationship Id="rId196" Type="http://schemas.openxmlformats.org/officeDocument/2006/relationships/hyperlink" Target="https://ytenx.org/kyonh/yonhmiuk/%E5%8B%81A/" TargetMode="External"/><Relationship Id="rId200" Type="http://schemas.openxmlformats.org/officeDocument/2006/relationships/hyperlink" Target="https://ytenx.org/kyonh/yonhmiuk/%E5%BE%91/" TargetMode="External"/><Relationship Id="rId16" Type="http://schemas.openxmlformats.org/officeDocument/2006/relationships/hyperlink" Target="https://ytenx.org/kyonh/yonhmiuk/%E8%A6%BA/" TargetMode="External"/><Relationship Id="rId221" Type="http://schemas.openxmlformats.org/officeDocument/2006/relationships/hyperlink" Target="https://ytenx.org/kyonh/yonhmiuk/%E6%B2%81/" TargetMode="External"/><Relationship Id="rId242" Type="http://schemas.openxmlformats.org/officeDocument/2006/relationships/hyperlink" Target="https://ytenx.org/kyonh/yonhmiuk/%E8%91%89/" TargetMode="External"/><Relationship Id="rId263" Type="http://schemas.openxmlformats.org/officeDocument/2006/relationships/hyperlink" Target="https://ytenx.org/kyonh/yonhmiuk/%E5%9A%B4/" TargetMode="External"/><Relationship Id="rId37" Type="http://schemas.openxmlformats.org/officeDocument/2006/relationships/hyperlink" Target="https://ytenx.org/kyonh/yonhmiuk/%E5%BF%97/" TargetMode="External"/><Relationship Id="rId58" Type="http://schemas.openxmlformats.org/officeDocument/2006/relationships/hyperlink" Target="https://ytenx.org/kyonh/yonhmiuk/%E8%9F%B9/" TargetMode="External"/><Relationship Id="rId79" Type="http://schemas.openxmlformats.org/officeDocument/2006/relationships/hyperlink" Target="https://ytenx.org/kyonh/yonhmiuk/%E7%9C%9EB/" TargetMode="External"/><Relationship Id="rId102" Type="http://schemas.openxmlformats.org/officeDocument/2006/relationships/hyperlink" Target="https://ytenx.org/kyonh/yonhmiuk/%E8%BF%84/" TargetMode="External"/><Relationship Id="rId123" Type="http://schemas.openxmlformats.org/officeDocument/2006/relationships/hyperlink" Target="https://ytenx.org/kyonh/yonhmiuk/%E5%88%AA/" TargetMode="External"/><Relationship Id="rId144" Type="http://schemas.openxmlformats.org/officeDocument/2006/relationships/hyperlink" Target="https://ytenx.org/kyonh/yonhmiuk/%E7%8D%AEB/" TargetMode="External"/><Relationship Id="rId90" Type="http://schemas.openxmlformats.org/officeDocument/2006/relationships/hyperlink" Target="https://ytenx.org/kyonh/yonhmiuk/%E8%A1%93A/" TargetMode="External"/><Relationship Id="rId165" Type="http://schemas.openxmlformats.org/officeDocument/2006/relationships/hyperlink" Target="https://ytenx.org/kyonh/yonhmiuk/%E6%AD%8C/" TargetMode="External"/><Relationship Id="rId186" Type="http://schemas.openxmlformats.org/officeDocument/2006/relationships/hyperlink" Target="https://ytenx.org/kyonh/yonhmiuk/%E8%80%95/" TargetMode="External"/><Relationship Id="rId211" Type="http://schemas.openxmlformats.org/officeDocument/2006/relationships/hyperlink" Target="https://ytenx.org/kyonh/yonhmiuk/%E6%9C%89/" TargetMode="External"/><Relationship Id="rId232" Type="http://schemas.openxmlformats.org/officeDocument/2006/relationships/hyperlink" Target="https://ytenx.org/kyonh/yonhmiuk/%E6%84%9F/" TargetMode="External"/><Relationship Id="rId253" Type="http://schemas.openxmlformats.org/officeDocument/2006/relationships/hyperlink" Target="https://ytenx.org/kyonh/yonhmiuk/%E3%AE%87/" TargetMode="External"/><Relationship Id="rId27" Type="http://schemas.openxmlformats.org/officeDocument/2006/relationships/hyperlink" Target="https://ytenx.org/kyonh/yonhmiuk/%E6%97%A8/" TargetMode="External"/><Relationship Id="rId48" Type="http://schemas.openxmlformats.org/officeDocument/2006/relationships/hyperlink" Target="https://ytenx.org/kyonh/yonhmiuk/%E5%A7%A5/" TargetMode="External"/><Relationship Id="rId69" Type="http://schemas.openxmlformats.org/officeDocument/2006/relationships/hyperlink" Target="https://ytenx.org/kyonh/yonhmiuk/%E4%BB%A3/" TargetMode="External"/><Relationship Id="rId113" Type="http://schemas.openxmlformats.org/officeDocument/2006/relationships/hyperlink" Target="https://ytenx.org/kyonh/yonhmiuk/%E6%81%A8/" TargetMode="External"/><Relationship Id="rId134" Type="http://schemas.openxmlformats.org/officeDocument/2006/relationships/hyperlink" Target="https://ytenx.org/kyonh/yonhmiuk/%E5%B1%91/" TargetMode="External"/><Relationship Id="rId80" Type="http://schemas.openxmlformats.org/officeDocument/2006/relationships/hyperlink" Target="https://ytenx.org/kyonh/yonhmiuk/%E8%BB%ABB/" TargetMode="External"/><Relationship Id="rId155" Type="http://schemas.openxmlformats.org/officeDocument/2006/relationships/hyperlink" Target="https://ytenx.org/kyonh/yonhmiuk/%E7%AC%91A/" TargetMode="External"/><Relationship Id="rId176" Type="http://schemas.openxmlformats.org/officeDocument/2006/relationships/hyperlink" Target="https://ytenx.org/kyonh/yonhmiuk/%E6%BC%BE/" TargetMode="External"/><Relationship Id="rId197" Type="http://schemas.openxmlformats.org/officeDocument/2006/relationships/hyperlink" Target="https://ytenx.org/kyonh/yonhmiuk/%E6%98%94A/" TargetMode="External"/><Relationship Id="rId201" Type="http://schemas.openxmlformats.org/officeDocument/2006/relationships/hyperlink" Target="https://ytenx.org/kyonh/yonhmiuk/%E9%8C%AB/" TargetMode="External"/><Relationship Id="rId222" Type="http://schemas.openxmlformats.org/officeDocument/2006/relationships/hyperlink" Target="https://ytenx.org/kyonh/yonhmiuk/%E7%B7%9D/" TargetMode="External"/><Relationship Id="rId243" Type="http://schemas.openxmlformats.org/officeDocument/2006/relationships/hyperlink" Target="https://ytenx.org/kyonh/yonhmiuk/%E9%B9%BDA/" TargetMode="External"/><Relationship Id="rId264" Type="http://schemas.openxmlformats.org/officeDocument/2006/relationships/hyperlink" Target="https://ytenx.org/kyonh/yonhmiuk/%E5%84%BC/" TargetMode="External"/><Relationship Id="rId17" Type="http://schemas.openxmlformats.org/officeDocument/2006/relationships/hyperlink" Target="https://ytenx.org/kyonh/yonhmiuk/%E6%94%AF/" TargetMode="External"/><Relationship Id="rId38" Type="http://schemas.openxmlformats.org/officeDocument/2006/relationships/hyperlink" Target="https://ytenx.org/kyonh/yonhmiuk/%E5%BE%AE/" TargetMode="External"/><Relationship Id="rId59" Type="http://schemas.openxmlformats.org/officeDocument/2006/relationships/hyperlink" Target="https://ytenx.org/kyonh/yonhmiuk/%E5%8D%A6/" TargetMode="External"/><Relationship Id="rId103" Type="http://schemas.openxmlformats.org/officeDocument/2006/relationships/hyperlink" Target="https://ytenx.org/kyonh/yonhmiuk/%E5%85%83/" TargetMode="External"/><Relationship Id="rId124" Type="http://schemas.openxmlformats.org/officeDocument/2006/relationships/hyperlink" Target="https://ytenx.org/kyonh/yonhmiuk/%E6%BD%B8/" TargetMode="External"/><Relationship Id="rId70" Type="http://schemas.openxmlformats.org/officeDocument/2006/relationships/hyperlink" Target="https://ytenx.org/kyonh/yonhmiuk/%E5%BB%A2/" TargetMode="External"/><Relationship Id="rId91" Type="http://schemas.openxmlformats.org/officeDocument/2006/relationships/hyperlink" Target="https://ytenx.org/kyonh/yonhmiuk/%E8%87%BB/" TargetMode="External"/><Relationship Id="rId145" Type="http://schemas.openxmlformats.org/officeDocument/2006/relationships/hyperlink" Target="https://ytenx.org/kyonh/yonhmiuk/%E7%B7%9AB/" TargetMode="External"/><Relationship Id="rId166" Type="http://schemas.openxmlformats.org/officeDocument/2006/relationships/hyperlink" Target="https://ytenx.org/kyonh/yonhmiuk/%E5%93%BF/" TargetMode="External"/><Relationship Id="rId187" Type="http://schemas.openxmlformats.org/officeDocument/2006/relationships/hyperlink" Target="https://ytenx.org/kyonh/yonhmiuk/%E8%80%BF/" TargetMode="External"/><Relationship Id="rId1" Type="http://schemas.openxmlformats.org/officeDocument/2006/relationships/hyperlink" Target="https://ytenx.org/kyonh/yonhmiuk/%E6%9D%B1/" TargetMode="External"/><Relationship Id="rId212" Type="http://schemas.openxmlformats.org/officeDocument/2006/relationships/hyperlink" Target="https://ytenx.org/kyonh/yonhmiuk/%E5%AE%A5/" TargetMode="External"/><Relationship Id="rId233" Type="http://schemas.openxmlformats.org/officeDocument/2006/relationships/hyperlink" Target="https://ytenx.org/kyonh/yonhmiuk/%E5%8B%98/" TargetMode="External"/><Relationship Id="rId254" Type="http://schemas.openxmlformats.org/officeDocument/2006/relationships/hyperlink" Target="https://ytenx.org/kyonh/yonhmiuk/%E6%80%97/" TargetMode="External"/><Relationship Id="rId28" Type="http://schemas.openxmlformats.org/officeDocument/2006/relationships/hyperlink" Target="https://ytenx.org/kyonh/yonhmiuk/%E8%87%B3/" TargetMode="External"/><Relationship Id="rId49" Type="http://schemas.openxmlformats.org/officeDocument/2006/relationships/hyperlink" Target="https://ytenx.org/kyonh/yonhmiuk/%E6%9A%AE/" TargetMode="External"/><Relationship Id="rId114" Type="http://schemas.openxmlformats.org/officeDocument/2006/relationships/hyperlink" Target="https://ytenx.org/kyonh/yonhmiuk/%E9%BA%A7/" TargetMode="External"/><Relationship Id="rId60" Type="http://schemas.openxmlformats.org/officeDocument/2006/relationships/hyperlink" Target="https://ytenx.org/kyonh/yonhmiuk/%E7%9A%86/" TargetMode="External"/><Relationship Id="rId81" Type="http://schemas.openxmlformats.org/officeDocument/2006/relationships/hyperlink" Target="https://ytenx.org/kyonh/yonhmiuk/%E9%9C%87B/" TargetMode="External"/><Relationship Id="rId135" Type="http://schemas.openxmlformats.org/officeDocument/2006/relationships/hyperlink" Target="https://ytenx.org/kyonh/yonhmiuk/%E4%BB%99/" TargetMode="External"/><Relationship Id="rId156" Type="http://schemas.openxmlformats.org/officeDocument/2006/relationships/hyperlink" Target="https://ytenx.org/kyonh/yonhmiuk/%E5%AE%B5B/" TargetMode="External"/><Relationship Id="rId177" Type="http://schemas.openxmlformats.org/officeDocument/2006/relationships/hyperlink" Target="https://ytenx.org/kyonh/yonhmiuk/%E8%97%A5/" TargetMode="External"/><Relationship Id="rId198" Type="http://schemas.openxmlformats.org/officeDocument/2006/relationships/hyperlink" Target="https://ytenx.org/kyonh/yonhmiuk/%E9%9D%92/" TargetMode="External"/><Relationship Id="rId202" Type="http://schemas.openxmlformats.org/officeDocument/2006/relationships/hyperlink" Target="https://ytenx.org/kyonh/yonhmiuk/%E8%92%B8/" TargetMode="External"/><Relationship Id="rId223" Type="http://schemas.openxmlformats.org/officeDocument/2006/relationships/hyperlink" Target="https://ytenx.org/kyonh/yonhmiuk/%E4%BE%B5A/" TargetMode="External"/><Relationship Id="rId244" Type="http://schemas.openxmlformats.org/officeDocument/2006/relationships/hyperlink" Target="https://ytenx.org/kyonh/yonhmiuk/%E7%90%B0A/" TargetMode="External"/><Relationship Id="rId18" Type="http://schemas.openxmlformats.org/officeDocument/2006/relationships/hyperlink" Target="https://ytenx.org/kyonh/yonhmiuk/%E7%B4%99/" TargetMode="External"/><Relationship Id="rId39" Type="http://schemas.openxmlformats.org/officeDocument/2006/relationships/hyperlink" Target="https://ytenx.org/kyonh/yonhmiuk/%E5%B0%BE/" TargetMode="External"/><Relationship Id="rId265" Type="http://schemas.openxmlformats.org/officeDocument/2006/relationships/hyperlink" Target="https://ytenx.org/kyonh/yonhmiuk/%E9%87%85/" TargetMode="External"/><Relationship Id="rId50" Type="http://schemas.openxmlformats.org/officeDocument/2006/relationships/hyperlink" Target="https://ytenx.org/kyonh/yonhmiuk/%E9%BD%8A/" TargetMode="External"/><Relationship Id="rId104" Type="http://schemas.openxmlformats.org/officeDocument/2006/relationships/hyperlink" Target="https://ytenx.org/kyonh/yonhmiuk/%E9%98%AE/" TargetMode="External"/><Relationship Id="rId125" Type="http://schemas.openxmlformats.org/officeDocument/2006/relationships/hyperlink" Target="https://ytenx.org/kyonh/yonhmiuk/%E8%AB%AB/" TargetMode="External"/><Relationship Id="rId146" Type="http://schemas.openxmlformats.org/officeDocument/2006/relationships/hyperlink" Target="https://ytenx.org/kyonh/yonhmiuk/%E8%96%9BB/" TargetMode="External"/><Relationship Id="rId167" Type="http://schemas.openxmlformats.org/officeDocument/2006/relationships/hyperlink" Target="https://ytenx.org/kyonh/yonhmiuk/%E7%AE%87/" TargetMode="External"/><Relationship Id="rId188" Type="http://schemas.openxmlformats.org/officeDocument/2006/relationships/hyperlink" Target="https://ytenx.org/kyonh/yonhmiuk/%E8%AB%8D/" TargetMode="External"/><Relationship Id="rId71" Type="http://schemas.openxmlformats.org/officeDocument/2006/relationships/hyperlink" Target="https://ytenx.org/kyonh/yonhmiuk/%E7%9C%9E/" TargetMode="External"/><Relationship Id="rId92" Type="http://schemas.openxmlformats.org/officeDocument/2006/relationships/hyperlink" Target="https://ytenx.org/kyonh/yonhmiuk/%F0%A7%A4%9B/" TargetMode="External"/><Relationship Id="rId213" Type="http://schemas.openxmlformats.org/officeDocument/2006/relationships/hyperlink" Target="https://ytenx.org/kyonh/yonhmiuk/%E4%BE%AF/" TargetMode="External"/><Relationship Id="rId234" Type="http://schemas.openxmlformats.org/officeDocument/2006/relationships/hyperlink" Target="https://ytenx.org/kyonh/yonhmiuk/%E5%90%88/" TargetMode="External"/><Relationship Id="rId2" Type="http://schemas.openxmlformats.org/officeDocument/2006/relationships/hyperlink" Target="https://ytenx.org/kyonh/yonhmiuk/%E8%91%A3/" TargetMode="External"/><Relationship Id="rId29" Type="http://schemas.openxmlformats.org/officeDocument/2006/relationships/hyperlink" Target="https://ytenx.org/kyonh/yonhmiuk/%E8%84%82A/" TargetMode="External"/><Relationship Id="rId255" Type="http://schemas.openxmlformats.org/officeDocument/2006/relationships/hyperlink" Target="https://ytenx.org/kyonh/yonhmiuk/%E5%92%B8/" TargetMode="External"/><Relationship Id="rId40" Type="http://schemas.openxmlformats.org/officeDocument/2006/relationships/hyperlink" Target="https://ytenx.org/kyonh/yonhmiuk/%E6%9C%AA/" TargetMode="External"/><Relationship Id="rId115" Type="http://schemas.openxmlformats.org/officeDocument/2006/relationships/hyperlink" Target="https://ytenx.org/kyonh/yonhmiuk/%E5%AF%92/" TargetMode="External"/><Relationship Id="rId136" Type="http://schemas.openxmlformats.org/officeDocument/2006/relationships/hyperlink" Target="https://ytenx.org/kyonh/yonhmiuk/%E7%8D%AE/" TargetMode="External"/><Relationship Id="rId157" Type="http://schemas.openxmlformats.org/officeDocument/2006/relationships/hyperlink" Target="https://ytenx.org/kyonh/yonhmiuk/%E5%B0%8FB/" TargetMode="External"/><Relationship Id="rId178" Type="http://schemas.openxmlformats.org/officeDocument/2006/relationships/hyperlink" Target="https://ytenx.org/kyonh/yonhmiuk/%E5%94%90/" TargetMode="External"/><Relationship Id="rId61" Type="http://schemas.openxmlformats.org/officeDocument/2006/relationships/hyperlink" Target="https://ytenx.org/kyonh/yonhmiuk/%E9%A7%AD/" TargetMode="External"/><Relationship Id="rId82" Type="http://schemas.openxmlformats.org/officeDocument/2006/relationships/hyperlink" Target="https://ytenx.org/kyonh/yonhmiuk/%E8%B3%AAB/" TargetMode="External"/><Relationship Id="rId199" Type="http://schemas.openxmlformats.org/officeDocument/2006/relationships/hyperlink" Target="https://ytenx.org/kyonh/yonhmiuk/%E8%BF%A5/" TargetMode="External"/><Relationship Id="rId203" Type="http://schemas.openxmlformats.org/officeDocument/2006/relationships/hyperlink" Target="https://ytenx.org/kyonh/yonhmiuk/%E6%8B%AF/" TargetMode="External"/><Relationship Id="rId19" Type="http://schemas.openxmlformats.org/officeDocument/2006/relationships/hyperlink" Target="https://ytenx.org/kyonh/yonhmiuk/%E5%AF%98/" TargetMode="External"/><Relationship Id="rId224" Type="http://schemas.openxmlformats.org/officeDocument/2006/relationships/hyperlink" Target="https://ytenx.org/kyonh/yonhmiuk/%E5%AF%91A/" TargetMode="External"/><Relationship Id="rId245" Type="http://schemas.openxmlformats.org/officeDocument/2006/relationships/hyperlink" Target="https://ytenx.org/kyonh/yonhmiuk/%E8%B1%94A/" TargetMode="External"/><Relationship Id="rId266" Type="http://schemas.openxmlformats.org/officeDocument/2006/relationships/hyperlink" Target="https://ytenx.org/kyonh/yonhmiuk/%E6%A5%AD/" TargetMode="External"/><Relationship Id="rId30" Type="http://schemas.openxmlformats.org/officeDocument/2006/relationships/hyperlink" Target="https://ytenx.org/kyonh/yonhmiuk/%E6%97%A8A/" TargetMode="External"/><Relationship Id="rId105" Type="http://schemas.openxmlformats.org/officeDocument/2006/relationships/hyperlink" Target="https://ytenx.org/kyonh/yonhmiuk/%E9%A1%98/" TargetMode="External"/><Relationship Id="rId126" Type="http://schemas.openxmlformats.org/officeDocument/2006/relationships/hyperlink" Target="https://ytenx.org/kyonh/yonhmiuk/%E9%BB%A0/" TargetMode="External"/><Relationship Id="rId147" Type="http://schemas.openxmlformats.org/officeDocument/2006/relationships/hyperlink" Target="https://ytenx.org/kyonh/yonhmiuk/%E8%95%AD/" TargetMode="External"/><Relationship Id="rId168" Type="http://schemas.openxmlformats.org/officeDocument/2006/relationships/hyperlink" Target="https://ytenx.org/kyonh/yonhmiuk/%E6%88%88/" TargetMode="External"/><Relationship Id="rId51" Type="http://schemas.openxmlformats.org/officeDocument/2006/relationships/hyperlink" Target="https://ytenx.org/kyonh/yonhmiuk/%E8%96%BA/" TargetMode="External"/><Relationship Id="rId72" Type="http://schemas.openxmlformats.org/officeDocument/2006/relationships/hyperlink" Target="https://ytenx.org/kyonh/yonhmiuk/%E8%BB%AB/" TargetMode="External"/><Relationship Id="rId93" Type="http://schemas.openxmlformats.org/officeDocument/2006/relationships/hyperlink" Target="https://ytenx.org/kyonh/yonhmiuk/%E6%AB%AC/" TargetMode="External"/><Relationship Id="rId189" Type="http://schemas.openxmlformats.org/officeDocument/2006/relationships/hyperlink" Target="https://ytenx.org/kyonh/yonhmiuk/%E9%BA%A5/" TargetMode="External"/><Relationship Id="rId3" Type="http://schemas.openxmlformats.org/officeDocument/2006/relationships/hyperlink" Target="https://ytenx.org/kyonh/yonhmiuk/%E9%80%81/" TargetMode="External"/><Relationship Id="rId214" Type="http://schemas.openxmlformats.org/officeDocument/2006/relationships/hyperlink" Target="https://ytenx.org/kyonh/yonhmiuk/%E5%8E%9A/" TargetMode="External"/><Relationship Id="rId235" Type="http://schemas.openxmlformats.org/officeDocument/2006/relationships/hyperlink" Target="https://ytenx.org/kyonh/yonhmiuk/%E8%AB%87/" TargetMode="External"/><Relationship Id="rId256" Type="http://schemas.openxmlformats.org/officeDocument/2006/relationships/hyperlink" Target="https://ytenx.org/kyonh/yonhmiuk/%E8%B1%8F/" TargetMode="External"/><Relationship Id="rId116" Type="http://schemas.openxmlformats.org/officeDocument/2006/relationships/hyperlink" Target="https://ytenx.org/kyonh/yonhmiuk/%E6%97%B1/" TargetMode="External"/><Relationship Id="rId137" Type="http://schemas.openxmlformats.org/officeDocument/2006/relationships/hyperlink" Target="https://ytenx.org/kyonh/yonhmiuk/%E7%B7%9A/" TargetMode="External"/><Relationship Id="rId158" Type="http://schemas.openxmlformats.org/officeDocument/2006/relationships/hyperlink" Target="https://ytenx.org/kyonh/yonhmiuk/%E7%AC%91B/" TargetMode="External"/><Relationship Id="rId20" Type="http://schemas.openxmlformats.org/officeDocument/2006/relationships/hyperlink" Target="https://ytenx.org/kyonh/yonhmiuk/%E6%94%AFA/" TargetMode="External"/><Relationship Id="rId41" Type="http://schemas.openxmlformats.org/officeDocument/2006/relationships/hyperlink" Target="https://ytenx.org/kyonh/yonhmiuk/%E9%AD%9A/" TargetMode="External"/><Relationship Id="rId62" Type="http://schemas.openxmlformats.org/officeDocument/2006/relationships/hyperlink" Target="https://ytenx.org/kyonh/yonhmiuk/%E6%80%AA/" TargetMode="External"/><Relationship Id="rId83" Type="http://schemas.openxmlformats.org/officeDocument/2006/relationships/hyperlink" Target="https://ytenx.org/kyonh/yonhmiuk/%E8%AB%84/" TargetMode="External"/><Relationship Id="rId179" Type="http://schemas.openxmlformats.org/officeDocument/2006/relationships/hyperlink" Target="https://ytenx.org/kyonh/yonhmiuk/%E8%95%A9/" TargetMode="External"/><Relationship Id="rId190" Type="http://schemas.openxmlformats.org/officeDocument/2006/relationships/hyperlink" Target="https://ytenx.org/kyonh/yonhmiuk/%E6%B8%85/" TargetMode="External"/><Relationship Id="rId204" Type="http://schemas.openxmlformats.org/officeDocument/2006/relationships/hyperlink" Target="https://ytenx.org/kyonh/yonhmiuk/%E8%AD%89/" TargetMode="External"/><Relationship Id="rId225" Type="http://schemas.openxmlformats.org/officeDocument/2006/relationships/hyperlink" Target="https://ytenx.org/kyonh/yonhmiuk/%E6%B2%81A/" TargetMode="External"/><Relationship Id="rId246" Type="http://schemas.openxmlformats.org/officeDocument/2006/relationships/hyperlink" Target="https://ytenx.org/kyonh/yonhmiuk/%E8%91%89A/" TargetMode="External"/><Relationship Id="rId267" Type="http://schemas.openxmlformats.org/officeDocument/2006/relationships/hyperlink" Target="https://ytenx.org/kyonh/yonhmiuk/%E5%87%A1/" TargetMode="External"/><Relationship Id="rId106" Type="http://schemas.openxmlformats.org/officeDocument/2006/relationships/hyperlink" Target="https://ytenx.org/kyonh/yonhmiuk/%E6%9C%88/" TargetMode="External"/><Relationship Id="rId127" Type="http://schemas.openxmlformats.org/officeDocument/2006/relationships/hyperlink" Target="https://ytenx.org/kyonh/yonhmiuk/%E5%B1%B1/" TargetMode="External"/><Relationship Id="rId10" Type="http://schemas.openxmlformats.org/officeDocument/2006/relationships/hyperlink" Target="https://ytenx.org/kyonh/yonhmiuk/%E8%85%AB/" TargetMode="External"/><Relationship Id="rId31" Type="http://schemas.openxmlformats.org/officeDocument/2006/relationships/hyperlink" Target="https://ytenx.org/kyonh/yonhmiuk/%E8%87%B3A/" TargetMode="External"/><Relationship Id="rId52" Type="http://schemas.openxmlformats.org/officeDocument/2006/relationships/hyperlink" Target="https://ytenx.org/kyonh/yonhmiuk/%E9%9C%BD/" TargetMode="External"/><Relationship Id="rId73" Type="http://schemas.openxmlformats.org/officeDocument/2006/relationships/hyperlink" Target="https://ytenx.org/kyonh/yonhmiuk/%E9%9C%87/" TargetMode="External"/><Relationship Id="rId94" Type="http://schemas.openxmlformats.org/officeDocument/2006/relationships/hyperlink" Target="https://ytenx.org/kyonh/yonhmiuk/%E6%AB%9B/" TargetMode="External"/><Relationship Id="rId148" Type="http://schemas.openxmlformats.org/officeDocument/2006/relationships/hyperlink" Target="https://ytenx.org/kyonh/yonhmiuk/%E7%AF%A0/" TargetMode="External"/><Relationship Id="rId169" Type="http://schemas.openxmlformats.org/officeDocument/2006/relationships/hyperlink" Target="https://ytenx.org/kyonh/yonhmiuk/%E6%9E%9C/" TargetMode="External"/><Relationship Id="rId4" Type="http://schemas.openxmlformats.org/officeDocument/2006/relationships/hyperlink" Target="https://ytenx.org/kyonh/yonhmiuk/%E5%B1%8B/" TargetMode="External"/><Relationship Id="rId180" Type="http://schemas.openxmlformats.org/officeDocument/2006/relationships/hyperlink" Target="https://ytenx.org/kyonh/yonhmiuk/%E5%AE%95/" TargetMode="External"/><Relationship Id="rId215" Type="http://schemas.openxmlformats.org/officeDocument/2006/relationships/hyperlink" Target="https://ytenx.org/kyonh/yonhmiuk/%E5%80%99/" TargetMode="External"/><Relationship Id="rId236" Type="http://schemas.openxmlformats.org/officeDocument/2006/relationships/hyperlink" Target="https://ytenx.org/kyonh/yonhmiuk/%E6%95%A2/" TargetMode="External"/><Relationship Id="rId257" Type="http://schemas.openxmlformats.org/officeDocument/2006/relationships/hyperlink" Target="https://ytenx.org/kyonh/yonhmiuk/%E9%99%B7/" TargetMode="External"/><Relationship Id="rId42" Type="http://schemas.openxmlformats.org/officeDocument/2006/relationships/hyperlink" Target="https://ytenx.org/kyonh/yonhmiuk/%E8%AA%9E/" TargetMode="External"/><Relationship Id="rId84" Type="http://schemas.openxmlformats.org/officeDocument/2006/relationships/hyperlink" Target="https://ytenx.org/kyonh/yonhmiuk/%E6%BA%96/" TargetMode="External"/><Relationship Id="rId138" Type="http://schemas.openxmlformats.org/officeDocument/2006/relationships/hyperlink" Target="https://ytenx.org/kyonh/yonhmiuk/%E8%96%9B/" TargetMode="External"/><Relationship Id="rId191" Type="http://schemas.openxmlformats.org/officeDocument/2006/relationships/hyperlink" Target="https://ytenx.org/kyonh/yonhmiuk/%E9%9D%9C/" TargetMode="External"/><Relationship Id="rId205" Type="http://schemas.openxmlformats.org/officeDocument/2006/relationships/hyperlink" Target="https://ytenx.org/kyonh/yonhmiuk/%E8%81%B7/" TargetMode="External"/><Relationship Id="rId247" Type="http://schemas.openxmlformats.org/officeDocument/2006/relationships/hyperlink" Target="https://ytenx.org/kyonh/yonhmiuk/%E9%B9%BDB/" TargetMode="External"/><Relationship Id="rId107" Type="http://schemas.openxmlformats.org/officeDocument/2006/relationships/hyperlink" Target="https://ytenx.org/kyonh/yonhmiuk/%E9%AD%82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ytenx.org/kyonh/cjeng/%E7%B2%BE/" TargetMode="External"/><Relationship Id="rId18" Type="http://schemas.openxmlformats.org/officeDocument/2006/relationships/hyperlink" Target="https://ytenx.org/kyonh/cjeng/%E8%8E%8A/" TargetMode="External"/><Relationship Id="rId26" Type="http://schemas.openxmlformats.org/officeDocument/2006/relationships/hyperlink" Target="https://ytenx.org/kyonh/cjeng/%E6%9B%B8/" TargetMode="External"/><Relationship Id="rId39" Type="http://schemas.openxmlformats.org/officeDocument/2006/relationships/table" Target="../tables/table5.xml"/><Relationship Id="rId21" Type="http://schemas.openxmlformats.org/officeDocument/2006/relationships/hyperlink" Target="https://ytenx.org/kyonh/cjeng/%E7%94%9F/" TargetMode="External"/><Relationship Id="rId34" Type="http://schemas.openxmlformats.org/officeDocument/2006/relationships/hyperlink" Target="https://ytenx.org/kyonh/cjeng/%E5%BD%B1/" TargetMode="External"/><Relationship Id="rId7" Type="http://schemas.openxmlformats.org/officeDocument/2006/relationships/hyperlink" Target="https://ytenx.org/kyonh/cjeng/%E5%AE%9A/" TargetMode="External"/><Relationship Id="rId12" Type="http://schemas.openxmlformats.org/officeDocument/2006/relationships/hyperlink" Target="https://ytenx.org/kyonh/cjeng/%E5%AD%83/" TargetMode="External"/><Relationship Id="rId17" Type="http://schemas.openxmlformats.org/officeDocument/2006/relationships/hyperlink" Target="https://ytenx.org/kyonh/cjeng/%E9%82%AA/" TargetMode="External"/><Relationship Id="rId25" Type="http://schemas.openxmlformats.org/officeDocument/2006/relationships/hyperlink" Target="https://ytenx.org/kyonh/cjeng/%E5%B8%B8/" TargetMode="External"/><Relationship Id="rId33" Type="http://schemas.openxmlformats.org/officeDocument/2006/relationships/hyperlink" Target="https://ytenx.org/kyonh/cjeng/%E5%8C%A3/" TargetMode="External"/><Relationship Id="rId38" Type="http://schemas.openxmlformats.org/officeDocument/2006/relationships/hyperlink" Target="https://ytenx.org/kyonh/cjeng/%E6%97%A5/" TargetMode="External"/><Relationship Id="rId2" Type="http://schemas.openxmlformats.org/officeDocument/2006/relationships/hyperlink" Target="https://ytenx.org/kyonh/cjeng/%E6%BB%82/" TargetMode="External"/><Relationship Id="rId16" Type="http://schemas.openxmlformats.org/officeDocument/2006/relationships/hyperlink" Target="https://ytenx.org/kyonh/cjeng/%E5%BF%83/" TargetMode="External"/><Relationship Id="rId20" Type="http://schemas.openxmlformats.org/officeDocument/2006/relationships/hyperlink" Target="https://ytenx.org/kyonh/cjeng/%E5%B4%87/" TargetMode="External"/><Relationship Id="rId29" Type="http://schemas.openxmlformats.org/officeDocument/2006/relationships/hyperlink" Target="https://ytenx.org/kyonh/cjeng/%E6%BA%AA/" TargetMode="External"/><Relationship Id="rId1" Type="http://schemas.openxmlformats.org/officeDocument/2006/relationships/hyperlink" Target="https://ytenx.org/kyonh/cjeng/%E5%B9%AB/" TargetMode="External"/><Relationship Id="rId6" Type="http://schemas.openxmlformats.org/officeDocument/2006/relationships/hyperlink" Target="https://ytenx.org/kyonh/cjeng/%E9%80%8F/" TargetMode="External"/><Relationship Id="rId11" Type="http://schemas.openxmlformats.org/officeDocument/2006/relationships/hyperlink" Target="https://ytenx.org/kyonh/cjeng/%E6%BE%84/" TargetMode="External"/><Relationship Id="rId24" Type="http://schemas.openxmlformats.org/officeDocument/2006/relationships/hyperlink" Target="https://ytenx.org/kyonh/cjeng/%E6%98%8C/" TargetMode="External"/><Relationship Id="rId32" Type="http://schemas.openxmlformats.org/officeDocument/2006/relationships/hyperlink" Target="https://ytenx.org/kyonh/cjeng/%E6%9B%89/" TargetMode="External"/><Relationship Id="rId37" Type="http://schemas.openxmlformats.org/officeDocument/2006/relationships/hyperlink" Target="https://ytenx.org/kyonh/cjeng/%E4%BE%86/" TargetMode="External"/><Relationship Id="rId5" Type="http://schemas.openxmlformats.org/officeDocument/2006/relationships/hyperlink" Target="https://ytenx.org/kyonh/cjeng/%E7%AB%AF/" TargetMode="External"/><Relationship Id="rId15" Type="http://schemas.openxmlformats.org/officeDocument/2006/relationships/hyperlink" Target="https://ytenx.org/kyonh/cjeng/%E5%BE%9E/" TargetMode="External"/><Relationship Id="rId23" Type="http://schemas.openxmlformats.org/officeDocument/2006/relationships/hyperlink" Target="https://ytenx.org/kyonh/cjeng/%E7%AB%A0/" TargetMode="External"/><Relationship Id="rId28" Type="http://schemas.openxmlformats.org/officeDocument/2006/relationships/hyperlink" Target="https://ytenx.org/kyonh/cjeng/%E8%A6%8B/" TargetMode="External"/><Relationship Id="rId36" Type="http://schemas.openxmlformats.org/officeDocument/2006/relationships/hyperlink" Target="https://ytenx.org/kyonh/cjeng/%E4%BB%A5/" TargetMode="External"/><Relationship Id="rId10" Type="http://schemas.openxmlformats.org/officeDocument/2006/relationships/hyperlink" Target="https://ytenx.org/kyonh/cjeng/%E5%BE%B9/" TargetMode="External"/><Relationship Id="rId19" Type="http://schemas.openxmlformats.org/officeDocument/2006/relationships/hyperlink" Target="https://ytenx.org/kyonh/cjeng/%E5%88%9D/" TargetMode="External"/><Relationship Id="rId31" Type="http://schemas.openxmlformats.org/officeDocument/2006/relationships/hyperlink" Target="https://ytenx.org/kyonh/cjeng/%E7%96%91/" TargetMode="External"/><Relationship Id="rId4" Type="http://schemas.openxmlformats.org/officeDocument/2006/relationships/hyperlink" Target="https://ytenx.org/kyonh/cjeng/%E6%98%8E/" TargetMode="External"/><Relationship Id="rId9" Type="http://schemas.openxmlformats.org/officeDocument/2006/relationships/hyperlink" Target="https://ytenx.org/kyonh/cjeng/%E7%9F%A5/" TargetMode="External"/><Relationship Id="rId14" Type="http://schemas.openxmlformats.org/officeDocument/2006/relationships/hyperlink" Target="https://ytenx.org/kyonh/cjeng/%E6%B8%85/" TargetMode="External"/><Relationship Id="rId22" Type="http://schemas.openxmlformats.org/officeDocument/2006/relationships/hyperlink" Target="https://ytenx.org/kyonh/cjeng/%E4%BF%9F/" TargetMode="External"/><Relationship Id="rId27" Type="http://schemas.openxmlformats.org/officeDocument/2006/relationships/hyperlink" Target="https://ytenx.org/kyonh/cjeng/%E8%88%B9/" TargetMode="External"/><Relationship Id="rId30" Type="http://schemas.openxmlformats.org/officeDocument/2006/relationships/hyperlink" Target="https://ytenx.org/kyonh/cjeng/%E7%BE%A3/" TargetMode="External"/><Relationship Id="rId35" Type="http://schemas.openxmlformats.org/officeDocument/2006/relationships/hyperlink" Target="https://ytenx.org/kyonh/cjeng/%E4%BA%91/" TargetMode="External"/><Relationship Id="rId8" Type="http://schemas.openxmlformats.org/officeDocument/2006/relationships/hyperlink" Target="https://ytenx.org/kyonh/cjeng/%E6%B3%A5/" TargetMode="External"/><Relationship Id="rId3" Type="http://schemas.openxmlformats.org/officeDocument/2006/relationships/hyperlink" Target="https://ytenx.org/kyonh/cjeng/%E4%B8%A6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ytenx.org/kyonh/yonh/%E6%AD%8C/" TargetMode="External"/><Relationship Id="rId21" Type="http://schemas.openxmlformats.org/officeDocument/2006/relationships/hyperlink" Target="https://ytenx.org/kyonh/yonh/%E8%84%82B%E9%96%8B/" TargetMode="External"/><Relationship Id="rId42" Type="http://schemas.openxmlformats.org/officeDocument/2006/relationships/hyperlink" Target="https://ytenx.org/kyonh/yonh/%E7%A5%ADA%E9%96%8B/" TargetMode="External"/><Relationship Id="rId63" Type="http://schemas.openxmlformats.org/officeDocument/2006/relationships/hyperlink" Target="https://ytenx.org/kyonh/yonh/%E8%87%BB/" TargetMode="External"/><Relationship Id="rId84" Type="http://schemas.openxmlformats.org/officeDocument/2006/relationships/hyperlink" Target="https://ytenx.org/kyonh/yonh/%E5%85%83%E5%90%88/" TargetMode="External"/><Relationship Id="rId138" Type="http://schemas.openxmlformats.org/officeDocument/2006/relationships/hyperlink" Target="https://ytenx.org/kyonh/yonh/%E5%BA%9A%E4%B8%89%E5%90%88/" TargetMode="External"/><Relationship Id="rId159" Type="http://schemas.openxmlformats.org/officeDocument/2006/relationships/hyperlink" Target="https://ytenx.org/kyonh/yonh/%E5%BE%B7%E9%96%8B/" TargetMode="External"/><Relationship Id="rId170" Type="http://schemas.openxmlformats.org/officeDocument/2006/relationships/hyperlink" Target="https://ytenx.org/kyonh/yonh/%E7%B7%9D/" TargetMode="External"/><Relationship Id="rId191" Type="http://schemas.openxmlformats.org/officeDocument/2006/relationships/hyperlink" Target="https://ytenx.org/kyonh/yonh/%E8%91%89B/" TargetMode="External"/><Relationship Id="rId107" Type="http://schemas.openxmlformats.org/officeDocument/2006/relationships/hyperlink" Target="https://ytenx.org/kyonh/yonh/%E5%85%88%E9%96%8B/" TargetMode="External"/><Relationship Id="rId11" Type="http://schemas.openxmlformats.org/officeDocument/2006/relationships/hyperlink" Target="https://ytenx.org/kyonh/yonh/%E6%94%AF%E9%96%8B/" TargetMode="External"/><Relationship Id="rId32" Type="http://schemas.openxmlformats.org/officeDocument/2006/relationships/hyperlink" Target="https://ytenx.org/kyonh/pyanx/ghrax/%E8%82%BA/" TargetMode="External"/><Relationship Id="rId53" Type="http://schemas.openxmlformats.org/officeDocument/2006/relationships/hyperlink" Target="https://ytenx.org/kyonh/yonh/%E7%9C%9E%E5%90%88/" TargetMode="External"/><Relationship Id="rId74" Type="http://schemas.openxmlformats.org/officeDocument/2006/relationships/hyperlink" Target="https://ytenx.org/kyonh/yonh/%E6%AC%A3/" TargetMode="External"/><Relationship Id="rId128" Type="http://schemas.openxmlformats.org/officeDocument/2006/relationships/hyperlink" Target="https://ytenx.org/kyonh/yonh/%E9%99%BD%E9%96%8B/" TargetMode="External"/><Relationship Id="rId149" Type="http://schemas.openxmlformats.org/officeDocument/2006/relationships/hyperlink" Target="https://ytenx.org/kyonh/yonh/%E6%B8%85A%E9%96%8B/" TargetMode="External"/><Relationship Id="rId5" Type="http://schemas.openxmlformats.org/officeDocument/2006/relationships/hyperlink" Target="https://ytenx.org/kyonh/yonh/%E5%86%AC/" TargetMode="External"/><Relationship Id="rId95" Type="http://schemas.openxmlformats.org/officeDocument/2006/relationships/hyperlink" Target="https://ytenx.org/kyonh/yonh/%E8%96%9B%E9%96%8B/" TargetMode="External"/><Relationship Id="rId160" Type="http://schemas.openxmlformats.org/officeDocument/2006/relationships/hyperlink" Target="https://ytenx.org/kyonh/yonh/%E7%99%BB%E5%90%88/" TargetMode="External"/><Relationship Id="rId181" Type="http://schemas.openxmlformats.org/officeDocument/2006/relationships/hyperlink" Target="https://ytenx.org/kyonh/yonh/%E4%B9%8F/" TargetMode="External"/><Relationship Id="rId22" Type="http://schemas.openxmlformats.org/officeDocument/2006/relationships/hyperlink" Target="https://ytenx.org/kyonh/yonh/%E8%84%82B%E5%90%88/" TargetMode="External"/><Relationship Id="rId43" Type="http://schemas.openxmlformats.org/officeDocument/2006/relationships/hyperlink" Target="https://ytenx.org/kyonh/yonh/%E7%A5%ADA%E5%90%88/" TargetMode="External"/><Relationship Id="rId64" Type="http://schemas.openxmlformats.org/officeDocument/2006/relationships/hyperlink" Target="https://ytenx.org/kyonh/yonh/%E6%AB%9B/" TargetMode="External"/><Relationship Id="rId118" Type="http://schemas.openxmlformats.org/officeDocument/2006/relationships/hyperlink" Target="https://ytenx.org/kyonh/yonh/%E6%88%88%E4%B8%80%E5%90%88/" TargetMode="External"/><Relationship Id="rId139" Type="http://schemas.openxmlformats.org/officeDocument/2006/relationships/hyperlink" Target="https://ytenx.org/kyonh/yonh/%E9%99%8C%E4%B8%89%E5%90%88/" TargetMode="External"/><Relationship Id="rId85" Type="http://schemas.openxmlformats.org/officeDocument/2006/relationships/hyperlink" Target="https://ytenx.org/kyonh/yonh/%E6%9C%88%E5%90%88/" TargetMode="External"/><Relationship Id="rId150" Type="http://schemas.openxmlformats.org/officeDocument/2006/relationships/hyperlink" Target="https://ytenx.org/kyonh/yonh/%E6%98%94A%E9%96%8B/" TargetMode="External"/><Relationship Id="rId171" Type="http://schemas.openxmlformats.org/officeDocument/2006/relationships/hyperlink" Target="https://ytenx.org/kyonh/yonh/%E4%BE%B5A/" TargetMode="External"/><Relationship Id="rId192" Type="http://schemas.openxmlformats.org/officeDocument/2006/relationships/hyperlink" Target="https://ytenx.org/kyonh/pyanx/ghrax/%E8%BC%92/" TargetMode="External"/><Relationship Id="rId12" Type="http://schemas.openxmlformats.org/officeDocument/2006/relationships/hyperlink" Target="https://ytenx.org/kyonh/yonh/%E6%94%AF%E5%90%88/" TargetMode="External"/><Relationship Id="rId33" Type="http://schemas.openxmlformats.org/officeDocument/2006/relationships/hyperlink" Target="https://ytenx.org/kyonh/yonh/%E5%BB%A2%E5%90%88/" TargetMode="External"/><Relationship Id="rId108" Type="http://schemas.openxmlformats.org/officeDocument/2006/relationships/hyperlink" Target="https://ytenx.org/kyonh/yonh/%E5%B1%91%E9%96%8B/" TargetMode="External"/><Relationship Id="rId129" Type="http://schemas.openxmlformats.org/officeDocument/2006/relationships/hyperlink" Target="https://ytenx.org/kyonh/yonh/%E8%97%A5%E9%96%8B/" TargetMode="External"/><Relationship Id="rId54" Type="http://schemas.openxmlformats.org/officeDocument/2006/relationships/hyperlink" Target="https://ytenx.org/kyonh/yonh/%E8%B3%AA%E5%90%88/" TargetMode="External"/><Relationship Id="rId75" Type="http://schemas.openxmlformats.org/officeDocument/2006/relationships/hyperlink" Target="https://ytenx.org/kyonh/yonh/%E8%BF%84/" TargetMode="External"/><Relationship Id="rId96" Type="http://schemas.openxmlformats.org/officeDocument/2006/relationships/hyperlink" Target="https://ytenx.org/kyonh/yonh/%E4%BB%99%E5%90%88/" TargetMode="External"/><Relationship Id="rId140" Type="http://schemas.openxmlformats.org/officeDocument/2006/relationships/hyperlink" Target="https://ytenx.org/kyonh/pyanx/ghrax/%E8%99%A2/" TargetMode="External"/><Relationship Id="rId161" Type="http://schemas.openxmlformats.org/officeDocument/2006/relationships/hyperlink" Target="https://ytenx.org/kyonh/yonh/%E5%BE%B7%E5%90%88/" TargetMode="External"/><Relationship Id="rId182" Type="http://schemas.openxmlformats.org/officeDocument/2006/relationships/hyperlink" Target="https://ytenx.org/kyonh/yonh/%E9%8A%9C/" TargetMode="External"/><Relationship Id="rId6" Type="http://schemas.openxmlformats.org/officeDocument/2006/relationships/hyperlink" Target="https://ytenx.org/kyonh/yonh/%E6%B2%83/" TargetMode="External"/><Relationship Id="rId23" Type="http://schemas.openxmlformats.org/officeDocument/2006/relationships/hyperlink" Target="https://ytenx.org/kyonh/yonh/%E4%B9%8B/" TargetMode="External"/><Relationship Id="rId119" Type="http://schemas.openxmlformats.org/officeDocument/2006/relationships/hyperlink" Target="https://ytenx.org/kyonh/yonh/%E6%88%88%E4%B8%89%E9%96%8B/" TargetMode="External"/><Relationship Id="rId44" Type="http://schemas.openxmlformats.org/officeDocument/2006/relationships/hyperlink" Target="https://ytenx.org/kyonh/yonh/%E7%A5%ADB%E9%96%8B/" TargetMode="External"/><Relationship Id="rId65" Type="http://schemas.openxmlformats.org/officeDocument/2006/relationships/hyperlink" Target="https://ytenx.org/kyonh/yonh/%E8%AB%84/" TargetMode="External"/><Relationship Id="rId86" Type="http://schemas.openxmlformats.org/officeDocument/2006/relationships/hyperlink" Target="https://ytenx.org/kyonh/yonh/%E5%88%AA%E9%96%8B/" TargetMode="External"/><Relationship Id="rId130" Type="http://schemas.openxmlformats.org/officeDocument/2006/relationships/hyperlink" Target="https://ytenx.org/kyonh/yonh/%E9%99%BD%E5%90%88/" TargetMode="External"/><Relationship Id="rId151" Type="http://schemas.openxmlformats.org/officeDocument/2006/relationships/hyperlink" Target="https://ytenx.org/kyonh/yonh/%E6%B8%85A%E5%90%88/" TargetMode="External"/><Relationship Id="rId172" Type="http://schemas.openxmlformats.org/officeDocument/2006/relationships/hyperlink" Target="https://ytenx.org/kyonh/yonh/%E7%B7%9DA/" TargetMode="External"/><Relationship Id="rId193" Type="http://schemas.openxmlformats.org/officeDocument/2006/relationships/hyperlink" Target="https://ytenx.org/kyonh/yonh/%E6%B7%BB/" TargetMode="External"/><Relationship Id="rId13" Type="http://schemas.openxmlformats.org/officeDocument/2006/relationships/hyperlink" Target="https://ytenx.org/kyonh/yonh/%E6%94%AFA%E9%96%8B/" TargetMode="External"/><Relationship Id="rId109" Type="http://schemas.openxmlformats.org/officeDocument/2006/relationships/hyperlink" Target="https://ytenx.org/kyonh/yonh/%E5%85%88%E5%90%88/" TargetMode="External"/><Relationship Id="rId34" Type="http://schemas.openxmlformats.org/officeDocument/2006/relationships/hyperlink" Target="https://ytenx.org/kyonh/yonh/%E5%A4%AC%E9%96%8B/" TargetMode="External"/><Relationship Id="rId50" Type="http://schemas.openxmlformats.org/officeDocument/2006/relationships/hyperlink" Target="https://ytenx.org/kyonh/yonh/%E7%81%B0/" TargetMode="External"/><Relationship Id="rId55" Type="http://schemas.openxmlformats.org/officeDocument/2006/relationships/hyperlink" Target="https://ytenx.org/kyonh/pyanx/ghrax/%E7%AD%86/" TargetMode="External"/><Relationship Id="rId76" Type="http://schemas.openxmlformats.org/officeDocument/2006/relationships/hyperlink" Target="https://ytenx.org/kyonh/yonh/%E6%96%87/" TargetMode="External"/><Relationship Id="rId97" Type="http://schemas.openxmlformats.org/officeDocument/2006/relationships/hyperlink" Target="https://ytenx.org/kyonh/yonh/%E8%96%9B%E5%90%88/" TargetMode="External"/><Relationship Id="rId104" Type="http://schemas.openxmlformats.org/officeDocument/2006/relationships/hyperlink" Target="https://ytenx.org/kyonh/yonh/%E4%BB%99B%E5%90%88/" TargetMode="External"/><Relationship Id="rId120" Type="http://schemas.openxmlformats.org/officeDocument/2006/relationships/hyperlink" Target="https://ytenx.org/kyonh/yonh/%E6%88%88%E4%B8%89%E5%90%88/" TargetMode="External"/><Relationship Id="rId125" Type="http://schemas.openxmlformats.org/officeDocument/2006/relationships/hyperlink" Target="https://ytenx.org/kyonh/yonh/%E9%90%B8%E9%96%8B/" TargetMode="External"/><Relationship Id="rId141" Type="http://schemas.openxmlformats.org/officeDocument/2006/relationships/hyperlink" Target="https://ytenx.org/kyonh/yonh/%E8%80%95%E9%96%8B/" TargetMode="External"/><Relationship Id="rId146" Type="http://schemas.openxmlformats.org/officeDocument/2006/relationships/hyperlink" Target="https://ytenx.org/kyonh/yonh/%E6%98%94%E9%96%8B/" TargetMode="External"/><Relationship Id="rId167" Type="http://schemas.openxmlformats.org/officeDocument/2006/relationships/hyperlink" Target="https://ytenx.org/kyonh/yonh/%E4%BE%AF/" TargetMode="External"/><Relationship Id="rId188" Type="http://schemas.openxmlformats.org/officeDocument/2006/relationships/hyperlink" Target="https://ytenx.org/kyonh/yonh/%E9%B9%BDA/" TargetMode="External"/><Relationship Id="rId7" Type="http://schemas.openxmlformats.org/officeDocument/2006/relationships/hyperlink" Target="https://ytenx.org/kyonh/yonh/%E9%8D%BE/" TargetMode="External"/><Relationship Id="rId71" Type="http://schemas.openxmlformats.org/officeDocument/2006/relationships/hyperlink" Target="https://ytenx.org/kyonh/pyanx/ghrax/%E6%B2%A1/" TargetMode="External"/><Relationship Id="rId92" Type="http://schemas.openxmlformats.org/officeDocument/2006/relationships/hyperlink" Target="https://ytenx.org/kyonh/yonh/%E5%B1%B1%E5%90%88/" TargetMode="External"/><Relationship Id="rId162" Type="http://schemas.openxmlformats.org/officeDocument/2006/relationships/hyperlink" Target="https://ytenx.org/kyonh/yonh/%E8%92%B8/" TargetMode="External"/><Relationship Id="rId183" Type="http://schemas.openxmlformats.org/officeDocument/2006/relationships/hyperlink" Target="https://ytenx.org/kyonh/yonh/%E7%8B%8E/" TargetMode="External"/><Relationship Id="rId2" Type="http://schemas.openxmlformats.org/officeDocument/2006/relationships/hyperlink" Target="https://ytenx.org/kyonh/yonh/%E5%B1%8B%E4%B8%80/" TargetMode="External"/><Relationship Id="rId29" Type="http://schemas.openxmlformats.org/officeDocument/2006/relationships/hyperlink" Target="https://ytenx.org/kyonh/yonh/%E6%B3%B0%E9%96%8B/" TargetMode="External"/><Relationship Id="rId24" Type="http://schemas.openxmlformats.org/officeDocument/2006/relationships/hyperlink" Target="https://ytenx.org/kyonh/yonh/%E5%BE%AE%E9%96%8B/" TargetMode="External"/><Relationship Id="rId40" Type="http://schemas.openxmlformats.org/officeDocument/2006/relationships/hyperlink" Target="https://ytenx.org/kyonh/yonh/%E7%A5%AD%E9%96%8B/" TargetMode="External"/><Relationship Id="rId45" Type="http://schemas.openxmlformats.org/officeDocument/2006/relationships/hyperlink" Target="https://ytenx.org/kyonh/yonh/%E7%A5%ADB%E5%90%88/" TargetMode="External"/><Relationship Id="rId66" Type="http://schemas.openxmlformats.org/officeDocument/2006/relationships/hyperlink" Target="https://ytenx.org/kyonh/yonh/%E8%A1%93/" TargetMode="External"/><Relationship Id="rId87" Type="http://schemas.openxmlformats.org/officeDocument/2006/relationships/hyperlink" Target="https://ytenx.org/kyonh/yonh/%E9%BB%A0%E9%96%8B/" TargetMode="External"/><Relationship Id="rId110" Type="http://schemas.openxmlformats.org/officeDocument/2006/relationships/hyperlink" Target="https://ytenx.org/kyonh/yonh/%E5%B1%91%E5%90%88/" TargetMode="External"/><Relationship Id="rId115" Type="http://schemas.openxmlformats.org/officeDocument/2006/relationships/hyperlink" Target="https://ytenx.org/kyonh/yonh/%E5%AE%B5B/" TargetMode="External"/><Relationship Id="rId131" Type="http://schemas.openxmlformats.org/officeDocument/2006/relationships/hyperlink" Target="https://ytenx.org/kyonh/yonh/%E8%97%A5%E5%90%88/" TargetMode="External"/><Relationship Id="rId136" Type="http://schemas.openxmlformats.org/officeDocument/2006/relationships/hyperlink" Target="https://ytenx.org/kyonh/yonh/%E5%BA%9A%E4%B8%89%E9%96%8B/" TargetMode="External"/><Relationship Id="rId157" Type="http://schemas.openxmlformats.org/officeDocument/2006/relationships/hyperlink" Target="https://ytenx.org/kyonh/yonh/%E9%8C%AB%E5%90%88/" TargetMode="External"/><Relationship Id="rId178" Type="http://schemas.openxmlformats.org/officeDocument/2006/relationships/hyperlink" Target="https://ytenx.org/kyonh/yonh/%E5%9A%B4/" TargetMode="External"/><Relationship Id="rId61" Type="http://schemas.openxmlformats.org/officeDocument/2006/relationships/hyperlink" Target="https://ytenx.org/kyonh/yonh/%E8%B3%AAB%E5%90%88/" TargetMode="External"/><Relationship Id="rId82" Type="http://schemas.openxmlformats.org/officeDocument/2006/relationships/hyperlink" Target="https://ytenx.org/kyonh/yonh/%E5%85%83%E9%96%8B/" TargetMode="External"/><Relationship Id="rId152" Type="http://schemas.openxmlformats.org/officeDocument/2006/relationships/hyperlink" Target="https://ytenx.org/kyonh/yonh/%E6%98%94A%E5%90%88/" TargetMode="External"/><Relationship Id="rId173" Type="http://schemas.openxmlformats.org/officeDocument/2006/relationships/hyperlink" Target="https://ytenx.org/kyonh/pyanx/ghrax/%E5%85%A5/" TargetMode="External"/><Relationship Id="rId194" Type="http://schemas.openxmlformats.org/officeDocument/2006/relationships/hyperlink" Target="https://ytenx.org/kyonh/yonh/%E6%80%97/" TargetMode="External"/><Relationship Id="rId19" Type="http://schemas.openxmlformats.org/officeDocument/2006/relationships/hyperlink" Target="https://ytenx.org/kyonh/yonh/%E8%84%82A%E9%96%8B/" TargetMode="External"/><Relationship Id="rId14" Type="http://schemas.openxmlformats.org/officeDocument/2006/relationships/hyperlink" Target="https://ytenx.org/kyonh/yonh/%E6%94%AFA%E5%90%88/" TargetMode="External"/><Relationship Id="rId30" Type="http://schemas.openxmlformats.org/officeDocument/2006/relationships/hyperlink" Target="https://ytenx.org/kyonh/yonh/%E6%B3%B0%E5%90%88/" TargetMode="External"/><Relationship Id="rId35" Type="http://schemas.openxmlformats.org/officeDocument/2006/relationships/hyperlink" Target="https://ytenx.org/kyonh/yonh/%E5%A4%AC%E5%90%88/" TargetMode="External"/><Relationship Id="rId56" Type="http://schemas.openxmlformats.org/officeDocument/2006/relationships/hyperlink" Target="https://ytenx.org/kyonh/yonh/%E7%9C%9EA/" TargetMode="External"/><Relationship Id="rId77" Type="http://schemas.openxmlformats.org/officeDocument/2006/relationships/hyperlink" Target="https://ytenx.org/kyonh/yonh/%E7%89%A9/" TargetMode="External"/><Relationship Id="rId100" Type="http://schemas.openxmlformats.org/officeDocument/2006/relationships/hyperlink" Target="https://ytenx.org/kyonh/yonh/%E4%BB%99A%E5%90%88/" TargetMode="External"/><Relationship Id="rId105" Type="http://schemas.openxmlformats.org/officeDocument/2006/relationships/hyperlink" Target="https://ytenx.org/kyonh/yonh/%E8%96%9BB%E5%90%88/" TargetMode="External"/><Relationship Id="rId126" Type="http://schemas.openxmlformats.org/officeDocument/2006/relationships/hyperlink" Target="https://ytenx.org/kyonh/yonh/%E5%94%90%E5%90%88/" TargetMode="External"/><Relationship Id="rId147" Type="http://schemas.openxmlformats.org/officeDocument/2006/relationships/hyperlink" Target="https://ytenx.org/kyonh/yonh/%E6%B8%85%E5%90%88/" TargetMode="External"/><Relationship Id="rId168" Type="http://schemas.openxmlformats.org/officeDocument/2006/relationships/hyperlink" Target="https://ytenx.org/kyonh/yonh/%E5%B9%BD/" TargetMode="External"/><Relationship Id="rId8" Type="http://schemas.openxmlformats.org/officeDocument/2006/relationships/hyperlink" Target="https://ytenx.org/kyonh/yonh/%E7%87%AD/" TargetMode="External"/><Relationship Id="rId51" Type="http://schemas.openxmlformats.org/officeDocument/2006/relationships/hyperlink" Target="https://ytenx.org/kyonh/yonh/%E7%9C%9E%E9%96%8B/" TargetMode="External"/><Relationship Id="rId72" Type="http://schemas.openxmlformats.org/officeDocument/2006/relationships/hyperlink" Target="https://ytenx.org/kyonh/yonh/%E9%AD%82/" TargetMode="External"/><Relationship Id="rId93" Type="http://schemas.openxmlformats.org/officeDocument/2006/relationships/hyperlink" Target="https://ytenx.org/kyonh/yonh/%E9%8E%8B%E5%90%88/" TargetMode="External"/><Relationship Id="rId98" Type="http://schemas.openxmlformats.org/officeDocument/2006/relationships/hyperlink" Target="https://ytenx.org/kyonh/yonh/%E4%BB%99A%E9%96%8B/" TargetMode="External"/><Relationship Id="rId121" Type="http://schemas.openxmlformats.org/officeDocument/2006/relationships/hyperlink" Target="https://ytenx.org/kyonh/yonh/%E9%BA%BB%E4%BA%8C%E9%96%8B/" TargetMode="External"/><Relationship Id="rId142" Type="http://schemas.openxmlformats.org/officeDocument/2006/relationships/hyperlink" Target="https://ytenx.org/kyonh/yonh/%E9%BA%A5%E9%96%8B/" TargetMode="External"/><Relationship Id="rId163" Type="http://schemas.openxmlformats.org/officeDocument/2006/relationships/hyperlink" Target="https://ytenx.org/kyonh/yonh/%E8%81%B7%E9%96%8B/" TargetMode="External"/><Relationship Id="rId184" Type="http://schemas.openxmlformats.org/officeDocument/2006/relationships/hyperlink" Target="https://ytenx.org/kyonh/yonh/%E5%92%B8/" TargetMode="External"/><Relationship Id="rId189" Type="http://schemas.openxmlformats.org/officeDocument/2006/relationships/hyperlink" Target="https://ytenx.org/kyonh/yonh/%E8%91%89A/" TargetMode="External"/><Relationship Id="rId3" Type="http://schemas.openxmlformats.org/officeDocument/2006/relationships/hyperlink" Target="https://ytenx.org/kyonh/yonh/%E6%9D%B1%E4%B8%89/" TargetMode="External"/><Relationship Id="rId25" Type="http://schemas.openxmlformats.org/officeDocument/2006/relationships/hyperlink" Target="https://ytenx.org/kyonh/yonh/%E5%BE%AE%E5%90%88/" TargetMode="External"/><Relationship Id="rId46" Type="http://schemas.openxmlformats.org/officeDocument/2006/relationships/hyperlink" Target="https://ytenx.org/kyonh/pyanx/ghrax/%E8%A1%9E/" TargetMode="External"/><Relationship Id="rId67" Type="http://schemas.openxmlformats.org/officeDocument/2006/relationships/hyperlink" Target="https://ytenx.org/kyonh/yonh/%E8%AB%84A/" TargetMode="External"/><Relationship Id="rId116" Type="http://schemas.openxmlformats.org/officeDocument/2006/relationships/hyperlink" Target="https://ytenx.org/kyonh/yonh/%E8%95%AD/" TargetMode="External"/><Relationship Id="rId137" Type="http://schemas.openxmlformats.org/officeDocument/2006/relationships/hyperlink" Target="https://ytenx.org/kyonh/yonh/%E9%99%8C%E4%B8%89%E9%96%8B/" TargetMode="External"/><Relationship Id="rId158" Type="http://schemas.openxmlformats.org/officeDocument/2006/relationships/hyperlink" Target="https://ytenx.org/kyonh/yonh/%E7%99%BB%E9%96%8B/" TargetMode="External"/><Relationship Id="rId20" Type="http://schemas.openxmlformats.org/officeDocument/2006/relationships/hyperlink" Target="https://ytenx.org/kyonh/yonh/%E8%84%82A%E5%90%88/" TargetMode="External"/><Relationship Id="rId41" Type="http://schemas.openxmlformats.org/officeDocument/2006/relationships/hyperlink" Target="https://ytenx.org/kyonh/yonh/%E7%A5%AD%E5%90%88/" TargetMode="External"/><Relationship Id="rId62" Type="http://schemas.openxmlformats.org/officeDocument/2006/relationships/hyperlink" Target="https://ytenx.org/kyonh/pyanx/ghrax/%E8%81%BF/" TargetMode="External"/><Relationship Id="rId83" Type="http://schemas.openxmlformats.org/officeDocument/2006/relationships/hyperlink" Target="https://ytenx.org/kyonh/yonh/%E6%9C%88%E9%96%8B/" TargetMode="External"/><Relationship Id="rId88" Type="http://schemas.openxmlformats.org/officeDocument/2006/relationships/hyperlink" Target="https://ytenx.org/kyonh/yonh/%E5%88%AA%E5%90%88/" TargetMode="External"/><Relationship Id="rId111" Type="http://schemas.openxmlformats.org/officeDocument/2006/relationships/hyperlink" Target="https://ytenx.org/kyonh/yonh/%E8%B1%AA/" TargetMode="External"/><Relationship Id="rId132" Type="http://schemas.openxmlformats.org/officeDocument/2006/relationships/hyperlink" Target="https://ytenx.org/kyonh/yonh/%E5%BA%9A%E4%BA%8C%E9%96%8B/" TargetMode="External"/><Relationship Id="rId153" Type="http://schemas.openxmlformats.org/officeDocument/2006/relationships/hyperlink" Target="https://ytenx.org/kyonh/pyanx/ghrax/%E5%BD%B9/" TargetMode="External"/><Relationship Id="rId174" Type="http://schemas.openxmlformats.org/officeDocument/2006/relationships/hyperlink" Target="https://ytenx.org/kyonh/yonh/%E4%BE%B5B/" TargetMode="External"/><Relationship Id="rId179" Type="http://schemas.openxmlformats.org/officeDocument/2006/relationships/hyperlink" Target="https://ytenx.org/kyonh/yonh/%E6%A5%AD/" TargetMode="External"/><Relationship Id="rId195" Type="http://schemas.openxmlformats.org/officeDocument/2006/relationships/hyperlink" Target="https://ytenx.org/kyonh/yonh/%E8%A6%83/" TargetMode="External"/><Relationship Id="rId190" Type="http://schemas.openxmlformats.org/officeDocument/2006/relationships/hyperlink" Target="https://ytenx.org/kyonh/yonh/%E9%B9%BDB/" TargetMode="External"/><Relationship Id="rId15" Type="http://schemas.openxmlformats.org/officeDocument/2006/relationships/hyperlink" Target="https://ytenx.org/kyonh/yonh/%E6%94%AFB%E9%96%8B/" TargetMode="External"/><Relationship Id="rId36" Type="http://schemas.openxmlformats.org/officeDocument/2006/relationships/hyperlink" Target="https://ytenx.org/kyonh/yonh/%E4%BD%B3%E9%96%8B/" TargetMode="External"/><Relationship Id="rId57" Type="http://schemas.openxmlformats.org/officeDocument/2006/relationships/hyperlink" Target="https://ytenx.org/kyonh/yonh/%E8%B3%AAA/" TargetMode="External"/><Relationship Id="rId106" Type="http://schemas.openxmlformats.org/officeDocument/2006/relationships/hyperlink" Target="https://ytenx.org/kyonh/pyanx/ghrax/%E5%8A%A3/" TargetMode="External"/><Relationship Id="rId127" Type="http://schemas.openxmlformats.org/officeDocument/2006/relationships/hyperlink" Target="https://ytenx.org/kyonh/yonh/%E9%90%B8%E5%90%88/" TargetMode="External"/><Relationship Id="rId10" Type="http://schemas.openxmlformats.org/officeDocument/2006/relationships/hyperlink" Target="https://ytenx.org/kyonh/yonh/%E8%A6%BA/" TargetMode="External"/><Relationship Id="rId31" Type="http://schemas.openxmlformats.org/officeDocument/2006/relationships/hyperlink" Target="https://ytenx.org/kyonh/yonh/%E5%BB%A2%E9%96%8B/" TargetMode="External"/><Relationship Id="rId52" Type="http://schemas.openxmlformats.org/officeDocument/2006/relationships/hyperlink" Target="https://ytenx.org/kyonh/yonh/%E8%B3%AA%E9%96%8B/" TargetMode="External"/><Relationship Id="rId73" Type="http://schemas.openxmlformats.org/officeDocument/2006/relationships/hyperlink" Target="https://ytenx.org/kyonh/yonh/%E6%B2%92/" TargetMode="External"/><Relationship Id="rId78" Type="http://schemas.openxmlformats.org/officeDocument/2006/relationships/hyperlink" Target="https://ytenx.org/kyonh/yonh/%E5%AF%92/" TargetMode="External"/><Relationship Id="rId94" Type="http://schemas.openxmlformats.org/officeDocument/2006/relationships/hyperlink" Target="https://ytenx.org/kyonh/yonh/%E4%BB%99%E9%96%8B/" TargetMode="External"/><Relationship Id="rId99" Type="http://schemas.openxmlformats.org/officeDocument/2006/relationships/hyperlink" Target="https://ytenx.org/kyonh/yonh/%E8%96%9BA%E9%96%8B/" TargetMode="External"/><Relationship Id="rId101" Type="http://schemas.openxmlformats.org/officeDocument/2006/relationships/hyperlink" Target="https://ytenx.org/kyonh/yonh/%E8%96%9BA%E5%90%88/" TargetMode="External"/><Relationship Id="rId122" Type="http://schemas.openxmlformats.org/officeDocument/2006/relationships/hyperlink" Target="https://ytenx.org/kyonh/yonh/%E9%BA%BB%E4%BA%8C%E5%90%88/" TargetMode="External"/><Relationship Id="rId143" Type="http://schemas.openxmlformats.org/officeDocument/2006/relationships/hyperlink" Target="https://ytenx.org/kyonh/yonh/%E8%80%95%E5%90%88/" TargetMode="External"/><Relationship Id="rId148" Type="http://schemas.openxmlformats.org/officeDocument/2006/relationships/hyperlink" Target="https://ytenx.org/kyonh/yonh/%E6%98%94%E5%90%88/" TargetMode="External"/><Relationship Id="rId164" Type="http://schemas.openxmlformats.org/officeDocument/2006/relationships/hyperlink" Target="https://ytenx.org/kyonh/yonh/%E8%81%B7%E5%90%88/" TargetMode="External"/><Relationship Id="rId169" Type="http://schemas.openxmlformats.org/officeDocument/2006/relationships/hyperlink" Target="https://ytenx.org/kyonh/yonh/%E4%BE%B5/" TargetMode="External"/><Relationship Id="rId185" Type="http://schemas.openxmlformats.org/officeDocument/2006/relationships/hyperlink" Target="https://ytenx.org/kyonh/yonh/%E6%B4%BD/" TargetMode="External"/><Relationship Id="rId4" Type="http://schemas.openxmlformats.org/officeDocument/2006/relationships/hyperlink" Target="https://ytenx.org/kyonh/yonh/%E5%B1%8B%E4%B8%89/" TargetMode="External"/><Relationship Id="rId9" Type="http://schemas.openxmlformats.org/officeDocument/2006/relationships/hyperlink" Target="https://ytenx.org/kyonh/yonh/%E6%B1%9F/" TargetMode="External"/><Relationship Id="rId180" Type="http://schemas.openxmlformats.org/officeDocument/2006/relationships/hyperlink" Target="https://ytenx.org/kyonh/yonh/%E5%87%A1/" TargetMode="External"/><Relationship Id="rId26" Type="http://schemas.openxmlformats.org/officeDocument/2006/relationships/hyperlink" Target="https://ytenx.org/kyonh/yonh/%E9%AD%9A/" TargetMode="External"/><Relationship Id="rId47" Type="http://schemas.openxmlformats.org/officeDocument/2006/relationships/hyperlink" Target="https://ytenx.org/kyonh/yonh/%E9%BD%8A%E9%96%8B/" TargetMode="External"/><Relationship Id="rId68" Type="http://schemas.openxmlformats.org/officeDocument/2006/relationships/hyperlink" Target="https://ytenx.org/kyonh/yonh/%E8%A1%93A/" TargetMode="External"/><Relationship Id="rId89" Type="http://schemas.openxmlformats.org/officeDocument/2006/relationships/hyperlink" Target="https://ytenx.org/kyonh/yonh/%E9%BB%A0%E5%90%88/" TargetMode="External"/><Relationship Id="rId112" Type="http://schemas.openxmlformats.org/officeDocument/2006/relationships/hyperlink" Target="https://ytenx.org/kyonh/yonh/%E8%82%B4/" TargetMode="External"/><Relationship Id="rId133" Type="http://schemas.openxmlformats.org/officeDocument/2006/relationships/hyperlink" Target="https://ytenx.org/kyonh/yonh/%E9%99%8C%E4%BA%8C%E9%96%8B/" TargetMode="External"/><Relationship Id="rId154" Type="http://schemas.openxmlformats.org/officeDocument/2006/relationships/hyperlink" Target="https://ytenx.org/kyonh/yonh/%E9%9D%92%E9%96%8B/" TargetMode="External"/><Relationship Id="rId175" Type="http://schemas.openxmlformats.org/officeDocument/2006/relationships/hyperlink" Target="https://ytenx.org/kyonh/yonh/%E7%B7%9DB/" TargetMode="External"/><Relationship Id="rId196" Type="http://schemas.openxmlformats.org/officeDocument/2006/relationships/hyperlink" Target="https://ytenx.org/kyonh/yonh/%E5%90%88/" TargetMode="External"/><Relationship Id="rId16" Type="http://schemas.openxmlformats.org/officeDocument/2006/relationships/hyperlink" Target="https://ytenx.org/kyonh/yonh/%E6%94%AFB%E5%90%88/" TargetMode="External"/><Relationship Id="rId37" Type="http://schemas.openxmlformats.org/officeDocument/2006/relationships/hyperlink" Target="https://ytenx.org/kyonh/yonh/%E4%BD%B3%E5%90%88/" TargetMode="External"/><Relationship Id="rId58" Type="http://schemas.openxmlformats.org/officeDocument/2006/relationships/hyperlink" Target="https://ytenx.org/kyonh/yonh/%E7%9C%9EB%E9%96%8B/" TargetMode="External"/><Relationship Id="rId79" Type="http://schemas.openxmlformats.org/officeDocument/2006/relationships/hyperlink" Target="https://ytenx.org/kyonh/yonh/%E6%9B%B7/" TargetMode="External"/><Relationship Id="rId102" Type="http://schemas.openxmlformats.org/officeDocument/2006/relationships/hyperlink" Target="https://ytenx.org/kyonh/yonh/%E4%BB%99B%E9%96%8B/" TargetMode="External"/><Relationship Id="rId123" Type="http://schemas.openxmlformats.org/officeDocument/2006/relationships/hyperlink" Target="https://ytenx.org/kyonh/yonh/%E9%BA%BB%E4%B8%89%E9%96%8B/" TargetMode="External"/><Relationship Id="rId144" Type="http://schemas.openxmlformats.org/officeDocument/2006/relationships/hyperlink" Target="https://ytenx.org/kyonh/yonh/%E9%BA%A5%E5%90%88/" TargetMode="External"/><Relationship Id="rId90" Type="http://schemas.openxmlformats.org/officeDocument/2006/relationships/hyperlink" Target="https://ytenx.org/kyonh/yonh/%E5%B1%B1%E9%96%8B/" TargetMode="External"/><Relationship Id="rId165" Type="http://schemas.openxmlformats.org/officeDocument/2006/relationships/hyperlink" Target="https://ytenx.org/kyonh/pyanx/ghrax/%E9%80%BC/" TargetMode="External"/><Relationship Id="rId186" Type="http://schemas.openxmlformats.org/officeDocument/2006/relationships/hyperlink" Target="https://ytenx.org/kyonh/yonh/%E9%B9%BD/" TargetMode="External"/><Relationship Id="rId27" Type="http://schemas.openxmlformats.org/officeDocument/2006/relationships/hyperlink" Target="https://ytenx.org/kyonh/yonh/%E6%A8%A1/" TargetMode="External"/><Relationship Id="rId48" Type="http://schemas.openxmlformats.org/officeDocument/2006/relationships/hyperlink" Target="https://ytenx.org/kyonh/yonh/%E9%BD%8A%E5%90%88/" TargetMode="External"/><Relationship Id="rId69" Type="http://schemas.openxmlformats.org/officeDocument/2006/relationships/hyperlink" Target="https://ytenx.org/kyonh/yonh/%E7%97%95/" TargetMode="External"/><Relationship Id="rId113" Type="http://schemas.openxmlformats.org/officeDocument/2006/relationships/hyperlink" Target="https://ytenx.org/kyonh/yonh/%E5%AE%B5/" TargetMode="External"/><Relationship Id="rId134" Type="http://schemas.openxmlformats.org/officeDocument/2006/relationships/hyperlink" Target="https://ytenx.org/kyonh/yonh/%E5%BA%9A%E4%BA%8C%E5%90%88/" TargetMode="External"/><Relationship Id="rId80" Type="http://schemas.openxmlformats.org/officeDocument/2006/relationships/hyperlink" Target="https://ytenx.org/kyonh/yonh/%E6%A1%93/" TargetMode="External"/><Relationship Id="rId155" Type="http://schemas.openxmlformats.org/officeDocument/2006/relationships/hyperlink" Target="https://ytenx.org/kyonh/yonh/%E9%8C%AB%E9%96%8B/" TargetMode="External"/><Relationship Id="rId176" Type="http://schemas.openxmlformats.org/officeDocument/2006/relationships/hyperlink" Target="https://ytenx.org/kyonh/yonh/%E8%AB%87/" TargetMode="External"/><Relationship Id="rId17" Type="http://schemas.openxmlformats.org/officeDocument/2006/relationships/hyperlink" Target="https://ytenx.org/kyonh/yonh/%E8%84%82%E9%96%8B/" TargetMode="External"/><Relationship Id="rId38" Type="http://schemas.openxmlformats.org/officeDocument/2006/relationships/hyperlink" Target="https://ytenx.org/kyonh/yonh/%E7%9A%86%E9%96%8B/" TargetMode="External"/><Relationship Id="rId59" Type="http://schemas.openxmlformats.org/officeDocument/2006/relationships/hyperlink" Target="https://ytenx.org/kyonh/yonh/%E8%B3%AAB%E9%96%8B/" TargetMode="External"/><Relationship Id="rId103" Type="http://schemas.openxmlformats.org/officeDocument/2006/relationships/hyperlink" Target="https://ytenx.org/kyonh/yonh/%E8%96%9BB%E9%96%8B/" TargetMode="External"/><Relationship Id="rId124" Type="http://schemas.openxmlformats.org/officeDocument/2006/relationships/hyperlink" Target="https://ytenx.org/kyonh/yonh/%E5%94%90%E9%96%8B/" TargetMode="External"/><Relationship Id="rId70" Type="http://schemas.openxmlformats.org/officeDocument/2006/relationships/hyperlink" Target="https://ytenx.org/kyonh/yonh/%E9%BA%A7/" TargetMode="External"/><Relationship Id="rId91" Type="http://schemas.openxmlformats.org/officeDocument/2006/relationships/hyperlink" Target="https://ytenx.org/kyonh/yonh/%E9%8E%8B%E9%96%8B/" TargetMode="External"/><Relationship Id="rId145" Type="http://schemas.openxmlformats.org/officeDocument/2006/relationships/hyperlink" Target="https://ytenx.org/kyonh/yonh/%E6%B8%85%E9%96%8B/" TargetMode="External"/><Relationship Id="rId166" Type="http://schemas.openxmlformats.org/officeDocument/2006/relationships/hyperlink" Target="https://ytenx.org/kyonh/yonh/%E5%B0%A4/" TargetMode="External"/><Relationship Id="rId187" Type="http://schemas.openxmlformats.org/officeDocument/2006/relationships/hyperlink" Target="https://ytenx.org/kyonh/yonh/%E8%91%89/" TargetMode="External"/><Relationship Id="rId1" Type="http://schemas.openxmlformats.org/officeDocument/2006/relationships/hyperlink" Target="https://ytenx.org/kyonh/yonh/%E6%9D%B1%E4%B8%80/" TargetMode="External"/><Relationship Id="rId28" Type="http://schemas.openxmlformats.org/officeDocument/2006/relationships/hyperlink" Target="https://ytenx.org/kyonh/yonh/%E8%99%9E/" TargetMode="External"/><Relationship Id="rId49" Type="http://schemas.openxmlformats.org/officeDocument/2006/relationships/hyperlink" Target="https://ytenx.org/kyonh/yonh/%E5%92%8D/" TargetMode="External"/><Relationship Id="rId114" Type="http://schemas.openxmlformats.org/officeDocument/2006/relationships/hyperlink" Target="https://ytenx.org/kyonh/yonh/%E5%AE%B5A/" TargetMode="External"/><Relationship Id="rId60" Type="http://schemas.openxmlformats.org/officeDocument/2006/relationships/hyperlink" Target="https://ytenx.org/kyonh/yonh/%E7%9C%9EB%E5%90%88/" TargetMode="External"/><Relationship Id="rId81" Type="http://schemas.openxmlformats.org/officeDocument/2006/relationships/hyperlink" Target="https://ytenx.org/kyonh/yonh/%E6%9C%AB/" TargetMode="External"/><Relationship Id="rId135" Type="http://schemas.openxmlformats.org/officeDocument/2006/relationships/hyperlink" Target="https://ytenx.org/kyonh/yonh/%E9%99%8C%E4%BA%8C%E5%90%88/" TargetMode="External"/><Relationship Id="rId156" Type="http://schemas.openxmlformats.org/officeDocument/2006/relationships/hyperlink" Target="https://ytenx.org/kyonh/yonh/%E9%9D%92%E5%90%88/" TargetMode="External"/><Relationship Id="rId177" Type="http://schemas.openxmlformats.org/officeDocument/2006/relationships/hyperlink" Target="https://ytenx.org/kyonh/yonh/%E7%9B%8D/" TargetMode="External"/><Relationship Id="rId18" Type="http://schemas.openxmlformats.org/officeDocument/2006/relationships/hyperlink" Target="https://ytenx.org/kyonh/yonh/%E8%84%82%E5%90%88/" TargetMode="External"/><Relationship Id="rId39" Type="http://schemas.openxmlformats.org/officeDocument/2006/relationships/hyperlink" Target="https://ytenx.org/kyonh/yonh/%E7%9A%86%E5%90%88/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ytenx.org/kyonh/yonh/%E9%BA%BB%E4%B8%89%E9%96%8B/" TargetMode="External"/><Relationship Id="rId21" Type="http://schemas.openxmlformats.org/officeDocument/2006/relationships/hyperlink" Target="https://ytenx.org/kyonh/yonh/%E8%84%82B%E9%96%8B/" TargetMode="External"/><Relationship Id="rId42" Type="http://schemas.openxmlformats.org/officeDocument/2006/relationships/hyperlink" Target="https://ytenx.org/kyonh/yonh/%E7%A5%ADA%E5%90%88/" TargetMode="External"/><Relationship Id="rId63" Type="http://schemas.openxmlformats.org/officeDocument/2006/relationships/hyperlink" Target="https://ytenx.org/kyonh/yonh/%E8%AB%84A/" TargetMode="External"/><Relationship Id="rId84" Type="http://schemas.openxmlformats.org/officeDocument/2006/relationships/hyperlink" Target="https://ytenx.org/kyonh/yonh/%E9%BB%A0%E5%90%88/" TargetMode="External"/><Relationship Id="rId138" Type="http://schemas.openxmlformats.org/officeDocument/2006/relationships/hyperlink" Target="https://ytenx.org/kyonh/yonh/%E6%B8%85%E9%96%8B/" TargetMode="External"/><Relationship Id="rId159" Type="http://schemas.openxmlformats.org/officeDocument/2006/relationships/hyperlink" Target="https://ytenx.org/kyonh/yonh/%E5%B9%BD/" TargetMode="External"/><Relationship Id="rId170" Type="http://schemas.openxmlformats.org/officeDocument/2006/relationships/hyperlink" Target="https://ytenx.org/kyonh/yonh/%E5%87%A1/" TargetMode="External"/><Relationship Id="rId107" Type="http://schemas.openxmlformats.org/officeDocument/2006/relationships/hyperlink" Target="https://ytenx.org/kyonh/yonh/%E5%AE%B5/" TargetMode="External"/><Relationship Id="rId11" Type="http://schemas.openxmlformats.org/officeDocument/2006/relationships/hyperlink" Target="https://ytenx.org/kyonh/yonh/%E6%94%AF%E9%96%8B/" TargetMode="External"/><Relationship Id="rId32" Type="http://schemas.openxmlformats.org/officeDocument/2006/relationships/hyperlink" Target="https://ytenx.org/kyonh/yonh/%E5%BB%A2%E5%90%88/" TargetMode="External"/><Relationship Id="rId53" Type="http://schemas.openxmlformats.org/officeDocument/2006/relationships/hyperlink" Target="https://ytenx.org/kyonh/yonh/%E7%9C%9EA/" TargetMode="External"/><Relationship Id="rId74" Type="http://schemas.openxmlformats.org/officeDocument/2006/relationships/hyperlink" Target="https://ytenx.org/kyonh/yonh/%E6%9B%B7/" TargetMode="External"/><Relationship Id="rId128" Type="http://schemas.openxmlformats.org/officeDocument/2006/relationships/hyperlink" Target="https://ytenx.org/kyonh/yonh/%E5%BA%9A%E4%BA%8C%E5%90%88/" TargetMode="External"/><Relationship Id="rId149" Type="http://schemas.openxmlformats.org/officeDocument/2006/relationships/hyperlink" Target="https://ytenx.org/kyonh/yonh/%E9%8C%AB%E5%90%88/" TargetMode="External"/><Relationship Id="rId5" Type="http://schemas.openxmlformats.org/officeDocument/2006/relationships/hyperlink" Target="https://ytenx.org/kyonh/yonh/%E5%86%AC/" TargetMode="External"/><Relationship Id="rId95" Type="http://schemas.openxmlformats.org/officeDocument/2006/relationships/hyperlink" Target="https://ytenx.org/kyonh/yonh/%E4%BB%99A%E5%90%88/" TargetMode="External"/><Relationship Id="rId160" Type="http://schemas.openxmlformats.org/officeDocument/2006/relationships/hyperlink" Target="https://ytenx.org/kyonh/yonh/%E4%BE%B5/" TargetMode="External"/><Relationship Id="rId181" Type="http://schemas.openxmlformats.org/officeDocument/2006/relationships/hyperlink" Target="https://ytenx.org/kyonh/yonh/%E8%91%89B/" TargetMode="External"/><Relationship Id="rId22" Type="http://schemas.openxmlformats.org/officeDocument/2006/relationships/hyperlink" Target="https://ytenx.org/kyonh/yonh/%E8%84%82B%E5%90%88/" TargetMode="External"/><Relationship Id="rId43" Type="http://schemas.openxmlformats.org/officeDocument/2006/relationships/hyperlink" Target="https://ytenx.org/kyonh/yonh/%E7%A5%ADB%E9%96%8B/" TargetMode="External"/><Relationship Id="rId64" Type="http://schemas.openxmlformats.org/officeDocument/2006/relationships/hyperlink" Target="https://ytenx.org/kyonh/yonh/%E8%A1%93A/" TargetMode="External"/><Relationship Id="rId118" Type="http://schemas.openxmlformats.org/officeDocument/2006/relationships/hyperlink" Target="https://ytenx.org/kyonh/yonh/%E5%94%90%E9%96%8B/" TargetMode="External"/><Relationship Id="rId139" Type="http://schemas.openxmlformats.org/officeDocument/2006/relationships/hyperlink" Target="https://ytenx.org/kyonh/yonh/%E6%98%94%E9%96%8B/" TargetMode="External"/><Relationship Id="rId85" Type="http://schemas.openxmlformats.org/officeDocument/2006/relationships/hyperlink" Target="https://ytenx.org/kyonh/yonh/%E5%B1%B1%E9%96%8B/" TargetMode="External"/><Relationship Id="rId150" Type="http://schemas.openxmlformats.org/officeDocument/2006/relationships/hyperlink" Target="https://ytenx.org/kyonh/yonh/%E7%99%BB%E9%96%8B/" TargetMode="External"/><Relationship Id="rId171" Type="http://schemas.openxmlformats.org/officeDocument/2006/relationships/hyperlink" Target="https://ytenx.org/kyonh/yonh/%E4%B9%8F/" TargetMode="External"/><Relationship Id="rId12" Type="http://schemas.openxmlformats.org/officeDocument/2006/relationships/hyperlink" Target="https://ytenx.org/kyonh/yonh/%E6%94%AF%E5%90%88/" TargetMode="External"/><Relationship Id="rId33" Type="http://schemas.openxmlformats.org/officeDocument/2006/relationships/hyperlink" Target="https://ytenx.org/kyonh/yonh/%E5%A4%AC%E9%96%8B/" TargetMode="External"/><Relationship Id="rId108" Type="http://schemas.openxmlformats.org/officeDocument/2006/relationships/hyperlink" Target="https://ytenx.org/kyonh/yonh/%E5%AE%B5A/" TargetMode="External"/><Relationship Id="rId129" Type="http://schemas.openxmlformats.org/officeDocument/2006/relationships/hyperlink" Target="https://ytenx.org/kyonh/yonh/%E9%99%8C%E4%BA%8C%E5%90%88/" TargetMode="External"/><Relationship Id="rId54" Type="http://schemas.openxmlformats.org/officeDocument/2006/relationships/hyperlink" Target="https://ytenx.org/kyonh/yonh/%E8%B3%AAA/" TargetMode="External"/><Relationship Id="rId75" Type="http://schemas.openxmlformats.org/officeDocument/2006/relationships/hyperlink" Target="https://ytenx.org/kyonh/yonh/%E6%A1%93/" TargetMode="External"/><Relationship Id="rId96" Type="http://schemas.openxmlformats.org/officeDocument/2006/relationships/hyperlink" Target="https://ytenx.org/kyonh/yonh/%E8%96%9BA%E5%90%88/" TargetMode="External"/><Relationship Id="rId140" Type="http://schemas.openxmlformats.org/officeDocument/2006/relationships/hyperlink" Target="https://ytenx.org/kyonh/yonh/%E6%B8%85%E5%90%88/" TargetMode="External"/><Relationship Id="rId161" Type="http://schemas.openxmlformats.org/officeDocument/2006/relationships/hyperlink" Target="https://ytenx.org/kyonh/yonh/%E7%B7%9D/" TargetMode="External"/><Relationship Id="rId182" Type="http://schemas.openxmlformats.org/officeDocument/2006/relationships/hyperlink" Target="https://ytenx.org/kyonh/yonh/%E6%B7%BB/" TargetMode="External"/><Relationship Id="rId6" Type="http://schemas.openxmlformats.org/officeDocument/2006/relationships/hyperlink" Target="https://ytenx.org/kyonh/yonh/%E6%B2%83/" TargetMode="External"/><Relationship Id="rId23" Type="http://schemas.openxmlformats.org/officeDocument/2006/relationships/hyperlink" Target="https://ytenx.org/kyonh/yonh/%E4%B9%8B/" TargetMode="External"/><Relationship Id="rId119" Type="http://schemas.openxmlformats.org/officeDocument/2006/relationships/hyperlink" Target="https://ytenx.org/kyonh/yonh/%E9%90%B8%E9%96%8B/" TargetMode="External"/><Relationship Id="rId44" Type="http://schemas.openxmlformats.org/officeDocument/2006/relationships/hyperlink" Target="https://ytenx.org/kyonh/yonh/%E7%A5%ADB%E5%90%88/" TargetMode="External"/><Relationship Id="rId65" Type="http://schemas.openxmlformats.org/officeDocument/2006/relationships/hyperlink" Target="https://ytenx.org/kyonh/yonh/%E7%97%95/" TargetMode="External"/><Relationship Id="rId86" Type="http://schemas.openxmlformats.org/officeDocument/2006/relationships/hyperlink" Target="https://ytenx.org/kyonh/yonh/%E9%8E%8B%E9%96%8B/" TargetMode="External"/><Relationship Id="rId130" Type="http://schemas.openxmlformats.org/officeDocument/2006/relationships/hyperlink" Target="https://ytenx.org/kyonh/yonh/%E5%BA%9A%E4%B8%89%E9%96%8B/" TargetMode="External"/><Relationship Id="rId151" Type="http://schemas.openxmlformats.org/officeDocument/2006/relationships/hyperlink" Target="https://ytenx.org/kyonh/yonh/%E5%BE%B7%E9%96%8B/" TargetMode="External"/><Relationship Id="rId172" Type="http://schemas.openxmlformats.org/officeDocument/2006/relationships/hyperlink" Target="https://ytenx.org/kyonh/yonh/%E9%8A%9C/" TargetMode="External"/><Relationship Id="rId13" Type="http://schemas.openxmlformats.org/officeDocument/2006/relationships/hyperlink" Target="https://ytenx.org/kyonh/yonh/%E6%94%AFA%E9%96%8B/" TargetMode="External"/><Relationship Id="rId18" Type="http://schemas.openxmlformats.org/officeDocument/2006/relationships/hyperlink" Target="https://ytenx.org/kyonh/yonh/%E8%84%82%E5%90%88/" TargetMode="External"/><Relationship Id="rId39" Type="http://schemas.openxmlformats.org/officeDocument/2006/relationships/hyperlink" Target="https://ytenx.org/kyonh/yonh/%E7%A5%AD%E9%96%8B/" TargetMode="External"/><Relationship Id="rId109" Type="http://schemas.openxmlformats.org/officeDocument/2006/relationships/hyperlink" Target="https://ytenx.org/kyonh/yonh/%E5%AE%B5B/" TargetMode="External"/><Relationship Id="rId34" Type="http://schemas.openxmlformats.org/officeDocument/2006/relationships/hyperlink" Target="https://ytenx.org/kyonh/yonh/%E5%A4%AC%E5%90%88/" TargetMode="External"/><Relationship Id="rId50" Type="http://schemas.openxmlformats.org/officeDocument/2006/relationships/hyperlink" Target="https://ytenx.org/kyonh/yonh/%E8%B3%AA%E9%96%8B/" TargetMode="External"/><Relationship Id="rId55" Type="http://schemas.openxmlformats.org/officeDocument/2006/relationships/hyperlink" Target="https://ytenx.org/kyonh/yonh/%E7%9C%9EB%E9%96%8B/" TargetMode="External"/><Relationship Id="rId76" Type="http://schemas.openxmlformats.org/officeDocument/2006/relationships/hyperlink" Target="https://ytenx.org/kyonh/yonh/%E6%9C%AB/" TargetMode="External"/><Relationship Id="rId97" Type="http://schemas.openxmlformats.org/officeDocument/2006/relationships/hyperlink" Target="https://ytenx.org/kyonh/yonh/%E4%BB%99B%E9%96%8B/" TargetMode="External"/><Relationship Id="rId104" Type="http://schemas.openxmlformats.org/officeDocument/2006/relationships/hyperlink" Target="https://ytenx.org/kyonh/yonh/%E5%B1%91%E5%90%88/" TargetMode="External"/><Relationship Id="rId120" Type="http://schemas.openxmlformats.org/officeDocument/2006/relationships/hyperlink" Target="https://ytenx.org/kyonh/yonh/%E5%94%90%E5%90%88/" TargetMode="External"/><Relationship Id="rId125" Type="http://schemas.openxmlformats.org/officeDocument/2006/relationships/hyperlink" Target="https://ytenx.org/kyonh/yonh/%E8%97%A5%E5%90%88/" TargetMode="External"/><Relationship Id="rId141" Type="http://schemas.openxmlformats.org/officeDocument/2006/relationships/hyperlink" Target="https://ytenx.org/kyonh/yonh/%E6%98%94%E5%90%88/" TargetMode="External"/><Relationship Id="rId146" Type="http://schemas.openxmlformats.org/officeDocument/2006/relationships/hyperlink" Target="https://ytenx.org/kyonh/yonh/%E9%9D%92%E9%96%8B/" TargetMode="External"/><Relationship Id="rId167" Type="http://schemas.openxmlformats.org/officeDocument/2006/relationships/hyperlink" Target="https://ytenx.org/kyonh/yonh/%E7%9B%8D/" TargetMode="External"/><Relationship Id="rId7" Type="http://schemas.openxmlformats.org/officeDocument/2006/relationships/hyperlink" Target="https://ytenx.org/kyonh/yonh/%E9%8D%BE/" TargetMode="External"/><Relationship Id="rId71" Type="http://schemas.openxmlformats.org/officeDocument/2006/relationships/hyperlink" Target="https://ytenx.org/kyonh/yonh/%E6%96%87/" TargetMode="External"/><Relationship Id="rId92" Type="http://schemas.openxmlformats.org/officeDocument/2006/relationships/hyperlink" Target="https://ytenx.org/kyonh/yonh/%E8%96%9B%E5%90%88/" TargetMode="External"/><Relationship Id="rId162" Type="http://schemas.openxmlformats.org/officeDocument/2006/relationships/hyperlink" Target="https://ytenx.org/kyonh/yonh/%E4%BE%B5A/" TargetMode="External"/><Relationship Id="rId183" Type="http://schemas.openxmlformats.org/officeDocument/2006/relationships/hyperlink" Target="https://ytenx.org/kyonh/yonh/%E6%80%97/" TargetMode="External"/><Relationship Id="rId2" Type="http://schemas.openxmlformats.org/officeDocument/2006/relationships/hyperlink" Target="https://ytenx.org/kyonh/yonh/%E5%B1%8B%E4%B8%80/" TargetMode="External"/><Relationship Id="rId29" Type="http://schemas.openxmlformats.org/officeDocument/2006/relationships/hyperlink" Target="https://ytenx.org/kyonh/yonh/%E6%B3%B0%E9%96%8B/" TargetMode="External"/><Relationship Id="rId24" Type="http://schemas.openxmlformats.org/officeDocument/2006/relationships/hyperlink" Target="https://ytenx.org/kyonh/yonh/%E5%BE%AE%E9%96%8B/" TargetMode="External"/><Relationship Id="rId40" Type="http://schemas.openxmlformats.org/officeDocument/2006/relationships/hyperlink" Target="https://ytenx.org/kyonh/yonh/%E7%A5%AD%E5%90%88/" TargetMode="External"/><Relationship Id="rId45" Type="http://schemas.openxmlformats.org/officeDocument/2006/relationships/hyperlink" Target="https://ytenx.org/kyonh/yonh/%E9%BD%8A%E9%96%8B/" TargetMode="External"/><Relationship Id="rId66" Type="http://schemas.openxmlformats.org/officeDocument/2006/relationships/hyperlink" Target="https://ytenx.org/kyonh/yonh/%E9%BA%A7/" TargetMode="External"/><Relationship Id="rId87" Type="http://schemas.openxmlformats.org/officeDocument/2006/relationships/hyperlink" Target="https://ytenx.org/kyonh/yonh/%E5%B1%B1%E5%90%88/" TargetMode="External"/><Relationship Id="rId110" Type="http://schemas.openxmlformats.org/officeDocument/2006/relationships/hyperlink" Target="https://ytenx.org/kyonh/yonh/%E8%95%AD/" TargetMode="External"/><Relationship Id="rId115" Type="http://schemas.openxmlformats.org/officeDocument/2006/relationships/hyperlink" Target="https://ytenx.org/kyonh/yonh/%E9%BA%BB%E4%BA%8C%E9%96%8B/" TargetMode="External"/><Relationship Id="rId131" Type="http://schemas.openxmlformats.org/officeDocument/2006/relationships/hyperlink" Target="https://ytenx.org/kyonh/yonh/%E9%99%8C%E4%B8%89%E9%96%8B/" TargetMode="External"/><Relationship Id="rId136" Type="http://schemas.openxmlformats.org/officeDocument/2006/relationships/hyperlink" Target="https://ytenx.org/kyonh/yonh/%E8%80%95%E5%90%88/" TargetMode="External"/><Relationship Id="rId157" Type="http://schemas.openxmlformats.org/officeDocument/2006/relationships/hyperlink" Target="https://ytenx.org/kyonh/yonh/%E5%B0%A4/" TargetMode="External"/><Relationship Id="rId178" Type="http://schemas.openxmlformats.org/officeDocument/2006/relationships/hyperlink" Target="https://ytenx.org/kyonh/yonh/%E9%B9%BDA/" TargetMode="External"/><Relationship Id="rId61" Type="http://schemas.openxmlformats.org/officeDocument/2006/relationships/hyperlink" Target="https://ytenx.org/kyonh/yonh/%E8%AB%84/" TargetMode="External"/><Relationship Id="rId82" Type="http://schemas.openxmlformats.org/officeDocument/2006/relationships/hyperlink" Target="https://ytenx.org/kyonh/yonh/%E9%BB%A0%E9%96%8B/" TargetMode="External"/><Relationship Id="rId152" Type="http://schemas.openxmlformats.org/officeDocument/2006/relationships/hyperlink" Target="https://ytenx.org/kyonh/yonh/%E7%99%BB%E5%90%88/" TargetMode="External"/><Relationship Id="rId173" Type="http://schemas.openxmlformats.org/officeDocument/2006/relationships/hyperlink" Target="https://ytenx.org/kyonh/yonh/%E7%8B%8E/" TargetMode="External"/><Relationship Id="rId19" Type="http://schemas.openxmlformats.org/officeDocument/2006/relationships/hyperlink" Target="https://ytenx.org/kyonh/yonh/%E8%84%82A%E9%96%8B/" TargetMode="External"/><Relationship Id="rId14" Type="http://schemas.openxmlformats.org/officeDocument/2006/relationships/hyperlink" Target="https://ytenx.org/kyonh/yonh/%E6%94%AFA%E5%90%88/" TargetMode="External"/><Relationship Id="rId30" Type="http://schemas.openxmlformats.org/officeDocument/2006/relationships/hyperlink" Target="https://ytenx.org/kyonh/yonh/%E6%B3%B0%E5%90%88/" TargetMode="External"/><Relationship Id="rId35" Type="http://schemas.openxmlformats.org/officeDocument/2006/relationships/hyperlink" Target="https://ytenx.org/kyonh/yonh/%E4%BD%B3%E9%96%8B/" TargetMode="External"/><Relationship Id="rId56" Type="http://schemas.openxmlformats.org/officeDocument/2006/relationships/hyperlink" Target="https://ytenx.org/kyonh/yonh/%E8%B3%AAB%E9%96%8B/" TargetMode="External"/><Relationship Id="rId77" Type="http://schemas.openxmlformats.org/officeDocument/2006/relationships/hyperlink" Target="https://ytenx.org/kyonh/yonh/%E5%85%83%E9%96%8B/" TargetMode="External"/><Relationship Id="rId100" Type="http://schemas.openxmlformats.org/officeDocument/2006/relationships/hyperlink" Target="https://ytenx.org/kyonh/yonh/%E8%96%9BB%E5%90%88/" TargetMode="External"/><Relationship Id="rId105" Type="http://schemas.openxmlformats.org/officeDocument/2006/relationships/hyperlink" Target="https://ytenx.org/kyonh/yonh/%E8%B1%AA/" TargetMode="External"/><Relationship Id="rId126" Type="http://schemas.openxmlformats.org/officeDocument/2006/relationships/hyperlink" Target="https://ytenx.org/kyonh/yonh/%E5%BA%9A%E4%BA%8C%E9%96%8B/" TargetMode="External"/><Relationship Id="rId147" Type="http://schemas.openxmlformats.org/officeDocument/2006/relationships/hyperlink" Target="https://ytenx.org/kyonh/yonh/%E9%8C%AB%E9%96%8B/" TargetMode="External"/><Relationship Id="rId168" Type="http://schemas.openxmlformats.org/officeDocument/2006/relationships/hyperlink" Target="https://ytenx.org/kyonh/yonh/%E5%9A%B4/" TargetMode="External"/><Relationship Id="rId8" Type="http://schemas.openxmlformats.org/officeDocument/2006/relationships/hyperlink" Target="https://ytenx.org/kyonh/yonh/%E7%87%AD/" TargetMode="External"/><Relationship Id="rId51" Type="http://schemas.openxmlformats.org/officeDocument/2006/relationships/hyperlink" Target="https://ytenx.org/kyonh/yonh/%E7%9C%9E%E5%90%88/" TargetMode="External"/><Relationship Id="rId72" Type="http://schemas.openxmlformats.org/officeDocument/2006/relationships/hyperlink" Target="https://ytenx.org/kyonh/yonh/%E7%89%A9/" TargetMode="External"/><Relationship Id="rId93" Type="http://schemas.openxmlformats.org/officeDocument/2006/relationships/hyperlink" Target="https://ytenx.org/kyonh/yonh/%E4%BB%99A%E9%96%8B/" TargetMode="External"/><Relationship Id="rId98" Type="http://schemas.openxmlformats.org/officeDocument/2006/relationships/hyperlink" Target="https://ytenx.org/kyonh/yonh/%E8%96%9BB%E9%96%8B/" TargetMode="External"/><Relationship Id="rId121" Type="http://schemas.openxmlformats.org/officeDocument/2006/relationships/hyperlink" Target="https://ytenx.org/kyonh/yonh/%E9%90%B8%E5%90%88/" TargetMode="External"/><Relationship Id="rId142" Type="http://schemas.openxmlformats.org/officeDocument/2006/relationships/hyperlink" Target="https://ytenx.org/kyonh/yonh/%E6%B8%85A%E9%96%8B/" TargetMode="External"/><Relationship Id="rId163" Type="http://schemas.openxmlformats.org/officeDocument/2006/relationships/hyperlink" Target="https://ytenx.org/kyonh/yonh/%E7%B7%9DA/" TargetMode="External"/><Relationship Id="rId184" Type="http://schemas.openxmlformats.org/officeDocument/2006/relationships/hyperlink" Target="https://ytenx.org/kyonh/yonh/%E8%A6%83/" TargetMode="External"/><Relationship Id="rId3" Type="http://schemas.openxmlformats.org/officeDocument/2006/relationships/hyperlink" Target="https://ytenx.org/kyonh/yonh/%E6%9D%B1%E4%B8%89/" TargetMode="External"/><Relationship Id="rId25" Type="http://schemas.openxmlformats.org/officeDocument/2006/relationships/hyperlink" Target="https://ytenx.org/kyonh/yonh/%E5%BE%AE%E5%90%88/" TargetMode="External"/><Relationship Id="rId46" Type="http://schemas.openxmlformats.org/officeDocument/2006/relationships/hyperlink" Target="https://ytenx.org/kyonh/yonh/%E9%BD%8A%E5%90%88/" TargetMode="External"/><Relationship Id="rId67" Type="http://schemas.openxmlformats.org/officeDocument/2006/relationships/hyperlink" Target="https://ytenx.org/kyonh/yonh/%E9%AD%82/" TargetMode="External"/><Relationship Id="rId116" Type="http://schemas.openxmlformats.org/officeDocument/2006/relationships/hyperlink" Target="https://ytenx.org/kyonh/yonh/%E9%BA%BB%E4%BA%8C%E5%90%88/" TargetMode="External"/><Relationship Id="rId137" Type="http://schemas.openxmlformats.org/officeDocument/2006/relationships/hyperlink" Target="https://ytenx.org/kyonh/yonh/%E9%BA%A5%E5%90%88/" TargetMode="External"/><Relationship Id="rId158" Type="http://schemas.openxmlformats.org/officeDocument/2006/relationships/hyperlink" Target="https://ytenx.org/kyonh/yonh/%E4%BE%AF/" TargetMode="External"/><Relationship Id="rId20" Type="http://schemas.openxmlformats.org/officeDocument/2006/relationships/hyperlink" Target="https://ytenx.org/kyonh/yonh/%E8%84%82A%E5%90%88/" TargetMode="External"/><Relationship Id="rId41" Type="http://schemas.openxmlformats.org/officeDocument/2006/relationships/hyperlink" Target="https://ytenx.org/kyonh/yonh/%E7%A5%ADA%E9%96%8B/" TargetMode="External"/><Relationship Id="rId62" Type="http://schemas.openxmlformats.org/officeDocument/2006/relationships/hyperlink" Target="https://ytenx.org/kyonh/yonh/%E8%A1%93/" TargetMode="External"/><Relationship Id="rId83" Type="http://schemas.openxmlformats.org/officeDocument/2006/relationships/hyperlink" Target="https://ytenx.org/kyonh/yonh/%E5%88%AA%E5%90%88/" TargetMode="External"/><Relationship Id="rId88" Type="http://schemas.openxmlformats.org/officeDocument/2006/relationships/hyperlink" Target="https://ytenx.org/kyonh/yonh/%E9%8E%8B%E5%90%88/" TargetMode="External"/><Relationship Id="rId111" Type="http://schemas.openxmlformats.org/officeDocument/2006/relationships/hyperlink" Target="https://ytenx.org/kyonh/yonh/%E6%AD%8C/" TargetMode="External"/><Relationship Id="rId132" Type="http://schemas.openxmlformats.org/officeDocument/2006/relationships/hyperlink" Target="https://ytenx.org/kyonh/yonh/%E5%BA%9A%E4%B8%89%E5%90%88/" TargetMode="External"/><Relationship Id="rId153" Type="http://schemas.openxmlformats.org/officeDocument/2006/relationships/hyperlink" Target="https://ytenx.org/kyonh/yonh/%E5%BE%B7%E5%90%88/" TargetMode="External"/><Relationship Id="rId174" Type="http://schemas.openxmlformats.org/officeDocument/2006/relationships/hyperlink" Target="https://ytenx.org/kyonh/yonh/%E5%92%B8/" TargetMode="External"/><Relationship Id="rId179" Type="http://schemas.openxmlformats.org/officeDocument/2006/relationships/hyperlink" Target="https://ytenx.org/kyonh/yonh/%E8%91%89A/" TargetMode="External"/><Relationship Id="rId15" Type="http://schemas.openxmlformats.org/officeDocument/2006/relationships/hyperlink" Target="https://ytenx.org/kyonh/yonh/%E6%94%AFB%E9%96%8B/" TargetMode="External"/><Relationship Id="rId36" Type="http://schemas.openxmlformats.org/officeDocument/2006/relationships/hyperlink" Target="https://ytenx.org/kyonh/yonh/%E4%BD%B3%E5%90%88/" TargetMode="External"/><Relationship Id="rId57" Type="http://schemas.openxmlformats.org/officeDocument/2006/relationships/hyperlink" Target="https://ytenx.org/kyonh/yonh/%E7%9C%9EB%E5%90%88/" TargetMode="External"/><Relationship Id="rId106" Type="http://schemas.openxmlformats.org/officeDocument/2006/relationships/hyperlink" Target="https://ytenx.org/kyonh/yonh/%E8%82%B4/" TargetMode="External"/><Relationship Id="rId127" Type="http://schemas.openxmlformats.org/officeDocument/2006/relationships/hyperlink" Target="https://ytenx.org/kyonh/yonh/%E9%99%8C%E4%BA%8C%E9%96%8B/" TargetMode="External"/><Relationship Id="rId10" Type="http://schemas.openxmlformats.org/officeDocument/2006/relationships/hyperlink" Target="https://ytenx.org/kyonh/yonh/%E8%A6%BA/" TargetMode="External"/><Relationship Id="rId31" Type="http://schemas.openxmlformats.org/officeDocument/2006/relationships/hyperlink" Target="https://ytenx.org/kyonh/yonh/%E5%BB%A2%E9%96%8B/" TargetMode="External"/><Relationship Id="rId52" Type="http://schemas.openxmlformats.org/officeDocument/2006/relationships/hyperlink" Target="https://ytenx.org/kyonh/yonh/%E8%B3%AA%E5%90%88/" TargetMode="External"/><Relationship Id="rId73" Type="http://schemas.openxmlformats.org/officeDocument/2006/relationships/hyperlink" Target="https://ytenx.org/kyonh/yonh/%E5%AF%92/" TargetMode="External"/><Relationship Id="rId78" Type="http://schemas.openxmlformats.org/officeDocument/2006/relationships/hyperlink" Target="https://ytenx.org/kyonh/yonh/%E6%9C%88%E9%96%8B/" TargetMode="External"/><Relationship Id="rId94" Type="http://schemas.openxmlformats.org/officeDocument/2006/relationships/hyperlink" Target="https://ytenx.org/kyonh/yonh/%E8%96%9BA%E9%96%8B/" TargetMode="External"/><Relationship Id="rId99" Type="http://schemas.openxmlformats.org/officeDocument/2006/relationships/hyperlink" Target="https://ytenx.org/kyonh/yonh/%E4%BB%99B%E5%90%88/" TargetMode="External"/><Relationship Id="rId101" Type="http://schemas.openxmlformats.org/officeDocument/2006/relationships/hyperlink" Target="https://ytenx.org/kyonh/yonh/%E5%85%88%E9%96%8B/" TargetMode="External"/><Relationship Id="rId122" Type="http://schemas.openxmlformats.org/officeDocument/2006/relationships/hyperlink" Target="https://ytenx.org/kyonh/yonh/%E9%99%BD%E9%96%8B/" TargetMode="External"/><Relationship Id="rId143" Type="http://schemas.openxmlformats.org/officeDocument/2006/relationships/hyperlink" Target="https://ytenx.org/kyonh/yonh/%E6%98%94A%E9%96%8B/" TargetMode="External"/><Relationship Id="rId148" Type="http://schemas.openxmlformats.org/officeDocument/2006/relationships/hyperlink" Target="https://ytenx.org/kyonh/yonh/%E9%9D%92%E5%90%88/" TargetMode="External"/><Relationship Id="rId164" Type="http://schemas.openxmlformats.org/officeDocument/2006/relationships/hyperlink" Target="https://ytenx.org/kyonh/yonh/%E4%BE%B5B/" TargetMode="External"/><Relationship Id="rId169" Type="http://schemas.openxmlformats.org/officeDocument/2006/relationships/hyperlink" Target="https://ytenx.org/kyonh/yonh/%E6%A5%AD/" TargetMode="External"/><Relationship Id="rId185" Type="http://schemas.openxmlformats.org/officeDocument/2006/relationships/hyperlink" Target="https://ytenx.org/kyonh/yonh/%E5%90%88/" TargetMode="External"/><Relationship Id="rId4" Type="http://schemas.openxmlformats.org/officeDocument/2006/relationships/hyperlink" Target="https://ytenx.org/kyonh/yonh/%E5%B1%8B%E4%B8%89/" TargetMode="External"/><Relationship Id="rId9" Type="http://schemas.openxmlformats.org/officeDocument/2006/relationships/hyperlink" Target="https://ytenx.org/kyonh/yonh/%E6%B1%9F/" TargetMode="External"/><Relationship Id="rId180" Type="http://schemas.openxmlformats.org/officeDocument/2006/relationships/hyperlink" Target="https://ytenx.org/kyonh/yonh/%E9%B9%BDB/" TargetMode="External"/><Relationship Id="rId26" Type="http://schemas.openxmlformats.org/officeDocument/2006/relationships/hyperlink" Target="https://ytenx.org/kyonh/yonh/%E9%AD%9A/" TargetMode="External"/><Relationship Id="rId47" Type="http://schemas.openxmlformats.org/officeDocument/2006/relationships/hyperlink" Target="https://ytenx.org/kyonh/yonh/%E5%92%8D/" TargetMode="External"/><Relationship Id="rId68" Type="http://schemas.openxmlformats.org/officeDocument/2006/relationships/hyperlink" Target="https://ytenx.org/kyonh/yonh/%E6%B2%92/" TargetMode="External"/><Relationship Id="rId89" Type="http://schemas.openxmlformats.org/officeDocument/2006/relationships/hyperlink" Target="https://ytenx.org/kyonh/yonh/%E4%BB%99%E9%96%8B/" TargetMode="External"/><Relationship Id="rId112" Type="http://schemas.openxmlformats.org/officeDocument/2006/relationships/hyperlink" Target="https://ytenx.org/kyonh/yonh/%E6%88%88%E4%B8%80%E5%90%88/" TargetMode="External"/><Relationship Id="rId133" Type="http://schemas.openxmlformats.org/officeDocument/2006/relationships/hyperlink" Target="https://ytenx.org/kyonh/yonh/%E9%99%8C%E4%B8%89%E5%90%88/" TargetMode="External"/><Relationship Id="rId154" Type="http://schemas.openxmlformats.org/officeDocument/2006/relationships/hyperlink" Target="https://ytenx.org/kyonh/yonh/%E8%92%B8/" TargetMode="External"/><Relationship Id="rId175" Type="http://schemas.openxmlformats.org/officeDocument/2006/relationships/hyperlink" Target="https://ytenx.org/kyonh/yonh/%E6%B4%BD/" TargetMode="External"/><Relationship Id="rId16" Type="http://schemas.openxmlformats.org/officeDocument/2006/relationships/hyperlink" Target="https://ytenx.org/kyonh/yonh/%E6%94%AFB%E5%90%88/" TargetMode="External"/><Relationship Id="rId37" Type="http://schemas.openxmlformats.org/officeDocument/2006/relationships/hyperlink" Target="https://ytenx.org/kyonh/yonh/%E7%9A%86%E9%96%8B/" TargetMode="External"/><Relationship Id="rId58" Type="http://schemas.openxmlformats.org/officeDocument/2006/relationships/hyperlink" Target="https://ytenx.org/kyonh/yonh/%E8%B3%AAB%E5%90%88/" TargetMode="External"/><Relationship Id="rId79" Type="http://schemas.openxmlformats.org/officeDocument/2006/relationships/hyperlink" Target="https://ytenx.org/kyonh/yonh/%E5%85%83%E5%90%88/" TargetMode="External"/><Relationship Id="rId102" Type="http://schemas.openxmlformats.org/officeDocument/2006/relationships/hyperlink" Target="https://ytenx.org/kyonh/yonh/%E5%B1%91%E9%96%8B/" TargetMode="External"/><Relationship Id="rId123" Type="http://schemas.openxmlformats.org/officeDocument/2006/relationships/hyperlink" Target="https://ytenx.org/kyonh/yonh/%E8%97%A5%E9%96%8B/" TargetMode="External"/><Relationship Id="rId144" Type="http://schemas.openxmlformats.org/officeDocument/2006/relationships/hyperlink" Target="https://ytenx.org/kyonh/yonh/%E6%B8%85A%E5%90%88/" TargetMode="External"/><Relationship Id="rId90" Type="http://schemas.openxmlformats.org/officeDocument/2006/relationships/hyperlink" Target="https://ytenx.org/kyonh/yonh/%E8%96%9B%E9%96%8B/" TargetMode="External"/><Relationship Id="rId165" Type="http://schemas.openxmlformats.org/officeDocument/2006/relationships/hyperlink" Target="https://ytenx.org/kyonh/yonh/%E7%B7%9DB/" TargetMode="External"/><Relationship Id="rId186" Type="http://schemas.openxmlformats.org/officeDocument/2006/relationships/table" Target="../tables/table7.xml"/><Relationship Id="rId27" Type="http://schemas.openxmlformats.org/officeDocument/2006/relationships/hyperlink" Target="https://ytenx.org/kyonh/yonh/%E6%A8%A1/" TargetMode="External"/><Relationship Id="rId48" Type="http://schemas.openxmlformats.org/officeDocument/2006/relationships/hyperlink" Target="https://ytenx.org/kyonh/yonh/%E7%81%B0/" TargetMode="External"/><Relationship Id="rId69" Type="http://schemas.openxmlformats.org/officeDocument/2006/relationships/hyperlink" Target="https://ytenx.org/kyonh/yonh/%E6%AC%A3/" TargetMode="External"/><Relationship Id="rId113" Type="http://schemas.openxmlformats.org/officeDocument/2006/relationships/hyperlink" Target="https://ytenx.org/kyonh/yonh/%E6%88%88%E4%B8%89%E9%96%8B/" TargetMode="External"/><Relationship Id="rId134" Type="http://schemas.openxmlformats.org/officeDocument/2006/relationships/hyperlink" Target="https://ytenx.org/kyonh/yonh/%E8%80%95%E9%96%8B/" TargetMode="External"/><Relationship Id="rId80" Type="http://schemas.openxmlformats.org/officeDocument/2006/relationships/hyperlink" Target="https://ytenx.org/kyonh/yonh/%E6%9C%88%E5%90%88/" TargetMode="External"/><Relationship Id="rId155" Type="http://schemas.openxmlformats.org/officeDocument/2006/relationships/hyperlink" Target="https://ytenx.org/kyonh/yonh/%E8%81%B7%E9%96%8B/" TargetMode="External"/><Relationship Id="rId176" Type="http://schemas.openxmlformats.org/officeDocument/2006/relationships/hyperlink" Target="https://ytenx.org/kyonh/yonh/%E9%B9%BD/" TargetMode="External"/><Relationship Id="rId17" Type="http://schemas.openxmlformats.org/officeDocument/2006/relationships/hyperlink" Target="https://ytenx.org/kyonh/yonh/%E8%84%82%E9%96%8B/" TargetMode="External"/><Relationship Id="rId38" Type="http://schemas.openxmlformats.org/officeDocument/2006/relationships/hyperlink" Target="https://ytenx.org/kyonh/yonh/%E7%9A%86%E5%90%88/" TargetMode="External"/><Relationship Id="rId59" Type="http://schemas.openxmlformats.org/officeDocument/2006/relationships/hyperlink" Target="https://ytenx.org/kyonh/yonh/%E8%87%BB/" TargetMode="External"/><Relationship Id="rId103" Type="http://schemas.openxmlformats.org/officeDocument/2006/relationships/hyperlink" Target="https://ytenx.org/kyonh/yonh/%E5%85%88%E5%90%88/" TargetMode="External"/><Relationship Id="rId124" Type="http://schemas.openxmlformats.org/officeDocument/2006/relationships/hyperlink" Target="https://ytenx.org/kyonh/yonh/%E9%99%BD%E5%90%88/" TargetMode="External"/><Relationship Id="rId70" Type="http://schemas.openxmlformats.org/officeDocument/2006/relationships/hyperlink" Target="https://ytenx.org/kyonh/yonh/%E8%BF%84/" TargetMode="External"/><Relationship Id="rId91" Type="http://schemas.openxmlformats.org/officeDocument/2006/relationships/hyperlink" Target="https://ytenx.org/kyonh/yonh/%E4%BB%99%E5%90%88/" TargetMode="External"/><Relationship Id="rId145" Type="http://schemas.openxmlformats.org/officeDocument/2006/relationships/hyperlink" Target="https://ytenx.org/kyonh/yonh/%E6%98%94A%E5%90%88/" TargetMode="External"/><Relationship Id="rId166" Type="http://schemas.openxmlformats.org/officeDocument/2006/relationships/hyperlink" Target="https://ytenx.org/kyonh/yonh/%E8%AB%87/" TargetMode="External"/><Relationship Id="rId1" Type="http://schemas.openxmlformats.org/officeDocument/2006/relationships/hyperlink" Target="https://ytenx.org/kyonh/yonh/%E6%9D%B1%E4%B8%80/" TargetMode="External"/><Relationship Id="rId28" Type="http://schemas.openxmlformats.org/officeDocument/2006/relationships/hyperlink" Target="https://ytenx.org/kyonh/yonh/%E8%99%9E/" TargetMode="External"/><Relationship Id="rId49" Type="http://schemas.openxmlformats.org/officeDocument/2006/relationships/hyperlink" Target="https://ytenx.org/kyonh/yonh/%E7%9C%9E%E9%96%8B/" TargetMode="External"/><Relationship Id="rId114" Type="http://schemas.openxmlformats.org/officeDocument/2006/relationships/hyperlink" Target="https://ytenx.org/kyonh/yonh/%E6%88%88%E4%B8%89%E5%90%88/" TargetMode="External"/><Relationship Id="rId60" Type="http://schemas.openxmlformats.org/officeDocument/2006/relationships/hyperlink" Target="https://ytenx.org/kyonh/yonh/%E6%AB%9B/" TargetMode="External"/><Relationship Id="rId81" Type="http://schemas.openxmlformats.org/officeDocument/2006/relationships/hyperlink" Target="https://ytenx.org/kyonh/yonh/%E5%88%AA%E9%96%8B/" TargetMode="External"/><Relationship Id="rId135" Type="http://schemas.openxmlformats.org/officeDocument/2006/relationships/hyperlink" Target="https://ytenx.org/kyonh/yonh/%E9%BA%A5%E9%96%8B/" TargetMode="External"/><Relationship Id="rId156" Type="http://schemas.openxmlformats.org/officeDocument/2006/relationships/hyperlink" Target="https://ytenx.org/kyonh/yonh/%E8%81%B7%E5%90%88/" TargetMode="External"/><Relationship Id="rId177" Type="http://schemas.openxmlformats.org/officeDocument/2006/relationships/hyperlink" Target="https://ytenx.org/kyonh/yonh/%E8%91%89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ahtry.blogspot.tw/2012/12/blog-post_5.html" TargetMode="External"/><Relationship Id="rId13" Type="http://schemas.openxmlformats.org/officeDocument/2006/relationships/hyperlink" Target="http://ahtry.blogspot.tw/2012/12/blog-post_8768.html" TargetMode="External"/><Relationship Id="rId18" Type="http://schemas.openxmlformats.org/officeDocument/2006/relationships/hyperlink" Target="http://ahtry.blogspot.tw/2012/12/blog-post_7343.html" TargetMode="External"/><Relationship Id="rId26" Type="http://schemas.openxmlformats.org/officeDocument/2006/relationships/hyperlink" Target="http://ahtry.blogspot.tw/2012/12/blog-post_22.html" TargetMode="External"/><Relationship Id="rId3" Type="http://schemas.openxmlformats.org/officeDocument/2006/relationships/hyperlink" Target="http://ahtry.blogspot.tw/2012/11/blog-post_2040.html" TargetMode="External"/><Relationship Id="rId21" Type="http://schemas.openxmlformats.org/officeDocument/2006/relationships/hyperlink" Target="http://ahtry.blogspot.tw/2012/12/blog-post_7822.html" TargetMode="External"/><Relationship Id="rId7" Type="http://schemas.openxmlformats.org/officeDocument/2006/relationships/hyperlink" Target="http://ahtry.blogspot.tw/2012/11/blog-post_2542.html" TargetMode="External"/><Relationship Id="rId12" Type="http://schemas.openxmlformats.org/officeDocument/2006/relationships/hyperlink" Target="http://ahtry.blogspot.tw/2012/12/blog-post_19.html" TargetMode="External"/><Relationship Id="rId17" Type="http://schemas.openxmlformats.org/officeDocument/2006/relationships/hyperlink" Target="http://ahtry.blogspot.tw/2012/12/blog-post_5387.html" TargetMode="External"/><Relationship Id="rId25" Type="http://schemas.openxmlformats.org/officeDocument/2006/relationships/hyperlink" Target="http://ahtry.blogspot.tw/2012/12/blog-post_2344.html" TargetMode="External"/><Relationship Id="rId2" Type="http://schemas.openxmlformats.org/officeDocument/2006/relationships/hyperlink" Target="http://ahtry.blogspot.tw/2012/11/blog-post_3107.html" TargetMode="External"/><Relationship Id="rId16" Type="http://schemas.openxmlformats.org/officeDocument/2006/relationships/hyperlink" Target="http://ahtry.blogspot.tw/2012/12/blog-post_8402.html" TargetMode="External"/><Relationship Id="rId20" Type="http://schemas.openxmlformats.org/officeDocument/2006/relationships/hyperlink" Target="http://ahtry.blogspot.tw/2012/12/blog-post_21.html" TargetMode="External"/><Relationship Id="rId29" Type="http://schemas.openxmlformats.org/officeDocument/2006/relationships/hyperlink" Target="http://ahtry.blogspot.tw/2012/12/blog-post_2822.html" TargetMode="External"/><Relationship Id="rId1" Type="http://schemas.openxmlformats.org/officeDocument/2006/relationships/hyperlink" Target="http://ahtry.blogspot.tw/2012/11/blog-post_4656.html" TargetMode="External"/><Relationship Id="rId6" Type="http://schemas.openxmlformats.org/officeDocument/2006/relationships/hyperlink" Target="http://ahtry.blogspot.tw/2012/11/blog-post_505.html" TargetMode="External"/><Relationship Id="rId11" Type="http://schemas.openxmlformats.org/officeDocument/2006/relationships/hyperlink" Target="http://ahtry.blogspot.tw/2012/12/blog-post_8156.html" TargetMode="External"/><Relationship Id="rId24" Type="http://schemas.openxmlformats.org/officeDocument/2006/relationships/hyperlink" Target="http://ahtry.blogspot.tw/2012/12/blog-post_248.html" TargetMode="External"/><Relationship Id="rId5" Type="http://schemas.openxmlformats.org/officeDocument/2006/relationships/hyperlink" Target="http://ahtry.blogspot.tw/2012/11/blog-post_5552.html" TargetMode="External"/><Relationship Id="rId15" Type="http://schemas.openxmlformats.org/officeDocument/2006/relationships/hyperlink" Target="http://ahtry.blogspot.tw/2012/12/blog-post_66.html" TargetMode="External"/><Relationship Id="rId23" Type="http://schemas.openxmlformats.org/officeDocument/2006/relationships/hyperlink" Target="http://ahtry.blogspot.tw/2012/12/blog-post_324.html" TargetMode="External"/><Relationship Id="rId28" Type="http://schemas.openxmlformats.org/officeDocument/2006/relationships/hyperlink" Target="http://ahtry.blogspot.tw/2012/12/blog-post_3580.html" TargetMode="External"/><Relationship Id="rId10" Type="http://schemas.openxmlformats.org/officeDocument/2006/relationships/hyperlink" Target="http://ahtry.blogspot.tw/2012/12/blog-post_935.html" TargetMode="External"/><Relationship Id="rId19" Type="http://schemas.openxmlformats.org/officeDocument/2006/relationships/hyperlink" Target="http://ahtry.blogspot.tw/2012/12/blog-post_4852.html" TargetMode="External"/><Relationship Id="rId31" Type="http://schemas.openxmlformats.org/officeDocument/2006/relationships/hyperlink" Target="http://ahtry.blogspot.tw/2012/12/blog-post_1954.html" TargetMode="External"/><Relationship Id="rId4" Type="http://schemas.openxmlformats.org/officeDocument/2006/relationships/hyperlink" Target="http://ahtry.blogspot.tw/2012/11/blog-post_5294.html" TargetMode="External"/><Relationship Id="rId9" Type="http://schemas.openxmlformats.org/officeDocument/2006/relationships/hyperlink" Target="http://ahtry.blogspot.tw/2012/12/blog-post_6.html" TargetMode="External"/><Relationship Id="rId14" Type="http://schemas.openxmlformats.org/officeDocument/2006/relationships/hyperlink" Target="http://ahtry.blogspot.tw/2012/12/blog-post_8496.html" TargetMode="External"/><Relationship Id="rId22" Type="http://schemas.openxmlformats.org/officeDocument/2006/relationships/hyperlink" Target="http://ahtry.blogspot.tw/2012/12/blog-post_9348.html" TargetMode="External"/><Relationship Id="rId27" Type="http://schemas.openxmlformats.org/officeDocument/2006/relationships/hyperlink" Target="http://ahtry.blogspot.tw/2012/12/blog-post_24.html" TargetMode="External"/><Relationship Id="rId30" Type="http://schemas.openxmlformats.org/officeDocument/2006/relationships/hyperlink" Target="http://ahtry.blogspot.tw/2012/12/blog-post_9182.html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https://zh.wikipedia.org/wiki/%E6%BE%84%E6%AF%8D" TargetMode="External"/><Relationship Id="rId21" Type="http://schemas.openxmlformats.org/officeDocument/2006/relationships/hyperlink" Target="https://zh.wikipedia.org/wiki/%E6%B3%A5%E6%AF%8D" TargetMode="External"/><Relationship Id="rId42" Type="http://schemas.openxmlformats.org/officeDocument/2006/relationships/hyperlink" Target="https://zh.wikipedia.org/wiki/%E5%B4%87%E6%AF%8D" TargetMode="External"/><Relationship Id="rId47" Type="http://schemas.openxmlformats.org/officeDocument/2006/relationships/hyperlink" Target="https://zh.wikipedia.org/wiki/%E6%B8%85%E9%BD%A6%E8%85%AD%E5%A1%9E%E6%93%A6%E9%9F%B3" TargetMode="External"/><Relationship Id="rId63" Type="http://schemas.openxmlformats.org/officeDocument/2006/relationships/hyperlink" Target="https://zh.wikipedia.org/wiki/%E7%96%91%E6%AF%8D" TargetMode="External"/><Relationship Id="rId68" Type="http://schemas.openxmlformats.org/officeDocument/2006/relationships/hyperlink" Target="https://zh.wikipedia.org/wiki/%E7%A1%AC%E9%A1%8E%E9%9F%B3" TargetMode="External"/><Relationship Id="rId16" Type="http://schemas.openxmlformats.org/officeDocument/2006/relationships/hyperlink" Target="https://zh.wikipedia.org/wiki/%E6%B8%85%E9%BD%92%E9%BD%A6%E5%A1%9E%E9%9F%B3" TargetMode="External"/><Relationship Id="rId11" Type="http://schemas.openxmlformats.org/officeDocument/2006/relationships/hyperlink" Target="https://zh.wikipedia.org/wiki/%E9%9B%99%E5%94%87%E9%BC%BB%E9%9F%B3" TargetMode="External"/><Relationship Id="rId32" Type="http://schemas.openxmlformats.org/officeDocument/2006/relationships/hyperlink" Target="https://zh.wikipedia.org/wiki/%E9%80%81%E6%B0%A3" TargetMode="External"/><Relationship Id="rId37" Type="http://schemas.openxmlformats.org/officeDocument/2006/relationships/hyperlink" Target="https://zh.wikipedia.org/wiki/%E9%82%AA%E6%AF%8D" TargetMode="External"/><Relationship Id="rId53" Type="http://schemas.openxmlformats.org/officeDocument/2006/relationships/hyperlink" Target="https://zh.wikipedia.org/wiki/%E6%BF%81%E9%BD%A6%E8%85%AD%E6%93%A6%E9%9F%B3" TargetMode="External"/><Relationship Id="rId58" Type="http://schemas.openxmlformats.org/officeDocument/2006/relationships/hyperlink" Target="https://zh.wikipedia.org/wiki/%E6%B8%85%E8%BB%9F%E8%85%AD%E5%A1%9E%E9%9F%B3" TargetMode="External"/><Relationship Id="rId74" Type="http://schemas.openxmlformats.org/officeDocument/2006/relationships/hyperlink" Target="https://zh.wikipedia.org/wiki/%E8%81%B2%E9%96%80%E5%A1%9E%E9%9F%B3" TargetMode="External"/><Relationship Id="rId79" Type="http://schemas.openxmlformats.org/officeDocument/2006/relationships/hyperlink" Target="https://zh.wikipedia.org/wiki/%E9%9B%B6%E8%81%B2%E6%AF%8D" TargetMode="External"/><Relationship Id="rId5" Type="http://schemas.openxmlformats.org/officeDocument/2006/relationships/hyperlink" Target="https://zh.wikipedia.org/zh-tw/%E6%B8%85%E9%9B%99%E5%94%87%E5%A1%9E%E9%9F%B3" TargetMode="External"/><Relationship Id="rId61" Type="http://schemas.openxmlformats.org/officeDocument/2006/relationships/hyperlink" Target="https://zh.wikipedia.org/wiki/%E7%BE%A4%E6%AF%8D" TargetMode="External"/><Relationship Id="rId82" Type="http://schemas.openxmlformats.org/officeDocument/2006/relationships/hyperlink" Target="https://zh.wikipedia.org/wiki/%E6%B8%85%E9%BD%A6%E8%85%AD%E6%93%A6%E9%9F%B3" TargetMode="External"/><Relationship Id="rId19" Type="http://schemas.openxmlformats.org/officeDocument/2006/relationships/hyperlink" Target="https://zh.wikipedia.org/wiki/%E5%AE%9A%E6%AF%8D" TargetMode="External"/><Relationship Id="rId14" Type="http://schemas.openxmlformats.org/officeDocument/2006/relationships/hyperlink" Target="https://zh.wikipedia.org/wiki/%E9%BD%BF%E9%BE%88%E8%BE%B9%E8%BF%91%E9%9F%B3" TargetMode="External"/><Relationship Id="rId22" Type="http://schemas.openxmlformats.org/officeDocument/2006/relationships/hyperlink" Target="https://zh.wikipedia.org/wiki/%E9%BD%92%E9%BD%A6%E9%BC%BB%E9%9F%B3" TargetMode="External"/><Relationship Id="rId27" Type="http://schemas.openxmlformats.org/officeDocument/2006/relationships/hyperlink" Target="https://zh.wikipedia.org/wiki/%E5%A8%98%E6%AF%8D" TargetMode="External"/><Relationship Id="rId30" Type="http://schemas.openxmlformats.org/officeDocument/2006/relationships/hyperlink" Target="https://zh.wikipedia.org/wiki/%E6%B8%85%E9%BD%92%E9%BD%A6%E5%A1%9E%E6%93%A6%E9%9F%B3" TargetMode="External"/><Relationship Id="rId35" Type="http://schemas.openxmlformats.org/officeDocument/2006/relationships/hyperlink" Target="https://zh.wikipedia.org/wiki/%E5%BF%83%E6%AF%8D" TargetMode="External"/><Relationship Id="rId43" Type="http://schemas.openxmlformats.org/officeDocument/2006/relationships/hyperlink" Target="https://zh.wikipedia.org/wiki/%E7%94%9F%E6%AF%8D" TargetMode="External"/><Relationship Id="rId48" Type="http://schemas.openxmlformats.org/officeDocument/2006/relationships/hyperlink" Target="https://zh.wikipedia.org/wiki/%E6%98%8C%E6%AF%8D" TargetMode="External"/><Relationship Id="rId56" Type="http://schemas.openxmlformats.org/officeDocument/2006/relationships/hyperlink" Target="https://zh.wikipedia.org/wiki/%E8%BB%9F%E9%A1%8E%E9%9F%B3" TargetMode="External"/><Relationship Id="rId64" Type="http://schemas.openxmlformats.org/officeDocument/2006/relationships/hyperlink" Target="https://zh.wikipedia.org/wiki/%E8%BB%9F%E8%85%AD%E9%BC%BB%E9%9F%B3" TargetMode="External"/><Relationship Id="rId69" Type="http://schemas.openxmlformats.org/officeDocument/2006/relationships/hyperlink" Target="https://zh.wikipedia.org/wiki/%E8%BF%91%E9%9F%B3" TargetMode="External"/><Relationship Id="rId77" Type="http://schemas.openxmlformats.org/officeDocument/2006/relationships/hyperlink" Target="https://zh.wikipedia.org/wiki/%E5%8C%A3%E6%AF%8D" TargetMode="External"/><Relationship Id="rId8" Type="http://schemas.openxmlformats.org/officeDocument/2006/relationships/hyperlink" Target="https://zh.wikipedia.org/wiki/%E4%B8%A6%E6%AF%8D" TargetMode="External"/><Relationship Id="rId51" Type="http://schemas.openxmlformats.org/officeDocument/2006/relationships/hyperlink" Target="https://zh.wikipedia.org/wiki/%E6%B5%8A%E9%BE%88%E8%85%AD%E5%A1%9E%E6%93%A6%E9%9F%B3" TargetMode="External"/><Relationship Id="rId72" Type="http://schemas.openxmlformats.org/officeDocument/2006/relationships/hyperlink" Target="https://zh.wikipedia.org/wiki/%E5%A1%9E%E9%9F%B3" TargetMode="External"/><Relationship Id="rId80" Type="http://schemas.openxmlformats.org/officeDocument/2006/relationships/hyperlink" Target="https://zh.wikipedia.org/wiki/%E4%BA%91%E6%AF%8D_(%E5%BB%A3%E9%9F%BB)" TargetMode="External"/><Relationship Id="rId3" Type="http://schemas.openxmlformats.org/officeDocument/2006/relationships/hyperlink" Target="https://zh.wikipedia.org/wiki/%E9%9B%99%E5%94%87%E9%9F%B3" TargetMode="External"/><Relationship Id="rId12" Type="http://schemas.openxmlformats.org/officeDocument/2006/relationships/hyperlink" Target="https://zh.wikipedia.org/wiki/%E9%BD%92%E9%BD%A6%E9%9F%B3" TargetMode="External"/><Relationship Id="rId17" Type="http://schemas.openxmlformats.org/officeDocument/2006/relationships/hyperlink" Target="https://zh.wikipedia.org/wiki/%E9%80%8F%E6%AF%8D" TargetMode="External"/><Relationship Id="rId25" Type="http://schemas.openxmlformats.org/officeDocument/2006/relationships/hyperlink" Target="https://zh.wikipedia.org/wiki/%E5%BE%B9%E6%AF%8D" TargetMode="External"/><Relationship Id="rId33" Type="http://schemas.openxmlformats.org/officeDocument/2006/relationships/hyperlink" Target="https://zh.wikipedia.org/wiki/%E5%BE%9E%E6%AF%8D" TargetMode="External"/><Relationship Id="rId38" Type="http://schemas.openxmlformats.org/officeDocument/2006/relationships/hyperlink" Target="https://zh.wikipedia.org/wiki/%E6%BF%81%E9%BD%92%E9%BD%A6%E6%93%A6%E9%9F%B3" TargetMode="External"/><Relationship Id="rId46" Type="http://schemas.openxmlformats.org/officeDocument/2006/relationships/hyperlink" Target="https://zh.wikipedia.org/wiki/%E7%AB%A0%E6%AF%8D" TargetMode="External"/><Relationship Id="rId59" Type="http://schemas.openxmlformats.org/officeDocument/2006/relationships/hyperlink" Target="https://zh.wikipedia.org/wiki/%E6%BA%AA%E6%AF%8D" TargetMode="External"/><Relationship Id="rId67" Type="http://schemas.openxmlformats.org/officeDocument/2006/relationships/hyperlink" Target="https://zh.wikipedia.org/wiki/%E4%BA%91%E6%AF%8D_(%E5%BB%A3%E9%9F%BB)" TargetMode="External"/><Relationship Id="rId20" Type="http://schemas.openxmlformats.org/officeDocument/2006/relationships/hyperlink" Target="https://zh.wikipedia.org/wiki/%E6%BF%81%E9%BD%92%E9%BD%A6%E5%A1%9E%E9%9F%B3" TargetMode="External"/><Relationship Id="rId41" Type="http://schemas.openxmlformats.org/officeDocument/2006/relationships/hyperlink" Target="https://zh.wikipedia.org/wiki/%E5%88%9D%E6%AF%8D" TargetMode="External"/><Relationship Id="rId54" Type="http://schemas.openxmlformats.org/officeDocument/2006/relationships/hyperlink" Target="https://zh.wikipedia.org/wiki/%E9%BC%BB%E9%9F%B3_(%E8%BE%85%E9%9F%B3)" TargetMode="External"/><Relationship Id="rId62" Type="http://schemas.openxmlformats.org/officeDocument/2006/relationships/hyperlink" Target="https://zh.wikipedia.org/wiki/%E6%BF%81%E8%BB%9F%E8%85%AD%E5%A1%9E%E9%9F%B3" TargetMode="External"/><Relationship Id="rId70" Type="http://schemas.openxmlformats.org/officeDocument/2006/relationships/hyperlink" Target="https://zh.wikipedia.org/wiki/%E4%BB%A5%E6%AF%8D" TargetMode="External"/><Relationship Id="rId75" Type="http://schemas.openxmlformats.org/officeDocument/2006/relationships/hyperlink" Target="https://zh.wikipedia.org/wiki/%E6%93%A6%E9%9F%B3" TargetMode="External"/><Relationship Id="rId1" Type="http://schemas.openxmlformats.org/officeDocument/2006/relationships/hyperlink" Target="https://zh.wikipedia.org/wiki/%E7%99%BC%E9%9F%B3%E9%83%A8%E4%BD%8D" TargetMode="External"/><Relationship Id="rId6" Type="http://schemas.openxmlformats.org/officeDocument/2006/relationships/hyperlink" Target="https://zh.wikipedia.org/wiki/%E6%BB%82%E6%AF%8D" TargetMode="External"/><Relationship Id="rId15" Type="http://schemas.openxmlformats.org/officeDocument/2006/relationships/hyperlink" Target="https://zh.wikipedia.org/wiki/%E7%AB%AF%E6%AF%8D" TargetMode="External"/><Relationship Id="rId23" Type="http://schemas.openxmlformats.org/officeDocument/2006/relationships/hyperlink" Target="https://zh.wikipedia.org/wiki/%E6%8D%B2%E8%88%8C%E9%9F%B3" TargetMode="External"/><Relationship Id="rId28" Type="http://schemas.openxmlformats.org/officeDocument/2006/relationships/hyperlink" Target="https://zh.wikipedia.org/wiki/%E9%BD%92%E9%BD%A6%E9%9F%B3" TargetMode="External"/><Relationship Id="rId36" Type="http://schemas.openxmlformats.org/officeDocument/2006/relationships/hyperlink" Target="https://zh.wikipedia.org/wiki/%E6%B8%85%E9%BD%92%E9%BD%A6%E6%93%A6%E9%9F%B3" TargetMode="External"/><Relationship Id="rId49" Type="http://schemas.openxmlformats.org/officeDocument/2006/relationships/hyperlink" Target="https://zh.wikipedia.org/wiki/%E9%80%81%E6%B0%A3" TargetMode="External"/><Relationship Id="rId57" Type="http://schemas.openxmlformats.org/officeDocument/2006/relationships/hyperlink" Target="https://zh.wikipedia.org/wiki/%E8%A6%8B%E6%AF%8D" TargetMode="External"/><Relationship Id="rId10" Type="http://schemas.openxmlformats.org/officeDocument/2006/relationships/hyperlink" Target="https://zh.wikipedia.org/wiki/%E6%98%8E%E6%AF%8D" TargetMode="External"/><Relationship Id="rId31" Type="http://schemas.openxmlformats.org/officeDocument/2006/relationships/hyperlink" Target="https://zh.wikipedia.org/wiki/%E6%B8%85%E6%AF%8D" TargetMode="External"/><Relationship Id="rId44" Type="http://schemas.openxmlformats.org/officeDocument/2006/relationships/hyperlink" Target="https://zh.wikipedia.org/wiki/%E4%BF%9F%E6%AF%8D" TargetMode="External"/><Relationship Id="rId52" Type="http://schemas.openxmlformats.org/officeDocument/2006/relationships/hyperlink" Target="https://zh.wikipedia.org/wiki/%E8%88%B9%E6%AF%8D" TargetMode="External"/><Relationship Id="rId60" Type="http://schemas.openxmlformats.org/officeDocument/2006/relationships/hyperlink" Target="https://zh.wikipedia.org/wiki/%E9%80%81%E6%B0%A3" TargetMode="External"/><Relationship Id="rId65" Type="http://schemas.openxmlformats.org/officeDocument/2006/relationships/hyperlink" Target="https://zh.wikipedia.org/wiki/%E6%9B%89%E6%AF%8D" TargetMode="External"/><Relationship Id="rId73" Type="http://schemas.openxmlformats.org/officeDocument/2006/relationships/hyperlink" Target="https://zh.wikipedia.org/wiki/%E5%BD%B1%E6%AF%8D" TargetMode="External"/><Relationship Id="rId78" Type="http://schemas.openxmlformats.org/officeDocument/2006/relationships/hyperlink" Target="https://zh.wikipedia.org/wiki/%E4%BA%91%E6%AF%8D_(%E5%BB%A3%E9%9F%BB)" TargetMode="External"/><Relationship Id="rId81" Type="http://schemas.openxmlformats.org/officeDocument/2006/relationships/hyperlink" Target="https://zh.wikipedia.org/wiki/%E6%9B%B8%E6%AF%8D" TargetMode="External"/><Relationship Id="rId4" Type="http://schemas.openxmlformats.org/officeDocument/2006/relationships/hyperlink" Target="https://zh.wikipedia.org/wiki/%E5%B9%AB%E6%AF%8D" TargetMode="External"/><Relationship Id="rId9" Type="http://schemas.openxmlformats.org/officeDocument/2006/relationships/hyperlink" Target="https://zh.wikipedia.org/wiki/%E6%BF%81%E9%9B%99%E5%94%87%E5%A1%9E%E9%9F%B3" TargetMode="External"/><Relationship Id="rId13" Type="http://schemas.openxmlformats.org/officeDocument/2006/relationships/hyperlink" Target="https://zh.wikipedia.org/wiki/%E4%BE%86%E6%AF%8D" TargetMode="External"/><Relationship Id="rId18" Type="http://schemas.openxmlformats.org/officeDocument/2006/relationships/hyperlink" Target="https://zh.wikipedia.org/wiki/%E9%80%81%E6%B0%A3" TargetMode="External"/><Relationship Id="rId39" Type="http://schemas.openxmlformats.org/officeDocument/2006/relationships/hyperlink" Target="https://zh.wikipedia.org/wiki/%E6%8D%B2%E8%88%8C%E9%9F%B3" TargetMode="External"/><Relationship Id="rId34" Type="http://schemas.openxmlformats.org/officeDocument/2006/relationships/hyperlink" Target="https://zh.wikipedia.org/wiki/%E6%BF%81%E9%BD%92%E9%BD%A6%E5%A1%9E%E6%93%A6%E9%9F%B3" TargetMode="External"/><Relationship Id="rId50" Type="http://schemas.openxmlformats.org/officeDocument/2006/relationships/hyperlink" Target="https://zh.wikipedia.org/wiki/%E5%B8%B8%E6%AF%8D" TargetMode="External"/><Relationship Id="rId55" Type="http://schemas.openxmlformats.org/officeDocument/2006/relationships/hyperlink" Target="https://zh.wikipedia.org/wiki/%E6%97%A5%E6%AF%8D" TargetMode="External"/><Relationship Id="rId76" Type="http://schemas.openxmlformats.org/officeDocument/2006/relationships/hyperlink" Target="https://zh.wikipedia.org/wiki/%E6%9B%89%E6%AF%8D" TargetMode="External"/><Relationship Id="rId7" Type="http://schemas.openxmlformats.org/officeDocument/2006/relationships/hyperlink" Target="https://zh.wikipedia.org/wiki/%E9%80%81%E6%B0%A3" TargetMode="External"/><Relationship Id="rId71" Type="http://schemas.openxmlformats.org/officeDocument/2006/relationships/hyperlink" Target="https://zh.wikipedia.org/wiki/%E8%81%B2%E9%96%80%E9%9F%B3" TargetMode="External"/><Relationship Id="rId2" Type="http://schemas.openxmlformats.org/officeDocument/2006/relationships/hyperlink" Target="https://zh.wikipedia.org/wiki/%E7%99%BC%E9%9F%B3%E6%96%B9%E6%B3%95" TargetMode="External"/><Relationship Id="rId29" Type="http://schemas.openxmlformats.org/officeDocument/2006/relationships/hyperlink" Target="https://zh.wikipedia.org/wiki/%E7%B2%BE%E6%AF%8D" TargetMode="External"/><Relationship Id="rId24" Type="http://schemas.openxmlformats.org/officeDocument/2006/relationships/hyperlink" Target="https://zh.wikipedia.org/wiki/%E7%9F%A5%E6%AF%8D_(%E9%9F%B3%E9%9F%BB)" TargetMode="External"/><Relationship Id="rId40" Type="http://schemas.openxmlformats.org/officeDocument/2006/relationships/hyperlink" Target="https://zh.wikipedia.org/wiki/%E8%8E%8A%E6%AF%8D" TargetMode="External"/><Relationship Id="rId45" Type="http://schemas.openxmlformats.org/officeDocument/2006/relationships/hyperlink" Target="https://zh.wikipedia.org/wiki/%E9%BD%A6%E9%A1%8E%E9%9F%B3" TargetMode="External"/><Relationship Id="rId66" Type="http://schemas.openxmlformats.org/officeDocument/2006/relationships/hyperlink" Target="https://zh.wikipedia.org/wiki/%E5%8C%A3%E6%AF%8D" TargetMode="External"/></Relationships>
</file>

<file path=xl/worksheets/_rels/sheet17.xml.rels><?xml version="1.0" encoding="UTF-8" standalone="yes"?>
<Relationships xmlns="http://schemas.openxmlformats.org/package/2006/relationships"><Relationship Id="rId117" Type="http://schemas.openxmlformats.org/officeDocument/2006/relationships/hyperlink" Target="https://kanji-database.sourceforge.net/dict/sbgy/v4.html" TargetMode="External"/><Relationship Id="rId21" Type="http://schemas.openxmlformats.org/officeDocument/2006/relationships/hyperlink" Target="https://kanji-database.sourceforge.net/dict/sbgy/v4.html" TargetMode="External"/><Relationship Id="rId42" Type="http://schemas.openxmlformats.org/officeDocument/2006/relationships/hyperlink" Target="https://kanji-database.sourceforge.net/dict/sbgy/v1.html" TargetMode="External"/><Relationship Id="rId63" Type="http://schemas.openxmlformats.org/officeDocument/2006/relationships/hyperlink" Target="https://kanji-database.sourceforge.net/dict/sbgy/v5.html" TargetMode="External"/><Relationship Id="rId84" Type="http://schemas.openxmlformats.org/officeDocument/2006/relationships/hyperlink" Target="https://kanji-database.sourceforge.net/dict/sbgy/v5.html" TargetMode="External"/><Relationship Id="rId138" Type="http://schemas.openxmlformats.org/officeDocument/2006/relationships/hyperlink" Target="https://kanji-database.sourceforge.net/dict/sbgy/v2.html" TargetMode="External"/><Relationship Id="rId159" Type="http://schemas.openxmlformats.org/officeDocument/2006/relationships/hyperlink" Target="https://kanji-database.sourceforge.net/dict/sbgy/v3.html" TargetMode="External"/><Relationship Id="rId170" Type="http://schemas.openxmlformats.org/officeDocument/2006/relationships/hyperlink" Target="https://kanji-database.sourceforge.net/dict/sbgy/v4.html" TargetMode="External"/><Relationship Id="rId191" Type="http://schemas.openxmlformats.org/officeDocument/2006/relationships/hyperlink" Target="https://kanji-database.sourceforge.net/dict/sbgy/v2.html" TargetMode="External"/><Relationship Id="rId205" Type="http://schemas.openxmlformats.org/officeDocument/2006/relationships/hyperlink" Target="https://kanji-database.sourceforge.net/dict/sbgy/v4.html" TargetMode="External"/><Relationship Id="rId107" Type="http://schemas.openxmlformats.org/officeDocument/2006/relationships/hyperlink" Target="https://kanji-database.sourceforge.net/dict/sbgy/v4.html" TargetMode="External"/><Relationship Id="rId11" Type="http://schemas.openxmlformats.org/officeDocument/2006/relationships/hyperlink" Target="https://kanji-database.sourceforge.net/dict/sbgy/v5.html" TargetMode="External"/><Relationship Id="rId32" Type="http://schemas.openxmlformats.org/officeDocument/2006/relationships/hyperlink" Target="https://kanji-database.sourceforge.net/dict/sbgy/v3.html" TargetMode="External"/><Relationship Id="rId53" Type="http://schemas.openxmlformats.org/officeDocument/2006/relationships/hyperlink" Target="https://kanji-database.sourceforge.net/dict/sbgy/v3.html" TargetMode="External"/><Relationship Id="rId74" Type="http://schemas.openxmlformats.org/officeDocument/2006/relationships/hyperlink" Target="https://kanji-database.sourceforge.net/dict/sbgy/v1.html" TargetMode="External"/><Relationship Id="rId128" Type="http://schemas.openxmlformats.org/officeDocument/2006/relationships/hyperlink" Target="https://kanji-database.sourceforge.net/dict/sbgy/v3.html" TargetMode="External"/><Relationship Id="rId149" Type="http://schemas.openxmlformats.org/officeDocument/2006/relationships/hyperlink" Target="https://kanji-database.sourceforge.net/dict/sbgy/v5.html" TargetMode="External"/><Relationship Id="rId5" Type="http://schemas.openxmlformats.org/officeDocument/2006/relationships/hyperlink" Target="https://kanji-database.sourceforge.net/dict/sbgy/v1.html" TargetMode="External"/><Relationship Id="rId95" Type="http://schemas.openxmlformats.org/officeDocument/2006/relationships/hyperlink" Target="https://kanji-database.sourceforge.net/dict/sbgy/v4.html" TargetMode="External"/><Relationship Id="rId160" Type="http://schemas.openxmlformats.org/officeDocument/2006/relationships/hyperlink" Target="https://kanji-database.sourceforge.net/dict/sbgy/v4.html" TargetMode="External"/><Relationship Id="rId181" Type="http://schemas.openxmlformats.org/officeDocument/2006/relationships/hyperlink" Target="https://kanji-database.sourceforge.net/dict/sbgy/v4.html" TargetMode="External"/><Relationship Id="rId22" Type="http://schemas.openxmlformats.org/officeDocument/2006/relationships/hyperlink" Target="https://kanji-database.sourceforge.net/dict/sbgy/v1.html" TargetMode="External"/><Relationship Id="rId43" Type="http://schemas.openxmlformats.org/officeDocument/2006/relationships/hyperlink" Target="https://kanji-database.sourceforge.net/dict/sbgy/v3.html" TargetMode="External"/><Relationship Id="rId64" Type="http://schemas.openxmlformats.org/officeDocument/2006/relationships/hyperlink" Target="https://kanji-database.sourceforge.net/dict/sbgy/v1.html" TargetMode="External"/><Relationship Id="rId118" Type="http://schemas.openxmlformats.org/officeDocument/2006/relationships/hyperlink" Target="https://kanji-database.sourceforge.net/dict/sbgy/v2.html" TargetMode="External"/><Relationship Id="rId139" Type="http://schemas.openxmlformats.org/officeDocument/2006/relationships/hyperlink" Target="https://kanji-database.sourceforge.net/dict/sbgy/v3.html" TargetMode="External"/><Relationship Id="rId85" Type="http://schemas.openxmlformats.org/officeDocument/2006/relationships/hyperlink" Target="https://kanji-database.sourceforge.net/dict/sbgy/v1.html" TargetMode="External"/><Relationship Id="rId150" Type="http://schemas.openxmlformats.org/officeDocument/2006/relationships/hyperlink" Target="https://kanji-database.sourceforge.net/dict/sbgy/v2.html" TargetMode="External"/><Relationship Id="rId171" Type="http://schemas.openxmlformats.org/officeDocument/2006/relationships/hyperlink" Target="https://kanji-database.sourceforge.net/dict/sbgy/v2.html" TargetMode="External"/><Relationship Id="rId192" Type="http://schemas.openxmlformats.org/officeDocument/2006/relationships/hyperlink" Target="https://kanji-database.sourceforge.net/dict/sbgy/v3.html" TargetMode="External"/><Relationship Id="rId206" Type="http://schemas.openxmlformats.org/officeDocument/2006/relationships/hyperlink" Target="https://kanji-database.sourceforge.net/dict/sbgy/v5.html" TargetMode="External"/><Relationship Id="rId12" Type="http://schemas.openxmlformats.org/officeDocument/2006/relationships/hyperlink" Target="https://kanji-database.sourceforge.net/dict/sbgy/v1.html" TargetMode="External"/><Relationship Id="rId33" Type="http://schemas.openxmlformats.org/officeDocument/2006/relationships/hyperlink" Target="https://kanji-database.sourceforge.net/dict/sbgy/v4.html" TargetMode="External"/><Relationship Id="rId108" Type="http://schemas.openxmlformats.org/officeDocument/2006/relationships/hyperlink" Target="https://kanji-database.sourceforge.net/dict/sbgy/v5.html" TargetMode="External"/><Relationship Id="rId129" Type="http://schemas.openxmlformats.org/officeDocument/2006/relationships/hyperlink" Target="https://kanji-database.sourceforge.net/dict/sbgy/v4.html" TargetMode="External"/><Relationship Id="rId54" Type="http://schemas.openxmlformats.org/officeDocument/2006/relationships/hyperlink" Target="https://kanji-database.sourceforge.net/dict/sbgy/v4.html" TargetMode="External"/><Relationship Id="rId75" Type="http://schemas.openxmlformats.org/officeDocument/2006/relationships/hyperlink" Target="https://kanji-database.sourceforge.net/dict/sbgy/v3.html" TargetMode="External"/><Relationship Id="rId96" Type="http://schemas.openxmlformats.org/officeDocument/2006/relationships/hyperlink" Target="https://kanji-database.sourceforge.net/dict/sbgy/v5.html" TargetMode="External"/><Relationship Id="rId140" Type="http://schemas.openxmlformats.org/officeDocument/2006/relationships/hyperlink" Target="https://kanji-database.sourceforge.net/dict/sbgy/v4.html" TargetMode="External"/><Relationship Id="rId161" Type="http://schemas.openxmlformats.org/officeDocument/2006/relationships/hyperlink" Target="https://kanji-database.sourceforge.net/dict/sbgy/v5.html" TargetMode="External"/><Relationship Id="rId182" Type="http://schemas.openxmlformats.org/officeDocument/2006/relationships/hyperlink" Target="https://kanji-database.sourceforge.net/dict/sbgy/v5.html" TargetMode="External"/><Relationship Id="rId6" Type="http://schemas.openxmlformats.org/officeDocument/2006/relationships/hyperlink" Target="https://kanji-database.sourceforge.net/dict/sbgy/v4.html" TargetMode="External"/><Relationship Id="rId23" Type="http://schemas.openxmlformats.org/officeDocument/2006/relationships/hyperlink" Target="https://kanji-database.sourceforge.net/dict/sbgy/v3.html" TargetMode="External"/><Relationship Id="rId119" Type="http://schemas.openxmlformats.org/officeDocument/2006/relationships/hyperlink" Target="https://kanji-database.sourceforge.net/dict/sbgy/v3.html" TargetMode="External"/><Relationship Id="rId44" Type="http://schemas.openxmlformats.org/officeDocument/2006/relationships/hyperlink" Target="https://kanji-database.sourceforge.net/dict/sbgy/v4.html" TargetMode="External"/><Relationship Id="rId65" Type="http://schemas.openxmlformats.org/officeDocument/2006/relationships/hyperlink" Target="https://kanji-database.sourceforge.net/dict/sbgy/v5.html" TargetMode="External"/><Relationship Id="rId86" Type="http://schemas.openxmlformats.org/officeDocument/2006/relationships/hyperlink" Target="https://kanji-database.sourceforge.net/dict/sbgy/v3.html" TargetMode="External"/><Relationship Id="rId130" Type="http://schemas.openxmlformats.org/officeDocument/2006/relationships/hyperlink" Target="https://kanji-database.sourceforge.net/dict/sbgy/v2.html" TargetMode="External"/><Relationship Id="rId151" Type="http://schemas.openxmlformats.org/officeDocument/2006/relationships/hyperlink" Target="https://kanji-database.sourceforge.net/dict/sbgy/v3.html" TargetMode="External"/><Relationship Id="rId172" Type="http://schemas.openxmlformats.org/officeDocument/2006/relationships/hyperlink" Target="https://kanji-database.sourceforge.net/dict/sbgy/v3.html" TargetMode="External"/><Relationship Id="rId193" Type="http://schemas.openxmlformats.org/officeDocument/2006/relationships/hyperlink" Target="https://kanji-database.sourceforge.net/dict/sbgy/v4.html" TargetMode="External"/><Relationship Id="rId13" Type="http://schemas.openxmlformats.org/officeDocument/2006/relationships/hyperlink" Target="https://kanji-database.sourceforge.net/dict/sbgy/v3.html" TargetMode="External"/><Relationship Id="rId109" Type="http://schemas.openxmlformats.org/officeDocument/2006/relationships/hyperlink" Target="https://kanji-database.sourceforge.net/dict/sbgy/v2.html" TargetMode="External"/><Relationship Id="rId34" Type="http://schemas.openxmlformats.org/officeDocument/2006/relationships/hyperlink" Target="https://kanji-database.sourceforge.net/dict/sbgy/v1.html" TargetMode="External"/><Relationship Id="rId55" Type="http://schemas.openxmlformats.org/officeDocument/2006/relationships/hyperlink" Target="https://kanji-database.sourceforge.net/dict/sbgy/v4.html" TargetMode="External"/><Relationship Id="rId76" Type="http://schemas.openxmlformats.org/officeDocument/2006/relationships/hyperlink" Target="https://kanji-database.sourceforge.net/dict/sbgy/v4.html" TargetMode="External"/><Relationship Id="rId97" Type="http://schemas.openxmlformats.org/officeDocument/2006/relationships/hyperlink" Target="https://kanji-database.sourceforge.net/dict/sbgy/v1.html" TargetMode="External"/><Relationship Id="rId120" Type="http://schemas.openxmlformats.org/officeDocument/2006/relationships/hyperlink" Target="https://kanji-database.sourceforge.net/dict/sbgy/v4.html" TargetMode="External"/><Relationship Id="rId141" Type="http://schemas.openxmlformats.org/officeDocument/2006/relationships/hyperlink" Target="https://kanji-database.sourceforge.net/dict/sbgy/v5.html" TargetMode="External"/><Relationship Id="rId7" Type="http://schemas.openxmlformats.org/officeDocument/2006/relationships/hyperlink" Target="https://kanji-database.sourceforge.net/dict/sbgy/v5.html" TargetMode="External"/><Relationship Id="rId162" Type="http://schemas.openxmlformats.org/officeDocument/2006/relationships/hyperlink" Target="https://kanji-database.sourceforge.net/dict/sbgy/v2.html" TargetMode="External"/><Relationship Id="rId183" Type="http://schemas.openxmlformats.org/officeDocument/2006/relationships/hyperlink" Target="https://kanji-database.sourceforge.net/dict/sbgy/v2.html" TargetMode="External"/><Relationship Id="rId24" Type="http://schemas.openxmlformats.org/officeDocument/2006/relationships/hyperlink" Target="https://kanji-database.sourceforge.net/dict/sbgy/v4.html" TargetMode="External"/><Relationship Id="rId40" Type="http://schemas.openxmlformats.org/officeDocument/2006/relationships/hyperlink" Target="https://kanji-database.sourceforge.net/dict/sbgy/v4.html" TargetMode="External"/><Relationship Id="rId45" Type="http://schemas.openxmlformats.org/officeDocument/2006/relationships/hyperlink" Target="https://kanji-database.sourceforge.net/dict/sbgy/v1.html" TargetMode="External"/><Relationship Id="rId66" Type="http://schemas.openxmlformats.org/officeDocument/2006/relationships/hyperlink" Target="https://kanji-database.sourceforge.net/dict/sbgy/v1.html" TargetMode="External"/><Relationship Id="rId87" Type="http://schemas.openxmlformats.org/officeDocument/2006/relationships/hyperlink" Target="https://kanji-database.sourceforge.net/dict/sbgy/v4.html" TargetMode="External"/><Relationship Id="rId110" Type="http://schemas.openxmlformats.org/officeDocument/2006/relationships/hyperlink" Target="https://kanji-database.sourceforge.net/dict/sbgy/v3.html" TargetMode="External"/><Relationship Id="rId115" Type="http://schemas.openxmlformats.org/officeDocument/2006/relationships/hyperlink" Target="https://kanji-database.sourceforge.net/dict/sbgy/v2.html" TargetMode="External"/><Relationship Id="rId131" Type="http://schemas.openxmlformats.org/officeDocument/2006/relationships/hyperlink" Target="https://kanji-database.sourceforge.net/dict/sbgy/v3.html" TargetMode="External"/><Relationship Id="rId136" Type="http://schemas.openxmlformats.org/officeDocument/2006/relationships/hyperlink" Target="https://kanji-database.sourceforge.net/dict/sbgy/v4.html" TargetMode="External"/><Relationship Id="rId157" Type="http://schemas.openxmlformats.org/officeDocument/2006/relationships/hyperlink" Target="https://kanji-database.sourceforge.net/dict/sbgy/v5.html" TargetMode="External"/><Relationship Id="rId178" Type="http://schemas.openxmlformats.org/officeDocument/2006/relationships/hyperlink" Target="https://kanji-database.sourceforge.net/dict/sbgy/v5.html" TargetMode="External"/><Relationship Id="rId61" Type="http://schemas.openxmlformats.org/officeDocument/2006/relationships/hyperlink" Target="https://kanji-database.sourceforge.net/dict/sbgy/v3.html" TargetMode="External"/><Relationship Id="rId82" Type="http://schemas.openxmlformats.org/officeDocument/2006/relationships/hyperlink" Target="https://kanji-database.sourceforge.net/dict/sbgy/v3.html" TargetMode="External"/><Relationship Id="rId152" Type="http://schemas.openxmlformats.org/officeDocument/2006/relationships/hyperlink" Target="https://kanji-database.sourceforge.net/dict/sbgy/v4.html" TargetMode="External"/><Relationship Id="rId173" Type="http://schemas.openxmlformats.org/officeDocument/2006/relationships/hyperlink" Target="https://kanji-database.sourceforge.net/dict/sbgy/v4.html" TargetMode="External"/><Relationship Id="rId194" Type="http://schemas.openxmlformats.org/officeDocument/2006/relationships/hyperlink" Target="https://kanji-database.sourceforge.net/dict/sbgy/v5.html" TargetMode="External"/><Relationship Id="rId199" Type="http://schemas.openxmlformats.org/officeDocument/2006/relationships/hyperlink" Target="https://kanji-database.sourceforge.net/dict/sbgy/v2.html" TargetMode="External"/><Relationship Id="rId203" Type="http://schemas.openxmlformats.org/officeDocument/2006/relationships/hyperlink" Target="https://kanji-database.sourceforge.net/dict/sbgy/v2.html" TargetMode="External"/><Relationship Id="rId19" Type="http://schemas.openxmlformats.org/officeDocument/2006/relationships/hyperlink" Target="https://kanji-database.sourceforge.net/dict/sbgy/v1.html" TargetMode="External"/><Relationship Id="rId14" Type="http://schemas.openxmlformats.org/officeDocument/2006/relationships/hyperlink" Target="https://kanji-database.sourceforge.net/dict/sbgy/v4.html" TargetMode="External"/><Relationship Id="rId30" Type="http://schemas.openxmlformats.org/officeDocument/2006/relationships/hyperlink" Target="https://kanji-database.sourceforge.net/dict/sbgy/v4.html" TargetMode="External"/><Relationship Id="rId35" Type="http://schemas.openxmlformats.org/officeDocument/2006/relationships/hyperlink" Target="https://kanji-database.sourceforge.net/dict/sbgy/v3.html" TargetMode="External"/><Relationship Id="rId56" Type="http://schemas.openxmlformats.org/officeDocument/2006/relationships/hyperlink" Target="https://kanji-database.sourceforge.net/dict/sbgy/v1.html" TargetMode="External"/><Relationship Id="rId77" Type="http://schemas.openxmlformats.org/officeDocument/2006/relationships/hyperlink" Target="https://kanji-database.sourceforge.net/dict/sbgy/v5.html" TargetMode="External"/><Relationship Id="rId100" Type="http://schemas.openxmlformats.org/officeDocument/2006/relationships/hyperlink" Target="https://kanji-database.sourceforge.net/dict/sbgy/v5.html" TargetMode="External"/><Relationship Id="rId105" Type="http://schemas.openxmlformats.org/officeDocument/2006/relationships/hyperlink" Target="https://kanji-database.sourceforge.net/dict/sbgy/v2.html" TargetMode="External"/><Relationship Id="rId126" Type="http://schemas.openxmlformats.org/officeDocument/2006/relationships/hyperlink" Target="https://kanji-database.sourceforge.net/dict/sbgy/v4.html" TargetMode="External"/><Relationship Id="rId147" Type="http://schemas.openxmlformats.org/officeDocument/2006/relationships/hyperlink" Target="https://kanji-database.sourceforge.net/dict/sbgy/v3.html" TargetMode="External"/><Relationship Id="rId168" Type="http://schemas.openxmlformats.org/officeDocument/2006/relationships/hyperlink" Target="https://kanji-database.sourceforge.net/dict/sbgy/v2.html" TargetMode="External"/><Relationship Id="rId8" Type="http://schemas.openxmlformats.org/officeDocument/2006/relationships/hyperlink" Target="https://kanji-database.sourceforge.net/dict/sbgy/v1.html" TargetMode="External"/><Relationship Id="rId51" Type="http://schemas.openxmlformats.org/officeDocument/2006/relationships/hyperlink" Target="https://kanji-database.sourceforge.net/dict/sbgy/v4.html" TargetMode="External"/><Relationship Id="rId72" Type="http://schemas.openxmlformats.org/officeDocument/2006/relationships/hyperlink" Target="https://kanji-database.sourceforge.net/dict/sbgy/v4.html" TargetMode="External"/><Relationship Id="rId93" Type="http://schemas.openxmlformats.org/officeDocument/2006/relationships/hyperlink" Target="https://kanji-database.sourceforge.net/dict/sbgy/v1.html" TargetMode="External"/><Relationship Id="rId98" Type="http://schemas.openxmlformats.org/officeDocument/2006/relationships/hyperlink" Target="https://kanji-database.sourceforge.net/dict/sbgy/v3.html" TargetMode="External"/><Relationship Id="rId121" Type="http://schemas.openxmlformats.org/officeDocument/2006/relationships/hyperlink" Target="https://kanji-database.sourceforge.net/dict/sbgy/v2.html" TargetMode="External"/><Relationship Id="rId142" Type="http://schemas.openxmlformats.org/officeDocument/2006/relationships/hyperlink" Target="https://kanji-database.sourceforge.net/dict/sbgy/v2.html" TargetMode="External"/><Relationship Id="rId163" Type="http://schemas.openxmlformats.org/officeDocument/2006/relationships/hyperlink" Target="https://kanji-database.sourceforge.net/dict/sbgy/v3.html" TargetMode="External"/><Relationship Id="rId184" Type="http://schemas.openxmlformats.org/officeDocument/2006/relationships/hyperlink" Target="https://kanji-database.sourceforge.net/dict/sbgy/v3.html" TargetMode="External"/><Relationship Id="rId189" Type="http://schemas.openxmlformats.org/officeDocument/2006/relationships/hyperlink" Target="https://kanji-database.sourceforge.net/dict/sbgy/v4.html" TargetMode="External"/><Relationship Id="rId3" Type="http://schemas.openxmlformats.org/officeDocument/2006/relationships/hyperlink" Target="https://kanji-database.sourceforge.net/dict/sbgy/v4.html" TargetMode="External"/><Relationship Id="rId25" Type="http://schemas.openxmlformats.org/officeDocument/2006/relationships/hyperlink" Target="https://kanji-database.sourceforge.net/dict/sbgy/v1.html" TargetMode="External"/><Relationship Id="rId46" Type="http://schemas.openxmlformats.org/officeDocument/2006/relationships/hyperlink" Target="https://kanji-database.sourceforge.net/dict/sbgy/v3.html" TargetMode="External"/><Relationship Id="rId67" Type="http://schemas.openxmlformats.org/officeDocument/2006/relationships/hyperlink" Target="https://kanji-database.sourceforge.net/dict/sbgy/v3.html" TargetMode="External"/><Relationship Id="rId116" Type="http://schemas.openxmlformats.org/officeDocument/2006/relationships/hyperlink" Target="https://kanji-database.sourceforge.net/dict/sbgy/v3.html" TargetMode="External"/><Relationship Id="rId137" Type="http://schemas.openxmlformats.org/officeDocument/2006/relationships/hyperlink" Target="https://kanji-database.sourceforge.net/dict/sbgy/v5.html" TargetMode="External"/><Relationship Id="rId158" Type="http://schemas.openxmlformats.org/officeDocument/2006/relationships/hyperlink" Target="https://kanji-database.sourceforge.net/dict/sbgy/v2.html" TargetMode="External"/><Relationship Id="rId20" Type="http://schemas.openxmlformats.org/officeDocument/2006/relationships/hyperlink" Target="https://kanji-database.sourceforge.net/dict/sbgy/v3.html" TargetMode="External"/><Relationship Id="rId41" Type="http://schemas.openxmlformats.org/officeDocument/2006/relationships/hyperlink" Target="https://kanji-database.sourceforge.net/dict/sbgy/v4.html" TargetMode="External"/><Relationship Id="rId62" Type="http://schemas.openxmlformats.org/officeDocument/2006/relationships/hyperlink" Target="https://kanji-database.sourceforge.net/dict/sbgy/v4.html" TargetMode="External"/><Relationship Id="rId83" Type="http://schemas.openxmlformats.org/officeDocument/2006/relationships/hyperlink" Target="https://kanji-database.sourceforge.net/dict/sbgy/v4.html" TargetMode="External"/><Relationship Id="rId88" Type="http://schemas.openxmlformats.org/officeDocument/2006/relationships/hyperlink" Target="https://kanji-database.sourceforge.net/dict/sbgy/v5.html" TargetMode="External"/><Relationship Id="rId111" Type="http://schemas.openxmlformats.org/officeDocument/2006/relationships/hyperlink" Target="https://kanji-database.sourceforge.net/dict/sbgy/v4.html" TargetMode="External"/><Relationship Id="rId132" Type="http://schemas.openxmlformats.org/officeDocument/2006/relationships/hyperlink" Target="https://kanji-database.sourceforge.net/dict/sbgy/v4.html" TargetMode="External"/><Relationship Id="rId153" Type="http://schemas.openxmlformats.org/officeDocument/2006/relationships/hyperlink" Target="https://kanji-database.sourceforge.net/dict/sbgy/v5.html" TargetMode="External"/><Relationship Id="rId174" Type="http://schemas.openxmlformats.org/officeDocument/2006/relationships/hyperlink" Target="https://kanji-database.sourceforge.net/dict/sbgy/v5.html" TargetMode="External"/><Relationship Id="rId179" Type="http://schemas.openxmlformats.org/officeDocument/2006/relationships/hyperlink" Target="https://kanji-database.sourceforge.net/dict/sbgy/v2.html" TargetMode="External"/><Relationship Id="rId195" Type="http://schemas.openxmlformats.org/officeDocument/2006/relationships/hyperlink" Target="https://kanji-database.sourceforge.net/dict/sbgy/v2.html" TargetMode="External"/><Relationship Id="rId190" Type="http://schemas.openxmlformats.org/officeDocument/2006/relationships/hyperlink" Target="https://kanji-database.sourceforge.net/dict/sbgy/v5.html" TargetMode="External"/><Relationship Id="rId204" Type="http://schemas.openxmlformats.org/officeDocument/2006/relationships/hyperlink" Target="https://kanji-database.sourceforge.net/dict/sbgy/v3.html" TargetMode="External"/><Relationship Id="rId15" Type="http://schemas.openxmlformats.org/officeDocument/2006/relationships/hyperlink" Target="https://kanji-database.sourceforge.net/dict/sbgy/v5.html" TargetMode="External"/><Relationship Id="rId36" Type="http://schemas.openxmlformats.org/officeDocument/2006/relationships/hyperlink" Target="https://kanji-database.sourceforge.net/dict/sbgy/v4.html" TargetMode="External"/><Relationship Id="rId57" Type="http://schemas.openxmlformats.org/officeDocument/2006/relationships/hyperlink" Target="https://kanji-database.sourceforge.net/dict/sbgy/v3.html" TargetMode="External"/><Relationship Id="rId106" Type="http://schemas.openxmlformats.org/officeDocument/2006/relationships/hyperlink" Target="https://kanji-database.sourceforge.net/dict/sbgy/v3.html" TargetMode="External"/><Relationship Id="rId127" Type="http://schemas.openxmlformats.org/officeDocument/2006/relationships/hyperlink" Target="https://kanji-database.sourceforge.net/dict/sbgy/v2.html" TargetMode="External"/><Relationship Id="rId10" Type="http://schemas.openxmlformats.org/officeDocument/2006/relationships/hyperlink" Target="https://kanji-database.sourceforge.net/dict/sbgy/v4.html" TargetMode="External"/><Relationship Id="rId31" Type="http://schemas.openxmlformats.org/officeDocument/2006/relationships/hyperlink" Target="https://kanji-database.sourceforge.net/dict/sbgy/v1.html" TargetMode="External"/><Relationship Id="rId52" Type="http://schemas.openxmlformats.org/officeDocument/2006/relationships/hyperlink" Target="https://kanji-database.sourceforge.net/dict/sbgy/v1.html" TargetMode="External"/><Relationship Id="rId73" Type="http://schemas.openxmlformats.org/officeDocument/2006/relationships/hyperlink" Target="https://kanji-database.sourceforge.net/dict/sbgy/v5.html" TargetMode="External"/><Relationship Id="rId78" Type="http://schemas.openxmlformats.org/officeDocument/2006/relationships/hyperlink" Target="https://kanji-database.sourceforge.net/dict/sbgy/v1.html" TargetMode="External"/><Relationship Id="rId94" Type="http://schemas.openxmlformats.org/officeDocument/2006/relationships/hyperlink" Target="https://kanji-database.sourceforge.net/dict/sbgy/v3.html" TargetMode="External"/><Relationship Id="rId99" Type="http://schemas.openxmlformats.org/officeDocument/2006/relationships/hyperlink" Target="https://kanji-database.sourceforge.net/dict/sbgy/v4.html" TargetMode="External"/><Relationship Id="rId101" Type="http://schemas.openxmlformats.org/officeDocument/2006/relationships/hyperlink" Target="https://kanji-database.sourceforge.net/dict/sbgy/v2.html" TargetMode="External"/><Relationship Id="rId122" Type="http://schemas.openxmlformats.org/officeDocument/2006/relationships/hyperlink" Target="https://kanji-database.sourceforge.net/dict/sbgy/v3.html" TargetMode="External"/><Relationship Id="rId143" Type="http://schemas.openxmlformats.org/officeDocument/2006/relationships/hyperlink" Target="https://kanji-database.sourceforge.net/dict/sbgy/v3.html" TargetMode="External"/><Relationship Id="rId148" Type="http://schemas.openxmlformats.org/officeDocument/2006/relationships/hyperlink" Target="https://kanji-database.sourceforge.net/dict/sbgy/v4.html" TargetMode="External"/><Relationship Id="rId164" Type="http://schemas.openxmlformats.org/officeDocument/2006/relationships/hyperlink" Target="https://kanji-database.sourceforge.net/dict/sbgy/v4.html" TargetMode="External"/><Relationship Id="rId169" Type="http://schemas.openxmlformats.org/officeDocument/2006/relationships/hyperlink" Target="https://kanji-database.sourceforge.net/dict/sbgy/v3.html" TargetMode="External"/><Relationship Id="rId185" Type="http://schemas.openxmlformats.org/officeDocument/2006/relationships/hyperlink" Target="https://kanji-database.sourceforge.net/dict/sbgy/v4.html" TargetMode="External"/><Relationship Id="rId4" Type="http://schemas.openxmlformats.org/officeDocument/2006/relationships/hyperlink" Target="https://kanji-database.sourceforge.net/dict/sbgy/v5.html" TargetMode="External"/><Relationship Id="rId9" Type="http://schemas.openxmlformats.org/officeDocument/2006/relationships/hyperlink" Target="https://kanji-database.sourceforge.net/dict/sbgy/v3.html" TargetMode="External"/><Relationship Id="rId180" Type="http://schemas.openxmlformats.org/officeDocument/2006/relationships/hyperlink" Target="https://kanji-database.sourceforge.net/dict/sbgy/v3.html" TargetMode="External"/><Relationship Id="rId26" Type="http://schemas.openxmlformats.org/officeDocument/2006/relationships/hyperlink" Target="https://kanji-database.sourceforge.net/dict/sbgy/v3.html" TargetMode="External"/><Relationship Id="rId47" Type="http://schemas.openxmlformats.org/officeDocument/2006/relationships/hyperlink" Target="https://kanji-database.sourceforge.net/dict/sbgy/v4.html" TargetMode="External"/><Relationship Id="rId68" Type="http://schemas.openxmlformats.org/officeDocument/2006/relationships/hyperlink" Target="https://kanji-database.sourceforge.net/dict/sbgy/v4.html" TargetMode="External"/><Relationship Id="rId89" Type="http://schemas.openxmlformats.org/officeDocument/2006/relationships/hyperlink" Target="https://kanji-database.sourceforge.net/dict/sbgy/v1.html" TargetMode="External"/><Relationship Id="rId112" Type="http://schemas.openxmlformats.org/officeDocument/2006/relationships/hyperlink" Target="https://kanji-database.sourceforge.net/dict/sbgy/v2.html" TargetMode="External"/><Relationship Id="rId133" Type="http://schemas.openxmlformats.org/officeDocument/2006/relationships/hyperlink" Target="https://kanji-database.sourceforge.net/dict/sbgy/v5.html" TargetMode="External"/><Relationship Id="rId154" Type="http://schemas.openxmlformats.org/officeDocument/2006/relationships/hyperlink" Target="https://kanji-database.sourceforge.net/dict/sbgy/v2.html" TargetMode="External"/><Relationship Id="rId175" Type="http://schemas.openxmlformats.org/officeDocument/2006/relationships/hyperlink" Target="https://kanji-database.sourceforge.net/dict/sbgy/v2.html" TargetMode="External"/><Relationship Id="rId196" Type="http://schemas.openxmlformats.org/officeDocument/2006/relationships/hyperlink" Target="https://kanji-database.sourceforge.net/dict/sbgy/v3.html" TargetMode="External"/><Relationship Id="rId200" Type="http://schemas.openxmlformats.org/officeDocument/2006/relationships/hyperlink" Target="https://kanji-database.sourceforge.net/dict/sbgy/v3.html" TargetMode="External"/><Relationship Id="rId16" Type="http://schemas.openxmlformats.org/officeDocument/2006/relationships/hyperlink" Target="https://kanji-database.sourceforge.net/dict/sbgy/v1.html" TargetMode="External"/><Relationship Id="rId37" Type="http://schemas.openxmlformats.org/officeDocument/2006/relationships/hyperlink" Target="https://kanji-database.sourceforge.net/dict/sbgy/v1.html" TargetMode="External"/><Relationship Id="rId58" Type="http://schemas.openxmlformats.org/officeDocument/2006/relationships/hyperlink" Target="https://kanji-database.sourceforge.net/dict/sbgy/v4.html" TargetMode="External"/><Relationship Id="rId79" Type="http://schemas.openxmlformats.org/officeDocument/2006/relationships/hyperlink" Target="https://kanji-database.sourceforge.net/dict/sbgy/v3.html" TargetMode="External"/><Relationship Id="rId102" Type="http://schemas.openxmlformats.org/officeDocument/2006/relationships/hyperlink" Target="https://kanji-database.sourceforge.net/dict/sbgy/v3.html" TargetMode="External"/><Relationship Id="rId123" Type="http://schemas.openxmlformats.org/officeDocument/2006/relationships/hyperlink" Target="https://kanji-database.sourceforge.net/dict/sbgy/v4.html" TargetMode="External"/><Relationship Id="rId144" Type="http://schemas.openxmlformats.org/officeDocument/2006/relationships/hyperlink" Target="https://kanji-database.sourceforge.net/dict/sbgy/v4.html" TargetMode="External"/><Relationship Id="rId90" Type="http://schemas.openxmlformats.org/officeDocument/2006/relationships/hyperlink" Target="https://kanji-database.sourceforge.net/dict/sbgy/v3.html" TargetMode="External"/><Relationship Id="rId165" Type="http://schemas.openxmlformats.org/officeDocument/2006/relationships/hyperlink" Target="https://kanji-database.sourceforge.net/dict/sbgy/v2.html" TargetMode="External"/><Relationship Id="rId186" Type="http://schemas.openxmlformats.org/officeDocument/2006/relationships/hyperlink" Target="https://kanji-database.sourceforge.net/dict/sbgy/v5.html" TargetMode="External"/><Relationship Id="rId27" Type="http://schemas.openxmlformats.org/officeDocument/2006/relationships/hyperlink" Target="https://kanji-database.sourceforge.net/dict/sbgy/v4.html" TargetMode="External"/><Relationship Id="rId48" Type="http://schemas.openxmlformats.org/officeDocument/2006/relationships/hyperlink" Target="https://kanji-database.sourceforge.net/dict/sbgy/v4.html" TargetMode="External"/><Relationship Id="rId69" Type="http://schemas.openxmlformats.org/officeDocument/2006/relationships/hyperlink" Target="https://kanji-database.sourceforge.net/dict/sbgy/v5.html" TargetMode="External"/><Relationship Id="rId113" Type="http://schemas.openxmlformats.org/officeDocument/2006/relationships/hyperlink" Target="https://kanji-database.sourceforge.net/dict/sbgy/v3.html" TargetMode="External"/><Relationship Id="rId134" Type="http://schemas.openxmlformats.org/officeDocument/2006/relationships/hyperlink" Target="https://kanji-database.sourceforge.net/dict/sbgy/v2.html" TargetMode="External"/><Relationship Id="rId80" Type="http://schemas.openxmlformats.org/officeDocument/2006/relationships/hyperlink" Target="https://kanji-database.sourceforge.net/dict/sbgy/v4.html" TargetMode="External"/><Relationship Id="rId155" Type="http://schemas.openxmlformats.org/officeDocument/2006/relationships/hyperlink" Target="https://kanji-database.sourceforge.net/dict/sbgy/v3.html" TargetMode="External"/><Relationship Id="rId176" Type="http://schemas.openxmlformats.org/officeDocument/2006/relationships/hyperlink" Target="https://kanji-database.sourceforge.net/dict/sbgy/v3.html" TargetMode="External"/><Relationship Id="rId197" Type="http://schemas.openxmlformats.org/officeDocument/2006/relationships/hyperlink" Target="https://kanji-database.sourceforge.net/dict/sbgy/v4.html" TargetMode="External"/><Relationship Id="rId201" Type="http://schemas.openxmlformats.org/officeDocument/2006/relationships/hyperlink" Target="https://kanji-database.sourceforge.net/dict/sbgy/v4.html" TargetMode="External"/><Relationship Id="rId17" Type="http://schemas.openxmlformats.org/officeDocument/2006/relationships/hyperlink" Target="https://kanji-database.sourceforge.net/dict/sbgy/v3.html" TargetMode="External"/><Relationship Id="rId38" Type="http://schemas.openxmlformats.org/officeDocument/2006/relationships/hyperlink" Target="https://kanji-database.sourceforge.net/dict/sbgy/v3.html" TargetMode="External"/><Relationship Id="rId59" Type="http://schemas.openxmlformats.org/officeDocument/2006/relationships/hyperlink" Target="https://kanji-database.sourceforge.net/dict/sbgy/v5.html" TargetMode="External"/><Relationship Id="rId103" Type="http://schemas.openxmlformats.org/officeDocument/2006/relationships/hyperlink" Target="https://kanji-database.sourceforge.net/dict/sbgy/v4.html" TargetMode="External"/><Relationship Id="rId124" Type="http://schemas.openxmlformats.org/officeDocument/2006/relationships/hyperlink" Target="https://kanji-database.sourceforge.net/dict/sbgy/v2.html" TargetMode="External"/><Relationship Id="rId70" Type="http://schemas.openxmlformats.org/officeDocument/2006/relationships/hyperlink" Target="https://kanji-database.sourceforge.net/dict/sbgy/v1.html" TargetMode="External"/><Relationship Id="rId91" Type="http://schemas.openxmlformats.org/officeDocument/2006/relationships/hyperlink" Target="https://kanji-database.sourceforge.net/dict/sbgy/v4.html" TargetMode="External"/><Relationship Id="rId145" Type="http://schemas.openxmlformats.org/officeDocument/2006/relationships/hyperlink" Target="https://kanji-database.sourceforge.net/dict/sbgy/v5.html" TargetMode="External"/><Relationship Id="rId166" Type="http://schemas.openxmlformats.org/officeDocument/2006/relationships/hyperlink" Target="https://kanji-database.sourceforge.net/dict/sbgy/v3.html" TargetMode="External"/><Relationship Id="rId187" Type="http://schemas.openxmlformats.org/officeDocument/2006/relationships/hyperlink" Target="https://kanji-database.sourceforge.net/dict/sbgy/v2.html" TargetMode="External"/><Relationship Id="rId1" Type="http://schemas.openxmlformats.org/officeDocument/2006/relationships/hyperlink" Target="https://kanji-database.sourceforge.net/dict/sbgy/v1.html" TargetMode="External"/><Relationship Id="rId28" Type="http://schemas.openxmlformats.org/officeDocument/2006/relationships/hyperlink" Target="https://kanji-database.sourceforge.net/dict/sbgy/v1.html" TargetMode="External"/><Relationship Id="rId49" Type="http://schemas.openxmlformats.org/officeDocument/2006/relationships/hyperlink" Target="https://kanji-database.sourceforge.net/dict/sbgy/v1.html" TargetMode="External"/><Relationship Id="rId114" Type="http://schemas.openxmlformats.org/officeDocument/2006/relationships/hyperlink" Target="https://kanji-database.sourceforge.net/dict/sbgy/v4.html" TargetMode="External"/><Relationship Id="rId60" Type="http://schemas.openxmlformats.org/officeDocument/2006/relationships/hyperlink" Target="https://kanji-database.sourceforge.net/dict/sbgy/v1.html" TargetMode="External"/><Relationship Id="rId81" Type="http://schemas.openxmlformats.org/officeDocument/2006/relationships/hyperlink" Target="https://kanji-database.sourceforge.net/dict/sbgy/v1.html" TargetMode="External"/><Relationship Id="rId135" Type="http://schemas.openxmlformats.org/officeDocument/2006/relationships/hyperlink" Target="https://kanji-database.sourceforge.net/dict/sbgy/v3.html" TargetMode="External"/><Relationship Id="rId156" Type="http://schemas.openxmlformats.org/officeDocument/2006/relationships/hyperlink" Target="https://kanji-database.sourceforge.net/dict/sbgy/v4.html" TargetMode="External"/><Relationship Id="rId177" Type="http://schemas.openxmlformats.org/officeDocument/2006/relationships/hyperlink" Target="https://kanji-database.sourceforge.net/dict/sbgy/v4.html" TargetMode="External"/><Relationship Id="rId198" Type="http://schemas.openxmlformats.org/officeDocument/2006/relationships/hyperlink" Target="https://kanji-database.sourceforge.net/dict/sbgy/v5.html" TargetMode="External"/><Relationship Id="rId202" Type="http://schemas.openxmlformats.org/officeDocument/2006/relationships/hyperlink" Target="https://kanji-database.sourceforge.net/dict/sbgy/v5.html" TargetMode="External"/><Relationship Id="rId18" Type="http://schemas.openxmlformats.org/officeDocument/2006/relationships/hyperlink" Target="https://kanji-database.sourceforge.net/dict/sbgy/v4.html" TargetMode="External"/><Relationship Id="rId39" Type="http://schemas.openxmlformats.org/officeDocument/2006/relationships/hyperlink" Target="https://kanji-database.sourceforge.net/dict/sbgy/v4.html" TargetMode="External"/><Relationship Id="rId50" Type="http://schemas.openxmlformats.org/officeDocument/2006/relationships/hyperlink" Target="https://kanji-database.sourceforge.net/dict/sbgy/v3.html" TargetMode="External"/><Relationship Id="rId104" Type="http://schemas.openxmlformats.org/officeDocument/2006/relationships/hyperlink" Target="https://kanji-database.sourceforge.net/dict/sbgy/v5.html" TargetMode="External"/><Relationship Id="rId125" Type="http://schemas.openxmlformats.org/officeDocument/2006/relationships/hyperlink" Target="https://kanji-database.sourceforge.net/dict/sbgy/v3.html" TargetMode="External"/><Relationship Id="rId146" Type="http://schemas.openxmlformats.org/officeDocument/2006/relationships/hyperlink" Target="https://kanji-database.sourceforge.net/dict/sbgy/v2.html" TargetMode="External"/><Relationship Id="rId167" Type="http://schemas.openxmlformats.org/officeDocument/2006/relationships/hyperlink" Target="https://kanji-database.sourceforge.net/dict/sbgy/v4.html" TargetMode="External"/><Relationship Id="rId188" Type="http://schemas.openxmlformats.org/officeDocument/2006/relationships/hyperlink" Target="https://kanji-database.sourceforge.net/dict/sbgy/v3.html" TargetMode="External"/><Relationship Id="rId71" Type="http://schemas.openxmlformats.org/officeDocument/2006/relationships/hyperlink" Target="https://kanji-database.sourceforge.net/dict/sbgy/v3.html" TargetMode="External"/><Relationship Id="rId92" Type="http://schemas.openxmlformats.org/officeDocument/2006/relationships/hyperlink" Target="https://kanji-database.sourceforge.net/dict/sbgy/v5.html" TargetMode="External"/><Relationship Id="rId2" Type="http://schemas.openxmlformats.org/officeDocument/2006/relationships/hyperlink" Target="https://kanji-database.sourceforge.net/dict/sbgy/v3.html" TargetMode="External"/><Relationship Id="rId29" Type="http://schemas.openxmlformats.org/officeDocument/2006/relationships/hyperlink" Target="https://kanji-database.sourceforge.net/dict/sbgy/v3.html" TargetMode="External"/></Relationships>
</file>

<file path=xl/worksheets/_rels/sheet18.xml.rels><?xml version="1.0" encoding="UTF-8" standalone="yes"?>
<Relationships xmlns="http://schemas.openxmlformats.org/package/2006/relationships"><Relationship Id="rId26" Type="http://schemas.openxmlformats.org/officeDocument/2006/relationships/hyperlink" Target="https://zh.wikipedia.org/wiki/%E9%BC%BB%E9%9F%B3_(%E8%BE%85%E9%9F%B3)" TargetMode="External"/><Relationship Id="rId21" Type="http://schemas.openxmlformats.org/officeDocument/2006/relationships/hyperlink" Target="https://zh.wikipedia.org/wiki/%E6%B8%85%E6%BF%81%E9%9F%B3" TargetMode="External"/><Relationship Id="rId34" Type="http://schemas.openxmlformats.org/officeDocument/2006/relationships/hyperlink" Target="https://zh.wikipedia.org/wiki/%E6%BF%81%E9%9B%99%E5%94%87%E5%A1%9E%E9%9F%B3" TargetMode="External"/><Relationship Id="rId42" Type="http://schemas.openxmlformats.org/officeDocument/2006/relationships/hyperlink" Target="https://zh.wikipedia.org/wiki/%E6%B8%85%E8%BB%9F%E9%A1%8E%E5%A1%9E%E9%9F%B3" TargetMode="External"/><Relationship Id="rId47" Type="http://schemas.openxmlformats.org/officeDocument/2006/relationships/hyperlink" Target="https://zh.wikipedia.org/wiki/%E6%B8%85%E9%BD%A6%E5%BE%8C%E5%A1%9E%E6%93%A6%E9%9F%B3" TargetMode="External"/><Relationship Id="rId50" Type="http://schemas.openxmlformats.org/officeDocument/2006/relationships/hyperlink" Target="https://zh.wikipedia.org/wiki/%E6%B5%8A%E9%BE%88%E9%A2%9A%E5%A1%9E%E6%93%A6%E9%9F%B3" TargetMode="External"/><Relationship Id="rId55" Type="http://schemas.openxmlformats.org/officeDocument/2006/relationships/hyperlink" Target="https://zh.wikipedia.org/wiki/%E6%B8%85%E9%BD%A6%E9%A1%8E%E5%A1%9E%E6%93%A6%E9%9F%B3" TargetMode="External"/><Relationship Id="rId63" Type="http://schemas.openxmlformats.org/officeDocument/2006/relationships/hyperlink" Target="https://zh.wikipedia.org/wiki/%E6%B5%8A%E5%8D%B7%E8%88%8C%E6%93%A6%E9%9F%B3" TargetMode="External"/><Relationship Id="rId68" Type="http://schemas.openxmlformats.org/officeDocument/2006/relationships/hyperlink" Target="https://zh.wikipedia.org/wiki/%E9%BD%92%E9%BD%A6%E9%82%8A%E9%9F%B3" TargetMode="External"/><Relationship Id="rId7" Type="http://schemas.openxmlformats.org/officeDocument/2006/relationships/hyperlink" Target="https://zh.wikipedia.org/wiki/%E7%A1%AC%E9%A1%8E%E9%9F%B3" TargetMode="External"/><Relationship Id="rId2" Type="http://schemas.openxmlformats.org/officeDocument/2006/relationships/hyperlink" Target="https://zh.wikipedia.org/wiki/%E5%94%87%E9%BD%92%E9%9F%B3" TargetMode="External"/><Relationship Id="rId16" Type="http://schemas.openxmlformats.org/officeDocument/2006/relationships/hyperlink" Target="https://zh.wikipedia.org/wiki/%E6%B8%85%E6%BF%81%E9%9F%B3" TargetMode="External"/><Relationship Id="rId29" Type="http://schemas.openxmlformats.org/officeDocument/2006/relationships/hyperlink" Target="https://zh.wikipedia.org/wiki/%E7%A1%AC%E9%A1%8E%E9%BC%BB%E9%9F%B3" TargetMode="External"/><Relationship Id="rId11" Type="http://schemas.openxmlformats.org/officeDocument/2006/relationships/hyperlink" Target="https://zh.wikipedia.org/wiki/%E6%B8%85%E6%BF%81%E9%9F%B3" TargetMode="External"/><Relationship Id="rId24" Type="http://schemas.openxmlformats.org/officeDocument/2006/relationships/hyperlink" Target="https://zh.wikipedia.org/wiki/%E6%B8%85%E6%BF%81%E9%9F%B3" TargetMode="External"/><Relationship Id="rId32" Type="http://schemas.openxmlformats.org/officeDocument/2006/relationships/hyperlink" Target="https://zh.wikipedia.org/wiki/%E9%80%81%E6%B0%A3" TargetMode="External"/><Relationship Id="rId37" Type="http://schemas.openxmlformats.org/officeDocument/2006/relationships/hyperlink" Target="https://zh.wikipedia.org/wiki/%E6%B8%85%E8%BB%9F%E9%A1%8E%E5%A1%9E%E9%9F%B3" TargetMode="External"/><Relationship Id="rId40" Type="http://schemas.openxmlformats.org/officeDocument/2006/relationships/hyperlink" Target="https://zh.wikipedia.org/wiki/%E6%B8%85%E9%9B%99%E5%94%87%E5%A1%9E%E9%9F%B3" TargetMode="External"/><Relationship Id="rId45" Type="http://schemas.openxmlformats.org/officeDocument/2006/relationships/hyperlink" Target="https://zh.wikipedia.org/wiki/%E6%B8%85%E9%BD%92%E9%BD%A6%E5%A1%9E%E6%93%A6%E9%9F%B3" TargetMode="External"/><Relationship Id="rId53" Type="http://schemas.openxmlformats.org/officeDocument/2006/relationships/hyperlink" Target="https://zh.wikipedia.org/wiki/%E6%B8%85%E9%BD%A6%E5%BE%8C%E5%A1%9E%E6%93%A6%E9%9F%B3" TargetMode="External"/><Relationship Id="rId58" Type="http://schemas.openxmlformats.org/officeDocument/2006/relationships/hyperlink" Target="https://zh.wikipedia.org/wiki/%E6%BF%81%E5%94%87%E9%BD%92%E6%93%A6%E9%9F%B3" TargetMode="External"/><Relationship Id="rId66" Type="http://schemas.openxmlformats.org/officeDocument/2006/relationships/hyperlink" Target="https://zh.wikipedia.org/wiki/%E6%B8%85%E5%96%89%E6%93%A6%E9%9F%B3" TargetMode="External"/><Relationship Id="rId5" Type="http://schemas.openxmlformats.org/officeDocument/2006/relationships/hyperlink" Target="https://zh.wikipedia.org/wiki/%E7%BF%B9%E8%88%8C%E9%9F%B3" TargetMode="External"/><Relationship Id="rId61" Type="http://schemas.openxmlformats.org/officeDocument/2006/relationships/hyperlink" Target="https://zh.wikipedia.org/wiki/%E6%BF%81%E9%BD%A6%E5%BE%8C%E6%93%A6%E9%9F%B3" TargetMode="External"/><Relationship Id="rId19" Type="http://schemas.openxmlformats.org/officeDocument/2006/relationships/hyperlink" Target="https://zh.wikipedia.org/wiki/%E6%B8%85%E6%BF%81%E9%9F%B3" TargetMode="External"/><Relationship Id="rId14" Type="http://schemas.openxmlformats.org/officeDocument/2006/relationships/hyperlink" Target="https://zh.wikipedia.org/wiki/%E6%B8%85%E6%BF%81%E9%9F%B3" TargetMode="External"/><Relationship Id="rId22" Type="http://schemas.openxmlformats.org/officeDocument/2006/relationships/hyperlink" Target="https://zh.wikipedia.org/wiki/%E6%B8%85%E6%BF%81%E9%9F%B3" TargetMode="External"/><Relationship Id="rId27" Type="http://schemas.openxmlformats.org/officeDocument/2006/relationships/hyperlink" Target="https://zh.wikipedia.org/wiki/%E9%9B%99%E5%94%87%E9%BC%BB%E9%9F%B3" TargetMode="External"/><Relationship Id="rId30" Type="http://schemas.openxmlformats.org/officeDocument/2006/relationships/hyperlink" Target="https://zh.wikipedia.org/wiki/%E8%BB%9F%E9%A1%8E%E9%BC%BB%E9%9F%B3" TargetMode="External"/><Relationship Id="rId35" Type="http://schemas.openxmlformats.org/officeDocument/2006/relationships/hyperlink" Target="https://zh.wikipedia.org/wiki/%E6%B8%85%E9%BD%92%E9%BD%A6%E5%A1%9E%E9%9F%B3" TargetMode="External"/><Relationship Id="rId43" Type="http://schemas.openxmlformats.org/officeDocument/2006/relationships/hyperlink" Target="https://zh.wikipedia.org/wiki/%E5%A1%9E%E6%93%A6%E9%9F%B3" TargetMode="External"/><Relationship Id="rId48" Type="http://schemas.openxmlformats.org/officeDocument/2006/relationships/hyperlink" Target="https://zh.wikipedia.org/wiki/%E6%B8%85%E6%8D%B2%E8%88%8C%E5%A1%9E%E6%93%A6%E9%9F%B3" TargetMode="External"/><Relationship Id="rId56" Type="http://schemas.openxmlformats.org/officeDocument/2006/relationships/hyperlink" Target="https://zh.wikipedia.org/wiki/%E6%93%A6%E9%9F%B3" TargetMode="External"/><Relationship Id="rId64" Type="http://schemas.openxmlformats.org/officeDocument/2006/relationships/hyperlink" Target="https://zh.wikipedia.org/wiki/%E6%B8%85%E9%BD%A6%E9%A1%8E%E6%93%A6%E9%9F%B3" TargetMode="External"/><Relationship Id="rId8" Type="http://schemas.openxmlformats.org/officeDocument/2006/relationships/hyperlink" Target="https://zh.wikipedia.org/wiki/%E8%BB%9F%E9%A1%8E%E9%9F%B3" TargetMode="External"/><Relationship Id="rId51" Type="http://schemas.openxmlformats.org/officeDocument/2006/relationships/hyperlink" Target="https://zh.wikipedia.org/wiki/%E9%80%81%E6%B0%A3" TargetMode="External"/><Relationship Id="rId3" Type="http://schemas.openxmlformats.org/officeDocument/2006/relationships/hyperlink" Target="https://zh.wikipedia.org/wiki/%E9%BD%92%E9%BD%A6%E9%9F%B3" TargetMode="External"/><Relationship Id="rId12" Type="http://schemas.openxmlformats.org/officeDocument/2006/relationships/hyperlink" Target="https://zh.wikipedia.org/wiki/%E6%B8%85%E6%BF%81%E9%9F%B3" TargetMode="External"/><Relationship Id="rId17" Type="http://schemas.openxmlformats.org/officeDocument/2006/relationships/hyperlink" Target="https://zh.wikipedia.org/wiki/%E6%B8%85%E6%BF%81%E9%9F%B3" TargetMode="External"/><Relationship Id="rId25" Type="http://schemas.openxmlformats.org/officeDocument/2006/relationships/hyperlink" Target="https://zh.wikipedia.org/wiki/%E6%B8%85%E6%BF%81%E9%9F%B3" TargetMode="External"/><Relationship Id="rId33" Type="http://schemas.openxmlformats.org/officeDocument/2006/relationships/hyperlink" Target="https://zh.wikipedia.org/wiki/%E6%B8%85%E9%9B%99%E5%94%87%E5%A1%9E%E9%9F%B3" TargetMode="External"/><Relationship Id="rId38" Type="http://schemas.openxmlformats.org/officeDocument/2006/relationships/hyperlink" Target="https://zh.wikipedia.org/wiki/%E6%BF%81%E8%BB%9F%E9%A1%8E%E5%A1%9E%E9%9F%B3" TargetMode="External"/><Relationship Id="rId46" Type="http://schemas.openxmlformats.org/officeDocument/2006/relationships/hyperlink" Target="https://zh.wikipedia.org/wiki/%E6%BF%81%E9%BD%92%E9%BD%A6%E5%A1%9E%E6%93%A6%E9%9F%B3" TargetMode="External"/><Relationship Id="rId59" Type="http://schemas.openxmlformats.org/officeDocument/2006/relationships/hyperlink" Target="https://zh.wikipedia.org/wiki/%E6%B8%85%E9%BD%92%E9%BD%A6%E6%93%A6%E9%9F%B3" TargetMode="External"/><Relationship Id="rId67" Type="http://schemas.openxmlformats.org/officeDocument/2006/relationships/hyperlink" Target="https://zh.wikipedia.org/wiki/%E9%82%8A%E9%9F%B3" TargetMode="External"/><Relationship Id="rId20" Type="http://schemas.openxmlformats.org/officeDocument/2006/relationships/hyperlink" Target="https://zh.wikipedia.org/wiki/%E6%B8%85%E6%BF%81%E9%9F%B3" TargetMode="External"/><Relationship Id="rId41" Type="http://schemas.openxmlformats.org/officeDocument/2006/relationships/hyperlink" Target="https://zh.wikipedia.org/wiki/%E6%B8%85%E9%BD%92%E9%BD%A6%E5%A1%9E%E9%9F%B3" TargetMode="External"/><Relationship Id="rId54" Type="http://schemas.openxmlformats.org/officeDocument/2006/relationships/hyperlink" Target="https://zh.wikipedia.org/wiki/%E6%B8%85%E6%8D%B2%E8%88%8C%E5%A1%9E%E6%93%A6%E9%9F%B3" TargetMode="External"/><Relationship Id="rId62" Type="http://schemas.openxmlformats.org/officeDocument/2006/relationships/hyperlink" Target="https://zh.wikipedia.org/wiki/%E6%B8%85%E6%8D%B2%E8%88%8C%E6%93%A6%E9%9F%B3" TargetMode="External"/><Relationship Id="rId1" Type="http://schemas.openxmlformats.org/officeDocument/2006/relationships/hyperlink" Target="https://zh.wikipedia.org/wiki/%E9%9B%99%E5%94%87%E9%9F%B3" TargetMode="External"/><Relationship Id="rId6" Type="http://schemas.openxmlformats.org/officeDocument/2006/relationships/hyperlink" Target="https://zh.wikipedia.org/wiki/%E9%BD%A6%E9%A1%8E%E9%9F%B3" TargetMode="External"/><Relationship Id="rId15" Type="http://schemas.openxmlformats.org/officeDocument/2006/relationships/hyperlink" Target="https://zh.wikipedia.org/wiki/%E6%B8%85%E6%BF%81%E9%9F%B3" TargetMode="External"/><Relationship Id="rId23" Type="http://schemas.openxmlformats.org/officeDocument/2006/relationships/hyperlink" Target="https://zh.wikipedia.org/wiki/%E6%B8%85%E6%BF%81%E9%9F%B3" TargetMode="External"/><Relationship Id="rId28" Type="http://schemas.openxmlformats.org/officeDocument/2006/relationships/hyperlink" Target="https://zh.wikipedia.org/wiki/%E9%BD%92%E9%BD%A6%E9%BC%BB%E9%9F%B3" TargetMode="External"/><Relationship Id="rId36" Type="http://schemas.openxmlformats.org/officeDocument/2006/relationships/hyperlink" Target="https://zh.wikipedia.org/wiki/%E6%BF%81%E9%BD%92%E9%BD%A6%E5%A1%9E%E9%9F%B3" TargetMode="External"/><Relationship Id="rId49" Type="http://schemas.openxmlformats.org/officeDocument/2006/relationships/hyperlink" Target="https://zh.wikipedia.org/wiki/%E6%B8%85%E9%BD%A6%E9%A1%8E%E5%A1%9E%E6%93%A6%E9%9F%B3" TargetMode="External"/><Relationship Id="rId57" Type="http://schemas.openxmlformats.org/officeDocument/2006/relationships/hyperlink" Target="https://zh.wikipedia.org/wiki/%E6%B8%85%E5%94%87%E9%BD%92%E6%93%A6%E9%9F%B3" TargetMode="External"/><Relationship Id="rId10" Type="http://schemas.openxmlformats.org/officeDocument/2006/relationships/hyperlink" Target="https://zh.wikipedia.org/wiki/%E6%B8%85%E6%BF%81%E9%9F%B3" TargetMode="External"/><Relationship Id="rId31" Type="http://schemas.openxmlformats.org/officeDocument/2006/relationships/hyperlink" Target="https://zh.wikipedia.org/wiki/%E5%A1%9E%E9%9F%B3" TargetMode="External"/><Relationship Id="rId44" Type="http://schemas.openxmlformats.org/officeDocument/2006/relationships/hyperlink" Target="https://zh.wikipedia.org/wiki/%E9%80%81%E6%B0%A3" TargetMode="External"/><Relationship Id="rId52" Type="http://schemas.openxmlformats.org/officeDocument/2006/relationships/hyperlink" Target="https://zh.wikipedia.org/wiki/%E6%B8%85%E9%BD%92%E9%BD%A6%E5%A1%9E%E6%93%A6%E9%9F%B3" TargetMode="External"/><Relationship Id="rId60" Type="http://schemas.openxmlformats.org/officeDocument/2006/relationships/hyperlink" Target="https://zh.wikipedia.org/wiki/%E6%B8%85%E9%BD%A6%E5%BE%8C%E6%93%A6%E9%9F%B3" TargetMode="External"/><Relationship Id="rId65" Type="http://schemas.openxmlformats.org/officeDocument/2006/relationships/hyperlink" Target="https://zh.wikipedia.org/wiki/%E6%B8%85%E8%BB%9F%E9%A1%8E%E6%93%A6%E9%9F%B3" TargetMode="External"/><Relationship Id="rId4" Type="http://schemas.openxmlformats.org/officeDocument/2006/relationships/hyperlink" Target="https://zh.wikipedia.org/wiki/%E9%BD%A6%E5%BE%8C%E9%9F%B3" TargetMode="External"/><Relationship Id="rId9" Type="http://schemas.openxmlformats.org/officeDocument/2006/relationships/hyperlink" Target="https://zh.wikipedia.org/wiki/%E8%81%B2%E9%96%80%E9%9F%B3" TargetMode="External"/><Relationship Id="rId13" Type="http://schemas.openxmlformats.org/officeDocument/2006/relationships/hyperlink" Target="https://zh.wikipedia.org/wiki/%E6%B8%85%E6%BF%81%E9%9F%B3" TargetMode="External"/><Relationship Id="rId18" Type="http://schemas.openxmlformats.org/officeDocument/2006/relationships/hyperlink" Target="https://zh.wikipedia.org/wiki/%E6%B8%85%E6%BF%81%E9%9F%B3" TargetMode="External"/><Relationship Id="rId39" Type="http://schemas.openxmlformats.org/officeDocument/2006/relationships/hyperlink" Target="https://zh.wikipedia.org/wiki/%E9%80%81%E6%B0%A3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9%96%89%E5%BE%8C%E4%B8%8D%E5%9C%93%E5%94%87%E5%85%83%E9%9F%B3" TargetMode="External"/><Relationship Id="rId13" Type="http://schemas.openxmlformats.org/officeDocument/2006/relationships/hyperlink" Target="https://zh.wikipedia.org/wiki/%E5%8D%8A%E9%96%89%E5%BE%8C%E5%9C%93%E5%94%87%E5%85%83%E9%9F%B3" TargetMode="External"/><Relationship Id="rId18" Type="http://schemas.openxmlformats.org/officeDocument/2006/relationships/hyperlink" Target="https://zh.wikipedia.org/wiki/%E5%8D%8A%E9%96%8B%E5%BE%8C%E5%9C%93%E5%94%87%E5%85%83%E9%9F%B3" TargetMode="External"/><Relationship Id="rId3" Type="http://schemas.openxmlformats.org/officeDocument/2006/relationships/hyperlink" Target="https://zh.wikipedia.org/wiki/%E5%BE%8C%E5%85%83%E9%9F%B3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zh.wikipedia.org/wiki/%E9%96%89%E5%A4%AE%E4%B8%8D%E5%9C%93%E5%94%87%E5%85%83%E9%9F%B3" TargetMode="External"/><Relationship Id="rId12" Type="http://schemas.openxmlformats.org/officeDocument/2006/relationships/hyperlink" Target="https://zh.wikipedia.org/wiki/%E5%8D%8A%E9%96%89%E5%BE%8C%E4%B8%8D%E5%9C%93%E5%94%87%E5%85%83%E9%9F%B3" TargetMode="External"/><Relationship Id="rId17" Type="http://schemas.openxmlformats.org/officeDocument/2006/relationships/hyperlink" Target="https://zh.wikipedia.org/wiki/%E5%8D%8A%E9%96%8B%E5%89%8D%E4%B8%8D%E5%9C%93%E5%94%87%E5%85%83%E9%9F%B3" TargetMode="External"/><Relationship Id="rId2" Type="http://schemas.openxmlformats.org/officeDocument/2006/relationships/hyperlink" Target="https://zh.wikipedia.org/wiki/%E5%A4%AE%E5%85%83%E9%9F%B3" TargetMode="External"/><Relationship Id="rId16" Type="http://schemas.openxmlformats.org/officeDocument/2006/relationships/hyperlink" Target="https://zh.wikipedia.org/wiki/%E5%8D%8A%E9%96%8B%E5%85%83%E9%9F%B3" TargetMode="External"/><Relationship Id="rId20" Type="http://schemas.openxmlformats.org/officeDocument/2006/relationships/hyperlink" Target="https://zh.wikipedia.org/wiki/%E9%96%8B%E5%89%8D%E4%B8%8D%E5%9C%93%E5%94%87%E5%85%83%E9%9F%B3" TargetMode="External"/><Relationship Id="rId1" Type="http://schemas.openxmlformats.org/officeDocument/2006/relationships/hyperlink" Target="https://zh.wikipedia.org/zh-tw/%E5%89%8D%E5%85%83%E9%9F%B3" TargetMode="External"/><Relationship Id="rId6" Type="http://schemas.openxmlformats.org/officeDocument/2006/relationships/hyperlink" Target="https://zh.wikipedia.org/wiki/%E9%96%89%E5%89%8D%E5%9C%93%E5%94%87%E5%85%83%E9%9F%B3" TargetMode="External"/><Relationship Id="rId11" Type="http://schemas.openxmlformats.org/officeDocument/2006/relationships/hyperlink" Target="https://zh.wikipedia.org/wiki/%E5%8D%8A%E9%96%89%E5%89%8D%E4%B8%8D%E5%9C%93%E5%94%87%E5%85%83%E9%9F%B3" TargetMode="External"/><Relationship Id="rId5" Type="http://schemas.openxmlformats.org/officeDocument/2006/relationships/hyperlink" Target="https://zh.wikipedia.org/wiki/%E9%96%89%E5%89%8D%E4%B8%8D%E5%9C%93%E5%94%87%E5%85%83%E9%9F%B3" TargetMode="External"/><Relationship Id="rId15" Type="http://schemas.openxmlformats.org/officeDocument/2006/relationships/hyperlink" Target="https://zh.wikipedia.org/wiki/%E4%B8%AD%E5%A4%AE%E5%85%83%E9%9F%B3" TargetMode="External"/><Relationship Id="rId10" Type="http://schemas.openxmlformats.org/officeDocument/2006/relationships/hyperlink" Target="https://zh.wikipedia.org/wiki/%E5%8D%8A%E9%96%89%E5%85%83%E9%9F%B3" TargetMode="External"/><Relationship Id="rId19" Type="http://schemas.openxmlformats.org/officeDocument/2006/relationships/hyperlink" Target="https://zh.wikipedia.org/wiki/%E9%96%8B%E5%85%83%E9%9F%B3" TargetMode="External"/><Relationship Id="rId4" Type="http://schemas.openxmlformats.org/officeDocument/2006/relationships/hyperlink" Target="https://zh.wikipedia.org/wiki/%E9%96%89%E5%85%83%E9%9F%B3" TargetMode="External"/><Relationship Id="rId9" Type="http://schemas.openxmlformats.org/officeDocument/2006/relationships/hyperlink" Target="https://zh.wikipedia.org/wiki/%E9%96%89%E5%89%8D%E5%9C%93%E5%94%87%E5%85%83%E9%9F%B3" TargetMode="External"/><Relationship Id="rId14" Type="http://schemas.openxmlformats.org/officeDocument/2006/relationships/hyperlink" Target="https://zh.wikipedia.org/wiki/%E4%B8%AD%E5%85%83%E9%9F%B3" TargetMode="External"/></Relationships>
</file>

<file path=xl/worksheets/_rels/sheet20.xml.rels><?xml version="1.0" encoding="UTF-8" standalone="yes"?>
<Relationships xmlns="http://schemas.openxmlformats.org/package/2006/relationships"><Relationship Id="rId117" Type="http://schemas.openxmlformats.org/officeDocument/2006/relationships/hyperlink" Target="https://ytenx.org/kyonh/yonhmiuk/%E5%B1%8B/" TargetMode="External"/><Relationship Id="rId21" Type="http://schemas.openxmlformats.org/officeDocument/2006/relationships/hyperlink" Target="https://ytenx.org/kyonh/cjeng/%E7%94%9F/" TargetMode="External"/><Relationship Id="rId42" Type="http://schemas.openxmlformats.org/officeDocument/2006/relationships/hyperlink" Target="https://ytenx.org/kyonh/sieux/1/" TargetMode="External"/><Relationship Id="rId63" Type="http://schemas.openxmlformats.org/officeDocument/2006/relationships/hyperlink" Target="https://ytenx.org/kyonh/sieux/8/" TargetMode="External"/><Relationship Id="rId84" Type="http://schemas.openxmlformats.org/officeDocument/2006/relationships/hyperlink" Target="https://ytenx.org/kyonh/sieux/1159/" TargetMode="External"/><Relationship Id="rId138" Type="http://schemas.openxmlformats.org/officeDocument/2006/relationships/hyperlink" Target="https://ytenx.org/kyonh/sieux/3224/" TargetMode="External"/><Relationship Id="rId159" Type="http://schemas.openxmlformats.org/officeDocument/2006/relationships/hyperlink" Target="https://ytenx.org/kyonh/sieux/3222/" TargetMode="External"/><Relationship Id="rId107" Type="http://schemas.openxmlformats.org/officeDocument/2006/relationships/hyperlink" Target="https://ytenx.org/kyonh/sieux/2093/" TargetMode="External"/><Relationship Id="rId11" Type="http://schemas.openxmlformats.org/officeDocument/2006/relationships/hyperlink" Target="https://ytenx.org/kyonh/cjeng/%E6%BE%84/" TargetMode="External"/><Relationship Id="rId32" Type="http://schemas.openxmlformats.org/officeDocument/2006/relationships/hyperlink" Target="https://ytenx.org/kyonh/cjeng/%E6%9B%89/" TargetMode="External"/><Relationship Id="rId53" Type="http://schemas.openxmlformats.org/officeDocument/2006/relationships/hyperlink" Target="https://ytenx.org/kyonh/sieux/25/" TargetMode="External"/><Relationship Id="rId74" Type="http://schemas.openxmlformats.org/officeDocument/2006/relationships/hyperlink" Target="https://ytenx.org/kyonh/yonhmiuk/%E8%91%A3/" TargetMode="External"/><Relationship Id="rId128" Type="http://schemas.openxmlformats.org/officeDocument/2006/relationships/hyperlink" Target="https://ytenx.org/kyonh/sieux/3190/" TargetMode="External"/><Relationship Id="rId149" Type="http://schemas.openxmlformats.org/officeDocument/2006/relationships/hyperlink" Target="https://ytenx.org/kyonh/sieux/3202/" TargetMode="External"/><Relationship Id="rId5" Type="http://schemas.openxmlformats.org/officeDocument/2006/relationships/hyperlink" Target="https://ytenx.org/kyonh/cjeng/%E7%AB%AF/" TargetMode="External"/><Relationship Id="rId95" Type="http://schemas.openxmlformats.org/officeDocument/2006/relationships/hyperlink" Target="https://ytenx.org/kyonh/sieux/2098/" TargetMode="External"/><Relationship Id="rId160" Type="http://schemas.openxmlformats.org/officeDocument/2006/relationships/hyperlink" Target="https://ytenx.org/kyonh/sieux/3225/" TargetMode="External"/><Relationship Id="rId22" Type="http://schemas.openxmlformats.org/officeDocument/2006/relationships/hyperlink" Target="https://ytenx.org/kyonh/cjeng/%E4%BF%9F/" TargetMode="External"/><Relationship Id="rId43" Type="http://schemas.openxmlformats.org/officeDocument/2006/relationships/hyperlink" Target="https://ytenx.org/kyonh/sieux/29/" TargetMode="External"/><Relationship Id="rId64" Type="http://schemas.openxmlformats.org/officeDocument/2006/relationships/hyperlink" Target="https://ytenx.org/kyonh/sieux/7/" TargetMode="External"/><Relationship Id="rId118" Type="http://schemas.openxmlformats.org/officeDocument/2006/relationships/hyperlink" Target="https://ytenx.org/kyonh/sieux/3198/" TargetMode="External"/><Relationship Id="rId139" Type="http://schemas.openxmlformats.org/officeDocument/2006/relationships/hyperlink" Target="https://ytenx.org/kyonh/sieux/3216/" TargetMode="External"/><Relationship Id="rId85" Type="http://schemas.openxmlformats.org/officeDocument/2006/relationships/hyperlink" Target="https://ytenx.org/kyonh/sieux/1168/" TargetMode="External"/><Relationship Id="rId150" Type="http://schemas.openxmlformats.org/officeDocument/2006/relationships/hyperlink" Target="https://ytenx.org/kyonh/sieux/3213/" TargetMode="External"/><Relationship Id="rId12" Type="http://schemas.openxmlformats.org/officeDocument/2006/relationships/hyperlink" Target="https://ytenx.org/kyonh/cjeng/%E5%AD%83/" TargetMode="External"/><Relationship Id="rId17" Type="http://schemas.openxmlformats.org/officeDocument/2006/relationships/hyperlink" Target="https://ytenx.org/kyonh/cjeng/%E9%82%AA/" TargetMode="External"/><Relationship Id="rId33" Type="http://schemas.openxmlformats.org/officeDocument/2006/relationships/hyperlink" Target="https://ytenx.org/kyonh/cjeng/%E5%8C%A3/" TargetMode="External"/><Relationship Id="rId38" Type="http://schemas.openxmlformats.org/officeDocument/2006/relationships/hyperlink" Target="https://ytenx.org/kyonh/cjeng/%E6%97%A5/" TargetMode="External"/><Relationship Id="rId59" Type="http://schemas.openxmlformats.org/officeDocument/2006/relationships/hyperlink" Target="https://ytenx.org/kyonh/sieux/13/" TargetMode="External"/><Relationship Id="rId103" Type="http://schemas.openxmlformats.org/officeDocument/2006/relationships/hyperlink" Target="https://ytenx.org/kyonh/sieux/2099/" TargetMode="External"/><Relationship Id="rId108" Type="http://schemas.openxmlformats.org/officeDocument/2006/relationships/hyperlink" Target="https://ytenx.org/kyonh/sieux/2106/" TargetMode="External"/><Relationship Id="rId124" Type="http://schemas.openxmlformats.org/officeDocument/2006/relationships/hyperlink" Target="https://ytenx.org/kyonh/sieux/3184/" TargetMode="External"/><Relationship Id="rId129" Type="http://schemas.openxmlformats.org/officeDocument/2006/relationships/hyperlink" Target="https://ytenx.org/kyonh/sieux/3185/" TargetMode="External"/><Relationship Id="rId54" Type="http://schemas.openxmlformats.org/officeDocument/2006/relationships/hyperlink" Target="https://ytenx.org/kyonh/sieux/27/" TargetMode="External"/><Relationship Id="rId70" Type="http://schemas.openxmlformats.org/officeDocument/2006/relationships/hyperlink" Target="https://ytenx.org/kyonh/sieux/12/" TargetMode="External"/><Relationship Id="rId75" Type="http://schemas.openxmlformats.org/officeDocument/2006/relationships/hyperlink" Target="https://ytenx.org/kyonh/sieux/1166/" TargetMode="External"/><Relationship Id="rId91" Type="http://schemas.openxmlformats.org/officeDocument/2006/relationships/hyperlink" Target="https://ytenx.org/kyonh/sieux/2096/" TargetMode="External"/><Relationship Id="rId96" Type="http://schemas.openxmlformats.org/officeDocument/2006/relationships/hyperlink" Target="https://ytenx.org/kyonh/sieux/2100/" TargetMode="External"/><Relationship Id="rId140" Type="http://schemas.openxmlformats.org/officeDocument/2006/relationships/hyperlink" Target="https://ytenx.org/kyonh/sieux/3226/" TargetMode="External"/><Relationship Id="rId145" Type="http://schemas.openxmlformats.org/officeDocument/2006/relationships/hyperlink" Target="https://ytenx.org/kyonh/sieux/3228/" TargetMode="External"/><Relationship Id="rId161" Type="http://schemas.openxmlformats.org/officeDocument/2006/relationships/hyperlink" Target="https://ytenx.org/kyonh/sieux/3209/" TargetMode="External"/><Relationship Id="rId1" Type="http://schemas.openxmlformats.org/officeDocument/2006/relationships/hyperlink" Target="https://ytenx.org/kyonh/cjeng/%E5%B9%AB/" TargetMode="External"/><Relationship Id="rId6" Type="http://schemas.openxmlformats.org/officeDocument/2006/relationships/hyperlink" Target="https://ytenx.org/kyonh/cjeng/%E9%80%8F/" TargetMode="External"/><Relationship Id="rId23" Type="http://schemas.openxmlformats.org/officeDocument/2006/relationships/hyperlink" Target="https://ytenx.org/kyonh/cjeng/%E7%AB%A0/" TargetMode="External"/><Relationship Id="rId28" Type="http://schemas.openxmlformats.org/officeDocument/2006/relationships/hyperlink" Target="https://ytenx.org/kyonh/cjeng/%E8%A6%8B/" TargetMode="External"/><Relationship Id="rId49" Type="http://schemas.openxmlformats.org/officeDocument/2006/relationships/hyperlink" Target="https://ytenx.org/kyonh/sieux/22/" TargetMode="External"/><Relationship Id="rId114" Type="http://schemas.openxmlformats.org/officeDocument/2006/relationships/hyperlink" Target="https://ytenx.org/kyonh/sieux/2116/" TargetMode="External"/><Relationship Id="rId119" Type="http://schemas.openxmlformats.org/officeDocument/2006/relationships/hyperlink" Target="https://ytenx.org/kyonh/sieux/3197/" TargetMode="External"/><Relationship Id="rId44" Type="http://schemas.openxmlformats.org/officeDocument/2006/relationships/hyperlink" Target="https://ytenx.org/kyonh/sieux/2/" TargetMode="External"/><Relationship Id="rId60" Type="http://schemas.openxmlformats.org/officeDocument/2006/relationships/hyperlink" Target="https://ytenx.org/kyonh/sieux/3/" TargetMode="External"/><Relationship Id="rId65" Type="http://schemas.openxmlformats.org/officeDocument/2006/relationships/hyperlink" Target="https://ytenx.org/kyonh/sieux/5/" TargetMode="External"/><Relationship Id="rId81" Type="http://schemas.openxmlformats.org/officeDocument/2006/relationships/hyperlink" Target="https://ytenx.org/kyonh/sieux/1165/" TargetMode="External"/><Relationship Id="rId86" Type="http://schemas.openxmlformats.org/officeDocument/2006/relationships/hyperlink" Target="https://ytenx.org/kyonh/sieux/1163/" TargetMode="External"/><Relationship Id="rId130" Type="http://schemas.openxmlformats.org/officeDocument/2006/relationships/hyperlink" Target="https://ytenx.org/kyonh/sieux/3187/" TargetMode="External"/><Relationship Id="rId135" Type="http://schemas.openxmlformats.org/officeDocument/2006/relationships/hyperlink" Target="https://ytenx.org/kyonh/sieux/3200/" TargetMode="External"/><Relationship Id="rId151" Type="http://schemas.openxmlformats.org/officeDocument/2006/relationships/hyperlink" Target="https://ytenx.org/kyonh/sieux/3208/" TargetMode="External"/><Relationship Id="rId156" Type="http://schemas.openxmlformats.org/officeDocument/2006/relationships/hyperlink" Target="https://ytenx.org/kyonh/sieux/3210/" TargetMode="External"/><Relationship Id="rId13" Type="http://schemas.openxmlformats.org/officeDocument/2006/relationships/hyperlink" Target="https://ytenx.org/kyonh/cjeng/%E7%B2%BE/" TargetMode="External"/><Relationship Id="rId18" Type="http://schemas.openxmlformats.org/officeDocument/2006/relationships/hyperlink" Target="https://ytenx.org/kyonh/cjeng/%E8%8E%8A/" TargetMode="External"/><Relationship Id="rId39" Type="http://schemas.openxmlformats.org/officeDocument/2006/relationships/hyperlink" Target="https://ytenx.org/kyonh/yonhmiuk/%E6%9D%B1/" TargetMode="External"/><Relationship Id="rId109" Type="http://schemas.openxmlformats.org/officeDocument/2006/relationships/hyperlink" Target="https://ytenx.org/kyonh/sieux/2112/" TargetMode="External"/><Relationship Id="rId34" Type="http://schemas.openxmlformats.org/officeDocument/2006/relationships/hyperlink" Target="https://ytenx.org/kyonh/cjeng/%E5%BD%B1/" TargetMode="External"/><Relationship Id="rId50" Type="http://schemas.openxmlformats.org/officeDocument/2006/relationships/hyperlink" Target="https://ytenx.org/kyonh/sieux/21/" TargetMode="External"/><Relationship Id="rId55" Type="http://schemas.openxmlformats.org/officeDocument/2006/relationships/hyperlink" Target="https://ytenx.org/kyonh/sieux/24/" TargetMode="External"/><Relationship Id="rId76" Type="http://schemas.openxmlformats.org/officeDocument/2006/relationships/hyperlink" Target="https://ytenx.org/kyonh/sieux/1170/" TargetMode="External"/><Relationship Id="rId97" Type="http://schemas.openxmlformats.org/officeDocument/2006/relationships/hyperlink" Target="https://ytenx.org/kyonh/sieux/2111/" TargetMode="External"/><Relationship Id="rId104" Type="http://schemas.openxmlformats.org/officeDocument/2006/relationships/hyperlink" Target="https://ytenx.org/kyonh/sieux/2095/" TargetMode="External"/><Relationship Id="rId120" Type="http://schemas.openxmlformats.org/officeDocument/2006/relationships/hyperlink" Target="https://ytenx.org/kyonh/sieux/3196/" TargetMode="External"/><Relationship Id="rId125" Type="http://schemas.openxmlformats.org/officeDocument/2006/relationships/hyperlink" Target="https://ytenx.org/kyonh/sieux/3195/" TargetMode="External"/><Relationship Id="rId141" Type="http://schemas.openxmlformats.org/officeDocument/2006/relationships/hyperlink" Target="https://ytenx.org/kyonh/sieux/3204/" TargetMode="External"/><Relationship Id="rId146" Type="http://schemas.openxmlformats.org/officeDocument/2006/relationships/hyperlink" Target="https://ytenx.org/kyonh/sieux/3223/" TargetMode="External"/><Relationship Id="rId7" Type="http://schemas.openxmlformats.org/officeDocument/2006/relationships/hyperlink" Target="https://ytenx.org/kyonh/cjeng/%E5%AE%9A/" TargetMode="External"/><Relationship Id="rId71" Type="http://schemas.openxmlformats.org/officeDocument/2006/relationships/hyperlink" Target="https://ytenx.org/kyonh/sieux/11/" TargetMode="External"/><Relationship Id="rId92" Type="http://schemas.openxmlformats.org/officeDocument/2006/relationships/hyperlink" Target="https://ytenx.org/kyonh/sieux/2102/" TargetMode="External"/><Relationship Id="rId162" Type="http://schemas.openxmlformats.org/officeDocument/2006/relationships/hyperlink" Target="https://ytenx.org/kyonh/sieux/3203/" TargetMode="External"/><Relationship Id="rId2" Type="http://schemas.openxmlformats.org/officeDocument/2006/relationships/hyperlink" Target="https://ytenx.org/kyonh/cjeng/%E6%BB%82/" TargetMode="External"/><Relationship Id="rId29" Type="http://schemas.openxmlformats.org/officeDocument/2006/relationships/hyperlink" Target="https://ytenx.org/kyonh/cjeng/%E6%BA%AA/" TargetMode="External"/><Relationship Id="rId24" Type="http://schemas.openxmlformats.org/officeDocument/2006/relationships/hyperlink" Target="https://ytenx.org/kyonh/cjeng/%E6%98%8C/" TargetMode="External"/><Relationship Id="rId40" Type="http://schemas.openxmlformats.org/officeDocument/2006/relationships/hyperlink" Target="https://ytenx.org/kyonh/sieux/31/" TargetMode="External"/><Relationship Id="rId45" Type="http://schemas.openxmlformats.org/officeDocument/2006/relationships/hyperlink" Target="https://ytenx.org/kyonh/sieux/30/" TargetMode="External"/><Relationship Id="rId66" Type="http://schemas.openxmlformats.org/officeDocument/2006/relationships/hyperlink" Target="https://ytenx.org/kyonh/sieux/19/" TargetMode="External"/><Relationship Id="rId87" Type="http://schemas.openxmlformats.org/officeDocument/2006/relationships/hyperlink" Target="https://ytenx.org/kyonh/sieux/1164/" TargetMode="External"/><Relationship Id="rId110" Type="http://schemas.openxmlformats.org/officeDocument/2006/relationships/hyperlink" Target="https://ytenx.org/kyonh/sieux/2103/" TargetMode="External"/><Relationship Id="rId115" Type="http://schemas.openxmlformats.org/officeDocument/2006/relationships/hyperlink" Target="https://ytenx.org/kyonh/sieux/2105/" TargetMode="External"/><Relationship Id="rId131" Type="http://schemas.openxmlformats.org/officeDocument/2006/relationships/hyperlink" Target="https://ytenx.org/kyonh/sieux/3192/" TargetMode="External"/><Relationship Id="rId136" Type="http://schemas.openxmlformats.org/officeDocument/2006/relationships/hyperlink" Target="https://ytenx.org/kyonh/sieux/3221/" TargetMode="External"/><Relationship Id="rId157" Type="http://schemas.openxmlformats.org/officeDocument/2006/relationships/hyperlink" Target="https://ytenx.org/kyonh/sieux/3227/" TargetMode="External"/><Relationship Id="rId61" Type="http://schemas.openxmlformats.org/officeDocument/2006/relationships/hyperlink" Target="https://ytenx.org/kyonh/sieux/6/" TargetMode="External"/><Relationship Id="rId82" Type="http://schemas.openxmlformats.org/officeDocument/2006/relationships/hyperlink" Target="https://ytenx.org/kyonh/sieux/1162/" TargetMode="External"/><Relationship Id="rId152" Type="http://schemas.openxmlformats.org/officeDocument/2006/relationships/hyperlink" Target="https://ytenx.org/kyonh/sieux/3207/" TargetMode="External"/><Relationship Id="rId19" Type="http://schemas.openxmlformats.org/officeDocument/2006/relationships/hyperlink" Target="https://ytenx.org/kyonh/cjeng/%E5%88%9D/" TargetMode="External"/><Relationship Id="rId14" Type="http://schemas.openxmlformats.org/officeDocument/2006/relationships/hyperlink" Target="https://ytenx.org/kyonh/cjeng/%E6%B8%85/" TargetMode="External"/><Relationship Id="rId30" Type="http://schemas.openxmlformats.org/officeDocument/2006/relationships/hyperlink" Target="https://ytenx.org/kyonh/cjeng/%E7%BE%A3/" TargetMode="External"/><Relationship Id="rId35" Type="http://schemas.openxmlformats.org/officeDocument/2006/relationships/hyperlink" Target="https://ytenx.org/kyonh/cjeng/%E4%BA%91/" TargetMode="External"/><Relationship Id="rId56" Type="http://schemas.openxmlformats.org/officeDocument/2006/relationships/hyperlink" Target="https://ytenx.org/kyonh/sieux/17/" TargetMode="External"/><Relationship Id="rId77" Type="http://schemas.openxmlformats.org/officeDocument/2006/relationships/hyperlink" Target="https://ytenx.org/kyonh/sieux/1158/" TargetMode="External"/><Relationship Id="rId100" Type="http://schemas.openxmlformats.org/officeDocument/2006/relationships/hyperlink" Target="https://ytenx.org/kyonh/sieux/2097/" TargetMode="External"/><Relationship Id="rId105" Type="http://schemas.openxmlformats.org/officeDocument/2006/relationships/hyperlink" Target="https://ytenx.org/kyonh/sieux/2104/" TargetMode="External"/><Relationship Id="rId126" Type="http://schemas.openxmlformats.org/officeDocument/2006/relationships/hyperlink" Target="https://ytenx.org/kyonh/sieux/3194/" TargetMode="External"/><Relationship Id="rId147" Type="http://schemas.openxmlformats.org/officeDocument/2006/relationships/hyperlink" Target="https://ytenx.org/kyonh/sieux/3220/" TargetMode="External"/><Relationship Id="rId8" Type="http://schemas.openxmlformats.org/officeDocument/2006/relationships/hyperlink" Target="https://ytenx.org/kyonh/cjeng/%E6%B3%A5/" TargetMode="External"/><Relationship Id="rId51" Type="http://schemas.openxmlformats.org/officeDocument/2006/relationships/hyperlink" Target="https://ytenx.org/kyonh/sieux/33/" TargetMode="External"/><Relationship Id="rId72" Type="http://schemas.openxmlformats.org/officeDocument/2006/relationships/hyperlink" Target="https://ytenx.org/kyonh/sieux/20/" TargetMode="External"/><Relationship Id="rId93" Type="http://schemas.openxmlformats.org/officeDocument/2006/relationships/hyperlink" Target="https://ytenx.org/kyonh/sieux/2101/" TargetMode="External"/><Relationship Id="rId98" Type="http://schemas.openxmlformats.org/officeDocument/2006/relationships/hyperlink" Target="https://ytenx.org/kyonh/sieux/2092/" TargetMode="External"/><Relationship Id="rId121" Type="http://schemas.openxmlformats.org/officeDocument/2006/relationships/hyperlink" Target="https://ytenx.org/kyonh/sieux/3199/" TargetMode="External"/><Relationship Id="rId142" Type="http://schemas.openxmlformats.org/officeDocument/2006/relationships/hyperlink" Target="https://ytenx.org/kyonh/sieux/3219/" TargetMode="External"/><Relationship Id="rId163" Type="http://schemas.openxmlformats.org/officeDocument/2006/relationships/hyperlink" Target="https://ytenx.org/kyonh/sieux/3212/" TargetMode="External"/><Relationship Id="rId3" Type="http://schemas.openxmlformats.org/officeDocument/2006/relationships/hyperlink" Target="https://ytenx.org/kyonh/cjeng/%E4%B8%A6/" TargetMode="External"/><Relationship Id="rId25" Type="http://schemas.openxmlformats.org/officeDocument/2006/relationships/hyperlink" Target="https://ytenx.org/kyonh/cjeng/%E5%B8%B8/" TargetMode="External"/><Relationship Id="rId46" Type="http://schemas.openxmlformats.org/officeDocument/2006/relationships/hyperlink" Target="https://ytenx.org/kyonh/sieux/28/" TargetMode="External"/><Relationship Id="rId67" Type="http://schemas.openxmlformats.org/officeDocument/2006/relationships/hyperlink" Target="https://ytenx.org/kyonh/sieux/10/" TargetMode="External"/><Relationship Id="rId116" Type="http://schemas.openxmlformats.org/officeDocument/2006/relationships/hyperlink" Target="https://ytenx.org/kyonh/sieux/2107/" TargetMode="External"/><Relationship Id="rId137" Type="http://schemas.openxmlformats.org/officeDocument/2006/relationships/hyperlink" Target="https://ytenx.org/kyonh/sieux/3201/" TargetMode="External"/><Relationship Id="rId158" Type="http://schemas.openxmlformats.org/officeDocument/2006/relationships/hyperlink" Target="https://ytenx.org/kyonh/sieux/3215/" TargetMode="External"/><Relationship Id="rId20" Type="http://schemas.openxmlformats.org/officeDocument/2006/relationships/hyperlink" Target="https://ytenx.org/kyonh/cjeng/%E5%B4%87/" TargetMode="External"/><Relationship Id="rId41" Type="http://schemas.openxmlformats.org/officeDocument/2006/relationships/hyperlink" Target="https://ytenx.org/kyonh/sieux/23/" TargetMode="External"/><Relationship Id="rId62" Type="http://schemas.openxmlformats.org/officeDocument/2006/relationships/hyperlink" Target="https://ytenx.org/kyonh/sieux/4/" TargetMode="External"/><Relationship Id="rId83" Type="http://schemas.openxmlformats.org/officeDocument/2006/relationships/hyperlink" Target="https://ytenx.org/kyonh/sieux/1160/" TargetMode="External"/><Relationship Id="rId88" Type="http://schemas.openxmlformats.org/officeDocument/2006/relationships/hyperlink" Target="https://ytenx.org/kyonh/sieux/1167/" TargetMode="External"/><Relationship Id="rId111" Type="http://schemas.openxmlformats.org/officeDocument/2006/relationships/hyperlink" Target="https://ytenx.org/kyonh/sieux/2109/" TargetMode="External"/><Relationship Id="rId132" Type="http://schemas.openxmlformats.org/officeDocument/2006/relationships/hyperlink" Target="https://ytenx.org/kyonh/sieux/3186/" TargetMode="External"/><Relationship Id="rId153" Type="http://schemas.openxmlformats.org/officeDocument/2006/relationships/hyperlink" Target="https://ytenx.org/kyonh/sieux/3214/" TargetMode="External"/><Relationship Id="rId15" Type="http://schemas.openxmlformats.org/officeDocument/2006/relationships/hyperlink" Target="https://ytenx.org/kyonh/cjeng/%E5%BE%9E/" TargetMode="External"/><Relationship Id="rId36" Type="http://schemas.openxmlformats.org/officeDocument/2006/relationships/hyperlink" Target="https://ytenx.org/kyonh/cjeng/%E4%BB%A5/" TargetMode="External"/><Relationship Id="rId57" Type="http://schemas.openxmlformats.org/officeDocument/2006/relationships/hyperlink" Target="https://ytenx.org/kyonh/sieux/18/" TargetMode="External"/><Relationship Id="rId106" Type="http://schemas.openxmlformats.org/officeDocument/2006/relationships/hyperlink" Target="https://ytenx.org/kyonh/sieux/2110/" TargetMode="External"/><Relationship Id="rId127" Type="http://schemas.openxmlformats.org/officeDocument/2006/relationships/hyperlink" Target="https://ytenx.org/kyonh/sieux/3193/" TargetMode="External"/><Relationship Id="rId10" Type="http://schemas.openxmlformats.org/officeDocument/2006/relationships/hyperlink" Target="https://ytenx.org/kyonh/cjeng/%E5%BE%B9/" TargetMode="External"/><Relationship Id="rId31" Type="http://schemas.openxmlformats.org/officeDocument/2006/relationships/hyperlink" Target="https://ytenx.org/kyonh/cjeng/%E7%96%91/" TargetMode="External"/><Relationship Id="rId52" Type="http://schemas.openxmlformats.org/officeDocument/2006/relationships/hyperlink" Target="https://ytenx.org/kyonh/sieux/32/" TargetMode="External"/><Relationship Id="rId73" Type="http://schemas.openxmlformats.org/officeDocument/2006/relationships/hyperlink" Target="https://ytenx.org/kyonh/sieux/9/" TargetMode="External"/><Relationship Id="rId78" Type="http://schemas.openxmlformats.org/officeDocument/2006/relationships/hyperlink" Target="https://ytenx.org/kyonh/sieux/1157/" TargetMode="External"/><Relationship Id="rId94" Type="http://schemas.openxmlformats.org/officeDocument/2006/relationships/hyperlink" Target="https://ytenx.org/kyonh/sieux/2114/" TargetMode="External"/><Relationship Id="rId99" Type="http://schemas.openxmlformats.org/officeDocument/2006/relationships/hyperlink" Target="https://ytenx.org/kyonh/sieux/2094/" TargetMode="External"/><Relationship Id="rId101" Type="http://schemas.openxmlformats.org/officeDocument/2006/relationships/hyperlink" Target="https://ytenx.org/kyonh/sieux/2118/" TargetMode="External"/><Relationship Id="rId122" Type="http://schemas.openxmlformats.org/officeDocument/2006/relationships/hyperlink" Target="https://ytenx.org/kyonh/sieux/3189/" TargetMode="External"/><Relationship Id="rId143" Type="http://schemas.openxmlformats.org/officeDocument/2006/relationships/hyperlink" Target="https://ytenx.org/kyonh/sieux/3217/" TargetMode="External"/><Relationship Id="rId148" Type="http://schemas.openxmlformats.org/officeDocument/2006/relationships/hyperlink" Target="https://ytenx.org/kyonh/sieux/3218/" TargetMode="External"/><Relationship Id="rId4" Type="http://schemas.openxmlformats.org/officeDocument/2006/relationships/hyperlink" Target="https://ytenx.org/kyonh/cjeng/%E6%98%8E/" TargetMode="External"/><Relationship Id="rId9" Type="http://schemas.openxmlformats.org/officeDocument/2006/relationships/hyperlink" Target="https://ytenx.org/kyonh/cjeng/%E7%9F%A5/" TargetMode="External"/><Relationship Id="rId26" Type="http://schemas.openxmlformats.org/officeDocument/2006/relationships/hyperlink" Target="https://ytenx.org/kyonh/cjeng/%E6%9B%B8/" TargetMode="External"/><Relationship Id="rId47" Type="http://schemas.openxmlformats.org/officeDocument/2006/relationships/hyperlink" Target="https://ytenx.org/kyonh/sieux/26/" TargetMode="External"/><Relationship Id="rId68" Type="http://schemas.openxmlformats.org/officeDocument/2006/relationships/hyperlink" Target="https://ytenx.org/kyonh/sieux/14/" TargetMode="External"/><Relationship Id="rId89" Type="http://schemas.openxmlformats.org/officeDocument/2006/relationships/hyperlink" Target="https://ytenx.org/kyonh/yonhmiuk/%E9%80%81/" TargetMode="External"/><Relationship Id="rId112" Type="http://schemas.openxmlformats.org/officeDocument/2006/relationships/hyperlink" Target="https://ytenx.org/kyonh/sieux/2117/" TargetMode="External"/><Relationship Id="rId133" Type="http://schemas.openxmlformats.org/officeDocument/2006/relationships/hyperlink" Target="https://ytenx.org/kyonh/sieux/3183/" TargetMode="External"/><Relationship Id="rId154" Type="http://schemas.openxmlformats.org/officeDocument/2006/relationships/hyperlink" Target="https://ytenx.org/kyonh/sieux/3205/" TargetMode="External"/><Relationship Id="rId16" Type="http://schemas.openxmlformats.org/officeDocument/2006/relationships/hyperlink" Target="https://ytenx.org/kyonh/cjeng/%E5%BF%83/" TargetMode="External"/><Relationship Id="rId37" Type="http://schemas.openxmlformats.org/officeDocument/2006/relationships/hyperlink" Target="https://ytenx.org/kyonh/cjeng/%E4%BE%86/" TargetMode="External"/><Relationship Id="rId58" Type="http://schemas.openxmlformats.org/officeDocument/2006/relationships/hyperlink" Target="https://ytenx.org/kyonh/sieux/16/" TargetMode="External"/><Relationship Id="rId79" Type="http://schemas.openxmlformats.org/officeDocument/2006/relationships/hyperlink" Target="https://ytenx.org/kyonh/sieux/1161/" TargetMode="External"/><Relationship Id="rId102" Type="http://schemas.openxmlformats.org/officeDocument/2006/relationships/hyperlink" Target="https://ytenx.org/kyonh/sieux/2113/" TargetMode="External"/><Relationship Id="rId123" Type="http://schemas.openxmlformats.org/officeDocument/2006/relationships/hyperlink" Target="https://ytenx.org/kyonh/sieux/3188/" TargetMode="External"/><Relationship Id="rId144" Type="http://schemas.openxmlformats.org/officeDocument/2006/relationships/hyperlink" Target="https://ytenx.org/kyonh/sieux/3211/" TargetMode="External"/><Relationship Id="rId90" Type="http://schemas.openxmlformats.org/officeDocument/2006/relationships/hyperlink" Target="https://ytenx.org/kyonh/sieux/2108/" TargetMode="External"/><Relationship Id="rId27" Type="http://schemas.openxmlformats.org/officeDocument/2006/relationships/hyperlink" Target="https://ytenx.org/kyonh/cjeng/%E8%88%B9/" TargetMode="External"/><Relationship Id="rId48" Type="http://schemas.openxmlformats.org/officeDocument/2006/relationships/hyperlink" Target="https://ytenx.org/kyonh/sieux/34/" TargetMode="External"/><Relationship Id="rId69" Type="http://schemas.openxmlformats.org/officeDocument/2006/relationships/hyperlink" Target="https://ytenx.org/kyonh/sieux/15/" TargetMode="External"/><Relationship Id="rId113" Type="http://schemas.openxmlformats.org/officeDocument/2006/relationships/hyperlink" Target="https://ytenx.org/kyonh/sieux/2115/" TargetMode="External"/><Relationship Id="rId134" Type="http://schemas.openxmlformats.org/officeDocument/2006/relationships/hyperlink" Target="https://ytenx.org/kyonh/sieux/3191/" TargetMode="External"/><Relationship Id="rId80" Type="http://schemas.openxmlformats.org/officeDocument/2006/relationships/hyperlink" Target="https://ytenx.org/kyonh/sieux/1169/" TargetMode="External"/><Relationship Id="rId155" Type="http://schemas.openxmlformats.org/officeDocument/2006/relationships/hyperlink" Target="https://ytenx.org/kyonh/sieux/3206/" TargetMode="External"/></Relationships>
</file>

<file path=xl/worksheets/_rels/sheet2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anji-database.sourceforge.net/dict/sbgy/v4.html" TargetMode="External"/><Relationship Id="rId21" Type="http://schemas.openxmlformats.org/officeDocument/2006/relationships/hyperlink" Target="https://kanji-database.sourceforge.net/dict/sbgy/v4.html" TargetMode="External"/><Relationship Id="rId42" Type="http://schemas.openxmlformats.org/officeDocument/2006/relationships/hyperlink" Target="https://kanji-database.sourceforge.net/dict/sbgy/v1.html" TargetMode="External"/><Relationship Id="rId63" Type="http://schemas.openxmlformats.org/officeDocument/2006/relationships/hyperlink" Target="https://kanji-database.sourceforge.net/dict/sbgy/v5.html" TargetMode="External"/><Relationship Id="rId84" Type="http://schemas.openxmlformats.org/officeDocument/2006/relationships/hyperlink" Target="https://kanji-database.sourceforge.net/dict/sbgy/v5.html" TargetMode="External"/><Relationship Id="rId138" Type="http://schemas.openxmlformats.org/officeDocument/2006/relationships/hyperlink" Target="https://kanji-database.sourceforge.net/dict/sbgy/v2.html" TargetMode="External"/><Relationship Id="rId159" Type="http://schemas.openxmlformats.org/officeDocument/2006/relationships/hyperlink" Target="https://kanji-database.sourceforge.net/dict/sbgy/v3.html" TargetMode="External"/><Relationship Id="rId170" Type="http://schemas.openxmlformats.org/officeDocument/2006/relationships/hyperlink" Target="https://kanji-database.sourceforge.net/dict/sbgy/v4.html" TargetMode="External"/><Relationship Id="rId191" Type="http://schemas.openxmlformats.org/officeDocument/2006/relationships/hyperlink" Target="https://kanji-database.sourceforge.net/dict/sbgy/v2.html" TargetMode="External"/><Relationship Id="rId205" Type="http://schemas.openxmlformats.org/officeDocument/2006/relationships/hyperlink" Target="https://kanji-database.sourceforge.net/dict/sbgy/v4.html" TargetMode="External"/><Relationship Id="rId107" Type="http://schemas.openxmlformats.org/officeDocument/2006/relationships/hyperlink" Target="https://kanji-database.sourceforge.net/dict/sbgy/v4.html" TargetMode="External"/><Relationship Id="rId11" Type="http://schemas.openxmlformats.org/officeDocument/2006/relationships/hyperlink" Target="https://kanji-database.sourceforge.net/dict/sbgy/v5.html" TargetMode="External"/><Relationship Id="rId32" Type="http://schemas.openxmlformats.org/officeDocument/2006/relationships/hyperlink" Target="https://kanji-database.sourceforge.net/dict/sbgy/v3.html" TargetMode="External"/><Relationship Id="rId53" Type="http://schemas.openxmlformats.org/officeDocument/2006/relationships/hyperlink" Target="https://kanji-database.sourceforge.net/dict/sbgy/v3.html" TargetMode="External"/><Relationship Id="rId74" Type="http://schemas.openxmlformats.org/officeDocument/2006/relationships/hyperlink" Target="https://kanji-database.sourceforge.net/dict/sbgy/v1.html" TargetMode="External"/><Relationship Id="rId128" Type="http://schemas.openxmlformats.org/officeDocument/2006/relationships/hyperlink" Target="https://kanji-database.sourceforge.net/dict/sbgy/v3.html" TargetMode="External"/><Relationship Id="rId149" Type="http://schemas.openxmlformats.org/officeDocument/2006/relationships/hyperlink" Target="https://kanji-database.sourceforge.net/dict/sbgy/v5.html" TargetMode="External"/><Relationship Id="rId5" Type="http://schemas.openxmlformats.org/officeDocument/2006/relationships/hyperlink" Target="https://kanji-database.sourceforge.net/dict/sbgy/v1.html" TargetMode="External"/><Relationship Id="rId95" Type="http://schemas.openxmlformats.org/officeDocument/2006/relationships/hyperlink" Target="https://kanji-database.sourceforge.net/dict/sbgy/v4.html" TargetMode="External"/><Relationship Id="rId160" Type="http://schemas.openxmlformats.org/officeDocument/2006/relationships/hyperlink" Target="https://kanji-database.sourceforge.net/dict/sbgy/v4.html" TargetMode="External"/><Relationship Id="rId181" Type="http://schemas.openxmlformats.org/officeDocument/2006/relationships/hyperlink" Target="https://kanji-database.sourceforge.net/dict/sbgy/v4.html" TargetMode="External"/><Relationship Id="rId22" Type="http://schemas.openxmlformats.org/officeDocument/2006/relationships/hyperlink" Target="https://kanji-database.sourceforge.net/dict/sbgy/v1.html" TargetMode="External"/><Relationship Id="rId43" Type="http://schemas.openxmlformats.org/officeDocument/2006/relationships/hyperlink" Target="https://kanji-database.sourceforge.net/dict/sbgy/v3.html" TargetMode="External"/><Relationship Id="rId64" Type="http://schemas.openxmlformats.org/officeDocument/2006/relationships/hyperlink" Target="https://kanji-database.sourceforge.net/dict/sbgy/v1.html" TargetMode="External"/><Relationship Id="rId118" Type="http://schemas.openxmlformats.org/officeDocument/2006/relationships/hyperlink" Target="https://kanji-database.sourceforge.net/dict/sbgy/v2.html" TargetMode="External"/><Relationship Id="rId139" Type="http://schemas.openxmlformats.org/officeDocument/2006/relationships/hyperlink" Target="https://kanji-database.sourceforge.net/dict/sbgy/v3.html" TargetMode="External"/><Relationship Id="rId85" Type="http://schemas.openxmlformats.org/officeDocument/2006/relationships/hyperlink" Target="https://kanji-database.sourceforge.net/dict/sbgy/v1.html" TargetMode="External"/><Relationship Id="rId150" Type="http://schemas.openxmlformats.org/officeDocument/2006/relationships/hyperlink" Target="https://kanji-database.sourceforge.net/dict/sbgy/v2.html" TargetMode="External"/><Relationship Id="rId171" Type="http://schemas.openxmlformats.org/officeDocument/2006/relationships/hyperlink" Target="https://kanji-database.sourceforge.net/dict/sbgy/v2.html" TargetMode="External"/><Relationship Id="rId192" Type="http://schemas.openxmlformats.org/officeDocument/2006/relationships/hyperlink" Target="https://kanji-database.sourceforge.net/dict/sbgy/v3.html" TargetMode="External"/><Relationship Id="rId206" Type="http://schemas.openxmlformats.org/officeDocument/2006/relationships/hyperlink" Target="https://kanji-database.sourceforge.net/dict/sbgy/v5.html" TargetMode="External"/><Relationship Id="rId12" Type="http://schemas.openxmlformats.org/officeDocument/2006/relationships/hyperlink" Target="https://kanji-database.sourceforge.net/dict/sbgy/v1.html" TargetMode="External"/><Relationship Id="rId33" Type="http://schemas.openxmlformats.org/officeDocument/2006/relationships/hyperlink" Target="https://kanji-database.sourceforge.net/dict/sbgy/v4.html" TargetMode="External"/><Relationship Id="rId108" Type="http://schemas.openxmlformats.org/officeDocument/2006/relationships/hyperlink" Target="https://kanji-database.sourceforge.net/dict/sbgy/v5.html" TargetMode="External"/><Relationship Id="rId129" Type="http://schemas.openxmlformats.org/officeDocument/2006/relationships/hyperlink" Target="https://kanji-database.sourceforge.net/dict/sbgy/v4.html" TargetMode="External"/><Relationship Id="rId54" Type="http://schemas.openxmlformats.org/officeDocument/2006/relationships/hyperlink" Target="https://kanji-database.sourceforge.net/dict/sbgy/v4.html" TargetMode="External"/><Relationship Id="rId75" Type="http://schemas.openxmlformats.org/officeDocument/2006/relationships/hyperlink" Target="https://kanji-database.sourceforge.net/dict/sbgy/v3.html" TargetMode="External"/><Relationship Id="rId96" Type="http://schemas.openxmlformats.org/officeDocument/2006/relationships/hyperlink" Target="https://kanji-database.sourceforge.net/dict/sbgy/v5.html" TargetMode="External"/><Relationship Id="rId140" Type="http://schemas.openxmlformats.org/officeDocument/2006/relationships/hyperlink" Target="https://kanji-database.sourceforge.net/dict/sbgy/v4.html" TargetMode="External"/><Relationship Id="rId161" Type="http://schemas.openxmlformats.org/officeDocument/2006/relationships/hyperlink" Target="https://kanji-database.sourceforge.net/dict/sbgy/v5.html" TargetMode="External"/><Relationship Id="rId182" Type="http://schemas.openxmlformats.org/officeDocument/2006/relationships/hyperlink" Target="https://kanji-database.sourceforge.net/dict/sbgy/v5.html" TargetMode="External"/><Relationship Id="rId6" Type="http://schemas.openxmlformats.org/officeDocument/2006/relationships/hyperlink" Target="https://kanji-database.sourceforge.net/dict/sbgy/v4.html" TargetMode="External"/><Relationship Id="rId23" Type="http://schemas.openxmlformats.org/officeDocument/2006/relationships/hyperlink" Target="https://kanji-database.sourceforge.net/dict/sbgy/v3.html" TargetMode="External"/><Relationship Id="rId119" Type="http://schemas.openxmlformats.org/officeDocument/2006/relationships/hyperlink" Target="https://kanji-database.sourceforge.net/dict/sbgy/v3.html" TargetMode="External"/><Relationship Id="rId44" Type="http://schemas.openxmlformats.org/officeDocument/2006/relationships/hyperlink" Target="https://kanji-database.sourceforge.net/dict/sbgy/v4.html" TargetMode="External"/><Relationship Id="rId65" Type="http://schemas.openxmlformats.org/officeDocument/2006/relationships/hyperlink" Target="https://kanji-database.sourceforge.net/dict/sbgy/v5.html" TargetMode="External"/><Relationship Id="rId86" Type="http://schemas.openxmlformats.org/officeDocument/2006/relationships/hyperlink" Target="https://kanji-database.sourceforge.net/dict/sbgy/v3.html" TargetMode="External"/><Relationship Id="rId130" Type="http://schemas.openxmlformats.org/officeDocument/2006/relationships/hyperlink" Target="https://kanji-database.sourceforge.net/dict/sbgy/v2.html" TargetMode="External"/><Relationship Id="rId151" Type="http://schemas.openxmlformats.org/officeDocument/2006/relationships/hyperlink" Target="https://kanji-database.sourceforge.net/dict/sbgy/v3.html" TargetMode="External"/><Relationship Id="rId172" Type="http://schemas.openxmlformats.org/officeDocument/2006/relationships/hyperlink" Target="https://kanji-database.sourceforge.net/dict/sbgy/v3.html" TargetMode="External"/><Relationship Id="rId193" Type="http://schemas.openxmlformats.org/officeDocument/2006/relationships/hyperlink" Target="https://kanji-database.sourceforge.net/dict/sbgy/v4.html" TargetMode="External"/><Relationship Id="rId13" Type="http://schemas.openxmlformats.org/officeDocument/2006/relationships/hyperlink" Target="https://kanji-database.sourceforge.net/dict/sbgy/v3.html" TargetMode="External"/><Relationship Id="rId109" Type="http://schemas.openxmlformats.org/officeDocument/2006/relationships/hyperlink" Target="https://kanji-database.sourceforge.net/dict/sbgy/v2.html" TargetMode="External"/><Relationship Id="rId34" Type="http://schemas.openxmlformats.org/officeDocument/2006/relationships/hyperlink" Target="https://kanji-database.sourceforge.net/dict/sbgy/v1.html" TargetMode="External"/><Relationship Id="rId55" Type="http://schemas.openxmlformats.org/officeDocument/2006/relationships/hyperlink" Target="https://kanji-database.sourceforge.net/dict/sbgy/v4.html" TargetMode="External"/><Relationship Id="rId76" Type="http://schemas.openxmlformats.org/officeDocument/2006/relationships/hyperlink" Target="https://kanji-database.sourceforge.net/dict/sbgy/v4.html" TargetMode="External"/><Relationship Id="rId97" Type="http://schemas.openxmlformats.org/officeDocument/2006/relationships/hyperlink" Target="https://kanji-database.sourceforge.net/dict/sbgy/v1.html" TargetMode="External"/><Relationship Id="rId120" Type="http://schemas.openxmlformats.org/officeDocument/2006/relationships/hyperlink" Target="https://kanji-database.sourceforge.net/dict/sbgy/v4.html" TargetMode="External"/><Relationship Id="rId141" Type="http://schemas.openxmlformats.org/officeDocument/2006/relationships/hyperlink" Target="https://kanji-database.sourceforge.net/dict/sbgy/v5.html" TargetMode="External"/><Relationship Id="rId7" Type="http://schemas.openxmlformats.org/officeDocument/2006/relationships/hyperlink" Target="https://kanji-database.sourceforge.net/dict/sbgy/v5.html" TargetMode="External"/><Relationship Id="rId162" Type="http://schemas.openxmlformats.org/officeDocument/2006/relationships/hyperlink" Target="https://kanji-database.sourceforge.net/dict/sbgy/v2.html" TargetMode="External"/><Relationship Id="rId183" Type="http://schemas.openxmlformats.org/officeDocument/2006/relationships/hyperlink" Target="https://kanji-database.sourceforge.net/dict/sbgy/v2.html" TargetMode="External"/><Relationship Id="rId24" Type="http://schemas.openxmlformats.org/officeDocument/2006/relationships/hyperlink" Target="https://kanji-database.sourceforge.net/dict/sbgy/v4.html" TargetMode="External"/><Relationship Id="rId40" Type="http://schemas.openxmlformats.org/officeDocument/2006/relationships/hyperlink" Target="https://kanji-database.sourceforge.net/dict/sbgy/v4.html" TargetMode="External"/><Relationship Id="rId45" Type="http://schemas.openxmlformats.org/officeDocument/2006/relationships/hyperlink" Target="https://kanji-database.sourceforge.net/dict/sbgy/v1.html" TargetMode="External"/><Relationship Id="rId66" Type="http://schemas.openxmlformats.org/officeDocument/2006/relationships/hyperlink" Target="https://kanji-database.sourceforge.net/dict/sbgy/v1.html" TargetMode="External"/><Relationship Id="rId87" Type="http://schemas.openxmlformats.org/officeDocument/2006/relationships/hyperlink" Target="https://kanji-database.sourceforge.net/dict/sbgy/v4.html" TargetMode="External"/><Relationship Id="rId110" Type="http://schemas.openxmlformats.org/officeDocument/2006/relationships/hyperlink" Target="https://kanji-database.sourceforge.net/dict/sbgy/v3.html" TargetMode="External"/><Relationship Id="rId115" Type="http://schemas.openxmlformats.org/officeDocument/2006/relationships/hyperlink" Target="https://kanji-database.sourceforge.net/dict/sbgy/v2.html" TargetMode="External"/><Relationship Id="rId131" Type="http://schemas.openxmlformats.org/officeDocument/2006/relationships/hyperlink" Target="https://kanji-database.sourceforge.net/dict/sbgy/v3.html" TargetMode="External"/><Relationship Id="rId136" Type="http://schemas.openxmlformats.org/officeDocument/2006/relationships/hyperlink" Target="https://kanji-database.sourceforge.net/dict/sbgy/v4.html" TargetMode="External"/><Relationship Id="rId157" Type="http://schemas.openxmlformats.org/officeDocument/2006/relationships/hyperlink" Target="https://kanji-database.sourceforge.net/dict/sbgy/v5.html" TargetMode="External"/><Relationship Id="rId178" Type="http://schemas.openxmlformats.org/officeDocument/2006/relationships/hyperlink" Target="https://kanji-database.sourceforge.net/dict/sbgy/v5.html" TargetMode="External"/><Relationship Id="rId61" Type="http://schemas.openxmlformats.org/officeDocument/2006/relationships/hyperlink" Target="https://kanji-database.sourceforge.net/dict/sbgy/v3.html" TargetMode="External"/><Relationship Id="rId82" Type="http://schemas.openxmlformats.org/officeDocument/2006/relationships/hyperlink" Target="https://kanji-database.sourceforge.net/dict/sbgy/v3.html" TargetMode="External"/><Relationship Id="rId152" Type="http://schemas.openxmlformats.org/officeDocument/2006/relationships/hyperlink" Target="https://kanji-database.sourceforge.net/dict/sbgy/v4.html" TargetMode="External"/><Relationship Id="rId173" Type="http://schemas.openxmlformats.org/officeDocument/2006/relationships/hyperlink" Target="https://kanji-database.sourceforge.net/dict/sbgy/v4.html" TargetMode="External"/><Relationship Id="rId194" Type="http://schemas.openxmlformats.org/officeDocument/2006/relationships/hyperlink" Target="https://kanji-database.sourceforge.net/dict/sbgy/v5.html" TargetMode="External"/><Relationship Id="rId199" Type="http://schemas.openxmlformats.org/officeDocument/2006/relationships/hyperlink" Target="https://kanji-database.sourceforge.net/dict/sbgy/v2.html" TargetMode="External"/><Relationship Id="rId203" Type="http://schemas.openxmlformats.org/officeDocument/2006/relationships/hyperlink" Target="https://kanji-database.sourceforge.net/dict/sbgy/v2.html" TargetMode="External"/><Relationship Id="rId19" Type="http://schemas.openxmlformats.org/officeDocument/2006/relationships/hyperlink" Target="https://kanji-database.sourceforge.net/dict/sbgy/v1.html" TargetMode="External"/><Relationship Id="rId14" Type="http://schemas.openxmlformats.org/officeDocument/2006/relationships/hyperlink" Target="https://kanji-database.sourceforge.net/dict/sbgy/v4.html" TargetMode="External"/><Relationship Id="rId30" Type="http://schemas.openxmlformats.org/officeDocument/2006/relationships/hyperlink" Target="https://kanji-database.sourceforge.net/dict/sbgy/v4.html" TargetMode="External"/><Relationship Id="rId35" Type="http://schemas.openxmlformats.org/officeDocument/2006/relationships/hyperlink" Target="https://kanji-database.sourceforge.net/dict/sbgy/v3.html" TargetMode="External"/><Relationship Id="rId56" Type="http://schemas.openxmlformats.org/officeDocument/2006/relationships/hyperlink" Target="https://kanji-database.sourceforge.net/dict/sbgy/v1.html" TargetMode="External"/><Relationship Id="rId77" Type="http://schemas.openxmlformats.org/officeDocument/2006/relationships/hyperlink" Target="https://kanji-database.sourceforge.net/dict/sbgy/v5.html" TargetMode="External"/><Relationship Id="rId100" Type="http://schemas.openxmlformats.org/officeDocument/2006/relationships/hyperlink" Target="https://kanji-database.sourceforge.net/dict/sbgy/v5.html" TargetMode="External"/><Relationship Id="rId105" Type="http://schemas.openxmlformats.org/officeDocument/2006/relationships/hyperlink" Target="https://kanji-database.sourceforge.net/dict/sbgy/v2.html" TargetMode="External"/><Relationship Id="rId126" Type="http://schemas.openxmlformats.org/officeDocument/2006/relationships/hyperlink" Target="https://kanji-database.sourceforge.net/dict/sbgy/v4.html" TargetMode="External"/><Relationship Id="rId147" Type="http://schemas.openxmlformats.org/officeDocument/2006/relationships/hyperlink" Target="https://kanji-database.sourceforge.net/dict/sbgy/v3.html" TargetMode="External"/><Relationship Id="rId168" Type="http://schemas.openxmlformats.org/officeDocument/2006/relationships/hyperlink" Target="https://kanji-database.sourceforge.net/dict/sbgy/v2.html" TargetMode="External"/><Relationship Id="rId8" Type="http://schemas.openxmlformats.org/officeDocument/2006/relationships/hyperlink" Target="https://kanji-database.sourceforge.net/dict/sbgy/v1.html" TargetMode="External"/><Relationship Id="rId51" Type="http://schemas.openxmlformats.org/officeDocument/2006/relationships/hyperlink" Target="https://kanji-database.sourceforge.net/dict/sbgy/v4.html" TargetMode="External"/><Relationship Id="rId72" Type="http://schemas.openxmlformats.org/officeDocument/2006/relationships/hyperlink" Target="https://kanji-database.sourceforge.net/dict/sbgy/v4.html" TargetMode="External"/><Relationship Id="rId93" Type="http://schemas.openxmlformats.org/officeDocument/2006/relationships/hyperlink" Target="https://kanji-database.sourceforge.net/dict/sbgy/v1.html" TargetMode="External"/><Relationship Id="rId98" Type="http://schemas.openxmlformats.org/officeDocument/2006/relationships/hyperlink" Target="https://kanji-database.sourceforge.net/dict/sbgy/v3.html" TargetMode="External"/><Relationship Id="rId121" Type="http://schemas.openxmlformats.org/officeDocument/2006/relationships/hyperlink" Target="https://kanji-database.sourceforge.net/dict/sbgy/v2.html" TargetMode="External"/><Relationship Id="rId142" Type="http://schemas.openxmlformats.org/officeDocument/2006/relationships/hyperlink" Target="https://kanji-database.sourceforge.net/dict/sbgy/v2.html" TargetMode="External"/><Relationship Id="rId163" Type="http://schemas.openxmlformats.org/officeDocument/2006/relationships/hyperlink" Target="https://kanji-database.sourceforge.net/dict/sbgy/v3.html" TargetMode="External"/><Relationship Id="rId184" Type="http://schemas.openxmlformats.org/officeDocument/2006/relationships/hyperlink" Target="https://kanji-database.sourceforge.net/dict/sbgy/v3.html" TargetMode="External"/><Relationship Id="rId189" Type="http://schemas.openxmlformats.org/officeDocument/2006/relationships/hyperlink" Target="https://kanji-database.sourceforge.net/dict/sbgy/v4.html" TargetMode="External"/><Relationship Id="rId3" Type="http://schemas.openxmlformats.org/officeDocument/2006/relationships/hyperlink" Target="https://kanji-database.sourceforge.net/dict/sbgy/v4.html" TargetMode="External"/><Relationship Id="rId25" Type="http://schemas.openxmlformats.org/officeDocument/2006/relationships/hyperlink" Target="https://kanji-database.sourceforge.net/dict/sbgy/v1.html" TargetMode="External"/><Relationship Id="rId46" Type="http://schemas.openxmlformats.org/officeDocument/2006/relationships/hyperlink" Target="https://kanji-database.sourceforge.net/dict/sbgy/v3.html" TargetMode="External"/><Relationship Id="rId67" Type="http://schemas.openxmlformats.org/officeDocument/2006/relationships/hyperlink" Target="https://kanji-database.sourceforge.net/dict/sbgy/v3.html" TargetMode="External"/><Relationship Id="rId116" Type="http://schemas.openxmlformats.org/officeDocument/2006/relationships/hyperlink" Target="https://kanji-database.sourceforge.net/dict/sbgy/v3.html" TargetMode="External"/><Relationship Id="rId137" Type="http://schemas.openxmlformats.org/officeDocument/2006/relationships/hyperlink" Target="https://kanji-database.sourceforge.net/dict/sbgy/v5.html" TargetMode="External"/><Relationship Id="rId158" Type="http://schemas.openxmlformats.org/officeDocument/2006/relationships/hyperlink" Target="https://kanji-database.sourceforge.net/dict/sbgy/v2.html" TargetMode="External"/><Relationship Id="rId20" Type="http://schemas.openxmlformats.org/officeDocument/2006/relationships/hyperlink" Target="https://kanji-database.sourceforge.net/dict/sbgy/v3.html" TargetMode="External"/><Relationship Id="rId41" Type="http://schemas.openxmlformats.org/officeDocument/2006/relationships/hyperlink" Target="https://kanji-database.sourceforge.net/dict/sbgy/v4.html" TargetMode="External"/><Relationship Id="rId62" Type="http://schemas.openxmlformats.org/officeDocument/2006/relationships/hyperlink" Target="https://kanji-database.sourceforge.net/dict/sbgy/v4.html" TargetMode="External"/><Relationship Id="rId83" Type="http://schemas.openxmlformats.org/officeDocument/2006/relationships/hyperlink" Target="https://kanji-database.sourceforge.net/dict/sbgy/v4.html" TargetMode="External"/><Relationship Id="rId88" Type="http://schemas.openxmlformats.org/officeDocument/2006/relationships/hyperlink" Target="https://kanji-database.sourceforge.net/dict/sbgy/v5.html" TargetMode="External"/><Relationship Id="rId111" Type="http://schemas.openxmlformats.org/officeDocument/2006/relationships/hyperlink" Target="https://kanji-database.sourceforge.net/dict/sbgy/v4.html" TargetMode="External"/><Relationship Id="rId132" Type="http://schemas.openxmlformats.org/officeDocument/2006/relationships/hyperlink" Target="https://kanji-database.sourceforge.net/dict/sbgy/v4.html" TargetMode="External"/><Relationship Id="rId153" Type="http://schemas.openxmlformats.org/officeDocument/2006/relationships/hyperlink" Target="https://kanji-database.sourceforge.net/dict/sbgy/v5.html" TargetMode="External"/><Relationship Id="rId174" Type="http://schemas.openxmlformats.org/officeDocument/2006/relationships/hyperlink" Target="https://kanji-database.sourceforge.net/dict/sbgy/v5.html" TargetMode="External"/><Relationship Id="rId179" Type="http://schemas.openxmlformats.org/officeDocument/2006/relationships/hyperlink" Target="https://kanji-database.sourceforge.net/dict/sbgy/v2.html" TargetMode="External"/><Relationship Id="rId195" Type="http://schemas.openxmlformats.org/officeDocument/2006/relationships/hyperlink" Target="https://kanji-database.sourceforge.net/dict/sbgy/v2.html" TargetMode="External"/><Relationship Id="rId190" Type="http://schemas.openxmlformats.org/officeDocument/2006/relationships/hyperlink" Target="https://kanji-database.sourceforge.net/dict/sbgy/v5.html" TargetMode="External"/><Relationship Id="rId204" Type="http://schemas.openxmlformats.org/officeDocument/2006/relationships/hyperlink" Target="https://kanji-database.sourceforge.net/dict/sbgy/v3.html" TargetMode="External"/><Relationship Id="rId15" Type="http://schemas.openxmlformats.org/officeDocument/2006/relationships/hyperlink" Target="https://kanji-database.sourceforge.net/dict/sbgy/v5.html" TargetMode="External"/><Relationship Id="rId36" Type="http://schemas.openxmlformats.org/officeDocument/2006/relationships/hyperlink" Target="https://kanji-database.sourceforge.net/dict/sbgy/v4.html" TargetMode="External"/><Relationship Id="rId57" Type="http://schemas.openxmlformats.org/officeDocument/2006/relationships/hyperlink" Target="https://kanji-database.sourceforge.net/dict/sbgy/v3.html" TargetMode="External"/><Relationship Id="rId106" Type="http://schemas.openxmlformats.org/officeDocument/2006/relationships/hyperlink" Target="https://kanji-database.sourceforge.net/dict/sbgy/v3.html" TargetMode="External"/><Relationship Id="rId127" Type="http://schemas.openxmlformats.org/officeDocument/2006/relationships/hyperlink" Target="https://kanji-database.sourceforge.net/dict/sbgy/v2.html" TargetMode="External"/><Relationship Id="rId10" Type="http://schemas.openxmlformats.org/officeDocument/2006/relationships/hyperlink" Target="https://kanji-database.sourceforge.net/dict/sbgy/v4.html" TargetMode="External"/><Relationship Id="rId31" Type="http://schemas.openxmlformats.org/officeDocument/2006/relationships/hyperlink" Target="https://kanji-database.sourceforge.net/dict/sbgy/v1.html" TargetMode="External"/><Relationship Id="rId52" Type="http://schemas.openxmlformats.org/officeDocument/2006/relationships/hyperlink" Target="https://kanji-database.sourceforge.net/dict/sbgy/v1.html" TargetMode="External"/><Relationship Id="rId73" Type="http://schemas.openxmlformats.org/officeDocument/2006/relationships/hyperlink" Target="https://kanji-database.sourceforge.net/dict/sbgy/v5.html" TargetMode="External"/><Relationship Id="rId78" Type="http://schemas.openxmlformats.org/officeDocument/2006/relationships/hyperlink" Target="https://kanji-database.sourceforge.net/dict/sbgy/v1.html" TargetMode="External"/><Relationship Id="rId94" Type="http://schemas.openxmlformats.org/officeDocument/2006/relationships/hyperlink" Target="https://kanji-database.sourceforge.net/dict/sbgy/v3.html" TargetMode="External"/><Relationship Id="rId99" Type="http://schemas.openxmlformats.org/officeDocument/2006/relationships/hyperlink" Target="https://kanji-database.sourceforge.net/dict/sbgy/v4.html" TargetMode="External"/><Relationship Id="rId101" Type="http://schemas.openxmlformats.org/officeDocument/2006/relationships/hyperlink" Target="https://kanji-database.sourceforge.net/dict/sbgy/v2.html" TargetMode="External"/><Relationship Id="rId122" Type="http://schemas.openxmlformats.org/officeDocument/2006/relationships/hyperlink" Target="https://kanji-database.sourceforge.net/dict/sbgy/v3.html" TargetMode="External"/><Relationship Id="rId143" Type="http://schemas.openxmlformats.org/officeDocument/2006/relationships/hyperlink" Target="https://kanji-database.sourceforge.net/dict/sbgy/v3.html" TargetMode="External"/><Relationship Id="rId148" Type="http://schemas.openxmlformats.org/officeDocument/2006/relationships/hyperlink" Target="https://kanji-database.sourceforge.net/dict/sbgy/v4.html" TargetMode="External"/><Relationship Id="rId164" Type="http://schemas.openxmlformats.org/officeDocument/2006/relationships/hyperlink" Target="https://kanji-database.sourceforge.net/dict/sbgy/v4.html" TargetMode="External"/><Relationship Id="rId169" Type="http://schemas.openxmlformats.org/officeDocument/2006/relationships/hyperlink" Target="https://kanji-database.sourceforge.net/dict/sbgy/v3.html" TargetMode="External"/><Relationship Id="rId185" Type="http://schemas.openxmlformats.org/officeDocument/2006/relationships/hyperlink" Target="https://kanji-database.sourceforge.net/dict/sbgy/v4.html" TargetMode="External"/><Relationship Id="rId4" Type="http://schemas.openxmlformats.org/officeDocument/2006/relationships/hyperlink" Target="https://kanji-database.sourceforge.net/dict/sbgy/v5.html" TargetMode="External"/><Relationship Id="rId9" Type="http://schemas.openxmlformats.org/officeDocument/2006/relationships/hyperlink" Target="https://kanji-database.sourceforge.net/dict/sbgy/v3.html" TargetMode="External"/><Relationship Id="rId180" Type="http://schemas.openxmlformats.org/officeDocument/2006/relationships/hyperlink" Target="https://kanji-database.sourceforge.net/dict/sbgy/v3.html" TargetMode="External"/><Relationship Id="rId26" Type="http://schemas.openxmlformats.org/officeDocument/2006/relationships/hyperlink" Target="https://kanji-database.sourceforge.net/dict/sbgy/v3.html" TargetMode="External"/><Relationship Id="rId47" Type="http://schemas.openxmlformats.org/officeDocument/2006/relationships/hyperlink" Target="https://kanji-database.sourceforge.net/dict/sbgy/v4.html" TargetMode="External"/><Relationship Id="rId68" Type="http://schemas.openxmlformats.org/officeDocument/2006/relationships/hyperlink" Target="https://kanji-database.sourceforge.net/dict/sbgy/v4.html" TargetMode="External"/><Relationship Id="rId89" Type="http://schemas.openxmlformats.org/officeDocument/2006/relationships/hyperlink" Target="https://kanji-database.sourceforge.net/dict/sbgy/v1.html" TargetMode="External"/><Relationship Id="rId112" Type="http://schemas.openxmlformats.org/officeDocument/2006/relationships/hyperlink" Target="https://kanji-database.sourceforge.net/dict/sbgy/v2.html" TargetMode="External"/><Relationship Id="rId133" Type="http://schemas.openxmlformats.org/officeDocument/2006/relationships/hyperlink" Target="https://kanji-database.sourceforge.net/dict/sbgy/v5.html" TargetMode="External"/><Relationship Id="rId154" Type="http://schemas.openxmlformats.org/officeDocument/2006/relationships/hyperlink" Target="https://kanji-database.sourceforge.net/dict/sbgy/v2.html" TargetMode="External"/><Relationship Id="rId175" Type="http://schemas.openxmlformats.org/officeDocument/2006/relationships/hyperlink" Target="https://kanji-database.sourceforge.net/dict/sbgy/v2.html" TargetMode="External"/><Relationship Id="rId196" Type="http://schemas.openxmlformats.org/officeDocument/2006/relationships/hyperlink" Target="https://kanji-database.sourceforge.net/dict/sbgy/v3.html" TargetMode="External"/><Relationship Id="rId200" Type="http://schemas.openxmlformats.org/officeDocument/2006/relationships/hyperlink" Target="https://kanji-database.sourceforge.net/dict/sbgy/v3.html" TargetMode="External"/><Relationship Id="rId16" Type="http://schemas.openxmlformats.org/officeDocument/2006/relationships/hyperlink" Target="https://kanji-database.sourceforge.net/dict/sbgy/v1.html" TargetMode="External"/><Relationship Id="rId37" Type="http://schemas.openxmlformats.org/officeDocument/2006/relationships/hyperlink" Target="https://kanji-database.sourceforge.net/dict/sbgy/v1.html" TargetMode="External"/><Relationship Id="rId58" Type="http://schemas.openxmlformats.org/officeDocument/2006/relationships/hyperlink" Target="https://kanji-database.sourceforge.net/dict/sbgy/v4.html" TargetMode="External"/><Relationship Id="rId79" Type="http://schemas.openxmlformats.org/officeDocument/2006/relationships/hyperlink" Target="https://kanji-database.sourceforge.net/dict/sbgy/v3.html" TargetMode="External"/><Relationship Id="rId102" Type="http://schemas.openxmlformats.org/officeDocument/2006/relationships/hyperlink" Target="https://kanji-database.sourceforge.net/dict/sbgy/v3.html" TargetMode="External"/><Relationship Id="rId123" Type="http://schemas.openxmlformats.org/officeDocument/2006/relationships/hyperlink" Target="https://kanji-database.sourceforge.net/dict/sbgy/v4.html" TargetMode="External"/><Relationship Id="rId144" Type="http://schemas.openxmlformats.org/officeDocument/2006/relationships/hyperlink" Target="https://kanji-database.sourceforge.net/dict/sbgy/v4.html" TargetMode="External"/><Relationship Id="rId90" Type="http://schemas.openxmlformats.org/officeDocument/2006/relationships/hyperlink" Target="https://kanji-database.sourceforge.net/dict/sbgy/v3.html" TargetMode="External"/><Relationship Id="rId165" Type="http://schemas.openxmlformats.org/officeDocument/2006/relationships/hyperlink" Target="https://kanji-database.sourceforge.net/dict/sbgy/v2.html" TargetMode="External"/><Relationship Id="rId186" Type="http://schemas.openxmlformats.org/officeDocument/2006/relationships/hyperlink" Target="https://kanji-database.sourceforge.net/dict/sbgy/v5.html" TargetMode="External"/><Relationship Id="rId27" Type="http://schemas.openxmlformats.org/officeDocument/2006/relationships/hyperlink" Target="https://kanji-database.sourceforge.net/dict/sbgy/v4.html" TargetMode="External"/><Relationship Id="rId48" Type="http://schemas.openxmlformats.org/officeDocument/2006/relationships/hyperlink" Target="https://kanji-database.sourceforge.net/dict/sbgy/v4.html" TargetMode="External"/><Relationship Id="rId69" Type="http://schemas.openxmlformats.org/officeDocument/2006/relationships/hyperlink" Target="https://kanji-database.sourceforge.net/dict/sbgy/v5.html" TargetMode="External"/><Relationship Id="rId113" Type="http://schemas.openxmlformats.org/officeDocument/2006/relationships/hyperlink" Target="https://kanji-database.sourceforge.net/dict/sbgy/v3.html" TargetMode="External"/><Relationship Id="rId134" Type="http://schemas.openxmlformats.org/officeDocument/2006/relationships/hyperlink" Target="https://kanji-database.sourceforge.net/dict/sbgy/v2.html" TargetMode="External"/><Relationship Id="rId80" Type="http://schemas.openxmlformats.org/officeDocument/2006/relationships/hyperlink" Target="https://kanji-database.sourceforge.net/dict/sbgy/v4.html" TargetMode="External"/><Relationship Id="rId155" Type="http://schemas.openxmlformats.org/officeDocument/2006/relationships/hyperlink" Target="https://kanji-database.sourceforge.net/dict/sbgy/v3.html" TargetMode="External"/><Relationship Id="rId176" Type="http://schemas.openxmlformats.org/officeDocument/2006/relationships/hyperlink" Target="https://kanji-database.sourceforge.net/dict/sbgy/v3.html" TargetMode="External"/><Relationship Id="rId197" Type="http://schemas.openxmlformats.org/officeDocument/2006/relationships/hyperlink" Target="https://kanji-database.sourceforge.net/dict/sbgy/v4.html" TargetMode="External"/><Relationship Id="rId201" Type="http://schemas.openxmlformats.org/officeDocument/2006/relationships/hyperlink" Target="https://kanji-database.sourceforge.net/dict/sbgy/v4.html" TargetMode="External"/><Relationship Id="rId17" Type="http://schemas.openxmlformats.org/officeDocument/2006/relationships/hyperlink" Target="https://kanji-database.sourceforge.net/dict/sbgy/v3.html" TargetMode="External"/><Relationship Id="rId38" Type="http://schemas.openxmlformats.org/officeDocument/2006/relationships/hyperlink" Target="https://kanji-database.sourceforge.net/dict/sbgy/v3.html" TargetMode="External"/><Relationship Id="rId59" Type="http://schemas.openxmlformats.org/officeDocument/2006/relationships/hyperlink" Target="https://kanji-database.sourceforge.net/dict/sbgy/v5.html" TargetMode="External"/><Relationship Id="rId103" Type="http://schemas.openxmlformats.org/officeDocument/2006/relationships/hyperlink" Target="https://kanji-database.sourceforge.net/dict/sbgy/v4.html" TargetMode="External"/><Relationship Id="rId124" Type="http://schemas.openxmlformats.org/officeDocument/2006/relationships/hyperlink" Target="https://kanji-database.sourceforge.net/dict/sbgy/v2.html" TargetMode="External"/><Relationship Id="rId70" Type="http://schemas.openxmlformats.org/officeDocument/2006/relationships/hyperlink" Target="https://kanji-database.sourceforge.net/dict/sbgy/v1.html" TargetMode="External"/><Relationship Id="rId91" Type="http://schemas.openxmlformats.org/officeDocument/2006/relationships/hyperlink" Target="https://kanji-database.sourceforge.net/dict/sbgy/v4.html" TargetMode="External"/><Relationship Id="rId145" Type="http://schemas.openxmlformats.org/officeDocument/2006/relationships/hyperlink" Target="https://kanji-database.sourceforge.net/dict/sbgy/v5.html" TargetMode="External"/><Relationship Id="rId166" Type="http://schemas.openxmlformats.org/officeDocument/2006/relationships/hyperlink" Target="https://kanji-database.sourceforge.net/dict/sbgy/v3.html" TargetMode="External"/><Relationship Id="rId187" Type="http://schemas.openxmlformats.org/officeDocument/2006/relationships/hyperlink" Target="https://kanji-database.sourceforge.net/dict/sbgy/v2.html" TargetMode="External"/><Relationship Id="rId1" Type="http://schemas.openxmlformats.org/officeDocument/2006/relationships/hyperlink" Target="https://kanji-database.sourceforge.net/dict/sbgy/v1.html" TargetMode="External"/><Relationship Id="rId28" Type="http://schemas.openxmlformats.org/officeDocument/2006/relationships/hyperlink" Target="https://kanji-database.sourceforge.net/dict/sbgy/v1.html" TargetMode="External"/><Relationship Id="rId49" Type="http://schemas.openxmlformats.org/officeDocument/2006/relationships/hyperlink" Target="https://kanji-database.sourceforge.net/dict/sbgy/v1.html" TargetMode="External"/><Relationship Id="rId114" Type="http://schemas.openxmlformats.org/officeDocument/2006/relationships/hyperlink" Target="https://kanji-database.sourceforge.net/dict/sbgy/v4.html" TargetMode="External"/><Relationship Id="rId60" Type="http://schemas.openxmlformats.org/officeDocument/2006/relationships/hyperlink" Target="https://kanji-database.sourceforge.net/dict/sbgy/v1.html" TargetMode="External"/><Relationship Id="rId81" Type="http://schemas.openxmlformats.org/officeDocument/2006/relationships/hyperlink" Target="https://kanji-database.sourceforge.net/dict/sbgy/v1.html" TargetMode="External"/><Relationship Id="rId135" Type="http://schemas.openxmlformats.org/officeDocument/2006/relationships/hyperlink" Target="https://kanji-database.sourceforge.net/dict/sbgy/v3.html" TargetMode="External"/><Relationship Id="rId156" Type="http://schemas.openxmlformats.org/officeDocument/2006/relationships/hyperlink" Target="https://kanji-database.sourceforge.net/dict/sbgy/v4.html" TargetMode="External"/><Relationship Id="rId177" Type="http://schemas.openxmlformats.org/officeDocument/2006/relationships/hyperlink" Target="https://kanji-database.sourceforge.net/dict/sbgy/v4.html" TargetMode="External"/><Relationship Id="rId198" Type="http://schemas.openxmlformats.org/officeDocument/2006/relationships/hyperlink" Target="https://kanji-database.sourceforge.net/dict/sbgy/v5.html" TargetMode="External"/><Relationship Id="rId202" Type="http://schemas.openxmlformats.org/officeDocument/2006/relationships/hyperlink" Target="https://kanji-database.sourceforge.net/dict/sbgy/v5.html" TargetMode="External"/><Relationship Id="rId18" Type="http://schemas.openxmlformats.org/officeDocument/2006/relationships/hyperlink" Target="https://kanji-database.sourceforge.net/dict/sbgy/v4.html" TargetMode="External"/><Relationship Id="rId39" Type="http://schemas.openxmlformats.org/officeDocument/2006/relationships/hyperlink" Target="https://kanji-database.sourceforge.net/dict/sbgy/v4.html" TargetMode="External"/><Relationship Id="rId50" Type="http://schemas.openxmlformats.org/officeDocument/2006/relationships/hyperlink" Target="https://kanji-database.sourceforge.net/dict/sbgy/v3.html" TargetMode="External"/><Relationship Id="rId104" Type="http://schemas.openxmlformats.org/officeDocument/2006/relationships/hyperlink" Target="https://kanji-database.sourceforge.net/dict/sbgy/v5.html" TargetMode="External"/><Relationship Id="rId125" Type="http://schemas.openxmlformats.org/officeDocument/2006/relationships/hyperlink" Target="https://kanji-database.sourceforge.net/dict/sbgy/v3.html" TargetMode="External"/><Relationship Id="rId146" Type="http://schemas.openxmlformats.org/officeDocument/2006/relationships/hyperlink" Target="https://kanji-database.sourceforge.net/dict/sbgy/v2.html" TargetMode="External"/><Relationship Id="rId167" Type="http://schemas.openxmlformats.org/officeDocument/2006/relationships/hyperlink" Target="https://kanji-database.sourceforge.net/dict/sbgy/v4.html" TargetMode="External"/><Relationship Id="rId188" Type="http://schemas.openxmlformats.org/officeDocument/2006/relationships/hyperlink" Target="https://kanji-database.sourceforge.net/dict/sbgy/v3.html" TargetMode="External"/><Relationship Id="rId71" Type="http://schemas.openxmlformats.org/officeDocument/2006/relationships/hyperlink" Target="https://kanji-database.sourceforge.net/dict/sbgy/v3.html" TargetMode="External"/><Relationship Id="rId92" Type="http://schemas.openxmlformats.org/officeDocument/2006/relationships/hyperlink" Target="https://kanji-database.sourceforge.net/dict/sbgy/v5.html" TargetMode="External"/><Relationship Id="rId2" Type="http://schemas.openxmlformats.org/officeDocument/2006/relationships/hyperlink" Target="https://kanji-database.sourceforge.net/dict/sbgy/v3.html" TargetMode="External"/><Relationship Id="rId29" Type="http://schemas.openxmlformats.org/officeDocument/2006/relationships/hyperlink" Target="https://kanji-database.sourceforge.net/dict/sbgy/v3.html" TargetMode="External"/></Relationships>
</file>

<file path=xl/worksheets/_rels/sheet2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camc.co/cjkv_yunshu.php?yunshu=gy&amp;c=xy&amp;xy=%F0%A8%BF%BF" TargetMode="External"/><Relationship Id="rId21" Type="http://schemas.openxmlformats.org/officeDocument/2006/relationships/hyperlink" Target="http://www.ccamc.co/cjkv_yunshu.php?yunshu=gy&amp;c=xy&amp;xy=%E5%BF%A1" TargetMode="External"/><Relationship Id="rId42" Type="http://schemas.openxmlformats.org/officeDocument/2006/relationships/hyperlink" Target="http://www.ccamc.co/cjkv_yunshu.php?yunshu=gy&amp;c=sm&amp;sm=%E4%BB%A5" TargetMode="External"/><Relationship Id="rId63" Type="http://schemas.openxmlformats.org/officeDocument/2006/relationships/hyperlink" Target="http://www.ccamc.co/cjkv_yunshu.php?yunshu=gy&amp;c=ym2&amp;ym2=%E6%9D%B1%E4%B8%89" TargetMode="External"/><Relationship Id="rId84" Type="http://schemas.openxmlformats.org/officeDocument/2006/relationships/hyperlink" Target="http://www.ccamc.co/cjkv_yunshu.php?yunshu=gy&amp;c=ym&amp;ym=%E8%85%AB" TargetMode="External"/><Relationship Id="rId138" Type="http://schemas.openxmlformats.org/officeDocument/2006/relationships/hyperlink" Target="http://www.ccamc.co/cjkv_yunshu.php?yunshu=gy&amp;c=sm&amp;sm=%E5%BD%B1" TargetMode="External"/><Relationship Id="rId159" Type="http://schemas.openxmlformats.org/officeDocument/2006/relationships/hyperlink" Target="http://www.ccamc.co/cjkv_yunshu.php?yunshu=gy&amp;c=ym2&amp;ym2=%E6%94%AFA%E9%96%8B" TargetMode="External"/><Relationship Id="rId107" Type="http://schemas.openxmlformats.org/officeDocument/2006/relationships/hyperlink" Target="http://www.ccamc.co/cjkv_yunshu.php?yunshu=gy&amp;c=ym2&amp;ym2=%E5%86%AC" TargetMode="External"/><Relationship Id="rId11" Type="http://schemas.openxmlformats.org/officeDocument/2006/relationships/hyperlink" Target="http://www.ccamc.co/cjkv_yunshu.php?yunshu=gy&amp;c=ym2&amp;ym2=%E6%9D%B1%E4%B8%89" TargetMode="External"/><Relationship Id="rId32" Type="http://schemas.openxmlformats.org/officeDocument/2006/relationships/hyperlink" Target="http://www.ccamc.co/cjkv_yunshu.php?yunshu=gy&amp;c=ym&amp;ym=%E6%9D%B1" TargetMode="External"/><Relationship Id="rId53" Type="http://schemas.openxmlformats.org/officeDocument/2006/relationships/hyperlink" Target="http://www.ccamc.co/cjkv_yunshu.php?yunshu=gy&amp;c=xy&amp;xy=%E7%A9%B9" TargetMode="External"/><Relationship Id="rId74" Type="http://schemas.openxmlformats.org/officeDocument/2006/relationships/hyperlink" Target="http://www.ccamc.co/cjkv_yunshu.php?yunshu=gy&amp;c=sm&amp;sm=%E6%98%8C" TargetMode="External"/><Relationship Id="rId128" Type="http://schemas.openxmlformats.org/officeDocument/2006/relationships/hyperlink" Target="http://www.ccamc.co/cjkv_yunshu.php?yunshu=gy&amp;c=ym&amp;ym=%E8%85%AB" TargetMode="External"/><Relationship Id="rId149" Type="http://schemas.openxmlformats.org/officeDocument/2006/relationships/hyperlink" Target="http://www.ccamc.co/cjkv_yunshu.php?yunshu=gy&amp;c=xy&amp;xy=%F0%A6%82%8C" TargetMode="External"/><Relationship Id="rId5" Type="http://schemas.openxmlformats.org/officeDocument/2006/relationships/hyperlink" Target="http://www.ccamc.co/cjkv_yunshu.php?yunshu=gy&amp;c=xy&amp;xy=%E5%90%8C" TargetMode="External"/><Relationship Id="rId95" Type="http://schemas.openxmlformats.org/officeDocument/2006/relationships/hyperlink" Target="http://www.ccamc.co/cjkv_yunshu.php?yunshu=gy&amp;c=ym2&amp;ym2=%E9%8D%BE" TargetMode="External"/><Relationship Id="rId160" Type="http://schemas.openxmlformats.org/officeDocument/2006/relationships/hyperlink" Target="http://www.ccamc.co/cjkv_yunshu.php?yunshu=gy&amp;c=ym&amp;ym=%E7%B4%99A" TargetMode="External"/><Relationship Id="rId22" Type="http://schemas.openxmlformats.org/officeDocument/2006/relationships/hyperlink" Target="http://www.ccamc.co/cjkv_yunshu.php?yunshu=gy&amp;c=sm&amp;sm=%E5%BE%B9" TargetMode="External"/><Relationship Id="rId43" Type="http://schemas.openxmlformats.org/officeDocument/2006/relationships/hyperlink" Target="http://www.ccamc.co/cjkv_yunshu.php?yunshu=gy&amp;c=ym2&amp;ym2=%E6%9D%B1%E4%B8%89" TargetMode="External"/><Relationship Id="rId64" Type="http://schemas.openxmlformats.org/officeDocument/2006/relationships/hyperlink" Target="http://www.ccamc.co/cjkv_yunshu.php?yunshu=gy&amp;c=ym&amp;ym=%E6%9D%B1" TargetMode="External"/><Relationship Id="rId118" Type="http://schemas.openxmlformats.org/officeDocument/2006/relationships/hyperlink" Target="http://www.ccamc.co/cjkv_yunshu.php?yunshu=gy&amp;c=sm&amp;sm=%E6%98%8C" TargetMode="External"/><Relationship Id="rId139" Type="http://schemas.openxmlformats.org/officeDocument/2006/relationships/hyperlink" Target="http://www.ccamc.co/cjkv_yunshu.php?yunshu=gy&amp;c=ym2&amp;ym2=%E6%B1%9F" TargetMode="External"/><Relationship Id="rId80" Type="http://schemas.openxmlformats.org/officeDocument/2006/relationships/hyperlink" Target="http://www.ccamc.co/cjkv_yunshu.php?yunshu=gy&amp;c=ym&amp;ym=%E6%9D%B1" TargetMode="External"/><Relationship Id="rId85" Type="http://schemas.openxmlformats.org/officeDocument/2006/relationships/hyperlink" Target="http://www.ccamc.co/cjkv_yunshu.php?yunshu=gy&amp;c=xy&amp;xy=%E5%B0%B0" TargetMode="External"/><Relationship Id="rId150" Type="http://schemas.openxmlformats.org/officeDocument/2006/relationships/hyperlink" Target="http://www.ccamc.co/cjkv_yunshu.php?yunshu=gy&amp;c=sm&amp;sm=%E5%B9%AB" TargetMode="External"/><Relationship Id="rId155" Type="http://schemas.openxmlformats.org/officeDocument/2006/relationships/hyperlink" Target="http://www.ccamc.co/cjkv_yunshu.php?yunshu=gy&amp;c=ym2&amp;ym2=%E6%B1%9F" TargetMode="External"/><Relationship Id="rId12" Type="http://schemas.openxmlformats.org/officeDocument/2006/relationships/hyperlink" Target="http://www.ccamc.co/cjkv_yunshu.php?yunshu=gy&amp;c=ym&amp;ym=%E6%9D%B1" TargetMode="External"/><Relationship Id="rId17" Type="http://schemas.openxmlformats.org/officeDocument/2006/relationships/hyperlink" Target="http://www.ccamc.co/cjkv_yunshu.php?yunshu=gy&amp;c=xy&amp;xy=%E7%B5%82" TargetMode="External"/><Relationship Id="rId33" Type="http://schemas.openxmlformats.org/officeDocument/2006/relationships/hyperlink" Target="http://www.ccamc.co/cjkv_yunshu.php?yunshu=gy&amp;c=xy&amp;xy=%E6%88%8E" TargetMode="External"/><Relationship Id="rId38" Type="http://schemas.openxmlformats.org/officeDocument/2006/relationships/hyperlink" Target="http://www.ccamc.co/cjkv_yunshu.php?yunshu=gy&amp;c=sm&amp;sm=%E8%A6%8B" TargetMode="External"/><Relationship Id="rId59" Type="http://schemas.openxmlformats.org/officeDocument/2006/relationships/hyperlink" Target="http://www.ccamc.co/cjkv_yunshu.php?yunshu=gy&amp;c=ym2&amp;ym2=%E6%9D%B1%E4%B8%89" TargetMode="External"/><Relationship Id="rId103" Type="http://schemas.openxmlformats.org/officeDocument/2006/relationships/hyperlink" Target="http://www.ccamc.co/cjkv_yunshu.php?yunshu=gy&amp;c=ym2&amp;ym2=%E9%8D%BE" TargetMode="External"/><Relationship Id="rId108" Type="http://schemas.openxmlformats.org/officeDocument/2006/relationships/hyperlink" Target="http://www.ccamc.co/cjkv_yunshu.php?yunshu=gy&amp;c=ym&amp;ym=%E6%B9%A9" TargetMode="External"/><Relationship Id="rId124" Type="http://schemas.openxmlformats.org/officeDocument/2006/relationships/hyperlink" Target="http://www.ccamc.co/cjkv_yunshu.php?yunshu=gy&amp;c=ym&amp;ym=%E8%85%AB" TargetMode="External"/><Relationship Id="rId129" Type="http://schemas.openxmlformats.org/officeDocument/2006/relationships/hyperlink" Target="http://www.ccamc.co/cjkv_yunshu.php?yunshu=gy&amp;c=xy&amp;xy=%E8%AC%9B" TargetMode="External"/><Relationship Id="rId54" Type="http://schemas.openxmlformats.org/officeDocument/2006/relationships/hyperlink" Target="http://www.ccamc.co/cjkv_yunshu.php?yunshu=gy&amp;c=sm&amp;sm=%E6%BA%AA" TargetMode="External"/><Relationship Id="rId70" Type="http://schemas.openxmlformats.org/officeDocument/2006/relationships/hyperlink" Target="http://www.ccamc.co/cjkv_yunshu.php?yunshu=gy&amp;c=sm&amp;sm=%E6%BB%82" TargetMode="External"/><Relationship Id="rId75" Type="http://schemas.openxmlformats.org/officeDocument/2006/relationships/hyperlink" Target="http://www.ccamc.co/cjkv_yunshu.php?yunshu=gy&amp;c=ym2&amp;ym2=%E6%9D%B1%E4%B8%89" TargetMode="External"/><Relationship Id="rId91" Type="http://schemas.openxmlformats.org/officeDocument/2006/relationships/hyperlink" Target="http://www.ccamc.co/cjkv_yunshu.php?yunshu=gy&amp;c=ym2&amp;ym2=%E9%8D%BE" TargetMode="External"/><Relationship Id="rId96" Type="http://schemas.openxmlformats.org/officeDocument/2006/relationships/hyperlink" Target="http://www.ccamc.co/cjkv_yunshu.php?yunshu=gy&amp;c=ym&amp;ym=%E8%85%AB" TargetMode="External"/><Relationship Id="rId140" Type="http://schemas.openxmlformats.org/officeDocument/2006/relationships/hyperlink" Target="http://www.ccamc.co/cjkv_yunshu.php?yunshu=gy&amp;c=ym&amp;ym=%E8%AC%9B" TargetMode="External"/><Relationship Id="rId145" Type="http://schemas.openxmlformats.org/officeDocument/2006/relationships/hyperlink" Target="http://www.ccamc.co/cjkv_yunshu.php?yunshu=gy&amp;c=xy&amp;xy=%E9%A0%85" TargetMode="External"/><Relationship Id="rId1" Type="http://schemas.openxmlformats.org/officeDocument/2006/relationships/hyperlink" Target="http://www.ccamc.co/cjkv_yunshu.php?yunshu=gy&amp;c=xy&amp;xy=%E6%9D%B1" TargetMode="External"/><Relationship Id="rId6" Type="http://schemas.openxmlformats.org/officeDocument/2006/relationships/hyperlink" Target="http://www.ccamc.co/cjkv_yunshu.php?yunshu=gy&amp;c=sm&amp;sm=%E5%AE%9A" TargetMode="External"/><Relationship Id="rId23" Type="http://schemas.openxmlformats.org/officeDocument/2006/relationships/hyperlink" Target="http://www.ccamc.co/cjkv_yunshu.php?yunshu=gy&amp;c=ym2&amp;ym2=%E6%9D%B1%E4%B8%89" TargetMode="External"/><Relationship Id="rId28" Type="http://schemas.openxmlformats.org/officeDocument/2006/relationships/hyperlink" Target="http://www.ccamc.co/cjkv_yunshu.php?yunshu=gy&amp;c=ym&amp;ym=%E6%9D%B1" TargetMode="External"/><Relationship Id="rId49" Type="http://schemas.openxmlformats.org/officeDocument/2006/relationships/hyperlink" Target="http://www.ccamc.co/cjkv_yunshu.php?yunshu=gy&amp;c=xy&amp;xy=%E7%9E%A2" TargetMode="External"/><Relationship Id="rId114" Type="http://schemas.openxmlformats.org/officeDocument/2006/relationships/hyperlink" Target="http://www.ccamc.co/cjkv_yunshu.php?yunshu=gy&amp;c=sm&amp;sm=%E7%BE%A3" TargetMode="External"/><Relationship Id="rId119" Type="http://schemas.openxmlformats.org/officeDocument/2006/relationships/hyperlink" Target="http://www.ccamc.co/cjkv_yunshu.php?yunshu=gy&amp;c=ym2&amp;ym2=%E9%8D%BE" TargetMode="External"/><Relationship Id="rId44" Type="http://schemas.openxmlformats.org/officeDocument/2006/relationships/hyperlink" Target="http://www.ccamc.co/cjkv_yunshu.php?yunshu=gy&amp;c=ym&amp;ym=%E6%9D%B1" TargetMode="External"/><Relationship Id="rId60" Type="http://schemas.openxmlformats.org/officeDocument/2006/relationships/hyperlink" Target="http://www.ccamc.co/cjkv_yunshu.php?yunshu=gy&amp;c=ym&amp;ym=%E6%9D%B1" TargetMode="External"/><Relationship Id="rId65" Type="http://schemas.openxmlformats.org/officeDocument/2006/relationships/hyperlink" Target="http://www.ccamc.co/cjkv_yunshu.php?yunshu=gy&amp;c=xy&amp;xy=%E9%A2%A8" TargetMode="External"/><Relationship Id="rId81" Type="http://schemas.openxmlformats.org/officeDocument/2006/relationships/hyperlink" Target="http://www.ccamc.co/cjkv_yunshu.php?yunshu=gy&amp;c=xy&amp;xy=%E6%81%90" TargetMode="External"/><Relationship Id="rId86" Type="http://schemas.openxmlformats.org/officeDocument/2006/relationships/hyperlink" Target="http://www.ccamc.co/cjkv_yunshu.php?yunshu=gy&amp;c=sm&amp;sm=%E5%B8%B8" TargetMode="External"/><Relationship Id="rId130" Type="http://schemas.openxmlformats.org/officeDocument/2006/relationships/hyperlink" Target="http://www.ccamc.co/cjkv_yunshu.php?yunshu=gy&amp;c=sm&amp;sm=%E8%A6%8B" TargetMode="External"/><Relationship Id="rId135" Type="http://schemas.openxmlformats.org/officeDocument/2006/relationships/hyperlink" Target="http://www.ccamc.co/cjkv_yunshu.php?yunshu=gy&amp;c=ym2&amp;ym2=%E6%B1%9F" TargetMode="External"/><Relationship Id="rId151" Type="http://schemas.openxmlformats.org/officeDocument/2006/relationships/hyperlink" Target="http://www.ccamc.co/cjkv_yunshu.php?yunshu=gy&amp;c=ym2&amp;ym2=%E6%B1%9F" TargetMode="External"/><Relationship Id="rId156" Type="http://schemas.openxmlformats.org/officeDocument/2006/relationships/hyperlink" Target="http://www.ccamc.co/cjkv_yunshu.php?yunshu=gy&amp;c=ym&amp;ym=%E8%AC%9B" TargetMode="External"/><Relationship Id="rId13" Type="http://schemas.openxmlformats.org/officeDocument/2006/relationships/hyperlink" Target="http://www.ccamc.co/cjkv_yunshu.php?yunshu=gy&amp;c=xy&amp;xy=%E8%9F%B2" TargetMode="External"/><Relationship Id="rId18" Type="http://schemas.openxmlformats.org/officeDocument/2006/relationships/hyperlink" Target="http://www.ccamc.co/cjkv_yunshu.php?yunshu=gy&amp;c=sm&amp;sm=%E7%AB%A0" TargetMode="External"/><Relationship Id="rId39" Type="http://schemas.openxmlformats.org/officeDocument/2006/relationships/hyperlink" Target="http://www.ccamc.co/cjkv_yunshu.php?yunshu=gy&amp;c=ym2&amp;ym2=%E6%9D%B1%E4%B8%89" TargetMode="External"/><Relationship Id="rId109" Type="http://schemas.openxmlformats.org/officeDocument/2006/relationships/hyperlink" Target="http://www.ccamc.co/cjkv_yunshu.php?yunshu=gy&amp;c=xy&amp;xy=%F0%AA%81%AA" TargetMode="External"/><Relationship Id="rId34" Type="http://schemas.openxmlformats.org/officeDocument/2006/relationships/hyperlink" Target="http://www.ccamc.co/cjkv_yunshu.php?yunshu=gy&amp;c=sm&amp;sm=%E6%97%A5" TargetMode="External"/><Relationship Id="rId50" Type="http://schemas.openxmlformats.org/officeDocument/2006/relationships/hyperlink" Target="http://www.ccamc.co/cjkv_yunshu.php?yunshu=gy&amp;c=sm&amp;sm=%E6%98%8E" TargetMode="External"/><Relationship Id="rId55" Type="http://schemas.openxmlformats.org/officeDocument/2006/relationships/hyperlink" Target="http://www.ccamc.co/cjkv_yunshu.php?yunshu=gy&amp;c=ym2&amp;ym2=%E6%9D%B1%E4%B8%89" TargetMode="External"/><Relationship Id="rId76" Type="http://schemas.openxmlformats.org/officeDocument/2006/relationships/hyperlink" Target="http://www.ccamc.co/cjkv_yunshu.php?yunshu=gy&amp;c=ym&amp;ym=%E6%9D%B1" TargetMode="External"/><Relationship Id="rId97" Type="http://schemas.openxmlformats.org/officeDocument/2006/relationships/hyperlink" Target="http://www.ccamc.co/cjkv_yunshu.php?yunshu=gy&amp;c=xy&amp;xy=%E6%B4%B6" TargetMode="External"/><Relationship Id="rId104" Type="http://schemas.openxmlformats.org/officeDocument/2006/relationships/hyperlink" Target="http://www.ccamc.co/cjkv_yunshu.php?yunshu=gy&amp;c=ym&amp;ym=%E8%85%AB" TargetMode="External"/><Relationship Id="rId120" Type="http://schemas.openxmlformats.org/officeDocument/2006/relationships/hyperlink" Target="http://www.ccamc.co/cjkv_yunshu.php?yunshu=gy&amp;c=ym&amp;ym=%E8%85%AB" TargetMode="External"/><Relationship Id="rId125" Type="http://schemas.openxmlformats.org/officeDocument/2006/relationships/hyperlink" Target="http://www.ccamc.co/cjkv_yunshu.php?yunshu=gy&amp;c=xy&amp;xy=%E4%99%95" TargetMode="External"/><Relationship Id="rId141" Type="http://schemas.openxmlformats.org/officeDocument/2006/relationships/hyperlink" Target="http://www.ccamc.co/cjkv_yunshu.php?yunshu=gy&amp;c=xy&amp;xy=%F0%A0%88%B5" TargetMode="External"/><Relationship Id="rId146" Type="http://schemas.openxmlformats.org/officeDocument/2006/relationships/hyperlink" Target="http://www.ccamc.co/cjkv_yunshu.php?yunshu=gy&amp;c=sm&amp;sm=%E5%8C%A3" TargetMode="External"/><Relationship Id="rId7" Type="http://schemas.openxmlformats.org/officeDocument/2006/relationships/hyperlink" Target="http://www.ccamc.co/cjkv_yunshu.php?yunshu=gy&amp;c=ym2&amp;ym2=%E6%9D%B1%E4%B8%80" TargetMode="External"/><Relationship Id="rId71" Type="http://schemas.openxmlformats.org/officeDocument/2006/relationships/hyperlink" Target="http://www.ccamc.co/cjkv_yunshu.php?yunshu=gy&amp;c=ym2&amp;ym2=%E6%9D%B1%E4%B8%89" TargetMode="External"/><Relationship Id="rId92" Type="http://schemas.openxmlformats.org/officeDocument/2006/relationships/hyperlink" Target="http://www.ccamc.co/cjkv_yunshu.php?yunshu=gy&amp;c=ym&amp;ym=%E8%85%AB" TargetMode="External"/><Relationship Id="rId2" Type="http://schemas.openxmlformats.org/officeDocument/2006/relationships/hyperlink" Target="http://www.ccamc.co/cjkv_yunshu.php?yunshu=gy&amp;c=sm&amp;sm=%E7%AB%AF" TargetMode="External"/><Relationship Id="rId29" Type="http://schemas.openxmlformats.org/officeDocument/2006/relationships/hyperlink" Target="http://www.ccamc.co/cjkv_yunshu.php?yunshu=gy&amp;c=xy&amp;xy=%E5%B5%A9" TargetMode="External"/><Relationship Id="rId24" Type="http://schemas.openxmlformats.org/officeDocument/2006/relationships/hyperlink" Target="http://www.ccamc.co/cjkv_yunshu.php?yunshu=gy&amp;c=ym&amp;ym=%E6%9D%B1" TargetMode="External"/><Relationship Id="rId40" Type="http://schemas.openxmlformats.org/officeDocument/2006/relationships/hyperlink" Target="http://www.ccamc.co/cjkv_yunshu.php?yunshu=gy&amp;c=ym&amp;ym=%E6%9D%B1" TargetMode="External"/><Relationship Id="rId45" Type="http://schemas.openxmlformats.org/officeDocument/2006/relationships/hyperlink" Target="http://www.ccamc.co/cjkv_yunshu.php?yunshu=gy&amp;c=xy&amp;xy=%E9%9B%84" TargetMode="External"/><Relationship Id="rId66" Type="http://schemas.openxmlformats.org/officeDocument/2006/relationships/hyperlink" Target="http://www.ccamc.co/cjkv_yunshu.php?yunshu=gy&amp;c=sm&amp;sm=%E5%B9%AB" TargetMode="External"/><Relationship Id="rId87" Type="http://schemas.openxmlformats.org/officeDocument/2006/relationships/hyperlink" Target="http://www.ccamc.co/cjkv_yunshu.php?yunshu=gy&amp;c=ym2&amp;ym2=%E9%8D%BE" TargetMode="External"/><Relationship Id="rId110" Type="http://schemas.openxmlformats.org/officeDocument/2006/relationships/hyperlink" Target="http://www.ccamc.co/cjkv_yunshu.php?yunshu=gy&amp;c=sm&amp;sm=%E6%98%8E" TargetMode="External"/><Relationship Id="rId115" Type="http://schemas.openxmlformats.org/officeDocument/2006/relationships/hyperlink" Target="http://www.ccamc.co/cjkv_yunshu.php?yunshu=gy&amp;c=ym2&amp;ym2=%E9%8D%BE" TargetMode="External"/><Relationship Id="rId131" Type="http://schemas.openxmlformats.org/officeDocument/2006/relationships/hyperlink" Target="http://www.ccamc.co/cjkv_yunshu.php?yunshu=gy&amp;c=ym2&amp;ym2=%E6%B1%9F" TargetMode="External"/><Relationship Id="rId136" Type="http://schemas.openxmlformats.org/officeDocument/2006/relationships/hyperlink" Target="http://www.ccamc.co/cjkv_yunshu.php?yunshu=gy&amp;c=ym&amp;ym=%E8%AC%9B" TargetMode="External"/><Relationship Id="rId157" Type="http://schemas.openxmlformats.org/officeDocument/2006/relationships/hyperlink" Target="http://www.ccamc.co/cjkv_yunshu.php?yunshu=gy&amp;c=xy&amp;xy=%E7%B4%99" TargetMode="External"/><Relationship Id="rId61" Type="http://schemas.openxmlformats.org/officeDocument/2006/relationships/hyperlink" Target="http://www.ccamc.co/cjkv_yunshu.php?yunshu=gy&amp;c=xy&amp;xy=%E9%A6%AE" TargetMode="External"/><Relationship Id="rId82" Type="http://schemas.openxmlformats.org/officeDocument/2006/relationships/hyperlink" Target="http://www.ccamc.co/cjkv_yunshu.php?yunshu=gy&amp;c=sm&amp;sm=%E6%BA%AA" TargetMode="External"/><Relationship Id="rId152" Type="http://schemas.openxmlformats.org/officeDocument/2006/relationships/hyperlink" Target="http://www.ccamc.co/cjkv_yunshu.php?yunshu=gy&amp;c=ym&amp;ym=%E8%AC%9B" TargetMode="External"/><Relationship Id="rId19" Type="http://schemas.openxmlformats.org/officeDocument/2006/relationships/hyperlink" Target="http://www.ccamc.co/cjkv_yunshu.php?yunshu=gy&amp;c=ym2&amp;ym2=%E6%9D%B1%E4%B8%89" TargetMode="External"/><Relationship Id="rId14" Type="http://schemas.openxmlformats.org/officeDocument/2006/relationships/hyperlink" Target="http://www.ccamc.co/cjkv_yunshu.php?yunshu=gy&amp;c=sm&amp;sm=%E6%BE%84" TargetMode="External"/><Relationship Id="rId30" Type="http://schemas.openxmlformats.org/officeDocument/2006/relationships/hyperlink" Target="http://www.ccamc.co/cjkv_yunshu.php?yunshu=gy&amp;c=sm&amp;sm=%E5%BF%83" TargetMode="External"/><Relationship Id="rId35" Type="http://schemas.openxmlformats.org/officeDocument/2006/relationships/hyperlink" Target="http://www.ccamc.co/cjkv_yunshu.php?yunshu=gy&amp;c=ym2&amp;ym2=%E6%9D%B1%E4%B8%89" TargetMode="External"/><Relationship Id="rId56" Type="http://schemas.openxmlformats.org/officeDocument/2006/relationships/hyperlink" Target="http://www.ccamc.co/cjkv_yunshu.php?yunshu=gy&amp;c=ym&amp;ym=%E6%9D%B1" TargetMode="External"/><Relationship Id="rId77" Type="http://schemas.openxmlformats.org/officeDocument/2006/relationships/hyperlink" Target="http://www.ccamc.co/cjkv_yunshu.php?yunshu=gy&amp;c=xy&amp;xy=%E9%9A%86" TargetMode="External"/><Relationship Id="rId100" Type="http://schemas.openxmlformats.org/officeDocument/2006/relationships/hyperlink" Target="http://www.ccamc.co/cjkv_yunshu.php?yunshu=gy&amp;c=ym&amp;ym=%E8%85%AB" TargetMode="External"/><Relationship Id="rId105" Type="http://schemas.openxmlformats.org/officeDocument/2006/relationships/hyperlink" Target="http://www.ccamc.co/cjkv_yunshu.php?yunshu=gy&amp;c=xy&amp;xy=%E6%B9%A9" TargetMode="External"/><Relationship Id="rId126" Type="http://schemas.openxmlformats.org/officeDocument/2006/relationships/hyperlink" Target="http://www.ccamc.co/cjkv_yunshu.php?yunshu=gy&amp;c=sm&amp;sm=%E7%B2%BE" TargetMode="External"/><Relationship Id="rId147" Type="http://schemas.openxmlformats.org/officeDocument/2006/relationships/hyperlink" Target="http://www.ccamc.co/cjkv_yunshu.php?yunshu=gy&amp;c=ym2&amp;ym2=%E6%B1%9F" TargetMode="External"/><Relationship Id="rId8" Type="http://schemas.openxmlformats.org/officeDocument/2006/relationships/hyperlink" Target="http://www.ccamc.co/cjkv_yunshu.php?yunshu=gy&amp;c=ym&amp;ym=%E6%9D%B1" TargetMode="External"/><Relationship Id="rId51" Type="http://schemas.openxmlformats.org/officeDocument/2006/relationships/hyperlink" Target="http://www.ccamc.co/cjkv_yunshu.php?yunshu=gy&amp;c=ym2&amp;ym2=%E6%9D%B1%E4%B8%89" TargetMode="External"/><Relationship Id="rId72" Type="http://schemas.openxmlformats.org/officeDocument/2006/relationships/hyperlink" Target="http://www.ccamc.co/cjkv_yunshu.php?yunshu=gy&amp;c=ym&amp;ym=%E6%9D%B1" TargetMode="External"/><Relationship Id="rId93" Type="http://schemas.openxmlformats.org/officeDocument/2006/relationships/hyperlink" Target="http://www.ccamc.co/cjkv_yunshu.php?yunshu=gy&amp;c=xy&amp;xy=%E6%82%9A" TargetMode="External"/><Relationship Id="rId98" Type="http://schemas.openxmlformats.org/officeDocument/2006/relationships/hyperlink" Target="http://www.ccamc.co/cjkv_yunshu.php?yunshu=gy&amp;c=sm&amp;sm=%E6%9B%89" TargetMode="External"/><Relationship Id="rId121" Type="http://schemas.openxmlformats.org/officeDocument/2006/relationships/hyperlink" Target="http://www.ccamc.co/cjkv_yunshu.php?yunshu=gy&amp;c=xy&amp;xy=%F0%A2%83%AD" TargetMode="External"/><Relationship Id="rId142" Type="http://schemas.openxmlformats.org/officeDocument/2006/relationships/hyperlink" Target="http://www.ccamc.co/cjkv_yunshu.php?yunshu=gy&amp;c=sm&amp;sm=%E6%98%8E" TargetMode="External"/><Relationship Id="rId3" Type="http://schemas.openxmlformats.org/officeDocument/2006/relationships/hyperlink" Target="http://www.ccamc.co/cjkv_yunshu.php?yunshu=gy&amp;c=ym2&amp;ym2=%E6%9D%B1%E4%B8%80" TargetMode="External"/><Relationship Id="rId25" Type="http://schemas.openxmlformats.org/officeDocument/2006/relationships/hyperlink" Target="http://www.ccamc.co/cjkv_yunshu.php?yunshu=gy&amp;c=xy&amp;xy=%E5%B4%87" TargetMode="External"/><Relationship Id="rId46" Type="http://schemas.openxmlformats.org/officeDocument/2006/relationships/hyperlink" Target="http://www.ccamc.co/cjkv_yunshu.php?yunshu=gy&amp;c=sm&amp;sm=%E4%BA%91" TargetMode="External"/><Relationship Id="rId67" Type="http://schemas.openxmlformats.org/officeDocument/2006/relationships/hyperlink" Target="http://www.ccamc.co/cjkv_yunshu.php?yunshu=gy&amp;c=ym2&amp;ym2=%E6%9D%B1%E4%B8%89" TargetMode="External"/><Relationship Id="rId116" Type="http://schemas.openxmlformats.org/officeDocument/2006/relationships/hyperlink" Target="http://www.ccamc.co/cjkv_yunshu.php?yunshu=gy&amp;c=ym&amp;ym=%E8%85%AB" TargetMode="External"/><Relationship Id="rId137" Type="http://schemas.openxmlformats.org/officeDocument/2006/relationships/hyperlink" Target="http://www.ccamc.co/cjkv_yunshu.php?yunshu=gy&amp;c=xy&amp;xy=%E6%85%83" TargetMode="External"/><Relationship Id="rId158" Type="http://schemas.openxmlformats.org/officeDocument/2006/relationships/hyperlink" Target="http://www.ccamc.co/cjkv_yunshu.php?yunshu=gy&amp;c=sm&amp;sm=%E7%AB%A0" TargetMode="External"/><Relationship Id="rId20" Type="http://schemas.openxmlformats.org/officeDocument/2006/relationships/hyperlink" Target="http://www.ccamc.co/cjkv_yunshu.php?yunshu=gy&amp;c=ym&amp;ym=%E6%9D%B1" TargetMode="External"/><Relationship Id="rId41" Type="http://schemas.openxmlformats.org/officeDocument/2006/relationships/hyperlink" Target="http://www.ccamc.co/cjkv_yunshu.php?yunshu=gy&amp;c=xy&amp;xy=%E8%9E%8D" TargetMode="External"/><Relationship Id="rId62" Type="http://schemas.openxmlformats.org/officeDocument/2006/relationships/hyperlink" Target="http://www.ccamc.co/cjkv_yunshu.php?yunshu=gy&amp;c=sm&amp;sm=%E4%B8%A6" TargetMode="External"/><Relationship Id="rId83" Type="http://schemas.openxmlformats.org/officeDocument/2006/relationships/hyperlink" Target="http://www.ccamc.co/cjkv_yunshu.php?yunshu=gy&amp;c=ym2&amp;ym2=%E9%8D%BE" TargetMode="External"/><Relationship Id="rId88" Type="http://schemas.openxmlformats.org/officeDocument/2006/relationships/hyperlink" Target="http://www.ccamc.co/cjkv_yunshu.php?yunshu=gy&amp;c=ym&amp;ym=%E8%85%AB" TargetMode="External"/><Relationship Id="rId111" Type="http://schemas.openxmlformats.org/officeDocument/2006/relationships/hyperlink" Target="http://www.ccamc.co/cjkv_yunshu.php?yunshu=gy&amp;c=ym2&amp;ym2=%E5%86%AC" TargetMode="External"/><Relationship Id="rId132" Type="http://schemas.openxmlformats.org/officeDocument/2006/relationships/hyperlink" Target="http://www.ccamc.co/cjkv_yunshu.php?yunshu=gy&amp;c=ym&amp;ym=%E8%AC%9B" TargetMode="External"/><Relationship Id="rId153" Type="http://schemas.openxmlformats.org/officeDocument/2006/relationships/hyperlink" Target="http://www.ccamc.co/cjkv_yunshu.php?yunshu=gy&amp;c=xy&amp;xy=%E5%82%8B" TargetMode="External"/><Relationship Id="rId15" Type="http://schemas.openxmlformats.org/officeDocument/2006/relationships/hyperlink" Target="http://www.ccamc.co/cjkv_yunshu.php?yunshu=gy&amp;c=ym2&amp;ym2=%E6%9D%B1%E4%B8%89" TargetMode="External"/><Relationship Id="rId36" Type="http://schemas.openxmlformats.org/officeDocument/2006/relationships/hyperlink" Target="http://www.ccamc.co/cjkv_yunshu.php?yunshu=gy&amp;c=ym&amp;ym=%E6%9D%B1" TargetMode="External"/><Relationship Id="rId57" Type="http://schemas.openxmlformats.org/officeDocument/2006/relationships/hyperlink" Target="http://www.ccamc.co/cjkv_yunshu.php?yunshu=gy&amp;c=xy&amp;xy=%E7%AA%AE" TargetMode="External"/><Relationship Id="rId106" Type="http://schemas.openxmlformats.org/officeDocument/2006/relationships/hyperlink" Target="http://www.ccamc.co/cjkv_yunshu.php?yunshu=gy&amp;c=sm&amp;sm=%E7%AB%AF" TargetMode="External"/><Relationship Id="rId127" Type="http://schemas.openxmlformats.org/officeDocument/2006/relationships/hyperlink" Target="http://www.ccamc.co/cjkv_yunshu.php?yunshu=gy&amp;c=ym2&amp;ym2=%E9%8D%BE" TargetMode="External"/><Relationship Id="rId10" Type="http://schemas.openxmlformats.org/officeDocument/2006/relationships/hyperlink" Target="http://www.ccamc.co/cjkv_yunshu.php?yunshu=gy&amp;c=sm&amp;sm=%E7%9F%A5" TargetMode="External"/><Relationship Id="rId31" Type="http://schemas.openxmlformats.org/officeDocument/2006/relationships/hyperlink" Target="http://www.ccamc.co/cjkv_yunshu.php?yunshu=gy&amp;c=ym2&amp;ym2=%E6%9D%B1%E4%B8%89" TargetMode="External"/><Relationship Id="rId52" Type="http://schemas.openxmlformats.org/officeDocument/2006/relationships/hyperlink" Target="http://www.ccamc.co/cjkv_yunshu.php?yunshu=gy&amp;c=ym&amp;ym=%E6%9D%B1" TargetMode="External"/><Relationship Id="rId73" Type="http://schemas.openxmlformats.org/officeDocument/2006/relationships/hyperlink" Target="http://www.ccamc.co/cjkv_yunshu.php?yunshu=gy&amp;c=xy&amp;xy=%E5%85%85" TargetMode="External"/><Relationship Id="rId78" Type="http://schemas.openxmlformats.org/officeDocument/2006/relationships/hyperlink" Target="http://www.ccamc.co/cjkv_yunshu.php?yunshu=gy&amp;c=sm&amp;sm=%E4%BE%86" TargetMode="External"/><Relationship Id="rId94" Type="http://schemas.openxmlformats.org/officeDocument/2006/relationships/hyperlink" Target="http://www.ccamc.co/cjkv_yunshu.php?yunshu=gy&amp;c=sm&amp;sm=%E5%BF%83" TargetMode="External"/><Relationship Id="rId99" Type="http://schemas.openxmlformats.org/officeDocument/2006/relationships/hyperlink" Target="http://www.ccamc.co/cjkv_yunshu.php?yunshu=gy&amp;c=ym2&amp;ym2=%E9%8D%BE" TargetMode="External"/><Relationship Id="rId101" Type="http://schemas.openxmlformats.org/officeDocument/2006/relationships/hyperlink" Target="http://www.ccamc.co/cjkv_yunshu.php?yunshu=gy&amp;c=xy&amp;xy=%E8%A6%82" TargetMode="External"/><Relationship Id="rId122" Type="http://schemas.openxmlformats.org/officeDocument/2006/relationships/hyperlink" Target="http://www.ccamc.co/cjkv_yunshu.php?yunshu=gy&amp;c=sm&amp;sm=%E7%AB%A0" TargetMode="External"/><Relationship Id="rId143" Type="http://schemas.openxmlformats.org/officeDocument/2006/relationships/hyperlink" Target="http://www.ccamc.co/cjkv_yunshu.php?yunshu=gy&amp;c=ym2&amp;ym2=%E6%B1%9F" TargetMode="External"/><Relationship Id="rId148" Type="http://schemas.openxmlformats.org/officeDocument/2006/relationships/hyperlink" Target="http://www.ccamc.co/cjkv_yunshu.php?yunshu=gy&amp;c=ym&amp;ym=%E8%AC%9B" TargetMode="External"/><Relationship Id="rId4" Type="http://schemas.openxmlformats.org/officeDocument/2006/relationships/hyperlink" Target="http://www.ccamc.co/cjkv_yunshu.php?yunshu=gy&amp;c=ym&amp;ym=%E6%9D%B1" TargetMode="External"/><Relationship Id="rId9" Type="http://schemas.openxmlformats.org/officeDocument/2006/relationships/hyperlink" Target="http://www.ccamc.co/cjkv_yunshu.php?yunshu=gy&amp;c=xy&amp;xy=%E4%B8%AD" TargetMode="External"/><Relationship Id="rId26" Type="http://schemas.openxmlformats.org/officeDocument/2006/relationships/hyperlink" Target="http://www.ccamc.co/cjkv_yunshu.php?yunshu=gy&amp;c=sm&amp;sm=%E5%B4%87" TargetMode="External"/><Relationship Id="rId47" Type="http://schemas.openxmlformats.org/officeDocument/2006/relationships/hyperlink" Target="http://www.ccamc.co/cjkv_yunshu.php?yunshu=gy&amp;c=ym2&amp;ym2=%E6%9D%B1%E4%B8%89" TargetMode="External"/><Relationship Id="rId68" Type="http://schemas.openxmlformats.org/officeDocument/2006/relationships/hyperlink" Target="http://www.ccamc.co/cjkv_yunshu.php?yunshu=gy&amp;c=ym&amp;ym=%E6%9D%B1" TargetMode="External"/><Relationship Id="rId89" Type="http://schemas.openxmlformats.org/officeDocument/2006/relationships/hyperlink" Target="http://www.ccamc.co/cjkv_yunshu.php?yunshu=gy&amp;c=xy&amp;xy=%E6%8B%B1" TargetMode="External"/><Relationship Id="rId112" Type="http://schemas.openxmlformats.org/officeDocument/2006/relationships/hyperlink" Target="http://www.ccamc.co/cjkv_yunshu.php?yunshu=gy&amp;c=ym&amp;ym=%E6%B9%A9" TargetMode="External"/><Relationship Id="rId133" Type="http://schemas.openxmlformats.org/officeDocument/2006/relationships/hyperlink" Target="http://www.ccamc.co/cjkv_yunshu.php?yunshu=gy&amp;c=xy&amp;xy=%E3%AD%8B" TargetMode="External"/><Relationship Id="rId154" Type="http://schemas.openxmlformats.org/officeDocument/2006/relationships/hyperlink" Target="http://www.ccamc.co/cjkv_yunshu.php?yunshu=gy&amp;c=sm&amp;sm=%E6%9B%89" TargetMode="External"/><Relationship Id="rId16" Type="http://schemas.openxmlformats.org/officeDocument/2006/relationships/hyperlink" Target="http://www.ccamc.co/cjkv_yunshu.php?yunshu=gy&amp;c=ym&amp;ym=%E6%9D%B1" TargetMode="External"/><Relationship Id="rId37" Type="http://schemas.openxmlformats.org/officeDocument/2006/relationships/hyperlink" Target="http://www.ccamc.co/cjkv_yunshu.php?yunshu=gy&amp;c=xy&amp;xy=%E5%BC%93" TargetMode="External"/><Relationship Id="rId58" Type="http://schemas.openxmlformats.org/officeDocument/2006/relationships/hyperlink" Target="http://www.ccamc.co/cjkv_yunshu.php?yunshu=gy&amp;c=sm&amp;sm=%E7%BE%A3" TargetMode="External"/><Relationship Id="rId79" Type="http://schemas.openxmlformats.org/officeDocument/2006/relationships/hyperlink" Target="http://www.ccamc.co/cjkv_yunshu.php?yunshu=gy&amp;c=ym2&amp;ym2=%E6%9D%B1%E4%B8%89" TargetMode="External"/><Relationship Id="rId102" Type="http://schemas.openxmlformats.org/officeDocument/2006/relationships/hyperlink" Target="http://www.ccamc.co/cjkv_yunshu.php?yunshu=gy&amp;c=sm&amp;sm=%E5%B9%AB" TargetMode="External"/><Relationship Id="rId123" Type="http://schemas.openxmlformats.org/officeDocument/2006/relationships/hyperlink" Target="http://www.ccamc.co/cjkv_yunshu.php?yunshu=gy&amp;c=ym2&amp;ym2=%E9%8D%BE" TargetMode="External"/><Relationship Id="rId144" Type="http://schemas.openxmlformats.org/officeDocument/2006/relationships/hyperlink" Target="http://www.ccamc.co/cjkv_yunshu.php?yunshu=gy&amp;c=ym&amp;ym=%E8%AC%9B" TargetMode="External"/><Relationship Id="rId90" Type="http://schemas.openxmlformats.org/officeDocument/2006/relationships/hyperlink" Target="http://www.ccamc.co/cjkv_yunshu.php?yunshu=gy&amp;c=sm&amp;sm=%E8%A6%8B" TargetMode="External"/><Relationship Id="rId27" Type="http://schemas.openxmlformats.org/officeDocument/2006/relationships/hyperlink" Target="http://www.ccamc.co/cjkv_yunshu.php?yunshu=gy&amp;c=ym2&amp;ym2=%E6%9D%B1%E4%B8%89" TargetMode="External"/><Relationship Id="rId48" Type="http://schemas.openxmlformats.org/officeDocument/2006/relationships/hyperlink" Target="http://www.ccamc.co/cjkv_yunshu.php?yunshu=gy&amp;c=ym&amp;ym=%E6%9D%B1" TargetMode="External"/><Relationship Id="rId69" Type="http://schemas.openxmlformats.org/officeDocument/2006/relationships/hyperlink" Target="http://www.ccamc.co/cjkv_yunshu.php?yunshu=gy&amp;c=xy&amp;xy=%E8%B1%90" TargetMode="External"/><Relationship Id="rId113" Type="http://schemas.openxmlformats.org/officeDocument/2006/relationships/hyperlink" Target="http://www.ccamc.co/cjkv_yunshu.php?yunshu=gy&amp;c=xy&amp;xy=%E4%85%83" TargetMode="External"/><Relationship Id="rId134" Type="http://schemas.openxmlformats.org/officeDocument/2006/relationships/hyperlink" Target="http://www.ccamc.co/cjkv_yunshu.php?yunshu=gy&amp;c=sm&amp;sm=%E4%B8%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4F21-20FE-4124-A00A-B2733E1A38F6}">
  <sheetPr codeName="Worksheet___2">
    <tabColor rgb="FFFF0000"/>
  </sheetPr>
  <dimension ref="B1:H27"/>
  <sheetViews>
    <sheetView showGridLines="0" workbookViewId="0">
      <pane ySplit="1" topLeftCell="A2" activePane="bottomLeft" state="frozen"/>
      <selection pane="bottomLeft" activeCell="J9" sqref="J9"/>
    </sheetView>
  </sheetViews>
  <sheetFormatPr defaultColWidth="8.765625" defaultRowHeight="27" customHeight="1"/>
  <cols>
    <col min="1" max="1" width="0.53515625" style="156" customWidth="1"/>
    <col min="2" max="6" width="8.4609375" style="156" customWidth="1"/>
    <col min="7" max="8" width="4.69140625" style="156" customWidth="1"/>
    <col min="9" max="9" width="18" style="156" customWidth="1"/>
    <col min="10" max="16384" width="8.765625" style="156"/>
  </cols>
  <sheetData>
    <row r="1" spans="2:8" ht="27" customHeight="1">
      <c r="C1" s="157" t="s">
        <v>0</v>
      </c>
      <c r="D1" s="157" t="s">
        <v>1</v>
      </c>
      <c r="E1" s="157"/>
      <c r="F1" s="157"/>
    </row>
    <row r="2" spans="2:8" ht="27" customHeight="1">
      <c r="C2" s="158" t="s">
        <v>2758</v>
      </c>
      <c r="D2" s="159" t="s">
        <v>2759</v>
      </c>
    </row>
    <row r="3" spans="2:8" ht="27" customHeight="1">
      <c r="G3" s="156" t="s">
        <v>4</v>
      </c>
      <c r="H3" s="156">
        <v>1</v>
      </c>
    </row>
    <row r="4" spans="2:8" ht="27" customHeight="1">
      <c r="C4" s="160" t="s">
        <v>5</v>
      </c>
      <c r="D4" s="160" t="s">
        <v>6</v>
      </c>
      <c r="E4" s="160" t="s">
        <v>7</v>
      </c>
      <c r="G4" s="156" t="s">
        <v>8</v>
      </c>
      <c r="H4" s="156">
        <v>2</v>
      </c>
    </row>
    <row r="5" spans="2:8" ht="27" customHeight="1">
      <c r="B5" s="161" t="s">
        <v>9</v>
      </c>
      <c r="C5" s="162" t="s">
        <v>2760</v>
      </c>
      <c r="D5" s="154" t="str">
        <f>E13</f>
        <v>p</v>
      </c>
      <c r="E5" s="163" t="str">
        <f>F13</f>
        <v>全清</v>
      </c>
      <c r="G5" s="156" t="s">
        <v>10</v>
      </c>
      <c r="H5" s="156">
        <v>3</v>
      </c>
    </row>
    <row r="6" spans="2:8" ht="27" customHeight="1">
      <c r="B6" s="155" t="s">
        <v>11</v>
      </c>
      <c r="C6" s="163" t="s">
        <v>2761</v>
      </c>
      <c r="D6" s="154" t="str">
        <f>E16</f>
        <v>iu</v>
      </c>
      <c r="E6" s="163" t="s">
        <v>2762</v>
      </c>
      <c r="G6" s="156" t="s">
        <v>12</v>
      </c>
      <c r="H6" s="156">
        <v>4</v>
      </c>
    </row>
    <row r="7" spans="2:8" ht="27" customHeight="1">
      <c r="B7" s="156" t="s">
        <v>13</v>
      </c>
      <c r="D7" s="155">
        <f xml:space="preserve"> IFERROR( INDEX($G$3:$H$10, MATCH(E7, $G$3:$G$10,0), 2), "找不到")</f>
        <v>4</v>
      </c>
      <c r="E7" s="157" t="str">
        <f xml:space="preserve"> RIGHT(F13) &amp; E6</f>
        <v>清入</v>
      </c>
      <c r="G7" s="156" t="s">
        <v>14</v>
      </c>
      <c r="H7" s="156">
        <v>5</v>
      </c>
    </row>
    <row r="8" spans="2:8" ht="27" customHeight="1">
      <c r="B8" s="164" t="s">
        <v>15</v>
      </c>
      <c r="C8" s="165" t="str">
        <f xml:space="preserve"> C2</f>
        <v>不</v>
      </c>
      <c r="D8" s="166" t="str">
        <f xml:space="preserve"> IF(OR(D5="找不到", D6="找不到"), "找不到", _xlfn.CONCAT(D5:D7))</f>
        <v>piu4</v>
      </c>
      <c r="E8" s="165" t="str">
        <f xml:space="preserve"> IF(OR(D5="找不到", D6="找不到"), "找不到",  _xlfn.CONCAT(C8, " [", D8, "]"))</f>
        <v>不 [piu4]</v>
      </c>
      <c r="G8" s="156" t="s">
        <v>16</v>
      </c>
      <c r="H8" s="156">
        <v>6</v>
      </c>
    </row>
    <row r="9" spans="2:8" ht="27" customHeight="1">
      <c r="G9" s="156" t="s">
        <v>17</v>
      </c>
      <c r="H9" s="156">
        <v>7</v>
      </c>
    </row>
    <row r="10" spans="2:8" ht="27" customHeight="1">
      <c r="B10" s="167" t="s">
        <v>18</v>
      </c>
      <c r="G10" s="156" t="s">
        <v>19</v>
      </c>
      <c r="H10" s="156">
        <v>8</v>
      </c>
    </row>
    <row r="11" spans="2:8" ht="27" customHeight="1">
      <c r="B11" s="167"/>
    </row>
    <row r="12" spans="2:8" ht="27" customHeight="1">
      <c r="B12" s="168" t="s">
        <v>9</v>
      </c>
      <c r="C12" s="157" t="s">
        <v>20</v>
      </c>
      <c r="D12" s="157" t="s">
        <v>21</v>
      </c>
      <c r="E12" s="157" t="s">
        <v>6</v>
      </c>
      <c r="F12" s="157" t="s">
        <v>22</v>
      </c>
    </row>
    <row r="13" spans="2:8" ht="27" customHeight="1">
      <c r="B13" s="169" t="str">
        <f>C5</f>
        <v>方</v>
      </c>
      <c r="C13" s="170" cm="1">
        <f t="array" ref="C13" xml:space="preserve"> IFERROR( MATCH(TRUE,ISNUMBER(SEARCH(B13,反切上字清單)),0), "")</f>
        <v>1</v>
      </c>
      <c r="D13" s="170">
        <v>4</v>
      </c>
      <c r="E13" s="171" t="str" cm="1">
        <f t="array" ref="E13" xml:space="preserve"> IFERROR( INDEX(反切上字與聲母對映表[],$C$13, D13), "找不到")</f>
        <v>p</v>
      </c>
      <c r="F13" s="171" t="str" cm="1">
        <f t="array" ref="F13" xml:space="preserve"> IFERROR( INDEX(反切上字與聲母對映表[],$C$13,6), "")</f>
        <v>全清</v>
      </c>
    </row>
    <row r="14" spans="2:8" ht="27" customHeight="1">
      <c r="B14" s="157"/>
    </row>
    <row r="15" spans="2:8" ht="27" customHeight="1">
      <c r="B15" s="157" t="s">
        <v>11</v>
      </c>
      <c r="C15" s="157" t="s">
        <v>20</v>
      </c>
      <c r="D15" s="157" t="s">
        <v>21</v>
      </c>
      <c r="E15" s="157" t="s">
        <v>6</v>
      </c>
    </row>
    <row r="16" spans="2:8" ht="27" customHeight="1">
      <c r="B16" s="170" t="str">
        <f xml:space="preserve"> C6</f>
        <v>久</v>
      </c>
      <c r="C16" s="170" cm="1">
        <f t="array" ref="C16" xml:space="preserve"> IFERROR( MATCH(TRUE,ISNUMBER(SEARCH(B16,反切下字清單)),0), "")</f>
        <v>158</v>
      </c>
      <c r="D16" s="170">
        <v>9</v>
      </c>
      <c r="E16" s="171" t="str" cm="1">
        <f t="array" ref="E16" xml:space="preserve"> IFERROR( INDEX(反切下字表[], C16, D16), "找不到")</f>
        <v>iu</v>
      </c>
    </row>
    <row r="20" spans="2:2" ht="27" customHeight="1">
      <c r="B20" s="172"/>
    </row>
    <row r="21" spans="2:2" ht="27" customHeight="1">
      <c r="B21" s="172"/>
    </row>
    <row r="22" spans="2:2" ht="27" customHeight="1">
      <c r="B22" s="172"/>
    </row>
    <row r="23" spans="2:2" ht="27" customHeight="1">
      <c r="B23" s="172"/>
    </row>
    <row r="24" spans="2:2" ht="27" customHeight="1">
      <c r="B24" s="172"/>
    </row>
    <row r="25" spans="2:2" ht="27" customHeight="1">
      <c r="B25" s="172"/>
    </row>
    <row r="26" spans="2:2" ht="27" customHeight="1">
      <c r="B26" s="172"/>
    </row>
    <row r="27" spans="2:2" ht="27" customHeight="1">
      <c r="B27" s="172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32A9-928C-41A5-8EF5-DB4854FB1C1B}">
  <sheetPr>
    <tabColor rgb="FFFF0000"/>
  </sheetPr>
  <dimension ref="B1:I27"/>
  <sheetViews>
    <sheetView showGridLines="0" workbookViewId="0">
      <pane ySplit="1" topLeftCell="A2" activePane="bottomLeft" state="frozen"/>
      <selection pane="bottomLeft" activeCell="D23" sqref="D23"/>
    </sheetView>
  </sheetViews>
  <sheetFormatPr defaultColWidth="8.765625" defaultRowHeight="27" customHeight="1"/>
  <cols>
    <col min="1" max="1" width="1.07421875" style="156" customWidth="1"/>
    <col min="2" max="2" width="7.84375" style="156" customWidth="1"/>
    <col min="3" max="6" width="8.53515625" style="156" customWidth="1"/>
    <col min="7" max="8" width="5.15234375" style="156" customWidth="1"/>
    <col min="9" max="9" width="18" style="156" customWidth="1"/>
    <col min="10" max="16384" width="8.765625" style="156"/>
  </cols>
  <sheetData>
    <row r="1" spans="2:9" ht="27" customHeight="1">
      <c r="C1" s="157" t="s">
        <v>0</v>
      </c>
      <c r="D1" s="157" t="s">
        <v>1</v>
      </c>
      <c r="E1" s="157"/>
      <c r="F1" s="157"/>
    </row>
    <row r="2" spans="2:9" ht="27" customHeight="1">
      <c r="C2" s="158" t="s">
        <v>23</v>
      </c>
      <c r="D2" s="159" t="s">
        <v>24</v>
      </c>
      <c r="E2" s="159"/>
      <c r="F2" s="159"/>
      <c r="G2" s="156">
        <f xml:space="preserve"> FIND("《", $D$2)</f>
        <v>7</v>
      </c>
      <c r="H2" s="156">
        <f xml:space="preserve"> FIND("》", $D$2)</f>
        <v>18</v>
      </c>
      <c r="I2" s="156" t="str">
        <f>MID($D2, G2+1,H2-G2-1)</f>
        <v>廣韻·下平聲·尤·劉</v>
      </c>
    </row>
    <row r="3" spans="2:9" ht="27" customHeight="1">
      <c r="G3" s="156" t="s">
        <v>4</v>
      </c>
      <c r="H3" s="156">
        <v>1</v>
      </c>
    </row>
    <row r="4" spans="2:9" ht="27" customHeight="1">
      <c r="C4" s="160" t="s">
        <v>5</v>
      </c>
      <c r="D4" s="160" t="s">
        <v>6</v>
      </c>
      <c r="E4" s="160" t="s">
        <v>7</v>
      </c>
      <c r="G4" s="156" t="s">
        <v>8</v>
      </c>
      <c r="H4" s="156">
        <v>2</v>
      </c>
    </row>
    <row r="5" spans="2:9" ht="27" customHeight="1">
      <c r="B5" s="161" t="s">
        <v>9</v>
      </c>
      <c r="C5" s="162" t="str">
        <f xml:space="preserve"> LEFT(TRIM($D$2),1)</f>
        <v>力</v>
      </c>
      <c r="D5" s="154" t="str">
        <f>E13</f>
        <v>l</v>
      </c>
      <c r="E5" s="163" t="str">
        <f>F13</f>
        <v>次濁</v>
      </c>
      <c r="G5" s="156" t="s">
        <v>10</v>
      </c>
      <c r="H5" s="156">
        <v>3</v>
      </c>
    </row>
    <row r="6" spans="2:9" ht="27" customHeight="1">
      <c r="B6" s="155" t="s">
        <v>11</v>
      </c>
      <c r="C6" s="163" t="str">
        <f xml:space="preserve"> MID(TRIM($D$2),2,1)</f>
        <v>求</v>
      </c>
      <c r="D6" s="154" t="str">
        <f>E16</f>
        <v>iu</v>
      </c>
      <c r="E6" s="163" t="str">
        <f xml:space="preserve"> MID(I2,  FIND( "聲", $I2)-1, 1)</f>
        <v>平</v>
      </c>
      <c r="G6" s="156" t="s">
        <v>12</v>
      </c>
      <c r="H6" s="156">
        <v>4</v>
      </c>
    </row>
    <row r="7" spans="2:9" ht="27" customHeight="1">
      <c r="B7" s="156" t="s">
        <v>13</v>
      </c>
      <c r="D7" s="155">
        <f xml:space="preserve"> INDEX($G$3:$H$10, MATCH(E7, $G$3:$G$10,0), 2)</f>
        <v>5</v>
      </c>
      <c r="E7" s="157" t="str">
        <f xml:space="preserve"> RIGHT(F13) &amp; E6</f>
        <v>濁平</v>
      </c>
      <c r="G7" s="156" t="s">
        <v>14</v>
      </c>
      <c r="H7" s="156">
        <v>5</v>
      </c>
    </row>
    <row r="8" spans="2:9" ht="27" customHeight="1">
      <c r="B8" s="164" t="s">
        <v>15</v>
      </c>
      <c r="C8" s="165" t="str">
        <f xml:space="preserve"> C2</f>
        <v>留</v>
      </c>
      <c r="D8" s="166" t="str">
        <f xml:space="preserve"> _xlfn.CONCAT(D5:D7)</f>
        <v>liu5</v>
      </c>
      <c r="E8" s="165" t="str">
        <f xml:space="preserve"> _xlfn.CONCAT(C8, " [", D8, "]")</f>
        <v>留 [liu5]</v>
      </c>
      <c r="G8" s="156" t="s">
        <v>16</v>
      </c>
      <c r="H8" s="156">
        <v>6</v>
      </c>
    </row>
    <row r="9" spans="2:9" ht="27" customHeight="1">
      <c r="G9" s="156" t="s">
        <v>17</v>
      </c>
      <c r="H9" s="156">
        <v>7</v>
      </c>
    </row>
    <row r="10" spans="2:9" ht="27" customHeight="1">
      <c r="B10" s="167" t="s">
        <v>18</v>
      </c>
      <c r="G10" s="156" t="s">
        <v>19</v>
      </c>
      <c r="H10" s="156">
        <v>8</v>
      </c>
    </row>
    <row r="11" spans="2:9" ht="27" customHeight="1">
      <c r="B11" s="167"/>
    </row>
    <row r="12" spans="2:9" ht="27" customHeight="1">
      <c r="B12" s="168" t="s">
        <v>9</v>
      </c>
      <c r="C12" s="157" t="s">
        <v>20</v>
      </c>
      <c r="D12" s="157" t="s">
        <v>21</v>
      </c>
      <c r="E12" s="157" t="s">
        <v>6</v>
      </c>
      <c r="F12" s="157" t="s">
        <v>22</v>
      </c>
    </row>
    <row r="13" spans="2:9" ht="27" customHeight="1">
      <c r="B13" s="169" t="str">
        <f>C5</f>
        <v>力</v>
      </c>
      <c r="C13" s="170" cm="1">
        <f t="array" ref="C13">MATCH(TRUE,ISNUMBER(SEARCH(B13,反切上字清單)),0)</f>
        <v>37</v>
      </c>
      <c r="D13" s="170">
        <v>4</v>
      </c>
      <c r="E13" s="171" t="str" cm="1">
        <f t="array" ref="E13">INDEX(反切上字與聲母對映表[],$C$13, D13)</f>
        <v>l</v>
      </c>
      <c r="F13" s="171" t="str" cm="1">
        <f t="array" ref="F13">INDEX(反切上字與聲母對映表[],$C$13,6)</f>
        <v>次濁</v>
      </c>
    </row>
    <row r="14" spans="2:9" ht="27" customHeight="1">
      <c r="B14" s="157"/>
    </row>
    <row r="15" spans="2:9" ht="27" customHeight="1">
      <c r="B15" s="157" t="s">
        <v>11</v>
      </c>
      <c r="C15" s="157" t="s">
        <v>20</v>
      </c>
      <c r="D15" s="157" t="s">
        <v>21</v>
      </c>
      <c r="E15" s="157" t="s">
        <v>6</v>
      </c>
    </row>
    <row r="16" spans="2:9" ht="27" customHeight="1">
      <c r="B16" s="170" t="str">
        <f xml:space="preserve"> C6</f>
        <v>求</v>
      </c>
      <c r="C16" s="170" cm="1">
        <f t="array" ref="C16">MATCH(TRUE,ISNUMBER(SEARCH(B16,反切下字清單)),0)</f>
        <v>158</v>
      </c>
      <c r="D16" s="170">
        <v>9</v>
      </c>
      <c r="E16" s="171" t="str" cm="1">
        <f t="array" ref="E16" xml:space="preserve"> INDEX(反切下字表[], C16, D16)</f>
        <v>iu</v>
      </c>
    </row>
    <row r="20" spans="2:2" ht="27" customHeight="1">
      <c r="B20" s="172"/>
    </row>
    <row r="21" spans="2:2" ht="27" customHeight="1">
      <c r="B21" s="172"/>
    </row>
    <row r="22" spans="2:2" ht="27" customHeight="1">
      <c r="B22" s="172"/>
    </row>
    <row r="23" spans="2:2" ht="27" customHeight="1">
      <c r="B23" s="172"/>
    </row>
    <row r="24" spans="2:2" ht="27" customHeight="1">
      <c r="B24" s="172"/>
    </row>
    <row r="25" spans="2:2" ht="27" customHeight="1">
      <c r="B25" s="172"/>
    </row>
    <row r="26" spans="2:2" ht="27" customHeight="1">
      <c r="B26" s="172"/>
    </row>
    <row r="27" spans="2:2" ht="27" customHeight="1">
      <c r="B27" s="172"/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74EF-A5E7-4062-BDA3-68A669059513}">
  <sheetPr>
    <tabColor rgb="FFFF0000"/>
  </sheetPr>
  <dimension ref="B1:I27"/>
  <sheetViews>
    <sheetView showGridLines="0" workbookViewId="0">
      <pane ySplit="1" topLeftCell="A2" activePane="bottomLeft" state="frozen"/>
      <selection pane="bottomLeft" activeCell="E26" sqref="E26"/>
    </sheetView>
  </sheetViews>
  <sheetFormatPr defaultColWidth="8.765625" defaultRowHeight="28.5" customHeight="1"/>
  <cols>
    <col min="1" max="1" width="0.53515625" style="156" customWidth="1"/>
    <col min="2" max="2" width="7.921875" style="156" customWidth="1"/>
    <col min="3" max="5" width="8.23046875" style="156" customWidth="1"/>
    <col min="6" max="6" width="9.84375" style="156" customWidth="1"/>
    <col min="7" max="8" width="4.61328125" style="156" customWidth="1"/>
    <col min="9" max="9" width="18" style="156" customWidth="1"/>
    <col min="10" max="16384" width="8.765625" style="156"/>
  </cols>
  <sheetData>
    <row r="1" spans="2:9" ht="28.5" customHeight="1">
      <c r="C1" s="157" t="s">
        <v>0</v>
      </c>
      <c r="D1" s="157" t="s">
        <v>1</v>
      </c>
      <c r="E1" s="157"/>
      <c r="F1" s="157"/>
    </row>
    <row r="2" spans="2:9" ht="28.5" customHeight="1">
      <c r="C2" s="158" t="s">
        <v>25</v>
      </c>
      <c r="D2" s="159" t="s">
        <v>26</v>
      </c>
      <c r="E2" s="159"/>
      <c r="F2" s="159"/>
      <c r="G2" s="156">
        <f xml:space="preserve"> FIND("《", $D$2)</f>
        <v>5</v>
      </c>
      <c r="H2" s="156">
        <f xml:space="preserve"> FIND("》", $D$2)</f>
        <v>15</v>
      </c>
      <c r="I2" s="156" t="str">
        <f>MID($D2, G2+1,H2-G2-1)</f>
        <v>廣韻·上聲·軫·忍</v>
      </c>
    </row>
    <row r="3" spans="2:9" ht="28.5" customHeight="1">
      <c r="G3" s="156" t="s">
        <v>4</v>
      </c>
      <c r="H3" s="156">
        <v>1</v>
      </c>
    </row>
    <row r="4" spans="2:9" ht="28.5" customHeight="1">
      <c r="C4" s="160" t="s">
        <v>5</v>
      </c>
      <c r="D4" s="160" t="s">
        <v>6</v>
      </c>
      <c r="E4" s="160" t="s">
        <v>7</v>
      </c>
      <c r="G4" s="156" t="s">
        <v>8</v>
      </c>
      <c r="H4" s="156">
        <v>2</v>
      </c>
    </row>
    <row r="5" spans="2:9" ht="28.5" customHeight="1">
      <c r="B5" s="161" t="s">
        <v>9</v>
      </c>
      <c r="C5" s="162" t="str">
        <f xml:space="preserve"> LEFT(TRIM($D$2),1)</f>
        <v>而</v>
      </c>
      <c r="D5" s="154" t="str">
        <f>E13</f>
        <v>j</v>
      </c>
      <c r="E5" s="163" t="str">
        <f>F13</f>
        <v>次濁</v>
      </c>
      <c r="G5" s="156" t="s">
        <v>10</v>
      </c>
      <c r="H5" s="156">
        <v>3</v>
      </c>
    </row>
    <row r="6" spans="2:9" ht="28.5" customHeight="1">
      <c r="B6" s="155" t="s">
        <v>11</v>
      </c>
      <c r="C6" s="163" t="str">
        <f xml:space="preserve"> MID(TRIM($D$2),2,1)</f>
        <v>軫</v>
      </c>
      <c r="D6" s="154" t="str">
        <f>E16</f>
        <v>in</v>
      </c>
      <c r="E6" s="163" t="str">
        <f xml:space="preserve"> MID(I2,  FIND( "聲", $I2)-1, 1)</f>
        <v>上</v>
      </c>
      <c r="G6" s="156" t="s">
        <v>12</v>
      </c>
      <c r="H6" s="156">
        <v>4</v>
      </c>
    </row>
    <row r="7" spans="2:9" ht="28.5" customHeight="1">
      <c r="B7" s="156" t="s">
        <v>13</v>
      </c>
      <c r="D7" s="155">
        <f xml:space="preserve"> INDEX($G$3:$H$10, MATCH(E7, $G$3:$G$10,0), 2)</f>
        <v>6</v>
      </c>
      <c r="E7" s="157" t="str">
        <f xml:space="preserve"> RIGHT(F13) &amp; E6</f>
        <v>濁上</v>
      </c>
      <c r="G7" s="156" t="s">
        <v>14</v>
      </c>
      <c r="H7" s="156">
        <v>5</v>
      </c>
    </row>
    <row r="8" spans="2:9" ht="28.5" customHeight="1">
      <c r="B8" s="164" t="s">
        <v>15</v>
      </c>
      <c r="C8" s="165" t="str">
        <f xml:space="preserve"> C2</f>
        <v>忍</v>
      </c>
      <c r="D8" s="166" t="str">
        <f xml:space="preserve"> _xlfn.CONCAT(D5:D7)</f>
        <v>jin6</v>
      </c>
      <c r="E8" s="165" t="str">
        <f xml:space="preserve"> _xlfn.CONCAT(C8, " [", D8, "]")</f>
        <v>忍 [jin6]</v>
      </c>
      <c r="G8" s="156" t="s">
        <v>16</v>
      </c>
      <c r="H8" s="156">
        <v>6</v>
      </c>
    </row>
    <row r="9" spans="2:9" ht="28.5" customHeight="1">
      <c r="G9" s="156" t="s">
        <v>17</v>
      </c>
      <c r="H9" s="156">
        <v>7</v>
      </c>
    </row>
    <row r="10" spans="2:9" ht="28.5" customHeight="1">
      <c r="B10" s="167" t="s">
        <v>18</v>
      </c>
      <c r="G10" s="156" t="s">
        <v>19</v>
      </c>
      <c r="H10" s="156">
        <v>8</v>
      </c>
    </row>
    <row r="11" spans="2:9" ht="28.5" customHeight="1">
      <c r="B11" s="167"/>
    </row>
    <row r="12" spans="2:9" ht="28.5" customHeight="1">
      <c r="B12" s="168" t="s">
        <v>9</v>
      </c>
      <c r="C12" s="157" t="s">
        <v>20</v>
      </c>
      <c r="D12" s="157" t="s">
        <v>21</v>
      </c>
      <c r="E12" s="157" t="s">
        <v>6</v>
      </c>
      <c r="F12" s="157" t="s">
        <v>22</v>
      </c>
    </row>
    <row r="13" spans="2:9" ht="28.5" customHeight="1">
      <c r="B13" s="169" t="str">
        <f>C5</f>
        <v>而</v>
      </c>
      <c r="C13" s="170" cm="1">
        <f t="array" ref="C13">MATCH(TRUE,ISNUMBER(SEARCH(B13,反切上字清單)),0)</f>
        <v>38</v>
      </c>
      <c r="D13" s="170">
        <v>4</v>
      </c>
      <c r="E13" s="171" t="str" cm="1">
        <f t="array" ref="E13">INDEX(反切上字與聲母對映表[],$C$13, D13)</f>
        <v>j</v>
      </c>
      <c r="F13" s="171" t="str" cm="1">
        <f t="array" ref="F13">INDEX(反切上字與聲母對映表[],$C$13,6)</f>
        <v>次濁</v>
      </c>
    </row>
    <row r="14" spans="2:9" ht="28.5" customHeight="1">
      <c r="B14" s="157"/>
    </row>
    <row r="15" spans="2:9" ht="28.5" customHeight="1">
      <c r="B15" s="157" t="s">
        <v>11</v>
      </c>
      <c r="C15" s="157" t="s">
        <v>20</v>
      </c>
      <c r="D15" s="157" t="s">
        <v>21</v>
      </c>
      <c r="E15" s="157" t="s">
        <v>6</v>
      </c>
    </row>
    <row r="16" spans="2:9" ht="28.5" customHeight="1">
      <c r="B16" s="170" t="str">
        <f xml:space="preserve"> C6</f>
        <v>軫</v>
      </c>
      <c r="C16" s="170" cm="1">
        <f t="array" ref="C16">MATCH(TRUE,ISNUMBER(SEARCH(B16,反切下字清單)),0)</f>
        <v>49</v>
      </c>
      <c r="D16" s="170">
        <v>9</v>
      </c>
      <c r="E16" s="171" t="str" cm="1">
        <f t="array" ref="E16" xml:space="preserve"> INDEX(反切下字表[], C16, D16)</f>
        <v>in</v>
      </c>
    </row>
    <row r="20" spans="2:2" ht="28.5" customHeight="1">
      <c r="B20" s="172"/>
    </row>
    <row r="21" spans="2:2" ht="28.5" customHeight="1">
      <c r="B21" s="172"/>
    </row>
    <row r="22" spans="2:2" ht="28.5" customHeight="1">
      <c r="B22" s="172"/>
    </row>
    <row r="23" spans="2:2" ht="28.5" customHeight="1">
      <c r="B23" s="172"/>
    </row>
    <row r="24" spans="2:2" ht="28.5" customHeight="1">
      <c r="B24" s="172"/>
    </row>
    <row r="25" spans="2:2" ht="28.5" customHeight="1">
      <c r="B25" s="172"/>
    </row>
    <row r="26" spans="2:2" ht="28.5" customHeight="1">
      <c r="B26" s="172"/>
    </row>
    <row r="27" spans="2:2" ht="28.5" customHeight="1">
      <c r="B27" s="172"/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6E33-E063-4812-BE45-75E8BBD6CFCC}">
  <sheetPr>
    <tabColor rgb="FFFF0000"/>
  </sheetPr>
  <dimension ref="B1:I121"/>
  <sheetViews>
    <sheetView showGridLines="0" workbookViewId="0">
      <pane ySplit="1" topLeftCell="A2" activePane="bottomLeft" state="frozen"/>
      <selection pane="bottomLeft" activeCell="C1" sqref="C1:F1048576"/>
    </sheetView>
  </sheetViews>
  <sheetFormatPr defaultColWidth="8.4609375" defaultRowHeight="23.25" customHeight="1"/>
  <cols>
    <col min="1" max="1" width="0.3828125" style="156" customWidth="1"/>
    <col min="2" max="2" width="8.4609375" style="156"/>
    <col min="3" max="6" width="8.15234375" style="156" customWidth="1"/>
    <col min="7" max="8" width="4.23046875" style="156" customWidth="1"/>
    <col min="9" max="16384" width="8.4609375" style="156"/>
  </cols>
  <sheetData>
    <row r="1" spans="2:9" ht="23.25" customHeight="1">
      <c r="C1" s="157" t="s">
        <v>0</v>
      </c>
      <c r="D1" s="157" t="s">
        <v>1</v>
      </c>
      <c r="E1" s="157"/>
      <c r="F1" s="157"/>
    </row>
    <row r="2" spans="2:9" ht="23.25" customHeight="1">
      <c r="C2" s="158" t="s">
        <v>27</v>
      </c>
      <c r="D2" s="159" t="s">
        <v>28</v>
      </c>
      <c r="E2" s="159"/>
      <c r="F2" s="159"/>
      <c r="G2" s="156">
        <f xml:space="preserve"> FIND("《", $D$2)</f>
        <v>8</v>
      </c>
      <c r="H2" s="156">
        <f xml:space="preserve"> FIND("》", $D$2)</f>
        <v>18</v>
      </c>
      <c r="I2" s="156" t="str">
        <f>MID($D2, G2+1,H2-G2-1)</f>
        <v>廣韻·去聲·慁·論</v>
      </c>
    </row>
    <row r="3" spans="2:9" ht="23.25" customHeight="1">
      <c r="G3" s="156" t="s">
        <v>4</v>
      </c>
      <c r="H3" s="156">
        <v>1</v>
      </c>
    </row>
    <row r="4" spans="2:9" ht="23.25" customHeight="1">
      <c r="C4" s="160" t="s">
        <v>5</v>
      </c>
      <c r="D4" s="160" t="s">
        <v>6</v>
      </c>
      <c r="E4" s="160" t="s">
        <v>7</v>
      </c>
      <c r="G4" s="156" t="s">
        <v>8</v>
      </c>
      <c r="H4" s="156">
        <v>2</v>
      </c>
    </row>
    <row r="5" spans="2:9" ht="23.25" customHeight="1">
      <c r="B5" s="161" t="s">
        <v>9</v>
      </c>
      <c r="C5" s="162" t="str">
        <f xml:space="preserve"> LEFT(TRIM($D$2),1)</f>
        <v>盧</v>
      </c>
      <c r="D5" s="154" t="str">
        <f>E13</f>
        <v>l</v>
      </c>
      <c r="E5" s="163" t="str">
        <f>F13</f>
        <v>次濁</v>
      </c>
      <c r="G5" s="156" t="s">
        <v>10</v>
      </c>
      <c r="H5" s="156">
        <v>3</v>
      </c>
    </row>
    <row r="6" spans="2:9" ht="23.25" customHeight="1">
      <c r="B6" s="155" t="s">
        <v>11</v>
      </c>
      <c r="C6" s="163" t="str">
        <f xml:space="preserve"> MID(TRIM($D$2),2,1)</f>
        <v>困</v>
      </c>
      <c r="D6" s="154" t="str">
        <f>E16</f>
        <v>un</v>
      </c>
      <c r="E6" s="163" t="str">
        <f xml:space="preserve"> MID(I2,  FIND( "聲", $I2)-1, 1)</f>
        <v>去</v>
      </c>
      <c r="G6" s="156" t="s">
        <v>12</v>
      </c>
      <c r="H6" s="156">
        <v>4</v>
      </c>
    </row>
    <row r="7" spans="2:9" ht="23.25" customHeight="1">
      <c r="B7" s="156" t="s">
        <v>13</v>
      </c>
      <c r="D7" s="155">
        <f xml:space="preserve"> INDEX($G$3:$H$10, MATCH(E7, $G$3:$G$10,0), 2)</f>
        <v>7</v>
      </c>
      <c r="E7" s="157" t="str">
        <f xml:space="preserve"> RIGHT(F13) &amp; E6</f>
        <v>濁去</v>
      </c>
      <c r="G7" s="156" t="s">
        <v>14</v>
      </c>
      <c r="H7" s="156">
        <v>5</v>
      </c>
    </row>
    <row r="8" spans="2:9" ht="23.25" customHeight="1">
      <c r="B8" s="164" t="s">
        <v>15</v>
      </c>
      <c r="C8" s="165" t="str">
        <f xml:space="preserve"> C2</f>
        <v>論</v>
      </c>
      <c r="D8" s="166" t="str">
        <f xml:space="preserve"> _xlfn.CONCAT(D5:D7)</f>
        <v>lun7</v>
      </c>
      <c r="E8" s="165" t="str">
        <f xml:space="preserve"> _xlfn.CONCAT(C8, " [", D8, "]")</f>
        <v>論 [lun7]</v>
      </c>
      <c r="G8" s="156" t="s">
        <v>16</v>
      </c>
      <c r="H8" s="156">
        <v>6</v>
      </c>
    </row>
    <row r="9" spans="2:9" ht="23.25" customHeight="1">
      <c r="G9" s="156" t="s">
        <v>17</v>
      </c>
      <c r="H9" s="156">
        <v>7</v>
      </c>
    </row>
    <row r="10" spans="2:9" ht="23.25" customHeight="1">
      <c r="B10" s="167" t="s">
        <v>18</v>
      </c>
      <c r="G10" s="156" t="s">
        <v>19</v>
      </c>
      <c r="H10" s="156">
        <v>8</v>
      </c>
    </row>
    <row r="11" spans="2:9" ht="23.25" customHeight="1">
      <c r="B11" s="167"/>
    </row>
    <row r="12" spans="2:9" ht="23.25" customHeight="1">
      <c r="B12" s="168" t="s">
        <v>9</v>
      </c>
      <c r="C12" s="157" t="s">
        <v>20</v>
      </c>
      <c r="D12" s="157" t="s">
        <v>21</v>
      </c>
      <c r="E12" s="157" t="s">
        <v>6</v>
      </c>
      <c r="F12" s="157" t="s">
        <v>22</v>
      </c>
    </row>
    <row r="13" spans="2:9" ht="23.25" customHeight="1">
      <c r="B13" s="169" t="str">
        <f>C5</f>
        <v>盧</v>
      </c>
      <c r="C13" s="170" cm="1">
        <f t="array" ref="C13">MATCH(TRUE,ISNUMBER(SEARCH(B13,反切上字清單)),0)</f>
        <v>37</v>
      </c>
      <c r="D13" s="170">
        <v>4</v>
      </c>
      <c r="E13" s="171" t="str" cm="1">
        <f t="array" ref="E13">INDEX(反切上字與聲母對映表[],$C$13, D13)</f>
        <v>l</v>
      </c>
      <c r="F13" s="171" t="str" cm="1">
        <f t="array" ref="F13">INDEX(反切上字與聲母對映表[],$C$13,6)</f>
        <v>次濁</v>
      </c>
    </row>
    <row r="14" spans="2:9" ht="23.25" customHeight="1">
      <c r="B14" s="157"/>
    </row>
    <row r="15" spans="2:9" ht="23.25" customHeight="1">
      <c r="B15" s="157" t="s">
        <v>11</v>
      </c>
      <c r="C15" s="157" t="s">
        <v>20</v>
      </c>
      <c r="D15" s="157" t="s">
        <v>21</v>
      </c>
      <c r="E15" s="157" t="s">
        <v>6</v>
      </c>
    </row>
    <row r="16" spans="2:9" ht="23.25" customHeight="1">
      <c r="B16" s="170" t="str">
        <f xml:space="preserve"> C6</f>
        <v>困</v>
      </c>
      <c r="C16" s="170" cm="1">
        <f t="array" ref="C16">MATCH(TRUE,ISNUMBER(SEARCH(B16,反切下字清單)),0)</f>
        <v>58</v>
      </c>
      <c r="D16" s="170">
        <v>9</v>
      </c>
      <c r="E16" s="171" t="str" cm="1">
        <f t="array" ref="E16" xml:space="preserve"> INDEX(反切下字表[], C16, D16)</f>
        <v>un</v>
      </c>
    </row>
    <row r="17" spans="2:2" ht="25.5"/>
    <row r="18" spans="2:2" ht="25.5"/>
    <row r="19" spans="2:2" ht="25.5"/>
    <row r="20" spans="2:2" ht="25.5">
      <c r="B20" s="172"/>
    </row>
    <row r="21" spans="2:2" ht="25.5">
      <c r="B21" s="172"/>
    </row>
    <row r="22" spans="2:2" ht="25.5">
      <c r="B22" s="172"/>
    </row>
    <row r="23" spans="2:2" ht="25.5">
      <c r="B23" s="172"/>
    </row>
    <row r="24" spans="2:2" ht="25.5">
      <c r="B24" s="172"/>
    </row>
    <row r="25" spans="2:2" ht="25.5">
      <c r="B25" s="172"/>
    </row>
    <row r="26" spans="2:2" ht="25.5">
      <c r="B26" s="172"/>
    </row>
    <row r="27" spans="2:2" ht="25.5">
      <c r="B27" s="172"/>
    </row>
    <row r="28" spans="2:2" ht="25.5"/>
    <row r="29" spans="2:2" ht="25.5"/>
    <row r="30" spans="2:2" ht="25.5"/>
    <row r="31" spans="2:2" ht="25.5"/>
    <row r="32" spans="2:2" ht="25.5"/>
    <row r="33" ht="25.5"/>
    <row r="34" ht="25.5"/>
    <row r="35" ht="25.5"/>
    <row r="36" ht="25.5"/>
    <row r="37" ht="25.5"/>
    <row r="38" ht="25.5"/>
    <row r="39" ht="25.5"/>
    <row r="40" ht="25.5"/>
    <row r="41" ht="25.5"/>
    <row r="42" ht="25.5"/>
    <row r="43" ht="25.5"/>
    <row r="44" ht="25.5"/>
    <row r="45" ht="25.5"/>
    <row r="46" ht="25.5"/>
    <row r="47" ht="25.5"/>
    <row r="48" ht="25.5"/>
    <row r="49" ht="25.5"/>
    <row r="50" ht="25.5"/>
    <row r="51" ht="25.5"/>
    <row r="52" ht="25.5"/>
    <row r="53" ht="25.5"/>
    <row r="54" ht="25.5"/>
    <row r="55" ht="25.5"/>
    <row r="56" ht="25.5"/>
    <row r="57" ht="25.5"/>
    <row r="58" ht="25.5"/>
    <row r="59" ht="25.5"/>
    <row r="60" ht="25.5"/>
    <row r="61" ht="25.5"/>
    <row r="62" ht="25.5"/>
    <row r="63" ht="25.5"/>
    <row r="64" ht="25.5"/>
    <row r="65" ht="25.5"/>
    <row r="66" ht="25.5"/>
    <row r="67" ht="25.5"/>
    <row r="68" ht="25.5"/>
    <row r="69" ht="25.5"/>
    <row r="70" ht="25.5"/>
    <row r="71" ht="25.5"/>
    <row r="72" ht="25.5"/>
    <row r="73" ht="25.5"/>
    <row r="74" ht="25.5"/>
    <row r="75" ht="25.5"/>
    <row r="76" ht="25.5"/>
    <row r="77" ht="25.5"/>
    <row r="78" ht="25.5"/>
    <row r="79" ht="25.5"/>
    <row r="80" ht="25.5"/>
    <row r="81" ht="25.5"/>
    <row r="82" ht="25.5"/>
    <row r="83" ht="25.5"/>
    <row r="84" ht="25.5"/>
    <row r="85" ht="25.5"/>
    <row r="86" ht="25.5"/>
    <row r="87" ht="25.5"/>
    <row r="88" ht="25.5"/>
    <row r="89" ht="25.5"/>
    <row r="90" ht="25.5"/>
    <row r="91" ht="25.5"/>
    <row r="92" ht="25.5"/>
    <row r="93" ht="25.5"/>
    <row r="94" ht="25.5"/>
    <row r="95" ht="25.5"/>
    <row r="96" ht="25.5"/>
    <row r="97" ht="25.5"/>
    <row r="98" ht="25.5"/>
    <row r="99" ht="25.5"/>
    <row r="100" ht="25.5"/>
    <row r="101" ht="25.5"/>
    <row r="102" ht="25.5"/>
    <row r="103" ht="25.5"/>
    <row r="104" ht="25.5"/>
    <row r="105" ht="25.5"/>
    <row r="106" ht="25.5"/>
    <row r="107" ht="25.5"/>
    <row r="108" ht="25.5"/>
    <row r="109" ht="25.5"/>
    <row r="110" ht="25.5"/>
    <row r="111" ht="25.5"/>
    <row r="112" ht="25.5"/>
    <row r="113" ht="25.5"/>
    <row r="114" ht="25.5"/>
    <row r="115" ht="25.5"/>
    <row r="116" ht="25.5"/>
    <row r="117" ht="25.5"/>
    <row r="118" ht="25.5"/>
    <row r="119" ht="25.5"/>
    <row r="120" ht="25.5"/>
    <row r="121" ht="25.5"/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A6D2-71F8-4968-888E-EF8AB98673A7}">
  <sheetPr>
    <tabColor rgb="FFFF0000"/>
  </sheetPr>
  <dimension ref="B1:I121"/>
  <sheetViews>
    <sheetView showGridLines="0" workbookViewId="0">
      <pane ySplit="1" topLeftCell="A2" activePane="bottomLeft" state="frozen"/>
      <selection pane="bottomLeft" activeCell="E25" sqref="E25"/>
    </sheetView>
  </sheetViews>
  <sheetFormatPr defaultColWidth="8.765625" defaultRowHeight="23.25" customHeight="1"/>
  <cols>
    <col min="1" max="1" width="1.07421875" style="156" customWidth="1"/>
    <col min="2" max="6" width="8.3828125" style="156" customWidth="1"/>
    <col min="7" max="8" width="4.15234375" style="156" customWidth="1"/>
    <col min="9" max="9" width="18" style="156" customWidth="1"/>
    <col min="10" max="16384" width="8.765625" style="156"/>
  </cols>
  <sheetData>
    <row r="1" spans="2:9" ht="23.25" customHeight="1">
      <c r="C1" s="157" t="s">
        <v>0</v>
      </c>
      <c r="D1" s="157" t="s">
        <v>1</v>
      </c>
      <c r="E1" s="157"/>
      <c r="F1" s="157"/>
    </row>
    <row r="2" spans="2:9" ht="23.25" customHeight="1">
      <c r="C2" s="158" t="s">
        <v>2</v>
      </c>
      <c r="D2" s="159" t="s">
        <v>3</v>
      </c>
      <c r="E2" s="159"/>
      <c r="F2" s="159"/>
      <c r="G2" s="156">
        <f xml:space="preserve"> FIND("《", $D$2)</f>
        <v>7</v>
      </c>
      <c r="H2" s="156">
        <f xml:space="preserve"> FIND("》", $D$2)</f>
        <v>17</v>
      </c>
      <c r="I2" s="156" t="str">
        <f>MID($D2, G2+1,H2-G2-1)</f>
        <v>廣韻·入聲·薛·哲</v>
      </c>
    </row>
    <row r="3" spans="2:9" ht="23.25" customHeight="1">
      <c r="G3" s="156" t="s">
        <v>4</v>
      </c>
      <c r="H3" s="156">
        <v>1</v>
      </c>
    </row>
    <row r="4" spans="2:9" ht="23.25" customHeight="1">
      <c r="C4" s="160" t="s">
        <v>5</v>
      </c>
      <c r="D4" s="160" t="s">
        <v>6</v>
      </c>
      <c r="E4" s="160" t="s">
        <v>7</v>
      </c>
      <c r="G4" s="156" t="s">
        <v>8</v>
      </c>
      <c r="H4" s="156">
        <v>2</v>
      </c>
    </row>
    <row r="5" spans="2:9" ht="23.25" customHeight="1">
      <c r="B5" s="161" t="s">
        <v>9</v>
      </c>
      <c r="C5" s="162" t="str">
        <f xml:space="preserve"> LEFT(TRIM($D$2),1)</f>
        <v>陟</v>
      </c>
      <c r="D5" s="154" t="str">
        <f>E13</f>
        <v>t</v>
      </c>
      <c r="E5" s="163" t="str">
        <f>F13</f>
        <v>全清</v>
      </c>
      <c r="G5" s="156" t="s">
        <v>10</v>
      </c>
      <c r="H5" s="156">
        <v>3</v>
      </c>
    </row>
    <row r="6" spans="2:9" ht="23.25" customHeight="1">
      <c r="B6" s="155" t="s">
        <v>11</v>
      </c>
      <c r="C6" s="163" t="str">
        <f xml:space="preserve"> MID(TRIM($D$2),2,1)</f>
        <v>列</v>
      </c>
      <c r="D6" s="154" t="str">
        <f>E16</f>
        <v>iat</v>
      </c>
      <c r="E6" s="163" t="str">
        <f xml:space="preserve"> MID(I2,  FIND( "聲", $I2)-1, 1)</f>
        <v>入</v>
      </c>
      <c r="G6" s="156" t="s">
        <v>12</v>
      </c>
      <c r="H6" s="156">
        <v>4</v>
      </c>
    </row>
    <row r="7" spans="2:9" ht="23.25" customHeight="1">
      <c r="B7" s="156" t="s">
        <v>13</v>
      </c>
      <c r="D7" s="155">
        <f xml:space="preserve"> INDEX($G$3:$H$10, MATCH(E7, $G$3:$G$10,0), 2)</f>
        <v>4</v>
      </c>
      <c r="E7" s="157" t="str">
        <f xml:space="preserve"> RIGHT(F13) &amp; E6</f>
        <v>清入</v>
      </c>
      <c r="G7" s="156" t="s">
        <v>14</v>
      </c>
      <c r="H7" s="156">
        <v>5</v>
      </c>
    </row>
    <row r="8" spans="2:9" ht="23.25" customHeight="1">
      <c r="B8" s="164" t="s">
        <v>15</v>
      </c>
      <c r="C8" s="165" t="str">
        <f xml:space="preserve"> C2</f>
        <v>哲</v>
      </c>
      <c r="D8" s="166" t="str">
        <f xml:space="preserve"> _xlfn.CONCAT(D5:D7)</f>
        <v>tiat4</v>
      </c>
      <c r="E8" s="165" t="str">
        <f xml:space="preserve"> _xlfn.CONCAT(C8, " [", D8, "]")</f>
        <v>哲 [tiat4]</v>
      </c>
      <c r="G8" s="156" t="s">
        <v>16</v>
      </c>
      <c r="H8" s="156">
        <v>6</v>
      </c>
    </row>
    <row r="9" spans="2:9" ht="23.25" customHeight="1">
      <c r="G9" s="156" t="s">
        <v>17</v>
      </c>
      <c r="H9" s="156">
        <v>7</v>
      </c>
    </row>
    <row r="10" spans="2:9" ht="23.25" customHeight="1">
      <c r="B10" s="167" t="s">
        <v>18</v>
      </c>
      <c r="G10" s="156" t="s">
        <v>19</v>
      </c>
      <c r="H10" s="156">
        <v>8</v>
      </c>
    </row>
    <row r="11" spans="2:9" ht="23.25" customHeight="1">
      <c r="B11" s="167"/>
    </row>
    <row r="12" spans="2:9" ht="23.25" customHeight="1">
      <c r="B12" s="168" t="s">
        <v>9</v>
      </c>
      <c r="C12" s="157" t="s">
        <v>20</v>
      </c>
      <c r="D12" s="157" t="s">
        <v>21</v>
      </c>
      <c r="E12" s="157" t="s">
        <v>6</v>
      </c>
      <c r="F12" s="157" t="s">
        <v>22</v>
      </c>
    </row>
    <row r="13" spans="2:9" ht="23.25" customHeight="1">
      <c r="B13" s="169" t="str">
        <f>C5</f>
        <v>陟</v>
      </c>
      <c r="C13" s="170" cm="1">
        <f t="array" ref="C13">MATCH(TRUE,ISNUMBER(SEARCH(B13,反切上字清單)),0)</f>
        <v>9</v>
      </c>
      <c r="D13" s="170">
        <v>4</v>
      </c>
      <c r="E13" s="171" t="str" cm="1">
        <f t="array" ref="E13">INDEX(反切上字與聲母對映表[],$C$13, D13)</f>
        <v>t</v>
      </c>
      <c r="F13" s="171" t="str" cm="1">
        <f t="array" ref="F13">INDEX(反切上字與聲母對映表[],$C$13,6)</f>
        <v>全清</v>
      </c>
    </row>
    <row r="14" spans="2:9" ht="23.25" customHeight="1">
      <c r="B14" s="157"/>
    </row>
    <row r="15" spans="2:9" ht="23.25" customHeight="1">
      <c r="B15" s="157" t="s">
        <v>11</v>
      </c>
      <c r="C15" s="157" t="s">
        <v>20</v>
      </c>
      <c r="D15" s="157" t="s">
        <v>21</v>
      </c>
      <c r="E15" s="157" t="s">
        <v>6</v>
      </c>
    </row>
    <row r="16" spans="2:9" ht="23.25" customHeight="1">
      <c r="B16" s="170" t="str">
        <f xml:space="preserve"> C6</f>
        <v>列</v>
      </c>
      <c r="C16" s="170" cm="1">
        <f t="array" ref="C16">MATCH(TRUE,ISNUMBER(SEARCH(B16,反切下字清單)),0)</f>
        <v>97</v>
      </c>
      <c r="D16" s="170">
        <v>9</v>
      </c>
      <c r="E16" s="171" t="str" cm="1">
        <f t="array" ref="E16" xml:space="preserve"> INDEX(反切下字表[], C16, D16)</f>
        <v>iat</v>
      </c>
    </row>
    <row r="17" spans="2:2" ht="25.5"/>
    <row r="18" spans="2:2" ht="25.5"/>
    <row r="19" spans="2:2" ht="25.5"/>
    <row r="20" spans="2:2" ht="25.5">
      <c r="B20" s="172"/>
    </row>
    <row r="21" spans="2:2" ht="25.5">
      <c r="B21" s="172"/>
    </row>
    <row r="22" spans="2:2" ht="25.5">
      <c r="B22" s="172"/>
    </row>
    <row r="23" spans="2:2" ht="25.5">
      <c r="B23" s="172"/>
    </row>
    <row r="24" spans="2:2" ht="25.5">
      <c r="B24" s="172"/>
    </row>
    <row r="25" spans="2:2" ht="25.5">
      <c r="B25" s="172"/>
    </row>
    <row r="26" spans="2:2" ht="25.5">
      <c r="B26" s="172"/>
    </row>
    <row r="27" spans="2:2" ht="25.5">
      <c r="B27" s="172"/>
    </row>
    <row r="28" spans="2:2" ht="25.5"/>
    <row r="29" spans="2:2" ht="25.5"/>
    <row r="30" spans="2:2" ht="25.5"/>
    <row r="31" spans="2:2" ht="25.5"/>
    <row r="32" spans="2:2" ht="25.5"/>
    <row r="33" ht="25.5"/>
    <row r="34" ht="25.5"/>
    <row r="35" ht="25.5"/>
    <row r="36" ht="25.5"/>
    <row r="37" ht="25.5"/>
    <row r="38" ht="25.5"/>
    <row r="39" ht="25.5"/>
    <row r="40" ht="25.5"/>
    <row r="41" ht="25.5"/>
    <row r="42" ht="25.5"/>
    <row r="43" ht="25.5"/>
    <row r="44" ht="25.5"/>
    <row r="45" ht="25.5"/>
    <row r="46" ht="25.5"/>
    <row r="47" ht="25.5"/>
    <row r="48" ht="25.5"/>
    <row r="49" ht="25.5"/>
    <row r="50" ht="25.5"/>
    <row r="51" ht="25.5"/>
    <row r="52" ht="25.5"/>
    <row r="53" ht="25.5"/>
    <row r="54" ht="25.5"/>
    <row r="55" ht="25.5"/>
    <row r="56" ht="25.5"/>
    <row r="57" ht="25.5"/>
    <row r="58" ht="25.5"/>
    <row r="59" ht="25.5"/>
    <row r="60" ht="25.5"/>
    <row r="61" ht="25.5"/>
    <row r="62" ht="25.5"/>
    <row r="63" ht="25.5"/>
    <row r="64" ht="25.5"/>
    <row r="65" ht="25.5"/>
    <row r="66" ht="25.5"/>
    <row r="67" ht="25.5"/>
    <row r="68" ht="25.5"/>
    <row r="69" ht="25.5"/>
    <row r="70" ht="25.5"/>
    <row r="71" ht="25.5"/>
    <row r="72" ht="25.5"/>
    <row r="73" ht="25.5"/>
    <row r="74" ht="25.5"/>
    <row r="75" ht="25.5"/>
    <row r="76" ht="25.5"/>
    <row r="77" ht="25.5"/>
    <row r="78" ht="25.5"/>
    <row r="79" ht="25.5"/>
    <row r="80" ht="25.5"/>
    <row r="81" ht="25.5"/>
    <row r="82" ht="25.5"/>
    <row r="83" ht="25.5"/>
    <row r="84" ht="25.5"/>
    <row r="85" ht="25.5"/>
    <row r="86" ht="25.5"/>
    <row r="87" ht="25.5"/>
    <row r="88" ht="25.5"/>
    <row r="89" ht="25.5"/>
    <row r="90" ht="25.5"/>
    <row r="91" ht="25.5"/>
    <row r="92" ht="25.5"/>
    <row r="93" ht="25.5"/>
    <row r="94" ht="25.5"/>
    <row r="95" ht="25.5"/>
    <row r="96" ht="25.5"/>
    <row r="97" ht="25.5"/>
    <row r="98" ht="25.5"/>
    <row r="99" ht="25.5"/>
    <row r="100" ht="25.5"/>
    <row r="101" ht="25.5"/>
    <row r="102" ht="25.5"/>
    <row r="103" ht="25.5"/>
    <row r="104" ht="25.5"/>
    <row r="105" ht="25.5"/>
    <row r="106" ht="25.5"/>
    <row r="107" ht="25.5"/>
    <row r="108" ht="25.5"/>
    <row r="109" ht="25.5"/>
    <row r="110" ht="25.5"/>
    <row r="111" ht="25.5"/>
    <row r="112" ht="25.5"/>
    <row r="113" ht="25.5"/>
    <row r="114" ht="25.5"/>
    <row r="115" ht="25.5"/>
    <row r="116" ht="25.5"/>
    <row r="117" ht="25.5"/>
    <row r="118" ht="25.5"/>
    <row r="119" ht="25.5"/>
    <row r="120" ht="25.5"/>
    <row r="121" ht="25.5"/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0341-AD52-4713-9D42-A127C258F6E6}">
  <sheetPr codeName="Worksheet___8">
    <tabColor rgb="FF00B0F0"/>
  </sheetPr>
  <dimension ref="B1:H42"/>
  <sheetViews>
    <sheetView showGridLines="0" workbookViewId="0">
      <pane ySplit="2" topLeftCell="A3" activePane="bottomLeft" state="frozen"/>
      <selection pane="bottomLeft" activeCell="H3" sqref="H1:H1048576"/>
    </sheetView>
  </sheetViews>
  <sheetFormatPr defaultColWidth="8.765625" defaultRowHeight="25.5"/>
  <cols>
    <col min="1" max="1" width="0.61328125" style="156" customWidth="1"/>
    <col min="2" max="2" width="3.69140625" style="156" customWidth="1"/>
    <col min="3" max="3" width="10.3828125" style="156" customWidth="1"/>
    <col min="4" max="7" width="5.61328125" style="156" customWidth="1"/>
    <col min="8" max="8" width="62" style="156" bestFit="1" customWidth="1"/>
    <col min="9" max="16384" width="8.765625" style="156"/>
  </cols>
  <sheetData>
    <row r="1" spans="2:8" ht="5.25" customHeight="1">
      <c r="C1" s="173"/>
    </row>
    <row r="2" spans="2:8" s="189" customFormat="1">
      <c r="B2" s="191" t="s">
        <v>29</v>
      </c>
      <c r="C2" s="191" t="s">
        <v>30</v>
      </c>
      <c r="D2" s="191" t="s">
        <v>31</v>
      </c>
      <c r="E2" s="191" t="s">
        <v>32</v>
      </c>
      <c r="F2" s="191" t="s">
        <v>33</v>
      </c>
      <c r="G2" s="191" t="s">
        <v>22</v>
      </c>
      <c r="H2" s="191" t="s">
        <v>9</v>
      </c>
    </row>
    <row r="3" spans="2:8">
      <c r="B3" s="174">
        <v>1</v>
      </c>
      <c r="C3" s="175" t="s">
        <v>34</v>
      </c>
      <c r="D3" s="176" t="s">
        <v>35</v>
      </c>
      <c r="E3" s="177" t="s">
        <v>36</v>
      </c>
      <c r="F3" s="177" t="s">
        <v>36</v>
      </c>
      <c r="G3" s="177" t="s">
        <v>37</v>
      </c>
      <c r="H3" s="178" t="s">
        <v>38</v>
      </c>
    </row>
    <row r="4" spans="2:8">
      <c r="B4" s="174">
        <v>2</v>
      </c>
      <c r="C4" s="175" t="s">
        <v>34</v>
      </c>
      <c r="D4" s="176" t="s">
        <v>39</v>
      </c>
      <c r="E4" s="177" t="s">
        <v>40</v>
      </c>
      <c r="F4" s="177" t="s">
        <v>41</v>
      </c>
      <c r="G4" s="177" t="s">
        <v>42</v>
      </c>
      <c r="H4" s="178" t="s">
        <v>43</v>
      </c>
    </row>
    <row r="5" spans="2:8">
      <c r="B5" s="174">
        <v>3</v>
      </c>
      <c r="C5" s="175" t="s">
        <v>34</v>
      </c>
      <c r="D5" s="176" t="s">
        <v>44</v>
      </c>
      <c r="E5" s="177" t="s">
        <v>45</v>
      </c>
      <c r="F5" s="177" t="s">
        <v>45</v>
      </c>
      <c r="G5" s="177" t="s">
        <v>46</v>
      </c>
      <c r="H5" s="178" t="s">
        <v>47</v>
      </c>
    </row>
    <row r="6" spans="2:8">
      <c r="B6" s="174">
        <v>4</v>
      </c>
      <c r="C6" s="175" t="s">
        <v>34</v>
      </c>
      <c r="D6" s="176" t="s">
        <v>48</v>
      </c>
      <c r="E6" s="177" t="s">
        <v>49</v>
      </c>
      <c r="F6" s="177" t="s">
        <v>49</v>
      </c>
      <c r="G6" s="177" t="s">
        <v>50</v>
      </c>
      <c r="H6" s="178" t="s">
        <v>51</v>
      </c>
    </row>
    <row r="7" spans="2:8">
      <c r="B7" s="174">
        <v>5</v>
      </c>
      <c r="C7" s="179" t="s">
        <v>52</v>
      </c>
      <c r="D7" s="180" t="s">
        <v>53</v>
      </c>
      <c r="E7" s="181" t="s">
        <v>54</v>
      </c>
      <c r="F7" s="181" t="s">
        <v>54</v>
      </c>
      <c r="G7" s="181" t="s">
        <v>37</v>
      </c>
      <c r="H7" s="178" t="s">
        <v>55</v>
      </c>
    </row>
    <row r="8" spans="2:8">
      <c r="B8" s="174">
        <v>6</v>
      </c>
      <c r="C8" s="179" t="s">
        <v>52</v>
      </c>
      <c r="D8" s="180" t="s">
        <v>56</v>
      </c>
      <c r="E8" s="181" t="s">
        <v>57</v>
      </c>
      <c r="F8" s="181" t="s">
        <v>58</v>
      </c>
      <c r="G8" s="181" t="s">
        <v>42</v>
      </c>
      <c r="H8" s="178" t="s">
        <v>59</v>
      </c>
    </row>
    <row r="9" spans="2:8">
      <c r="B9" s="174">
        <v>7</v>
      </c>
      <c r="C9" s="179" t="s">
        <v>52</v>
      </c>
      <c r="D9" s="180" t="s">
        <v>60</v>
      </c>
      <c r="E9" s="181" t="s">
        <v>61</v>
      </c>
      <c r="F9" s="181" t="s">
        <v>61</v>
      </c>
      <c r="G9" s="181" t="s">
        <v>46</v>
      </c>
      <c r="H9" s="178" t="s">
        <v>62</v>
      </c>
    </row>
    <row r="10" spans="2:8">
      <c r="B10" s="174">
        <v>8</v>
      </c>
      <c r="C10" s="179" t="s">
        <v>52</v>
      </c>
      <c r="D10" s="180" t="s">
        <v>63</v>
      </c>
      <c r="E10" s="181" t="s">
        <v>64</v>
      </c>
      <c r="F10" s="181" t="s">
        <v>64</v>
      </c>
      <c r="G10" s="181" t="s">
        <v>50</v>
      </c>
      <c r="H10" s="178" t="s">
        <v>65</v>
      </c>
    </row>
    <row r="11" spans="2:8">
      <c r="B11" s="174">
        <v>9</v>
      </c>
      <c r="C11" s="175" t="s">
        <v>66</v>
      </c>
      <c r="D11" s="176" t="s">
        <v>67</v>
      </c>
      <c r="E11" s="177" t="s">
        <v>54</v>
      </c>
      <c r="F11" s="177" t="s">
        <v>68</v>
      </c>
      <c r="G11" s="177" t="s">
        <v>37</v>
      </c>
      <c r="H11" s="178" t="s">
        <v>69</v>
      </c>
    </row>
    <row r="12" spans="2:8">
      <c r="B12" s="174">
        <v>10</v>
      </c>
      <c r="C12" s="175" t="s">
        <v>66</v>
      </c>
      <c r="D12" s="176" t="s">
        <v>70</v>
      </c>
      <c r="E12" s="177" t="s">
        <v>57</v>
      </c>
      <c r="F12" s="177" t="s">
        <v>71</v>
      </c>
      <c r="G12" s="177" t="s">
        <v>42</v>
      </c>
      <c r="H12" s="178" t="s">
        <v>72</v>
      </c>
    </row>
    <row r="13" spans="2:8">
      <c r="B13" s="174">
        <v>11</v>
      </c>
      <c r="C13" s="175" t="s">
        <v>66</v>
      </c>
      <c r="D13" s="176" t="s">
        <v>73</v>
      </c>
      <c r="E13" s="177" t="s">
        <v>54</v>
      </c>
      <c r="F13" s="177" t="s">
        <v>74</v>
      </c>
      <c r="G13" s="177" t="s">
        <v>46</v>
      </c>
      <c r="H13" s="178" t="s">
        <v>75</v>
      </c>
    </row>
    <row r="14" spans="2:8">
      <c r="B14" s="174">
        <v>12</v>
      </c>
      <c r="C14" s="175" t="s">
        <v>66</v>
      </c>
      <c r="D14" s="176" t="s">
        <v>76</v>
      </c>
      <c r="E14" s="177" t="s">
        <v>77</v>
      </c>
      <c r="F14" s="177" t="s">
        <v>64</v>
      </c>
      <c r="G14" s="177" t="s">
        <v>50</v>
      </c>
      <c r="H14" s="178" t="s">
        <v>78</v>
      </c>
    </row>
    <row r="15" spans="2:8">
      <c r="B15" s="174">
        <v>13</v>
      </c>
      <c r="C15" s="179" t="s">
        <v>79</v>
      </c>
      <c r="D15" s="180" t="s">
        <v>80</v>
      </c>
      <c r="E15" s="181" t="s">
        <v>81</v>
      </c>
      <c r="F15" s="181" t="s">
        <v>81</v>
      </c>
      <c r="G15" s="181" t="s">
        <v>37</v>
      </c>
      <c r="H15" s="178" t="s">
        <v>82</v>
      </c>
    </row>
    <row r="16" spans="2:8">
      <c r="B16" s="174">
        <v>14</v>
      </c>
      <c r="C16" s="179" t="s">
        <v>79</v>
      </c>
      <c r="D16" s="180" t="s">
        <v>83</v>
      </c>
      <c r="E16" s="181" t="s">
        <v>84</v>
      </c>
      <c r="F16" s="181" t="s">
        <v>85</v>
      </c>
      <c r="G16" s="181" t="s">
        <v>42</v>
      </c>
      <c r="H16" s="178" t="s">
        <v>86</v>
      </c>
    </row>
    <row r="17" spans="2:8">
      <c r="B17" s="174">
        <v>15</v>
      </c>
      <c r="C17" s="179" t="s">
        <v>79</v>
      </c>
      <c r="D17" s="180" t="s">
        <v>87</v>
      </c>
      <c r="E17" s="181" t="s">
        <v>81</v>
      </c>
      <c r="F17" s="181" t="s">
        <v>88</v>
      </c>
      <c r="G17" s="181" t="s">
        <v>46</v>
      </c>
      <c r="H17" s="178" t="s">
        <v>89</v>
      </c>
    </row>
    <row r="18" spans="2:8">
      <c r="B18" s="174">
        <v>16</v>
      </c>
      <c r="C18" s="179" t="s">
        <v>79</v>
      </c>
      <c r="D18" s="180" t="s">
        <v>90</v>
      </c>
      <c r="E18" s="181" t="s">
        <v>91</v>
      </c>
      <c r="F18" s="181" t="s">
        <v>91</v>
      </c>
      <c r="G18" s="181" t="s">
        <v>37</v>
      </c>
      <c r="H18" s="178" t="s">
        <v>92</v>
      </c>
    </row>
    <row r="19" spans="2:8">
      <c r="B19" s="174">
        <v>17</v>
      </c>
      <c r="C19" s="179" t="s">
        <v>79</v>
      </c>
      <c r="D19" s="180" t="s">
        <v>93</v>
      </c>
      <c r="E19" s="181" t="s">
        <v>91</v>
      </c>
      <c r="F19" s="181" t="s">
        <v>94</v>
      </c>
      <c r="G19" s="181" t="s">
        <v>46</v>
      </c>
      <c r="H19" s="178" t="s">
        <v>95</v>
      </c>
    </row>
    <row r="20" spans="2:8">
      <c r="B20" s="174">
        <v>18</v>
      </c>
      <c r="C20" s="182" t="s">
        <v>96</v>
      </c>
      <c r="D20" s="176" t="s">
        <v>97</v>
      </c>
      <c r="E20" s="177" t="s">
        <v>81</v>
      </c>
      <c r="F20" s="177" t="s">
        <v>98</v>
      </c>
      <c r="G20" s="177" t="s">
        <v>37</v>
      </c>
      <c r="H20" s="178" t="s">
        <v>99</v>
      </c>
    </row>
    <row r="21" spans="2:8">
      <c r="B21" s="174">
        <v>19</v>
      </c>
      <c r="C21" s="182" t="s">
        <v>96</v>
      </c>
      <c r="D21" s="176" t="s">
        <v>100</v>
      </c>
      <c r="E21" s="177" t="s">
        <v>84</v>
      </c>
      <c r="F21" s="177" t="s">
        <v>101</v>
      </c>
      <c r="G21" s="177" t="s">
        <v>42</v>
      </c>
      <c r="H21" s="178" t="s">
        <v>102</v>
      </c>
    </row>
    <row r="22" spans="2:8">
      <c r="B22" s="174">
        <v>20</v>
      </c>
      <c r="C22" s="182" t="s">
        <v>96</v>
      </c>
      <c r="D22" s="176" t="s">
        <v>103</v>
      </c>
      <c r="E22" s="177" t="s">
        <v>81</v>
      </c>
      <c r="F22" s="177" t="s">
        <v>104</v>
      </c>
      <c r="G22" s="177" t="s">
        <v>46</v>
      </c>
      <c r="H22" s="178" t="s">
        <v>105</v>
      </c>
    </row>
    <row r="23" spans="2:8">
      <c r="B23" s="174">
        <v>21</v>
      </c>
      <c r="C23" s="182" t="s">
        <v>96</v>
      </c>
      <c r="D23" s="176" t="s">
        <v>106</v>
      </c>
      <c r="E23" s="177" t="s">
        <v>91</v>
      </c>
      <c r="F23" s="177" t="s">
        <v>107</v>
      </c>
      <c r="G23" s="177" t="s">
        <v>37</v>
      </c>
      <c r="H23" s="178" t="s">
        <v>108</v>
      </c>
    </row>
    <row r="24" spans="2:8">
      <c r="B24" s="174">
        <v>22</v>
      </c>
      <c r="C24" s="182" t="s">
        <v>96</v>
      </c>
      <c r="D24" s="176" t="s">
        <v>109</v>
      </c>
      <c r="E24" s="177" t="s">
        <v>91</v>
      </c>
      <c r="F24" s="177" t="s">
        <v>110</v>
      </c>
      <c r="G24" s="177" t="s">
        <v>46</v>
      </c>
      <c r="H24" s="178" t="s">
        <v>111</v>
      </c>
    </row>
    <row r="25" spans="2:8">
      <c r="B25" s="174">
        <v>23</v>
      </c>
      <c r="C25" s="182" t="s">
        <v>112</v>
      </c>
      <c r="D25" s="176" t="s">
        <v>113</v>
      </c>
      <c r="E25" s="177" t="s">
        <v>81</v>
      </c>
      <c r="F25" s="177" t="s">
        <v>98</v>
      </c>
      <c r="G25" s="177" t="s">
        <v>37</v>
      </c>
      <c r="H25" s="178" t="s">
        <v>114</v>
      </c>
    </row>
    <row r="26" spans="2:8">
      <c r="B26" s="174">
        <v>24</v>
      </c>
      <c r="C26" s="182" t="s">
        <v>112</v>
      </c>
      <c r="D26" s="176" t="s">
        <v>115</v>
      </c>
      <c r="E26" s="177" t="s">
        <v>84</v>
      </c>
      <c r="F26" s="177" t="s">
        <v>101</v>
      </c>
      <c r="G26" s="177" t="s">
        <v>42</v>
      </c>
      <c r="H26" s="178" t="s">
        <v>116</v>
      </c>
    </row>
    <row r="27" spans="2:8">
      <c r="B27" s="174">
        <v>25</v>
      </c>
      <c r="C27" s="182" t="s">
        <v>112</v>
      </c>
      <c r="D27" s="176" t="s">
        <v>117</v>
      </c>
      <c r="E27" s="177" t="s">
        <v>81</v>
      </c>
      <c r="F27" s="177" t="s">
        <v>104</v>
      </c>
      <c r="G27" s="177" t="s">
        <v>46</v>
      </c>
      <c r="H27" s="178" t="s">
        <v>118</v>
      </c>
    </row>
    <row r="28" spans="2:8">
      <c r="B28" s="174">
        <v>26</v>
      </c>
      <c r="C28" s="182" t="s">
        <v>112</v>
      </c>
      <c r="D28" s="176" t="s">
        <v>119</v>
      </c>
      <c r="E28" s="177" t="s">
        <v>91</v>
      </c>
      <c r="F28" s="177" t="s">
        <v>107</v>
      </c>
      <c r="G28" s="177" t="s">
        <v>37</v>
      </c>
      <c r="H28" s="178" t="s">
        <v>120</v>
      </c>
    </row>
    <row r="29" spans="2:8">
      <c r="B29" s="174">
        <v>27</v>
      </c>
      <c r="C29" s="182" t="s">
        <v>112</v>
      </c>
      <c r="D29" s="176" t="s">
        <v>121</v>
      </c>
      <c r="E29" s="177" t="s">
        <v>91</v>
      </c>
      <c r="F29" s="177" t="s">
        <v>110</v>
      </c>
      <c r="G29" s="177" t="s">
        <v>46</v>
      </c>
      <c r="H29" s="178" t="s">
        <v>122</v>
      </c>
    </row>
    <row r="30" spans="2:8">
      <c r="B30" s="174">
        <v>28</v>
      </c>
      <c r="C30" s="179" t="s">
        <v>123</v>
      </c>
      <c r="D30" s="180" t="s">
        <v>124</v>
      </c>
      <c r="E30" s="181" t="s">
        <v>125</v>
      </c>
      <c r="F30" s="181" t="s">
        <v>125</v>
      </c>
      <c r="G30" s="181" t="s">
        <v>37</v>
      </c>
      <c r="H30" s="178" t="s">
        <v>126</v>
      </c>
    </row>
    <row r="31" spans="2:8">
      <c r="B31" s="174">
        <v>29</v>
      </c>
      <c r="C31" s="179" t="s">
        <v>123</v>
      </c>
      <c r="D31" s="180" t="s">
        <v>127</v>
      </c>
      <c r="E31" s="181" t="s">
        <v>128</v>
      </c>
      <c r="F31" s="181" t="s">
        <v>129</v>
      </c>
      <c r="G31" s="181" t="s">
        <v>42</v>
      </c>
      <c r="H31" s="178" t="s">
        <v>130</v>
      </c>
    </row>
    <row r="32" spans="2:8">
      <c r="B32" s="174">
        <v>30</v>
      </c>
      <c r="C32" s="179" t="s">
        <v>123</v>
      </c>
      <c r="D32" s="180" t="s">
        <v>131</v>
      </c>
      <c r="E32" s="181" t="s">
        <v>125</v>
      </c>
      <c r="F32" s="181" t="s">
        <v>132</v>
      </c>
      <c r="G32" s="181" t="s">
        <v>46</v>
      </c>
      <c r="H32" s="178" t="s">
        <v>133</v>
      </c>
    </row>
    <row r="33" spans="2:8">
      <c r="B33" s="174">
        <v>31</v>
      </c>
      <c r="C33" s="179" t="s">
        <v>123</v>
      </c>
      <c r="D33" s="180" t="s">
        <v>134</v>
      </c>
      <c r="E33" s="181" t="s">
        <v>135</v>
      </c>
      <c r="F33" s="181" t="s">
        <v>136</v>
      </c>
      <c r="G33" s="181" t="s">
        <v>50</v>
      </c>
      <c r="H33" s="178" t="s">
        <v>137</v>
      </c>
    </row>
    <row r="34" spans="2:8">
      <c r="B34" s="174">
        <v>32</v>
      </c>
      <c r="C34" s="175" t="s">
        <v>138</v>
      </c>
      <c r="D34" s="176" t="s">
        <v>139</v>
      </c>
      <c r="E34" s="177" t="s">
        <v>140</v>
      </c>
      <c r="F34" s="177" t="s">
        <v>141</v>
      </c>
      <c r="G34" s="177" t="s">
        <v>37</v>
      </c>
      <c r="H34" s="178" t="s">
        <v>142</v>
      </c>
    </row>
    <row r="35" spans="2:8">
      <c r="B35" s="174">
        <v>33</v>
      </c>
      <c r="C35" s="175" t="s">
        <v>138</v>
      </c>
      <c r="D35" s="176" t="s">
        <v>143</v>
      </c>
      <c r="E35" s="177" t="s">
        <v>140</v>
      </c>
      <c r="F35" s="177" t="s">
        <v>144</v>
      </c>
      <c r="G35" s="177" t="s">
        <v>37</v>
      </c>
      <c r="H35" s="178" t="s">
        <v>145</v>
      </c>
    </row>
    <row r="36" spans="2:8">
      <c r="B36" s="174">
        <v>34</v>
      </c>
      <c r="C36" s="175" t="s">
        <v>138</v>
      </c>
      <c r="D36" s="176" t="s">
        <v>146</v>
      </c>
      <c r="E36" s="177" t="s">
        <v>147</v>
      </c>
      <c r="F36" s="177"/>
      <c r="G36" s="177" t="s">
        <v>37</v>
      </c>
      <c r="H36" s="178" t="s">
        <v>148</v>
      </c>
    </row>
    <row r="37" spans="2:8">
      <c r="B37" s="174">
        <v>35</v>
      </c>
      <c r="C37" s="175" t="s">
        <v>138</v>
      </c>
      <c r="D37" s="176" t="s">
        <v>149</v>
      </c>
      <c r="E37" s="177" t="s">
        <v>147</v>
      </c>
      <c r="F37" s="177" t="s">
        <v>144</v>
      </c>
      <c r="G37" s="177" t="s">
        <v>50</v>
      </c>
      <c r="H37" s="178" t="s">
        <v>150</v>
      </c>
    </row>
    <row r="38" spans="2:8">
      <c r="B38" s="174">
        <v>36</v>
      </c>
      <c r="C38" s="175" t="s">
        <v>138</v>
      </c>
      <c r="D38" s="176" t="s">
        <v>151</v>
      </c>
      <c r="E38" s="177" t="s">
        <v>147</v>
      </c>
      <c r="F38" s="177" t="s">
        <v>152</v>
      </c>
      <c r="G38" s="177" t="s">
        <v>50</v>
      </c>
      <c r="H38" s="178" t="s">
        <v>153</v>
      </c>
    </row>
    <row r="39" spans="2:8">
      <c r="B39" s="174">
        <v>37</v>
      </c>
      <c r="C39" s="182" t="s">
        <v>154</v>
      </c>
      <c r="D39" s="180" t="s">
        <v>155</v>
      </c>
      <c r="E39" s="181" t="s">
        <v>77</v>
      </c>
      <c r="F39" s="181" t="s">
        <v>77</v>
      </c>
      <c r="G39" s="181" t="s">
        <v>50</v>
      </c>
      <c r="H39" s="178" t="s">
        <v>156</v>
      </c>
    </row>
    <row r="40" spans="2:8">
      <c r="B40" s="183">
        <v>38</v>
      </c>
      <c r="C40" s="184" t="s">
        <v>157</v>
      </c>
      <c r="D40" s="185" t="s">
        <v>158</v>
      </c>
      <c r="E40" s="186" t="s">
        <v>152</v>
      </c>
      <c r="F40" s="186" t="s">
        <v>159</v>
      </c>
      <c r="G40" s="181" t="s">
        <v>50</v>
      </c>
      <c r="H40" s="187" t="s">
        <v>160</v>
      </c>
    </row>
    <row r="42" spans="2:8">
      <c r="C42" s="188" t="s">
        <v>161</v>
      </c>
    </row>
  </sheetData>
  <phoneticPr fontId="11" type="noConversion"/>
  <hyperlinks>
    <hyperlink ref="D3" r:id="rId1" xr:uid="{25687E6B-2497-4E17-BEB2-60670DB6E4E1}"/>
    <hyperlink ref="D4" r:id="rId2" xr:uid="{0827CDAF-4429-4600-B4A3-2CF809F955D5}"/>
    <hyperlink ref="D5" r:id="rId3" xr:uid="{160CE46B-FD3F-4C61-A21E-1FEE9B27C04C}"/>
    <hyperlink ref="D6" r:id="rId4" xr:uid="{2ED09873-3C13-414A-8CCB-883EDF4605CF}"/>
    <hyperlink ref="D7" r:id="rId5" xr:uid="{1E460E22-D82E-4EE2-8BC3-83A0883590FC}"/>
    <hyperlink ref="D8" r:id="rId6" xr:uid="{A2FDEB8D-898D-471D-B090-6DA4E2BB30AB}"/>
    <hyperlink ref="D9" r:id="rId7" xr:uid="{35E3E231-8E4B-4C82-92B2-B4BB9C28AA26}"/>
    <hyperlink ref="D10" r:id="rId8" xr:uid="{AB29C297-92E3-4579-94DE-178209A84B3A}"/>
    <hyperlink ref="D11" r:id="rId9" xr:uid="{660082B4-1DC2-4265-9F19-08AB3ECA7A32}"/>
    <hyperlink ref="D12" r:id="rId10" xr:uid="{C2CB824E-C490-44AB-9741-D48D374226DD}"/>
    <hyperlink ref="D13" r:id="rId11" xr:uid="{94E01BBD-AA99-459A-BF45-012771E1241A}"/>
    <hyperlink ref="D14" r:id="rId12" xr:uid="{AE04480F-4F90-4BDF-867B-C88528274BA2}"/>
    <hyperlink ref="D15" r:id="rId13" xr:uid="{743D88F6-4F10-4B77-B37F-DC2D2F680179}"/>
    <hyperlink ref="D16" r:id="rId14" xr:uid="{49B17FDF-6AA6-4F56-9541-16C7247B112F}"/>
    <hyperlink ref="D17" r:id="rId15" xr:uid="{AD3B7A21-BAC9-4695-861D-DEDDA46D7603}"/>
    <hyperlink ref="D18" r:id="rId16" xr:uid="{3878542B-7FD0-40A9-896B-3C0CB2EEA3E5}"/>
    <hyperlink ref="D19" r:id="rId17" xr:uid="{15837872-64E9-402E-8873-54ED9D24AD2E}"/>
    <hyperlink ref="D20" r:id="rId18" xr:uid="{D525ADAE-9B0C-48B0-8383-D234E4DB565E}"/>
    <hyperlink ref="D21" r:id="rId19" xr:uid="{07DF5F31-CC6A-4009-A7C1-3855999A0130}"/>
    <hyperlink ref="D22" r:id="rId20" xr:uid="{2A03ACBE-1B4A-4682-9DBB-E33DFEF75D85}"/>
    <hyperlink ref="D23" r:id="rId21" xr:uid="{672951B0-7C9C-4C8E-BFEB-B81058C8953C}"/>
    <hyperlink ref="D24" r:id="rId22" xr:uid="{CF1D1BD8-2B26-4386-A617-CC6CF5C9E63B}"/>
    <hyperlink ref="D25" r:id="rId23" xr:uid="{2CF70BB1-3F87-4248-AA6B-D0C73E4CCA7E}"/>
    <hyperlink ref="D26" r:id="rId24" xr:uid="{376D9B1A-024D-4B27-BEDB-A56CB3AE0E01}"/>
    <hyperlink ref="D27" r:id="rId25" xr:uid="{7D7315CC-B6CA-446B-A41B-8C39B5B7FA95}"/>
    <hyperlink ref="D28" r:id="rId26" xr:uid="{619A6091-10A7-45E7-87CC-629F44E6A010}"/>
    <hyperlink ref="D29" r:id="rId27" xr:uid="{2D7FA7D7-A065-4A7A-979A-E08E146655A4}"/>
    <hyperlink ref="D30" r:id="rId28" xr:uid="{07B9AF34-BB2D-4445-B992-9FEA3B8920C9}"/>
    <hyperlink ref="D31" r:id="rId29" xr:uid="{B50CB7C4-9BC0-4799-9D46-FE531EBE1FA9}"/>
    <hyperlink ref="D32" r:id="rId30" xr:uid="{018EBB53-6C87-4795-92DE-E8044C553FB2}"/>
    <hyperlink ref="D33" r:id="rId31" xr:uid="{1A035077-901E-4AFC-B07F-2E73664AB17E}"/>
    <hyperlink ref="D34" r:id="rId32" xr:uid="{D5576925-629A-4C2B-8D6C-F79247C36552}"/>
    <hyperlink ref="D35" r:id="rId33" xr:uid="{768CD584-1C0F-499B-918D-AA9903B905F5}"/>
    <hyperlink ref="D36" r:id="rId34" xr:uid="{386477B2-9211-4383-B518-1920E2215495}"/>
    <hyperlink ref="D37" r:id="rId35" xr:uid="{DE34B00D-2474-4ED4-BD0E-D7D5F2712B41}"/>
    <hyperlink ref="D38" r:id="rId36" xr:uid="{D2A872D3-5A2E-4D14-BA84-6C409A2165F7}"/>
    <hyperlink ref="D39" r:id="rId37" xr:uid="{4B69D0BC-F448-4730-8AAA-C713119D8B0B}"/>
    <hyperlink ref="D40" r:id="rId38" xr:uid="{DDD483DC-ECE7-4F45-8B6B-9972D622473D}"/>
    <hyperlink ref="C42" r:id="rId39" xr:uid="{00AD7344-8995-48CE-A3F2-EB48915ABA6F}"/>
  </hyperlinks>
  <pageMargins left="0.7" right="0.7" top="0.75" bottom="0.75" header="0.3" footer="0.3"/>
  <tableParts count="1">
    <tablePart r:id="rId4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AF7E-B8AD-4C7A-B018-6D3058108764}">
  <sheetPr codeName="Worksheet___9">
    <tabColor rgb="FF92D050"/>
  </sheetPr>
  <dimension ref="B1:N189"/>
  <sheetViews>
    <sheetView showGridLines="0" workbookViewId="0">
      <pane ySplit="3" topLeftCell="A103" activePane="bottomLeft" state="frozen"/>
      <selection pane="bottomLeft" activeCell="F77" sqref="F77"/>
    </sheetView>
  </sheetViews>
  <sheetFormatPr defaultColWidth="8.765625" defaultRowHeight="25.5"/>
  <cols>
    <col min="1" max="1" width="0.69140625" style="156" customWidth="1"/>
    <col min="2" max="2" width="4.3046875" style="156" customWidth="1"/>
    <col min="3" max="3" width="5.921875" style="157" customWidth="1"/>
    <col min="4" max="4" width="6.4609375" style="190" customWidth="1"/>
    <col min="5" max="5" width="5.921875" style="156" customWidth="1"/>
    <col min="6" max="6" width="9.07421875" style="156" customWidth="1"/>
    <col min="7" max="8" width="5.921875" style="157" customWidth="1"/>
    <col min="9" max="9" width="7.84375" style="156" customWidth="1"/>
    <col min="10" max="11" width="8.84375" style="156" customWidth="1"/>
    <col min="12" max="12" width="55.61328125" style="156" bestFit="1" customWidth="1"/>
    <col min="13" max="16384" width="8.765625" style="156"/>
  </cols>
  <sheetData>
    <row r="1" spans="2:14" s="151" customFormat="1" ht="14.25" customHeight="1">
      <c r="B1" s="150" cm="1">
        <f t="array" ref="B1" xml:space="preserve"> COLUMN() - COLUMN($A:$A)</f>
        <v>1</v>
      </c>
      <c r="C1" s="150" cm="1">
        <f t="array" ref="C1" xml:space="preserve"> COLUMN() - COLUMN($A:$A)</f>
        <v>2</v>
      </c>
      <c r="D1" s="150" cm="1">
        <f t="array" ref="D1" xml:space="preserve"> COLUMN() - COLUMN($A:$A)</f>
        <v>3</v>
      </c>
      <c r="E1" s="150">
        <v>4</v>
      </c>
      <c r="F1" s="150" cm="1">
        <f t="array" ref="F1" xml:space="preserve"> COLUMN() - COLUMN($A:$A)</f>
        <v>5</v>
      </c>
      <c r="G1" s="150" cm="1">
        <f t="array" ref="G1" xml:space="preserve"> COLUMN() - COLUMN($A:$A)</f>
        <v>6</v>
      </c>
      <c r="H1" s="150" cm="1">
        <f t="array" ref="H1" xml:space="preserve"> COLUMN() - COLUMN($A:$A)</f>
        <v>7</v>
      </c>
      <c r="I1" s="150" cm="1">
        <f t="array" ref="I1" xml:space="preserve"> COLUMN() - COLUMN($A:$A)</f>
        <v>8</v>
      </c>
      <c r="J1" s="150" cm="1">
        <f t="array" ref="J1" xml:space="preserve"> COLUMN() - COLUMN($A:$A)</f>
        <v>9</v>
      </c>
      <c r="K1" s="150" cm="1">
        <f t="array" ref="K1" xml:space="preserve"> COLUMN() - COLUMN($A:$A)</f>
        <v>10</v>
      </c>
      <c r="L1" s="150" cm="1">
        <f t="array" ref="L1" xml:space="preserve"> COLUMN() - COLUMN($A:$A)</f>
        <v>11</v>
      </c>
    </row>
    <row r="2" spans="2:14" ht="6" customHeight="1"/>
    <row r="3" spans="2:14" s="157" customFormat="1">
      <c r="B3" s="191" t="s">
        <v>29</v>
      </c>
      <c r="C3" s="192" t="s">
        <v>162</v>
      </c>
      <c r="D3" s="192" t="s">
        <v>163</v>
      </c>
      <c r="E3" s="192" t="s">
        <v>164</v>
      </c>
      <c r="F3" s="192" t="s">
        <v>165</v>
      </c>
      <c r="G3" s="192" t="s">
        <v>166</v>
      </c>
      <c r="H3" s="192" t="s">
        <v>167</v>
      </c>
      <c r="I3" s="192" t="s">
        <v>168</v>
      </c>
      <c r="J3" s="192" t="s">
        <v>32</v>
      </c>
      <c r="K3" s="192" t="s">
        <v>33</v>
      </c>
      <c r="L3" s="193" t="s">
        <v>169</v>
      </c>
    </row>
    <row r="4" spans="2:14">
      <c r="B4" s="174">
        <v>1</v>
      </c>
      <c r="C4" s="194" t="s">
        <v>170</v>
      </c>
      <c r="D4" s="195" t="s">
        <v>171</v>
      </c>
      <c r="E4" s="194" t="s">
        <v>172</v>
      </c>
      <c r="F4" s="194" cm="1">
        <f t="array" ref="F4" xml:space="preserve"> INDEX(韻目清單表格[],  INT(_xlfn.XMATCH(D4, 韻目清單表格[韻系], 1)), 4)</f>
        <v>1</v>
      </c>
      <c r="G4" s="194" t="s">
        <v>173</v>
      </c>
      <c r="H4" s="194" t="s">
        <v>174</v>
      </c>
      <c r="I4" s="196" t="s">
        <v>175</v>
      </c>
      <c r="J4" s="196" t="s">
        <v>176</v>
      </c>
      <c r="K4" s="196" t="s">
        <v>177</v>
      </c>
      <c r="L4" s="178" t="s">
        <v>178</v>
      </c>
      <c r="N4" s="197"/>
    </row>
    <row r="5" spans="2:14">
      <c r="B5" s="174">
        <f>B4+1</f>
        <v>2</v>
      </c>
      <c r="C5" s="194" t="s">
        <v>170</v>
      </c>
      <c r="D5" s="195" t="s">
        <v>171</v>
      </c>
      <c r="E5" s="194" t="s">
        <v>172</v>
      </c>
      <c r="F5" s="194" cm="1">
        <f t="array" ref="F5" xml:space="preserve"> INDEX(韻目清單表格[],  INT(_xlfn.XMATCH(D5, 韻目清單表格[韻系], 1)), 4)</f>
        <v>1</v>
      </c>
      <c r="G5" s="194" t="s">
        <v>179</v>
      </c>
      <c r="H5" s="194" t="s">
        <v>174</v>
      </c>
      <c r="I5" s="196" t="s">
        <v>180</v>
      </c>
      <c r="J5" s="196" t="s">
        <v>181</v>
      </c>
      <c r="K5" s="198" t="s">
        <v>182</v>
      </c>
      <c r="L5" s="178" t="s">
        <v>183</v>
      </c>
    </row>
    <row r="6" spans="2:14">
      <c r="B6" s="174">
        <f t="shared" ref="B6:B69" si="0">B5+1</f>
        <v>3</v>
      </c>
      <c r="C6" s="194" t="s">
        <v>170</v>
      </c>
      <c r="D6" s="195" t="s">
        <v>184</v>
      </c>
      <c r="E6" s="194" t="s">
        <v>172</v>
      </c>
      <c r="F6" s="194" cm="1">
        <f t="array" ref="F6" xml:space="preserve"> INDEX(韻目清單表格[],  INT(_xlfn.XMATCH(D6, 韻目清單表格[韻系], 1)), 4)</f>
        <v>2</v>
      </c>
      <c r="G6" s="194" t="s">
        <v>173</v>
      </c>
      <c r="H6" s="194" t="s">
        <v>174</v>
      </c>
      <c r="I6" s="196" t="s">
        <v>184</v>
      </c>
      <c r="J6" s="196" t="s">
        <v>176</v>
      </c>
      <c r="K6" s="196" t="s">
        <v>185</v>
      </c>
      <c r="L6" s="178" t="s">
        <v>186</v>
      </c>
    </row>
    <row r="7" spans="2:14">
      <c r="B7" s="174">
        <f t="shared" si="0"/>
        <v>4</v>
      </c>
      <c r="C7" s="194" t="s">
        <v>170</v>
      </c>
      <c r="D7" s="195" t="s">
        <v>187</v>
      </c>
      <c r="E7" s="194" t="s">
        <v>172</v>
      </c>
      <c r="F7" s="194" cm="1">
        <f t="array" ref="F7" xml:space="preserve"> INDEX(韻目清單表格[],  INT(_xlfn.XMATCH(D7, 韻目清單表格[韻系], 1)), 4)</f>
        <v>3</v>
      </c>
      <c r="G7" s="194" t="s">
        <v>179</v>
      </c>
      <c r="H7" s="194" t="s">
        <v>174</v>
      </c>
      <c r="I7" s="196" t="s">
        <v>187</v>
      </c>
      <c r="J7" s="196" t="s">
        <v>181</v>
      </c>
      <c r="K7" s="196" t="s">
        <v>188</v>
      </c>
      <c r="L7" s="178" t="s">
        <v>189</v>
      </c>
    </row>
    <row r="8" spans="2:14">
      <c r="B8" s="174">
        <f t="shared" si="0"/>
        <v>5</v>
      </c>
      <c r="C8" s="194" t="s">
        <v>190</v>
      </c>
      <c r="D8" s="195" t="s">
        <v>190</v>
      </c>
      <c r="E8" s="194" t="s">
        <v>172</v>
      </c>
      <c r="F8" s="194" cm="1">
        <f t="array" ref="F8" xml:space="preserve"> INDEX(韻目清單表格[],  INT(_xlfn.XMATCH(D8, 韻目清單表格[韻系], 1)), 4)</f>
        <v>4</v>
      </c>
      <c r="G8" s="194" t="s">
        <v>191</v>
      </c>
      <c r="H8" s="194" t="s">
        <v>174</v>
      </c>
      <c r="I8" s="196" t="s">
        <v>190</v>
      </c>
      <c r="J8" s="196" t="s">
        <v>192</v>
      </c>
      <c r="K8" s="196" t="s">
        <v>193</v>
      </c>
      <c r="L8" s="178" t="s">
        <v>194</v>
      </c>
    </row>
    <row r="9" spans="2:14" s="203" customFormat="1">
      <c r="B9" s="174">
        <f t="shared" si="0"/>
        <v>6</v>
      </c>
      <c r="C9" s="199" t="s">
        <v>170</v>
      </c>
      <c r="D9" s="200" t="s">
        <v>171</v>
      </c>
      <c r="E9" s="199" t="s">
        <v>195</v>
      </c>
      <c r="F9" s="194" cm="1">
        <f t="array" ref="F9" xml:space="preserve"> INDEX(韻目清單表格[],  INT(_xlfn.XMATCH(D9, 韻目清單表格[韻系], 1)), 4)</f>
        <v>1</v>
      </c>
      <c r="G9" s="199" t="s">
        <v>173</v>
      </c>
      <c r="H9" s="199" t="s">
        <v>174</v>
      </c>
      <c r="I9" s="201" t="s">
        <v>196</v>
      </c>
      <c r="J9" s="201" t="s">
        <v>197</v>
      </c>
      <c r="K9" s="201" t="s">
        <v>198</v>
      </c>
      <c r="L9" s="202" t="s">
        <v>199</v>
      </c>
    </row>
    <row r="10" spans="2:14" s="203" customFormat="1">
      <c r="B10" s="174">
        <f t="shared" si="0"/>
        <v>7</v>
      </c>
      <c r="C10" s="199" t="s">
        <v>170</v>
      </c>
      <c r="D10" s="200" t="s">
        <v>171</v>
      </c>
      <c r="E10" s="199" t="s">
        <v>195</v>
      </c>
      <c r="F10" s="194" cm="1">
        <f t="array" ref="F10" xml:space="preserve"> INDEX(韻目清單表格[],  INT(_xlfn.XMATCH(D10, 韻目清單表格[韻系], 1)), 4)</f>
        <v>1</v>
      </c>
      <c r="G10" s="199" t="s">
        <v>179</v>
      </c>
      <c r="H10" s="199" t="s">
        <v>174</v>
      </c>
      <c r="I10" s="201" t="s">
        <v>200</v>
      </c>
      <c r="J10" s="201" t="s">
        <v>201</v>
      </c>
      <c r="K10" s="201" t="s">
        <v>202</v>
      </c>
      <c r="L10" s="202" t="s">
        <v>203</v>
      </c>
    </row>
    <row r="11" spans="2:14" s="203" customFormat="1">
      <c r="B11" s="174">
        <f t="shared" si="0"/>
        <v>8</v>
      </c>
      <c r="C11" s="199" t="s">
        <v>170</v>
      </c>
      <c r="D11" s="200" t="s">
        <v>184</v>
      </c>
      <c r="E11" s="199" t="s">
        <v>195</v>
      </c>
      <c r="F11" s="194" cm="1">
        <f t="array" ref="F11" xml:space="preserve"> INDEX(韻目清單表格[],  INT(_xlfn.XMATCH(D11, 韻目清單表格[韻系], 1)), 4)</f>
        <v>2</v>
      </c>
      <c r="G11" s="199" t="s">
        <v>173</v>
      </c>
      <c r="H11" s="199" t="s">
        <v>174</v>
      </c>
      <c r="I11" s="201" t="s">
        <v>204</v>
      </c>
      <c r="J11" s="201" t="s">
        <v>197</v>
      </c>
      <c r="K11" s="201" t="s">
        <v>205</v>
      </c>
      <c r="L11" s="202" t="s">
        <v>206</v>
      </c>
    </row>
    <row r="12" spans="2:14" s="203" customFormat="1">
      <c r="B12" s="174">
        <f t="shared" si="0"/>
        <v>9</v>
      </c>
      <c r="C12" s="199" t="s">
        <v>170</v>
      </c>
      <c r="D12" s="200" t="s">
        <v>187</v>
      </c>
      <c r="E12" s="199" t="s">
        <v>195</v>
      </c>
      <c r="F12" s="194" cm="1">
        <f t="array" ref="F12" xml:space="preserve"> INDEX(韻目清單表格[],  INT(_xlfn.XMATCH(D12, 韻目清單表格[韻系], 1)), 4)</f>
        <v>3</v>
      </c>
      <c r="G12" s="199" t="s">
        <v>179</v>
      </c>
      <c r="H12" s="199" t="s">
        <v>174</v>
      </c>
      <c r="I12" s="201" t="s">
        <v>207</v>
      </c>
      <c r="J12" s="201" t="s">
        <v>201</v>
      </c>
      <c r="K12" s="201" t="s">
        <v>208</v>
      </c>
      <c r="L12" s="202" t="s">
        <v>209</v>
      </c>
    </row>
    <row r="13" spans="2:14" s="203" customFormat="1">
      <c r="B13" s="174">
        <f t="shared" si="0"/>
        <v>10</v>
      </c>
      <c r="C13" s="199" t="s">
        <v>190</v>
      </c>
      <c r="D13" s="200" t="s">
        <v>190</v>
      </c>
      <c r="E13" s="199" t="s">
        <v>195</v>
      </c>
      <c r="F13" s="194" cm="1">
        <f t="array" ref="F13" xml:space="preserve"> INDEX(韻目清單表格[],  INT(_xlfn.XMATCH(D13, 韻目清單表格[韻系], 1)), 4)</f>
        <v>4</v>
      </c>
      <c r="G13" s="199" t="s">
        <v>191</v>
      </c>
      <c r="H13" s="199" t="s">
        <v>174</v>
      </c>
      <c r="I13" s="201" t="s">
        <v>210</v>
      </c>
      <c r="J13" s="201" t="s">
        <v>211</v>
      </c>
      <c r="K13" s="201" t="s">
        <v>212</v>
      </c>
      <c r="L13" s="202" t="s">
        <v>213</v>
      </c>
    </row>
    <row r="14" spans="2:14">
      <c r="B14" s="174">
        <f t="shared" si="0"/>
        <v>11</v>
      </c>
      <c r="C14" s="194" t="s">
        <v>214</v>
      </c>
      <c r="D14" s="195" t="s">
        <v>215</v>
      </c>
      <c r="E14" s="194" t="s">
        <v>172</v>
      </c>
      <c r="F14" s="194" cm="1">
        <f t="array" ref="F14" xml:space="preserve"> INDEX(韻目清單表格[],  INT(_xlfn.XMATCH(D14, 韻目清單表格[韻系], 1)), 4)</f>
        <v>5</v>
      </c>
      <c r="G14" s="194" t="s">
        <v>179</v>
      </c>
      <c r="H14" s="194" t="s">
        <v>174</v>
      </c>
      <c r="I14" s="196" t="s">
        <v>216</v>
      </c>
      <c r="J14" s="196" t="s">
        <v>217</v>
      </c>
      <c r="K14" s="196" t="s">
        <v>218</v>
      </c>
      <c r="L14" s="178" t="s">
        <v>219</v>
      </c>
    </row>
    <row r="15" spans="2:14">
      <c r="B15" s="174">
        <f t="shared" si="0"/>
        <v>12</v>
      </c>
      <c r="C15" s="194" t="s">
        <v>214</v>
      </c>
      <c r="D15" s="195" t="s">
        <v>215</v>
      </c>
      <c r="E15" s="194" t="s">
        <v>172</v>
      </c>
      <c r="F15" s="194" cm="1">
        <f t="array" ref="F15" xml:space="preserve"> INDEX(韻目清單表格[],  INT(_xlfn.XMATCH(D15, 韻目清單表格[韻系], 1)), 4)</f>
        <v>5</v>
      </c>
      <c r="G15" s="194" t="s">
        <v>179</v>
      </c>
      <c r="H15" s="194" t="s">
        <v>220</v>
      </c>
      <c r="I15" s="196" t="s">
        <v>221</v>
      </c>
      <c r="J15" s="196" t="s">
        <v>222</v>
      </c>
      <c r="K15" s="196" t="s">
        <v>223</v>
      </c>
      <c r="L15" s="178" t="s">
        <v>224</v>
      </c>
    </row>
    <row r="16" spans="2:14">
      <c r="B16" s="174">
        <f t="shared" si="0"/>
        <v>13</v>
      </c>
      <c r="C16" s="194" t="s">
        <v>214</v>
      </c>
      <c r="D16" s="195" t="s">
        <v>225</v>
      </c>
      <c r="E16" s="194" t="s">
        <v>172</v>
      </c>
      <c r="F16" s="194" cm="1">
        <f t="array" ref="F16" xml:space="preserve"> INDEX(韻目清單表格[],  INT(_xlfn.XMATCH(D16, 韻目清單表格[韻系], 1)), 4)</f>
        <v>6</v>
      </c>
      <c r="G16" s="194" t="s">
        <v>179</v>
      </c>
      <c r="H16" s="194" t="s">
        <v>174</v>
      </c>
      <c r="I16" s="196" t="s">
        <v>226</v>
      </c>
      <c r="J16" s="201" t="s">
        <v>217</v>
      </c>
      <c r="K16" s="201" t="s">
        <v>218</v>
      </c>
      <c r="L16" s="178" t="s">
        <v>227</v>
      </c>
    </row>
    <row r="17" spans="2:12">
      <c r="B17" s="174">
        <f t="shared" si="0"/>
        <v>14</v>
      </c>
      <c r="C17" s="194" t="s">
        <v>214</v>
      </c>
      <c r="D17" s="195" t="s">
        <v>225</v>
      </c>
      <c r="E17" s="194" t="s">
        <v>172</v>
      </c>
      <c r="F17" s="194" cm="1">
        <f t="array" ref="F17" xml:space="preserve"> INDEX(韻目清單表格[],  INT(_xlfn.XMATCH(D17, 韻目清單表格[韻系], 1)), 4)</f>
        <v>6</v>
      </c>
      <c r="G17" s="194" t="s">
        <v>179</v>
      </c>
      <c r="H17" s="194" t="s">
        <v>220</v>
      </c>
      <c r="I17" s="196" t="s">
        <v>228</v>
      </c>
      <c r="J17" s="201" t="s">
        <v>222</v>
      </c>
      <c r="K17" s="201" t="s">
        <v>223</v>
      </c>
      <c r="L17" s="178" t="s">
        <v>229</v>
      </c>
    </row>
    <row r="18" spans="2:12">
      <c r="B18" s="174">
        <f t="shared" si="0"/>
        <v>15</v>
      </c>
      <c r="C18" s="194" t="s">
        <v>214</v>
      </c>
      <c r="D18" s="195" t="s">
        <v>230</v>
      </c>
      <c r="E18" s="194" t="s">
        <v>172</v>
      </c>
      <c r="F18" s="194" cm="1">
        <f t="array" ref="F18" xml:space="preserve"> INDEX(韻目清單表格[],  INT(_xlfn.XMATCH(D18, 韻目清單表格[韻系], 1)), 4)</f>
        <v>7</v>
      </c>
      <c r="G18" s="194" t="s">
        <v>179</v>
      </c>
      <c r="H18" s="194" t="s">
        <v>174</v>
      </c>
      <c r="I18" s="196" t="s">
        <v>231</v>
      </c>
      <c r="J18" s="201" t="s">
        <v>217</v>
      </c>
      <c r="K18" s="201" t="s">
        <v>218</v>
      </c>
      <c r="L18" s="178" t="s">
        <v>232</v>
      </c>
    </row>
    <row r="19" spans="2:12">
      <c r="B19" s="174">
        <f t="shared" si="0"/>
        <v>16</v>
      </c>
      <c r="C19" s="194" t="s">
        <v>214</v>
      </c>
      <c r="D19" s="195" t="s">
        <v>230</v>
      </c>
      <c r="E19" s="194" t="s">
        <v>172</v>
      </c>
      <c r="F19" s="194" cm="1">
        <f t="array" ref="F19" xml:space="preserve"> INDEX(韻目清單表格[],  INT(_xlfn.XMATCH(D19, 韻目清單表格[韻系], 1)), 4)</f>
        <v>7</v>
      </c>
      <c r="G19" s="194" t="s">
        <v>179</v>
      </c>
      <c r="H19" s="194" t="s">
        <v>220</v>
      </c>
      <c r="I19" s="196" t="s">
        <v>233</v>
      </c>
      <c r="J19" s="201" t="s">
        <v>222</v>
      </c>
      <c r="K19" s="201" t="s">
        <v>223</v>
      </c>
      <c r="L19" s="178" t="s">
        <v>234</v>
      </c>
    </row>
    <row r="20" spans="2:12">
      <c r="B20" s="174">
        <f t="shared" si="0"/>
        <v>17</v>
      </c>
      <c r="C20" s="194" t="s">
        <v>214</v>
      </c>
      <c r="D20" s="195" t="s">
        <v>235</v>
      </c>
      <c r="E20" s="194" t="s">
        <v>172</v>
      </c>
      <c r="F20" s="194" cm="1">
        <f t="array" ref="F20" xml:space="preserve"> INDEX(韻目清單表格[],  INT(_xlfn.XMATCH(D20, 韻目清單表格[韻系], 1)), 4)</f>
        <v>8</v>
      </c>
      <c r="G20" s="194" t="s">
        <v>179</v>
      </c>
      <c r="H20" s="194" t="s">
        <v>174</v>
      </c>
      <c r="I20" s="196" t="s">
        <v>236</v>
      </c>
      <c r="J20" s="196" t="s">
        <v>217</v>
      </c>
      <c r="K20" s="196" t="s">
        <v>237</v>
      </c>
      <c r="L20" s="178" t="s">
        <v>238</v>
      </c>
    </row>
    <row r="21" spans="2:12">
      <c r="B21" s="174">
        <f t="shared" si="0"/>
        <v>18</v>
      </c>
      <c r="C21" s="194" t="s">
        <v>214</v>
      </c>
      <c r="D21" s="195" t="s">
        <v>235</v>
      </c>
      <c r="E21" s="194" t="s">
        <v>172</v>
      </c>
      <c r="F21" s="194" cm="1">
        <f t="array" ref="F21" xml:space="preserve"> INDEX(韻目清單表格[],  INT(_xlfn.XMATCH(D21, 韻目清單表格[韻系], 1)), 4)</f>
        <v>8</v>
      </c>
      <c r="G21" s="194" t="s">
        <v>179</v>
      </c>
      <c r="H21" s="194" t="s">
        <v>220</v>
      </c>
      <c r="I21" s="196" t="s">
        <v>239</v>
      </c>
      <c r="J21" s="196" t="s">
        <v>222</v>
      </c>
      <c r="K21" s="196" t="s">
        <v>240</v>
      </c>
      <c r="L21" s="178" t="s">
        <v>241</v>
      </c>
    </row>
    <row r="22" spans="2:12">
      <c r="B22" s="174">
        <f t="shared" si="0"/>
        <v>19</v>
      </c>
      <c r="C22" s="194" t="s">
        <v>214</v>
      </c>
      <c r="D22" s="195" t="s">
        <v>242</v>
      </c>
      <c r="E22" s="194" t="s">
        <v>172</v>
      </c>
      <c r="F22" s="194" cm="1">
        <f t="array" ref="F22" xml:space="preserve"> INDEX(韻目清單表格[],  INT(_xlfn.XMATCH(D22, 韻目清單表格[韻系], 1)), 4)</f>
        <v>9</v>
      </c>
      <c r="G22" s="194" t="s">
        <v>179</v>
      </c>
      <c r="H22" s="194" t="s">
        <v>174</v>
      </c>
      <c r="I22" s="196" t="s">
        <v>243</v>
      </c>
      <c r="J22" s="201" t="s">
        <v>217</v>
      </c>
      <c r="K22" s="201" t="s">
        <v>237</v>
      </c>
      <c r="L22" s="178" t="s">
        <v>244</v>
      </c>
    </row>
    <row r="23" spans="2:12">
      <c r="B23" s="174">
        <f t="shared" si="0"/>
        <v>20</v>
      </c>
      <c r="C23" s="194" t="s">
        <v>214</v>
      </c>
      <c r="D23" s="195" t="s">
        <v>242</v>
      </c>
      <c r="E23" s="194" t="s">
        <v>172</v>
      </c>
      <c r="F23" s="194" cm="1">
        <f t="array" ref="F23" xml:space="preserve"> INDEX(韻目清單表格[],  INT(_xlfn.XMATCH(D23, 韻目清單表格[韻系], 1)), 4)</f>
        <v>9</v>
      </c>
      <c r="G23" s="194" t="s">
        <v>179</v>
      </c>
      <c r="H23" s="194" t="s">
        <v>220</v>
      </c>
      <c r="I23" s="196" t="s">
        <v>245</v>
      </c>
      <c r="J23" s="201" t="s">
        <v>222</v>
      </c>
      <c r="K23" s="201" t="s">
        <v>240</v>
      </c>
      <c r="L23" s="178" t="s">
        <v>246</v>
      </c>
    </row>
    <row r="24" spans="2:12">
      <c r="B24" s="174">
        <f t="shared" si="0"/>
        <v>21</v>
      </c>
      <c r="C24" s="194" t="s">
        <v>214</v>
      </c>
      <c r="D24" s="195" t="s">
        <v>247</v>
      </c>
      <c r="E24" s="194" t="s">
        <v>172</v>
      </c>
      <c r="F24" s="194" cm="1">
        <f t="array" ref="F24" xml:space="preserve"> INDEX(韻目清單表格[],  INT(_xlfn.XMATCH(D24, 韻目清單表格[韻系], 1)), 4)</f>
        <v>10</v>
      </c>
      <c r="G24" s="194" t="s">
        <v>179</v>
      </c>
      <c r="H24" s="194" t="s">
        <v>174</v>
      </c>
      <c r="I24" s="196" t="s">
        <v>248</v>
      </c>
      <c r="J24" s="201" t="s">
        <v>217</v>
      </c>
      <c r="K24" s="201" t="s">
        <v>237</v>
      </c>
      <c r="L24" s="178" t="s">
        <v>249</v>
      </c>
    </row>
    <row r="25" spans="2:12">
      <c r="B25" s="174">
        <f t="shared" si="0"/>
        <v>22</v>
      </c>
      <c r="C25" s="194" t="s">
        <v>214</v>
      </c>
      <c r="D25" s="195" t="s">
        <v>247</v>
      </c>
      <c r="E25" s="194" t="s">
        <v>172</v>
      </c>
      <c r="F25" s="194" cm="1">
        <f t="array" ref="F25" xml:space="preserve"> INDEX(韻目清單表格[],  INT(_xlfn.XMATCH(D25, 韻目清單表格[韻系], 1)), 4)</f>
        <v>10</v>
      </c>
      <c r="G25" s="194" t="s">
        <v>179</v>
      </c>
      <c r="H25" s="194" t="s">
        <v>220</v>
      </c>
      <c r="I25" s="196" t="s">
        <v>250</v>
      </c>
      <c r="J25" s="201" t="s">
        <v>222</v>
      </c>
      <c r="K25" s="201" t="s">
        <v>240</v>
      </c>
      <c r="L25" s="178" t="s">
        <v>251</v>
      </c>
    </row>
    <row r="26" spans="2:12">
      <c r="B26" s="174">
        <f t="shared" si="0"/>
        <v>23</v>
      </c>
      <c r="C26" s="194" t="s">
        <v>214</v>
      </c>
      <c r="D26" s="195" t="s">
        <v>252</v>
      </c>
      <c r="E26" s="194" t="s">
        <v>172</v>
      </c>
      <c r="F26" s="194" cm="1">
        <f t="array" ref="F26" xml:space="preserve"> INDEX(韻目清單表格[],  INT(_xlfn.XMATCH(D26, 韻目清單表格[韻系], 1)), 4)</f>
        <v>11</v>
      </c>
      <c r="G26" s="194" t="s">
        <v>179</v>
      </c>
      <c r="H26" s="194" t="s">
        <v>174</v>
      </c>
      <c r="I26" s="196" t="s">
        <v>252</v>
      </c>
      <c r="J26" s="196" t="s">
        <v>217</v>
      </c>
      <c r="K26" s="196" t="s">
        <v>253</v>
      </c>
      <c r="L26" s="178" t="s">
        <v>254</v>
      </c>
    </row>
    <row r="27" spans="2:12">
      <c r="B27" s="174">
        <f t="shared" si="0"/>
        <v>24</v>
      </c>
      <c r="C27" s="194" t="s">
        <v>214</v>
      </c>
      <c r="D27" s="195" t="s">
        <v>255</v>
      </c>
      <c r="E27" s="194" t="s">
        <v>172</v>
      </c>
      <c r="F27" s="194" cm="1">
        <f t="array" ref="F27" xml:space="preserve"> INDEX(韻目清單表格[],  INT(_xlfn.XMATCH(D27, 韻目清單表格[韻系], 1)), 4)</f>
        <v>12</v>
      </c>
      <c r="G27" s="194" t="s">
        <v>179</v>
      </c>
      <c r="H27" s="194" t="s">
        <v>174</v>
      </c>
      <c r="I27" s="196" t="s">
        <v>256</v>
      </c>
      <c r="J27" s="196" t="s">
        <v>217</v>
      </c>
      <c r="K27" s="196" t="s">
        <v>257</v>
      </c>
      <c r="L27" s="178" t="s">
        <v>258</v>
      </c>
    </row>
    <row r="28" spans="2:12">
      <c r="B28" s="174">
        <f t="shared" si="0"/>
        <v>25</v>
      </c>
      <c r="C28" s="194" t="s">
        <v>214</v>
      </c>
      <c r="D28" s="195" t="s">
        <v>255</v>
      </c>
      <c r="E28" s="194" t="s">
        <v>172</v>
      </c>
      <c r="F28" s="194" cm="1">
        <f t="array" ref="F28" xml:space="preserve"> INDEX(韻目清單表格[],  INT(_xlfn.XMATCH(D28, 韻目清單表格[韻系], 1)), 4)</f>
        <v>12</v>
      </c>
      <c r="G28" s="194" t="s">
        <v>179</v>
      </c>
      <c r="H28" s="194" t="s">
        <v>220</v>
      </c>
      <c r="I28" s="196" t="s">
        <v>259</v>
      </c>
      <c r="J28" s="196" t="s">
        <v>222</v>
      </c>
      <c r="K28" s="196" t="s">
        <v>260</v>
      </c>
      <c r="L28" s="178" t="s">
        <v>261</v>
      </c>
    </row>
    <row r="29" spans="2:12">
      <c r="B29" s="174">
        <f t="shared" si="0"/>
        <v>26</v>
      </c>
      <c r="C29" s="194" t="s">
        <v>262</v>
      </c>
      <c r="D29" s="195" t="s">
        <v>263</v>
      </c>
      <c r="E29" s="194" t="s">
        <v>172</v>
      </c>
      <c r="F29" s="194" cm="1">
        <f t="array" ref="F29" xml:space="preserve"> INDEX(韻目清單表格[],  INT(_xlfn.XMATCH(D29, 韻目清單表格[韻系], 1)), 4)</f>
        <v>13</v>
      </c>
      <c r="G29" s="194" t="s">
        <v>179</v>
      </c>
      <c r="H29" s="194" t="s">
        <v>174</v>
      </c>
      <c r="I29" s="196" t="s">
        <v>263</v>
      </c>
      <c r="J29" s="196" t="s">
        <v>264</v>
      </c>
      <c r="K29" s="196" t="s">
        <v>265</v>
      </c>
      <c r="L29" s="178" t="s">
        <v>266</v>
      </c>
    </row>
    <row r="30" spans="2:12">
      <c r="B30" s="174">
        <f t="shared" si="0"/>
        <v>27</v>
      </c>
      <c r="C30" s="194" t="s">
        <v>262</v>
      </c>
      <c r="D30" s="195" t="s">
        <v>267</v>
      </c>
      <c r="E30" s="194" t="s">
        <v>172</v>
      </c>
      <c r="F30" s="194" cm="1">
        <f t="array" ref="F30" xml:space="preserve"> INDEX(韻目清單表格[],  INT(_xlfn.XMATCH(D30, 韻目清單表格[韻系], 1)), 4)</f>
        <v>15</v>
      </c>
      <c r="G30" s="194" t="s">
        <v>173</v>
      </c>
      <c r="H30" s="194" t="s">
        <v>174</v>
      </c>
      <c r="I30" s="196" t="s">
        <v>267</v>
      </c>
      <c r="J30" s="196" t="s">
        <v>268</v>
      </c>
      <c r="K30" s="196" t="s">
        <v>269</v>
      </c>
      <c r="L30" s="178" t="s">
        <v>270</v>
      </c>
    </row>
    <row r="31" spans="2:12">
      <c r="B31" s="174">
        <f t="shared" si="0"/>
        <v>28</v>
      </c>
      <c r="C31" s="194" t="s">
        <v>262</v>
      </c>
      <c r="D31" s="195" t="s">
        <v>271</v>
      </c>
      <c r="E31" s="194" t="s">
        <v>172</v>
      </c>
      <c r="F31" s="194" cm="1">
        <f t="array" ref="F31" xml:space="preserve"> INDEX(韻目清單表格[],  INT(_xlfn.XMATCH(D31, 韻目清單表格[韻系], 1)), 4)</f>
        <v>14</v>
      </c>
      <c r="G31" s="194" t="s">
        <v>179</v>
      </c>
      <c r="H31" s="194" t="s">
        <v>220</v>
      </c>
      <c r="I31" s="196" t="s">
        <v>271</v>
      </c>
      <c r="J31" s="196" t="s">
        <v>272</v>
      </c>
      <c r="K31" s="196" t="s">
        <v>273</v>
      </c>
      <c r="L31" s="178" t="s">
        <v>274</v>
      </c>
    </row>
    <row r="32" spans="2:12">
      <c r="B32" s="174">
        <f t="shared" si="0"/>
        <v>29</v>
      </c>
      <c r="C32" s="194" t="s">
        <v>275</v>
      </c>
      <c r="D32" s="195" t="s">
        <v>276</v>
      </c>
      <c r="E32" s="194" t="s">
        <v>172</v>
      </c>
      <c r="F32" s="194" cm="1">
        <f t="array" ref="F32" xml:space="preserve"> INDEX(韻目清單表格[],  INT(_xlfn.XMATCH(D32, 韻目清單表格[韻系], 1)), 4)</f>
        <v>5</v>
      </c>
      <c r="G32" s="194" t="s">
        <v>173</v>
      </c>
      <c r="H32" s="194" t="s">
        <v>174</v>
      </c>
      <c r="I32" s="196" t="s">
        <v>277</v>
      </c>
      <c r="J32" s="196" t="s">
        <v>278</v>
      </c>
      <c r="K32" s="196" t="s">
        <v>279</v>
      </c>
      <c r="L32" s="178" t="s">
        <v>280</v>
      </c>
    </row>
    <row r="33" spans="2:12">
      <c r="B33" s="174">
        <f t="shared" si="0"/>
        <v>30</v>
      </c>
      <c r="C33" s="194" t="s">
        <v>275</v>
      </c>
      <c r="D33" s="195" t="s">
        <v>276</v>
      </c>
      <c r="E33" s="194" t="s">
        <v>172</v>
      </c>
      <c r="F33" s="194" cm="1">
        <f t="array" ref="F33" xml:space="preserve"> INDEX(韻目清單表格[],  INT(_xlfn.XMATCH(D33, 韻目清單表格[韻系], 1)), 4)</f>
        <v>5</v>
      </c>
      <c r="G33" s="194" t="s">
        <v>173</v>
      </c>
      <c r="H33" s="194" t="s">
        <v>220</v>
      </c>
      <c r="I33" s="196" t="s">
        <v>281</v>
      </c>
      <c r="J33" s="196" t="s">
        <v>282</v>
      </c>
      <c r="K33" s="196" t="s">
        <v>283</v>
      </c>
      <c r="L33" s="178" t="s">
        <v>284</v>
      </c>
    </row>
    <row r="34" spans="2:12">
      <c r="B34" s="174">
        <f t="shared" si="0"/>
        <v>31</v>
      </c>
      <c r="C34" s="194" t="s">
        <v>275</v>
      </c>
      <c r="D34" s="195" t="s">
        <v>285</v>
      </c>
      <c r="E34" s="194" t="s">
        <v>172</v>
      </c>
      <c r="F34" s="194" cm="1">
        <f t="array" ref="F34" xml:space="preserve"> INDEX(韻目清單表格[],  INT(_xlfn.XMATCH(D34, 韻目清單表格[韻系], 1)), 4)</f>
        <v>15</v>
      </c>
      <c r="G34" s="194" t="s">
        <v>179</v>
      </c>
      <c r="H34" s="194" t="s">
        <v>174</v>
      </c>
      <c r="I34" s="196" t="s">
        <v>286</v>
      </c>
      <c r="J34" s="201" t="s">
        <v>287</v>
      </c>
      <c r="K34" s="201" t="s">
        <v>288</v>
      </c>
      <c r="L34" s="204" t="s">
        <v>289</v>
      </c>
    </row>
    <row r="35" spans="2:12">
      <c r="B35" s="174">
        <f t="shared" si="0"/>
        <v>32</v>
      </c>
      <c r="C35" s="194" t="s">
        <v>275</v>
      </c>
      <c r="D35" s="195" t="s">
        <v>285</v>
      </c>
      <c r="E35" s="194" t="s">
        <v>172</v>
      </c>
      <c r="F35" s="194" cm="1">
        <f t="array" ref="F35" xml:space="preserve"> INDEX(韻目清單表格[],  INT(_xlfn.XMATCH(D35, 韻目清單表格[韻系], 1)), 4)</f>
        <v>15</v>
      </c>
      <c r="G35" s="194" t="s">
        <v>179</v>
      </c>
      <c r="H35" s="194" t="s">
        <v>220</v>
      </c>
      <c r="I35" s="196" t="s">
        <v>290</v>
      </c>
      <c r="J35" s="196" t="s">
        <v>287</v>
      </c>
      <c r="K35" s="196" t="s">
        <v>291</v>
      </c>
      <c r="L35" s="178" t="s">
        <v>292</v>
      </c>
    </row>
    <row r="36" spans="2:12">
      <c r="B36" s="174">
        <f t="shared" si="0"/>
        <v>33</v>
      </c>
      <c r="C36" s="194" t="s">
        <v>275</v>
      </c>
      <c r="D36" s="195" t="s">
        <v>293</v>
      </c>
      <c r="E36" s="194" t="s">
        <v>172</v>
      </c>
      <c r="F36" s="194" cm="1">
        <f t="array" ref="F36" xml:space="preserve"> INDEX(韻目清單表格[],  INT(_xlfn.XMATCH(D36, 韻目清單表格[韻系], 1)), 4)</f>
        <v>64</v>
      </c>
      <c r="G36" s="194" t="s">
        <v>191</v>
      </c>
      <c r="H36" s="194" t="s">
        <v>174</v>
      </c>
      <c r="I36" s="196" t="s">
        <v>294</v>
      </c>
      <c r="J36" s="196" t="s">
        <v>278</v>
      </c>
      <c r="K36" s="198" t="s">
        <v>295</v>
      </c>
      <c r="L36" s="178" t="s">
        <v>296</v>
      </c>
    </row>
    <row r="37" spans="2:12">
      <c r="B37" s="174">
        <f t="shared" si="0"/>
        <v>34</v>
      </c>
      <c r="C37" s="194" t="s">
        <v>275</v>
      </c>
      <c r="D37" s="195" t="s">
        <v>293</v>
      </c>
      <c r="E37" s="194" t="s">
        <v>172</v>
      </c>
      <c r="F37" s="194" cm="1">
        <f t="array" ref="F37" xml:space="preserve"> INDEX(韻目清單表格[],  INT(_xlfn.XMATCH(D37, 韻目清單表格[韻系], 1)), 4)</f>
        <v>64</v>
      </c>
      <c r="G37" s="194" t="s">
        <v>191</v>
      </c>
      <c r="H37" s="194" t="s">
        <v>220</v>
      </c>
      <c r="I37" s="196" t="s">
        <v>297</v>
      </c>
      <c r="J37" s="196" t="s">
        <v>298</v>
      </c>
      <c r="K37" s="196" t="s">
        <v>299</v>
      </c>
      <c r="L37" s="178" t="s">
        <v>300</v>
      </c>
    </row>
    <row r="38" spans="2:12">
      <c r="B38" s="174">
        <f t="shared" si="0"/>
        <v>35</v>
      </c>
      <c r="C38" s="194" t="s">
        <v>275</v>
      </c>
      <c r="D38" s="195" t="s">
        <v>301</v>
      </c>
      <c r="E38" s="194" t="s">
        <v>302</v>
      </c>
      <c r="F38" s="194" cm="1">
        <f t="array" ref="F38" xml:space="preserve"> INDEX(韻目清單表格[],  INT(_xlfn.XMATCH(D38, 韻目清單表格[韻系], 1)), 4)</f>
        <v>21</v>
      </c>
      <c r="G38" s="194" t="s">
        <v>191</v>
      </c>
      <c r="H38" s="194" t="s">
        <v>174</v>
      </c>
      <c r="I38" s="196" t="s">
        <v>303</v>
      </c>
      <c r="J38" s="196" t="s">
        <v>278</v>
      </c>
      <c r="K38" s="196" t="s">
        <v>304</v>
      </c>
      <c r="L38" s="178" t="s">
        <v>305</v>
      </c>
    </row>
    <row r="39" spans="2:12">
      <c r="B39" s="174">
        <f t="shared" si="0"/>
        <v>36</v>
      </c>
      <c r="C39" s="194" t="s">
        <v>275</v>
      </c>
      <c r="D39" s="195" t="s">
        <v>301</v>
      </c>
      <c r="E39" s="194" t="s">
        <v>302</v>
      </c>
      <c r="F39" s="194" cm="1">
        <f t="array" ref="F39" xml:space="preserve"> INDEX(韻目清單表格[],  INT(_xlfn.XMATCH(D39, 韻目清單表格[韻系], 1)), 4)</f>
        <v>21</v>
      </c>
      <c r="G39" s="194" t="s">
        <v>191</v>
      </c>
      <c r="H39" s="194" t="s">
        <v>220</v>
      </c>
      <c r="I39" s="196" t="s">
        <v>306</v>
      </c>
      <c r="J39" s="196" t="s">
        <v>307</v>
      </c>
      <c r="K39" s="196" t="s">
        <v>308</v>
      </c>
      <c r="L39" s="178" t="s">
        <v>309</v>
      </c>
    </row>
    <row r="40" spans="2:12">
      <c r="B40" s="174">
        <f t="shared" si="0"/>
        <v>37</v>
      </c>
      <c r="C40" s="194" t="s">
        <v>275</v>
      </c>
      <c r="D40" s="195" t="s">
        <v>310</v>
      </c>
      <c r="E40" s="194" t="s">
        <v>302</v>
      </c>
      <c r="F40" s="194" cm="1">
        <f t="array" ref="F40" xml:space="preserve"> INDEX(韻目清單表格[],  INT(_xlfn.XMATCH(D40, 韻目清單表格[韻系], 1)), 4)</f>
        <v>22</v>
      </c>
      <c r="G40" s="194" t="s">
        <v>191</v>
      </c>
      <c r="H40" s="194" t="s">
        <v>174</v>
      </c>
      <c r="I40" s="196" t="s">
        <v>311</v>
      </c>
      <c r="J40" s="196" t="s">
        <v>278</v>
      </c>
      <c r="K40" s="196" t="s">
        <v>312</v>
      </c>
      <c r="L40" s="178" t="s">
        <v>313</v>
      </c>
    </row>
    <row r="41" spans="2:12">
      <c r="B41" s="174">
        <f t="shared" si="0"/>
        <v>38</v>
      </c>
      <c r="C41" s="194" t="s">
        <v>275</v>
      </c>
      <c r="D41" s="195" t="s">
        <v>310</v>
      </c>
      <c r="E41" s="194" t="s">
        <v>302</v>
      </c>
      <c r="F41" s="194" cm="1">
        <f t="array" ref="F41" xml:space="preserve"> INDEX(韻目清單表格[],  INT(_xlfn.XMATCH(D41, 韻目清單表格[韻系], 1)), 4)</f>
        <v>22</v>
      </c>
      <c r="G41" s="194" t="s">
        <v>191</v>
      </c>
      <c r="H41" s="194" t="s">
        <v>220</v>
      </c>
      <c r="I41" s="196" t="s">
        <v>314</v>
      </c>
      <c r="J41" s="196" t="s">
        <v>298</v>
      </c>
      <c r="K41" s="196" t="s">
        <v>315</v>
      </c>
      <c r="L41" s="178" t="s">
        <v>316</v>
      </c>
    </row>
    <row r="42" spans="2:12">
      <c r="B42" s="174">
        <f t="shared" si="0"/>
        <v>39</v>
      </c>
      <c r="C42" s="194" t="s">
        <v>275</v>
      </c>
      <c r="D42" s="195" t="s">
        <v>317</v>
      </c>
      <c r="E42" s="194" t="s">
        <v>172</v>
      </c>
      <c r="F42" s="194" cm="1">
        <f t="array" ref="F42" xml:space="preserve"> INDEX(韻目清單表格[],  INT(_xlfn.XMATCH(D42, 韻目清單表格[韻系], 1)), 4)</f>
        <v>13</v>
      </c>
      <c r="G42" s="194" t="s">
        <v>179</v>
      </c>
      <c r="H42" s="194" t="s">
        <v>174</v>
      </c>
      <c r="I42" s="196" t="s">
        <v>318</v>
      </c>
      <c r="J42" s="196" t="s">
        <v>319</v>
      </c>
      <c r="K42" s="196" t="s">
        <v>320</v>
      </c>
      <c r="L42" s="178" t="s">
        <v>321</v>
      </c>
    </row>
    <row r="43" spans="2:12">
      <c r="B43" s="174">
        <f t="shared" si="0"/>
        <v>40</v>
      </c>
      <c r="C43" s="194" t="s">
        <v>275</v>
      </c>
      <c r="D43" s="195" t="s">
        <v>317</v>
      </c>
      <c r="E43" s="194" t="s">
        <v>172</v>
      </c>
      <c r="F43" s="194" cm="1">
        <f t="array" ref="F43" xml:space="preserve"> INDEX(韻目清單表格[],  INT(_xlfn.XMATCH(D43, 韻目清單表格[韻系], 1)), 4)</f>
        <v>13</v>
      </c>
      <c r="G43" s="194" t="s">
        <v>179</v>
      </c>
      <c r="H43" s="194" t="s">
        <v>220</v>
      </c>
      <c r="I43" s="196" t="s">
        <v>322</v>
      </c>
      <c r="J43" s="196" t="s">
        <v>282</v>
      </c>
      <c r="K43" s="196" t="s">
        <v>323</v>
      </c>
      <c r="L43" s="178" t="s">
        <v>324</v>
      </c>
    </row>
    <row r="44" spans="2:12">
      <c r="B44" s="174">
        <f t="shared" si="0"/>
        <v>41</v>
      </c>
      <c r="C44" s="194" t="s">
        <v>275</v>
      </c>
      <c r="D44" s="195" t="s">
        <v>325</v>
      </c>
      <c r="E44" s="194" t="s">
        <v>172</v>
      </c>
      <c r="F44" s="194" cm="1">
        <f t="array" ref="F44" xml:space="preserve"> INDEX(韻目清單表格[],  INT(_xlfn.XMATCH(D44, 韻目清單表格[韻系], 1)), 4)</f>
        <v>13</v>
      </c>
      <c r="G44" s="194" t="s">
        <v>179</v>
      </c>
      <c r="H44" s="194" t="s">
        <v>174</v>
      </c>
      <c r="I44" s="196" t="s">
        <v>326</v>
      </c>
      <c r="J44" s="201" t="s">
        <v>319</v>
      </c>
      <c r="K44" s="201" t="s">
        <v>320</v>
      </c>
      <c r="L44" s="178" t="s">
        <v>327</v>
      </c>
    </row>
    <row r="45" spans="2:12">
      <c r="B45" s="174">
        <f t="shared" si="0"/>
        <v>42</v>
      </c>
      <c r="C45" s="194" t="s">
        <v>275</v>
      </c>
      <c r="D45" s="195" t="s">
        <v>325</v>
      </c>
      <c r="E45" s="194" t="s">
        <v>172</v>
      </c>
      <c r="F45" s="194" cm="1">
        <f t="array" ref="F45" xml:space="preserve"> INDEX(韻目清單表格[],  INT(_xlfn.XMATCH(D45, 韻目清單表格[韻系], 1)), 4)</f>
        <v>13</v>
      </c>
      <c r="G45" s="194" t="s">
        <v>179</v>
      </c>
      <c r="H45" s="194" t="s">
        <v>220</v>
      </c>
      <c r="I45" s="196" t="s">
        <v>328</v>
      </c>
      <c r="J45" s="201" t="s">
        <v>282</v>
      </c>
      <c r="K45" s="201" t="s">
        <v>323</v>
      </c>
      <c r="L45" s="178"/>
    </row>
    <row r="46" spans="2:12">
      <c r="B46" s="174">
        <f t="shared" si="0"/>
        <v>43</v>
      </c>
      <c r="C46" s="194" t="s">
        <v>275</v>
      </c>
      <c r="D46" s="195" t="s">
        <v>329</v>
      </c>
      <c r="E46" s="194" t="s">
        <v>172</v>
      </c>
      <c r="F46" s="194" cm="1">
        <f t="array" ref="F46" xml:space="preserve"> INDEX(韻目清單表格[],  INT(_xlfn.XMATCH(D46, 韻目清單表格[韻系], 1)), 4)</f>
        <v>13</v>
      </c>
      <c r="G46" s="194" t="s">
        <v>179</v>
      </c>
      <c r="H46" s="194" t="s">
        <v>174</v>
      </c>
      <c r="I46" s="196" t="s">
        <v>330</v>
      </c>
      <c r="J46" s="201" t="s">
        <v>319</v>
      </c>
      <c r="K46" s="201" t="s">
        <v>320</v>
      </c>
      <c r="L46" s="178" t="s">
        <v>331</v>
      </c>
    </row>
    <row r="47" spans="2:12">
      <c r="B47" s="174">
        <f t="shared" si="0"/>
        <v>44</v>
      </c>
      <c r="C47" s="194" t="s">
        <v>275</v>
      </c>
      <c r="D47" s="195" t="s">
        <v>329</v>
      </c>
      <c r="E47" s="194" t="s">
        <v>172</v>
      </c>
      <c r="F47" s="194" cm="1">
        <f t="array" ref="F47" xml:space="preserve"> INDEX(韻目清單表格[],  INT(_xlfn.XMATCH(D47, 韻目清單表格[韻系], 1)), 4)</f>
        <v>13</v>
      </c>
      <c r="G47" s="194" t="s">
        <v>179</v>
      </c>
      <c r="H47" s="194" t="s">
        <v>220</v>
      </c>
      <c r="I47" s="196" t="s">
        <v>332</v>
      </c>
      <c r="J47" s="201" t="s">
        <v>282</v>
      </c>
      <c r="K47" s="201" t="s">
        <v>323</v>
      </c>
      <c r="L47" s="204" t="s">
        <v>333</v>
      </c>
    </row>
    <row r="48" spans="2:12">
      <c r="B48" s="174">
        <f t="shared" si="0"/>
        <v>45</v>
      </c>
      <c r="C48" s="194" t="s">
        <v>275</v>
      </c>
      <c r="D48" s="195" t="s">
        <v>334</v>
      </c>
      <c r="E48" s="194" t="s">
        <v>172</v>
      </c>
      <c r="F48" s="194" cm="1">
        <f t="array" ref="F48" xml:space="preserve"> INDEX(韻目清單表格[],  INT(_xlfn.XMATCH(D48, 韻目清單表格[韻系], 1)), 4)</f>
        <v>16</v>
      </c>
      <c r="G48" s="194" t="s">
        <v>335</v>
      </c>
      <c r="H48" s="194" t="s">
        <v>174</v>
      </c>
      <c r="I48" s="196" t="s">
        <v>336</v>
      </c>
      <c r="J48" s="196" t="s">
        <v>319</v>
      </c>
      <c r="K48" s="196" t="s">
        <v>337</v>
      </c>
      <c r="L48" s="178" t="s">
        <v>338</v>
      </c>
    </row>
    <row r="49" spans="2:12">
      <c r="B49" s="174">
        <f t="shared" si="0"/>
        <v>46</v>
      </c>
      <c r="C49" s="194" t="s">
        <v>275</v>
      </c>
      <c r="D49" s="195" t="s">
        <v>334</v>
      </c>
      <c r="E49" s="194" t="s">
        <v>172</v>
      </c>
      <c r="F49" s="194" cm="1">
        <f t="array" ref="F49" xml:space="preserve"> INDEX(韻目清單表格[],  INT(_xlfn.XMATCH(D49, 韻目清單表格[韻系], 1)), 4)</f>
        <v>16</v>
      </c>
      <c r="G49" s="194" t="s">
        <v>335</v>
      </c>
      <c r="H49" s="194" t="s">
        <v>220</v>
      </c>
      <c r="I49" s="196" t="s">
        <v>339</v>
      </c>
      <c r="J49" s="196" t="s">
        <v>287</v>
      </c>
      <c r="K49" s="196" t="s">
        <v>340</v>
      </c>
      <c r="L49" s="178" t="s">
        <v>341</v>
      </c>
    </row>
    <row r="50" spans="2:12">
      <c r="B50" s="174">
        <f t="shared" si="0"/>
        <v>47</v>
      </c>
      <c r="C50" s="194" t="s">
        <v>275</v>
      </c>
      <c r="D50" s="195" t="s">
        <v>342</v>
      </c>
      <c r="E50" s="194" t="s">
        <v>302</v>
      </c>
      <c r="F50" s="194" cm="1">
        <f t="array" ref="F50" xml:space="preserve"> INDEX(韻目清單表格[],  INT(_xlfn.XMATCH(D50, 韻目清單表格[韻系], 1)), 4)</f>
        <v>25</v>
      </c>
      <c r="G50" s="194" t="s">
        <v>173</v>
      </c>
      <c r="H50" s="194" t="s">
        <v>174</v>
      </c>
      <c r="I50" s="196" t="s">
        <v>342</v>
      </c>
      <c r="J50" s="196" t="s">
        <v>278</v>
      </c>
      <c r="K50" s="196" t="s">
        <v>343</v>
      </c>
      <c r="L50" s="178" t="s">
        <v>344</v>
      </c>
    </row>
    <row r="51" spans="2:12">
      <c r="B51" s="174">
        <f t="shared" si="0"/>
        <v>48</v>
      </c>
      <c r="C51" s="194" t="s">
        <v>275</v>
      </c>
      <c r="D51" s="195" t="s">
        <v>345</v>
      </c>
      <c r="E51" s="194" t="s">
        <v>302</v>
      </c>
      <c r="F51" s="194" cm="1">
        <f t="array" ref="F51" xml:space="preserve"> INDEX(韻目清單表格[],  INT(_xlfn.XMATCH(D51, 韻目清單表格[韻系], 1)), 4)</f>
        <v>24</v>
      </c>
      <c r="G51" s="194" t="s">
        <v>173</v>
      </c>
      <c r="H51" s="194" t="s">
        <v>220</v>
      </c>
      <c r="I51" s="196" t="s">
        <v>345</v>
      </c>
      <c r="J51" s="196" t="s">
        <v>282</v>
      </c>
      <c r="K51" s="196" t="s">
        <v>346</v>
      </c>
      <c r="L51" s="178" t="s">
        <v>347</v>
      </c>
    </row>
    <row r="52" spans="2:12">
      <c r="B52" s="174">
        <f t="shared" si="0"/>
        <v>49</v>
      </c>
      <c r="C52" s="194" t="s">
        <v>348</v>
      </c>
      <c r="D52" s="195" t="s">
        <v>349</v>
      </c>
      <c r="E52" s="194" t="s">
        <v>172</v>
      </c>
      <c r="F52" s="194" cm="1">
        <f t="array" ref="F52" xml:space="preserve"> INDEX(韻目清單表格[],  INT(_xlfn.XMATCH(D52, 韻目清單表格[韻系], 1)), 4)</f>
        <v>27</v>
      </c>
      <c r="G52" s="194" t="s">
        <v>179</v>
      </c>
      <c r="H52" s="194" t="s">
        <v>174</v>
      </c>
      <c r="I52" s="196" t="s">
        <v>350</v>
      </c>
      <c r="J52" s="196" t="s">
        <v>351</v>
      </c>
      <c r="K52" s="196"/>
      <c r="L52" s="178" t="s">
        <v>352</v>
      </c>
    </row>
    <row r="53" spans="2:12">
      <c r="B53" s="174">
        <f t="shared" si="0"/>
        <v>50</v>
      </c>
      <c r="C53" s="194" t="s">
        <v>348</v>
      </c>
      <c r="D53" s="195" t="s">
        <v>349</v>
      </c>
      <c r="E53" s="194" t="s">
        <v>172</v>
      </c>
      <c r="F53" s="194" cm="1">
        <f t="array" ref="F53" xml:space="preserve"> INDEX(韻目清單表格[],  INT(_xlfn.XMATCH(D53, 韻目清單表格[韻系], 1)), 4)</f>
        <v>27</v>
      </c>
      <c r="G53" s="194" t="s">
        <v>179</v>
      </c>
      <c r="H53" s="194" t="s">
        <v>220</v>
      </c>
      <c r="I53" s="196" t="s">
        <v>353</v>
      </c>
      <c r="J53" s="196" t="s">
        <v>351</v>
      </c>
      <c r="K53" s="196"/>
      <c r="L53" s="178" t="s">
        <v>354</v>
      </c>
    </row>
    <row r="54" spans="2:12">
      <c r="B54" s="174">
        <f t="shared" si="0"/>
        <v>51</v>
      </c>
      <c r="C54" s="194" t="s">
        <v>348</v>
      </c>
      <c r="D54" s="195" t="s">
        <v>355</v>
      </c>
      <c r="E54" s="194" t="s">
        <v>172</v>
      </c>
      <c r="F54" s="194" cm="1">
        <f t="array" ref="F54" xml:space="preserve"> INDEX(韻目清單表格[],  INT(_xlfn.XMATCH(D54, 韻目清單表格[韻系], 1)), 4)</f>
        <v>28</v>
      </c>
      <c r="G54" s="194" t="s">
        <v>179</v>
      </c>
      <c r="H54" s="194" t="s">
        <v>174</v>
      </c>
      <c r="I54" s="196" t="s">
        <v>355</v>
      </c>
      <c r="J54" s="196" t="s">
        <v>351</v>
      </c>
      <c r="K54" s="196"/>
      <c r="L54" s="178" t="s">
        <v>356</v>
      </c>
    </row>
    <row r="55" spans="2:12">
      <c r="B55" s="174">
        <f t="shared" si="0"/>
        <v>52</v>
      </c>
      <c r="C55" s="194" t="s">
        <v>348</v>
      </c>
      <c r="D55" s="195" t="s">
        <v>357</v>
      </c>
      <c r="E55" s="194" t="s">
        <v>302</v>
      </c>
      <c r="F55" s="194" cm="1">
        <f t="array" ref="F55" xml:space="preserve"> INDEX(韻目清單表格[],  INT(_xlfn.XMATCH(D55, 韻目清單表格[韻系], 1)), 4)</f>
        <v>29</v>
      </c>
      <c r="G55" s="194" t="s">
        <v>179</v>
      </c>
      <c r="H55" s="194" t="s">
        <v>174</v>
      </c>
      <c r="I55" s="196" t="s">
        <v>358</v>
      </c>
      <c r="J55" s="196" t="s">
        <v>351</v>
      </c>
      <c r="K55" s="196"/>
      <c r="L55" s="178" t="s">
        <v>359</v>
      </c>
    </row>
    <row r="56" spans="2:12">
      <c r="B56" s="174">
        <f t="shared" si="0"/>
        <v>53</v>
      </c>
      <c r="C56" s="194" t="s">
        <v>348</v>
      </c>
      <c r="D56" s="195" t="s">
        <v>357</v>
      </c>
      <c r="E56" s="194" t="s">
        <v>302</v>
      </c>
      <c r="F56" s="194" cm="1">
        <f t="array" ref="F56" xml:space="preserve"> INDEX(韻目清單表格[],  INT(_xlfn.XMATCH(D56, 韻目清單表格[韻系], 1)), 4)</f>
        <v>29</v>
      </c>
      <c r="G56" s="194" t="s">
        <v>179</v>
      </c>
      <c r="H56" s="194" t="s">
        <v>220</v>
      </c>
      <c r="I56" s="196" t="s">
        <v>360</v>
      </c>
      <c r="J56" s="196" t="s">
        <v>351</v>
      </c>
      <c r="K56" s="196"/>
      <c r="L56" s="178" t="s">
        <v>361</v>
      </c>
    </row>
    <row r="57" spans="2:12">
      <c r="B57" s="174">
        <f t="shared" si="0"/>
        <v>54</v>
      </c>
      <c r="C57" s="194" t="s">
        <v>348</v>
      </c>
      <c r="D57" s="195" t="s">
        <v>348</v>
      </c>
      <c r="E57" s="194" t="s">
        <v>302</v>
      </c>
      <c r="F57" s="194" cm="1">
        <f t="array" ref="F57" xml:space="preserve"> INDEX(韻目清單表格[],  INT(_xlfn.XMATCH(D57, 韻目清單表格[韻系], 1)), 4)</f>
        <v>32</v>
      </c>
      <c r="G57" s="194" t="s">
        <v>179</v>
      </c>
      <c r="H57" s="194" t="s">
        <v>174</v>
      </c>
      <c r="I57" s="196" t="s">
        <v>348</v>
      </c>
      <c r="J57" s="196" t="s">
        <v>351</v>
      </c>
      <c r="K57" s="196" t="s">
        <v>362</v>
      </c>
      <c r="L57" s="178" t="s">
        <v>363</v>
      </c>
    </row>
    <row r="58" spans="2:12">
      <c r="B58" s="174">
        <f t="shared" si="0"/>
        <v>55</v>
      </c>
      <c r="C58" s="194" t="s">
        <v>348</v>
      </c>
      <c r="D58" s="195" t="s">
        <v>364</v>
      </c>
      <c r="E58" s="194" t="s">
        <v>172</v>
      </c>
      <c r="F58" s="194" cm="1">
        <f t="array" ref="F58" xml:space="preserve"> INDEX(韻目清單表格[],  INT(_xlfn.XMATCH(D58, 韻目清單表格[韻系], 1)), 4)</f>
        <v>30</v>
      </c>
      <c r="G58" s="194" t="s">
        <v>179</v>
      </c>
      <c r="H58" s="194" t="s">
        <v>220</v>
      </c>
      <c r="I58" s="196" t="s">
        <v>364</v>
      </c>
      <c r="J58" s="196" t="s">
        <v>365</v>
      </c>
      <c r="K58" s="196" t="s">
        <v>366</v>
      </c>
      <c r="L58" s="178" t="s">
        <v>367</v>
      </c>
    </row>
    <row r="59" spans="2:12">
      <c r="B59" s="174">
        <f t="shared" si="0"/>
        <v>56</v>
      </c>
      <c r="C59" s="194" t="s">
        <v>348</v>
      </c>
      <c r="D59" s="195" t="s">
        <v>368</v>
      </c>
      <c r="E59" s="194" t="s">
        <v>172</v>
      </c>
      <c r="F59" s="194" cm="1">
        <f t="array" ref="F59" xml:space="preserve"> INDEX(韻目清單表格[],  INT(_xlfn.XMATCH(D59, 韻目清單表格[韻系], 1)), 4)</f>
        <v>31</v>
      </c>
      <c r="G59" s="194" t="s">
        <v>179</v>
      </c>
      <c r="H59" s="194" t="s">
        <v>220</v>
      </c>
      <c r="I59" s="196" t="s">
        <v>368</v>
      </c>
      <c r="J59" s="196" t="s">
        <v>365</v>
      </c>
      <c r="K59" s="196" t="s">
        <v>366</v>
      </c>
      <c r="L59" s="178" t="s">
        <v>369</v>
      </c>
    </row>
    <row r="60" spans="2:12">
      <c r="B60" s="174">
        <f t="shared" si="0"/>
        <v>57</v>
      </c>
      <c r="C60" s="194" t="s">
        <v>348</v>
      </c>
      <c r="D60" s="195" t="s">
        <v>370</v>
      </c>
      <c r="E60" s="194" t="s">
        <v>172</v>
      </c>
      <c r="F60" s="194" cm="1">
        <f t="array" ref="F60" xml:space="preserve"> INDEX(韻目清單表格[],  INT(_xlfn.XMATCH(D60, 韻目清單表格[韻系], 1)), 4)</f>
        <v>37</v>
      </c>
      <c r="G60" s="194" t="s">
        <v>173</v>
      </c>
      <c r="H60" s="194" t="s">
        <v>174</v>
      </c>
      <c r="I60" s="196" t="s">
        <v>370</v>
      </c>
      <c r="J60" s="196" t="s">
        <v>371</v>
      </c>
      <c r="K60" s="196" t="s">
        <v>372</v>
      </c>
      <c r="L60" s="178" t="s">
        <v>373</v>
      </c>
    </row>
    <row r="61" spans="2:12">
      <c r="B61" s="174">
        <f t="shared" si="0"/>
        <v>58</v>
      </c>
      <c r="C61" s="194" t="s">
        <v>348</v>
      </c>
      <c r="D61" s="195" t="s">
        <v>374</v>
      </c>
      <c r="E61" s="194" t="s">
        <v>172</v>
      </c>
      <c r="F61" s="194" cm="1">
        <f t="array" ref="F61" xml:space="preserve"> INDEX(韻目清單表格[],  INT(_xlfn.XMATCH(D61, 韻目清單表格[韻系], 1)), 4)</f>
        <v>36</v>
      </c>
      <c r="G61" s="194" t="s">
        <v>173</v>
      </c>
      <c r="H61" s="194" t="s">
        <v>220</v>
      </c>
      <c r="I61" s="196" t="s">
        <v>374</v>
      </c>
      <c r="J61" s="196" t="s">
        <v>365</v>
      </c>
      <c r="K61" s="196" t="s">
        <v>375</v>
      </c>
      <c r="L61" s="178" t="s">
        <v>376</v>
      </c>
    </row>
    <row r="62" spans="2:12">
      <c r="B62" s="174">
        <f t="shared" si="0"/>
        <v>59</v>
      </c>
      <c r="C62" s="194" t="s">
        <v>348</v>
      </c>
      <c r="D62" s="195" t="s">
        <v>377</v>
      </c>
      <c r="E62" s="194" t="s">
        <v>172</v>
      </c>
      <c r="F62" s="194" cm="1">
        <f t="array" ref="F62" xml:space="preserve"> INDEX(韻目清單表格[],  INT(_xlfn.XMATCH(D62, 韻目清單表格[韻系], 1)), 4)</f>
        <v>34</v>
      </c>
      <c r="G62" s="194" t="s">
        <v>179</v>
      </c>
      <c r="H62" s="194" t="s">
        <v>174</v>
      </c>
      <c r="I62" s="196" t="s">
        <v>377</v>
      </c>
      <c r="J62" s="196" t="s">
        <v>351</v>
      </c>
      <c r="K62" s="196" t="s">
        <v>378</v>
      </c>
      <c r="L62" s="178" t="s">
        <v>379</v>
      </c>
    </row>
    <row r="63" spans="2:12">
      <c r="B63" s="174">
        <f t="shared" si="0"/>
        <v>60</v>
      </c>
      <c r="C63" s="194" t="s">
        <v>348</v>
      </c>
      <c r="D63" s="195" t="s">
        <v>380</v>
      </c>
      <c r="E63" s="194" t="s">
        <v>172</v>
      </c>
      <c r="F63" s="194" cm="1">
        <f t="array" ref="F63" xml:space="preserve"> INDEX(韻目清單表格[],  INT(_xlfn.XMATCH(D63, 韻目清單表格[韻系], 1)), 4)</f>
        <v>33</v>
      </c>
      <c r="G63" s="194" t="s">
        <v>179</v>
      </c>
      <c r="H63" s="194" t="s">
        <v>220</v>
      </c>
      <c r="I63" s="196" t="s">
        <v>380</v>
      </c>
      <c r="J63" s="196" t="s">
        <v>365</v>
      </c>
      <c r="K63" s="196" t="s">
        <v>381</v>
      </c>
      <c r="L63" s="178" t="s">
        <v>382</v>
      </c>
    </row>
    <row r="64" spans="2:12">
      <c r="B64" s="174">
        <f t="shared" si="0"/>
        <v>61</v>
      </c>
      <c r="C64" s="194" t="s">
        <v>383</v>
      </c>
      <c r="D64" s="195" t="s">
        <v>384</v>
      </c>
      <c r="E64" s="194" t="s">
        <v>172</v>
      </c>
      <c r="F64" s="194" cm="1">
        <f t="array" ref="F64" xml:space="preserve"> INDEX(韻目清單表格[],  INT(_xlfn.XMATCH(D64, 韻目清單表格[韻系], 1)), 4)</f>
        <v>38</v>
      </c>
      <c r="G64" s="194" t="s">
        <v>173</v>
      </c>
      <c r="H64" s="194" t="s">
        <v>174</v>
      </c>
      <c r="I64" s="196" t="s">
        <v>384</v>
      </c>
      <c r="J64" s="196" t="s">
        <v>385</v>
      </c>
      <c r="K64" s="196" t="s">
        <v>386</v>
      </c>
      <c r="L64" s="178" t="s">
        <v>387</v>
      </c>
    </row>
    <row r="65" spans="2:12">
      <c r="B65" s="174">
        <f t="shared" si="0"/>
        <v>62</v>
      </c>
      <c r="C65" s="194" t="s">
        <v>383</v>
      </c>
      <c r="D65" s="195" t="s">
        <v>388</v>
      </c>
      <c r="E65" s="194" t="s">
        <v>172</v>
      </c>
      <c r="F65" s="194" cm="1">
        <f t="array" ref="F65" xml:space="preserve"> INDEX(韻目清單表格[],  INT(_xlfn.XMATCH(D65, 韻目清單表格[韻系], 1)), 4)</f>
        <v>39</v>
      </c>
      <c r="G65" s="194" t="s">
        <v>173</v>
      </c>
      <c r="H65" s="194" t="s">
        <v>220</v>
      </c>
      <c r="I65" s="196" t="s">
        <v>388</v>
      </c>
      <c r="J65" s="196" t="s">
        <v>389</v>
      </c>
      <c r="K65" s="196" t="s">
        <v>390</v>
      </c>
      <c r="L65" s="178" t="s">
        <v>391</v>
      </c>
    </row>
    <row r="66" spans="2:12">
      <c r="B66" s="174">
        <f t="shared" si="0"/>
        <v>63</v>
      </c>
      <c r="C66" s="194" t="s">
        <v>348</v>
      </c>
      <c r="D66" s="195" t="s">
        <v>392</v>
      </c>
      <c r="E66" s="194" t="s">
        <v>172</v>
      </c>
      <c r="F66" s="194" cm="1">
        <f t="array" ref="F66" xml:space="preserve"> INDEX(韻目清單表格[],  INT(_xlfn.XMATCH(D66, 韻目清單表格[韻系], 1)), 4)</f>
        <v>35</v>
      </c>
      <c r="G66" s="194" t="s">
        <v>179</v>
      </c>
      <c r="H66" s="194" t="s">
        <v>174</v>
      </c>
      <c r="I66" s="196" t="s">
        <v>393</v>
      </c>
      <c r="J66" s="196" t="s">
        <v>394</v>
      </c>
      <c r="K66" s="196" t="s">
        <v>395</v>
      </c>
      <c r="L66" s="178" t="s">
        <v>396</v>
      </c>
    </row>
    <row r="67" spans="2:12">
      <c r="B67" s="174">
        <f t="shared" si="0"/>
        <v>64</v>
      </c>
      <c r="C67" s="194" t="s">
        <v>348</v>
      </c>
      <c r="D67" s="195" t="s">
        <v>392</v>
      </c>
      <c r="E67" s="194" t="s">
        <v>172</v>
      </c>
      <c r="F67" s="194" cm="1">
        <f t="array" ref="F67" xml:space="preserve"> INDEX(韻目清單表格[],  INT(_xlfn.XMATCH(D67, 韻目清單表格[韻系], 1)), 4)</f>
        <v>35</v>
      </c>
      <c r="G67" s="194" t="s">
        <v>179</v>
      </c>
      <c r="H67" s="194" t="s">
        <v>220</v>
      </c>
      <c r="I67" s="196" t="s">
        <v>397</v>
      </c>
      <c r="J67" s="196" t="s">
        <v>389</v>
      </c>
      <c r="K67" s="196" t="s">
        <v>398</v>
      </c>
      <c r="L67" s="178" t="s">
        <v>399</v>
      </c>
    </row>
    <row r="68" spans="2:12">
      <c r="B68" s="174">
        <f t="shared" si="0"/>
        <v>65</v>
      </c>
      <c r="C68" s="194" t="s">
        <v>383</v>
      </c>
      <c r="D68" s="195" t="s">
        <v>400</v>
      </c>
      <c r="E68" s="194" t="s">
        <v>172</v>
      </c>
      <c r="F68" s="194" cm="1">
        <f t="array" ref="F68" xml:space="preserve"> INDEX(韻目清單表格[],  INT(_xlfn.XMATCH(D68, 韻目清單表格[韻系], 1)), 4)</f>
        <v>40</v>
      </c>
      <c r="G68" s="194" t="s">
        <v>191</v>
      </c>
      <c r="H68" s="194" t="s">
        <v>174</v>
      </c>
      <c r="I68" s="196" t="s">
        <v>401</v>
      </c>
      <c r="J68" s="196" t="s">
        <v>385</v>
      </c>
      <c r="K68" s="196" t="s">
        <v>402</v>
      </c>
      <c r="L68" s="178" t="s">
        <v>403</v>
      </c>
    </row>
    <row r="69" spans="2:12">
      <c r="B69" s="174">
        <f t="shared" si="0"/>
        <v>66</v>
      </c>
      <c r="C69" s="194" t="s">
        <v>383</v>
      </c>
      <c r="D69" s="195" t="s">
        <v>400</v>
      </c>
      <c r="E69" s="194" t="s">
        <v>172</v>
      </c>
      <c r="F69" s="194" cm="1">
        <f t="array" ref="F69" xml:space="preserve"> INDEX(韻目清單表格[],  INT(_xlfn.XMATCH(D69, 韻目清單表格[韻系], 1)), 4)</f>
        <v>40</v>
      </c>
      <c r="G69" s="194" t="s">
        <v>191</v>
      </c>
      <c r="H69" s="194" t="s">
        <v>220</v>
      </c>
      <c r="I69" s="196" t="s">
        <v>404</v>
      </c>
      <c r="J69" s="196" t="s">
        <v>389</v>
      </c>
      <c r="K69" s="196" t="s">
        <v>405</v>
      </c>
      <c r="L69" s="178" t="s">
        <v>406</v>
      </c>
    </row>
    <row r="70" spans="2:12">
      <c r="B70" s="174">
        <f t="shared" ref="B70:B133" si="1">B69+1</f>
        <v>67</v>
      </c>
      <c r="C70" s="194" t="s">
        <v>383</v>
      </c>
      <c r="D70" s="195" t="s">
        <v>383</v>
      </c>
      <c r="E70" s="194" t="s">
        <v>172</v>
      </c>
      <c r="F70" s="194" cm="1">
        <f t="array" ref="F70" xml:space="preserve"> INDEX(韻目清單表格[],  INT(_xlfn.XMATCH(D70, 韻目清單表格[韻系], 1)), 4)</f>
        <v>41</v>
      </c>
      <c r="G70" s="194" t="s">
        <v>191</v>
      </c>
      <c r="H70" s="194" t="s">
        <v>174</v>
      </c>
      <c r="I70" s="196" t="s">
        <v>407</v>
      </c>
      <c r="J70" s="196" t="s">
        <v>385</v>
      </c>
      <c r="K70" s="196" t="s">
        <v>408</v>
      </c>
      <c r="L70" s="178" t="s">
        <v>409</v>
      </c>
    </row>
    <row r="71" spans="2:12">
      <c r="B71" s="174">
        <f t="shared" si="1"/>
        <v>68</v>
      </c>
      <c r="C71" s="194" t="s">
        <v>383</v>
      </c>
      <c r="D71" s="195" t="s">
        <v>383</v>
      </c>
      <c r="E71" s="194" t="s">
        <v>172</v>
      </c>
      <c r="F71" s="194" cm="1">
        <f t="array" ref="F71" xml:space="preserve"> INDEX(韻目清單表格[],  INT(_xlfn.XMATCH(D71, 韻目清單表格[韻系], 1)), 4)</f>
        <v>41</v>
      </c>
      <c r="G71" s="194" t="s">
        <v>191</v>
      </c>
      <c r="H71" s="194" t="s">
        <v>220</v>
      </c>
      <c r="I71" s="196" t="s">
        <v>410</v>
      </c>
      <c r="J71" s="196" t="s">
        <v>389</v>
      </c>
      <c r="K71" s="196" t="s">
        <v>411</v>
      </c>
      <c r="L71" s="178" t="s">
        <v>412</v>
      </c>
    </row>
    <row r="72" spans="2:12">
      <c r="B72" s="174">
        <f t="shared" si="1"/>
        <v>69</v>
      </c>
      <c r="C72" s="194" t="s">
        <v>383</v>
      </c>
      <c r="D72" s="195" t="s">
        <v>413</v>
      </c>
      <c r="E72" s="194" t="s">
        <v>172</v>
      </c>
      <c r="F72" s="194" cm="1">
        <f t="array" ref="F72" xml:space="preserve"> INDEX(韻目清單表格[],  INT(_xlfn.XMATCH(D72, 韻目清單表格[韻系], 1)), 4)</f>
        <v>43</v>
      </c>
      <c r="G72" s="194" t="s">
        <v>179</v>
      </c>
      <c r="H72" s="194" t="s">
        <v>174</v>
      </c>
      <c r="I72" s="196" t="s">
        <v>414</v>
      </c>
      <c r="J72" s="196" t="s">
        <v>394</v>
      </c>
      <c r="K72" s="196" t="s">
        <v>415</v>
      </c>
      <c r="L72" s="178" t="s">
        <v>416</v>
      </c>
    </row>
    <row r="73" spans="2:12">
      <c r="B73" s="174">
        <f t="shared" si="1"/>
        <v>70</v>
      </c>
      <c r="C73" s="194" t="s">
        <v>383</v>
      </c>
      <c r="D73" s="195" t="s">
        <v>413</v>
      </c>
      <c r="E73" s="194" t="s">
        <v>172</v>
      </c>
      <c r="F73" s="194" cm="1">
        <f t="array" ref="F73" xml:space="preserve"> INDEX(韻目清單表格[],  INT(_xlfn.XMATCH(D73, 韻目清單表格[韻系], 1)), 4)</f>
        <v>43</v>
      </c>
      <c r="G73" s="194" t="s">
        <v>179</v>
      </c>
      <c r="H73" s="194" t="s">
        <v>220</v>
      </c>
      <c r="I73" s="196" t="s">
        <v>417</v>
      </c>
      <c r="J73" s="196" t="s">
        <v>389</v>
      </c>
      <c r="K73" s="196" t="s">
        <v>418</v>
      </c>
      <c r="L73" s="178" t="s">
        <v>419</v>
      </c>
    </row>
    <row r="74" spans="2:12">
      <c r="B74" s="174">
        <f t="shared" si="1"/>
        <v>71</v>
      </c>
      <c r="C74" s="194" t="s">
        <v>383</v>
      </c>
      <c r="D74" s="195" t="s">
        <v>420</v>
      </c>
      <c r="E74" s="194" t="s">
        <v>172</v>
      </c>
      <c r="F74" s="194" cm="1">
        <f t="array" ref="F74" xml:space="preserve"> INDEX(韻目清單表格[],  INT(_xlfn.XMATCH(D74, 韻目清單表格[韻系], 1)), 4)</f>
        <v>44</v>
      </c>
      <c r="G74" s="194" t="s">
        <v>179</v>
      </c>
      <c r="H74" s="194" t="s">
        <v>174</v>
      </c>
      <c r="I74" s="196" t="s">
        <v>421</v>
      </c>
      <c r="J74" s="196" t="s">
        <v>394</v>
      </c>
      <c r="K74" s="196" t="s">
        <v>415</v>
      </c>
      <c r="L74" s="178" t="s">
        <v>422</v>
      </c>
    </row>
    <row r="75" spans="2:12">
      <c r="B75" s="174">
        <f t="shared" si="1"/>
        <v>72</v>
      </c>
      <c r="C75" s="194" t="s">
        <v>383</v>
      </c>
      <c r="D75" s="195" t="s">
        <v>420</v>
      </c>
      <c r="E75" s="194" t="s">
        <v>172</v>
      </c>
      <c r="F75" s="194" cm="1">
        <f t="array" ref="F75" xml:space="preserve"> INDEX(韻目清單表格[],  INT(_xlfn.XMATCH(D75, 韻目清單表格[韻系], 1)), 4)</f>
        <v>44</v>
      </c>
      <c r="G75" s="194" t="s">
        <v>179</v>
      </c>
      <c r="H75" s="194" t="s">
        <v>220</v>
      </c>
      <c r="I75" s="196" t="s">
        <v>423</v>
      </c>
      <c r="J75" s="196" t="s">
        <v>389</v>
      </c>
      <c r="K75" s="196" t="s">
        <v>418</v>
      </c>
      <c r="L75" s="178" t="s">
        <v>424</v>
      </c>
    </row>
    <row r="76" spans="2:12">
      <c r="B76" s="174">
        <f t="shared" si="1"/>
        <v>73</v>
      </c>
      <c r="C76" s="194" t="s">
        <v>383</v>
      </c>
      <c r="D76" s="195" t="s">
        <v>425</v>
      </c>
      <c r="E76" s="194" t="s">
        <v>172</v>
      </c>
      <c r="F76" s="194" cm="1">
        <f t="array" ref="F76" xml:space="preserve"> INDEX(韻目清單表格[],  INT(_xlfn.XMATCH(D76, 韻目清單表格[韻系], 1)), 4)</f>
        <v>45</v>
      </c>
      <c r="G76" s="194" t="s">
        <v>179</v>
      </c>
      <c r="H76" s="194" t="s">
        <v>174</v>
      </c>
      <c r="I76" s="196" t="s">
        <v>426</v>
      </c>
      <c r="J76" s="196" t="s">
        <v>394</v>
      </c>
      <c r="K76" s="196" t="s">
        <v>415</v>
      </c>
      <c r="L76" s="178" t="s">
        <v>427</v>
      </c>
    </row>
    <row r="77" spans="2:12">
      <c r="B77" s="174">
        <f t="shared" si="1"/>
        <v>74</v>
      </c>
      <c r="C77" s="194" t="s">
        <v>383</v>
      </c>
      <c r="D77" s="195" t="s">
        <v>425</v>
      </c>
      <c r="E77" s="194" t="s">
        <v>172</v>
      </c>
      <c r="F77" s="194" cm="1">
        <f t="array" ref="F77" xml:space="preserve"> INDEX(韻目清單表格[],  INT(_xlfn.XMATCH(D77, 韻目清單表格[韻系], 1)), 4)</f>
        <v>45</v>
      </c>
      <c r="G77" s="194" t="s">
        <v>179</v>
      </c>
      <c r="H77" s="194" t="s">
        <v>220</v>
      </c>
      <c r="I77" s="196" t="s">
        <v>428</v>
      </c>
      <c r="J77" s="196" t="s">
        <v>389</v>
      </c>
      <c r="K77" s="196" t="s">
        <v>418</v>
      </c>
      <c r="L77" s="178" t="s">
        <v>429</v>
      </c>
    </row>
    <row r="78" spans="2:12">
      <c r="B78" s="174">
        <f t="shared" si="1"/>
        <v>75</v>
      </c>
      <c r="C78" s="194" t="s">
        <v>383</v>
      </c>
      <c r="D78" s="195" t="s">
        <v>430</v>
      </c>
      <c r="E78" s="194" t="s">
        <v>172</v>
      </c>
      <c r="F78" s="194" cm="1">
        <f t="array" ref="F78" xml:space="preserve"> INDEX(韻目清單表格[],  INT(_xlfn.XMATCH(D78, 韻目清單表格[韻系], 1)), 4)</f>
        <v>42</v>
      </c>
      <c r="G78" s="194" t="s">
        <v>335</v>
      </c>
      <c r="H78" s="194" t="s">
        <v>174</v>
      </c>
      <c r="I78" s="196" t="s">
        <v>431</v>
      </c>
      <c r="J78" s="196" t="s">
        <v>394</v>
      </c>
      <c r="K78" s="196" t="s">
        <v>432</v>
      </c>
      <c r="L78" s="178" t="s">
        <v>433</v>
      </c>
    </row>
    <row r="79" spans="2:12">
      <c r="B79" s="174">
        <f t="shared" si="1"/>
        <v>76</v>
      </c>
      <c r="C79" s="194" t="s">
        <v>383</v>
      </c>
      <c r="D79" s="195" t="s">
        <v>430</v>
      </c>
      <c r="E79" s="194" t="s">
        <v>172</v>
      </c>
      <c r="F79" s="194" cm="1">
        <f t="array" ref="F79" xml:space="preserve"> INDEX(韻目清單表格[],  INT(_xlfn.XMATCH(D79, 韻目清單表格[韻系], 1)), 4)</f>
        <v>42</v>
      </c>
      <c r="G79" s="194" t="s">
        <v>335</v>
      </c>
      <c r="H79" s="194" t="s">
        <v>220</v>
      </c>
      <c r="I79" s="196" t="s">
        <v>434</v>
      </c>
      <c r="J79" s="196" t="s">
        <v>394</v>
      </c>
      <c r="K79" s="196" t="s">
        <v>435</v>
      </c>
      <c r="L79" s="178" t="s">
        <v>436</v>
      </c>
    </row>
    <row r="80" spans="2:12">
      <c r="B80" s="174">
        <f t="shared" si="1"/>
        <v>77</v>
      </c>
      <c r="C80" s="199" t="s">
        <v>348</v>
      </c>
      <c r="D80" s="200" t="s">
        <v>349</v>
      </c>
      <c r="E80" s="199" t="s">
        <v>195</v>
      </c>
      <c r="F80" s="194" cm="1">
        <f t="array" ref="F80" xml:space="preserve"> INDEX(韻目清單表格[],  INT(_xlfn.XMATCH(D80, 韻目清單表格[韻系], 1)), 4)</f>
        <v>27</v>
      </c>
      <c r="G80" s="199" t="s">
        <v>179</v>
      </c>
      <c r="H80" s="199" t="s">
        <v>174</v>
      </c>
      <c r="I80" s="201" t="s">
        <v>437</v>
      </c>
      <c r="J80" s="201" t="s">
        <v>438</v>
      </c>
      <c r="K80" s="201"/>
      <c r="L80" s="202" t="s">
        <v>439</v>
      </c>
    </row>
    <row r="81" spans="2:12">
      <c r="B81" s="174">
        <f t="shared" si="1"/>
        <v>78</v>
      </c>
      <c r="C81" s="199" t="s">
        <v>348</v>
      </c>
      <c r="D81" s="200" t="s">
        <v>349</v>
      </c>
      <c r="E81" s="199" t="s">
        <v>195</v>
      </c>
      <c r="F81" s="194" cm="1">
        <f t="array" ref="F81" xml:space="preserve"> INDEX(韻目清單表格[],  INT(_xlfn.XMATCH(D81, 韻目清單表格[韻系], 1)), 4)</f>
        <v>27</v>
      </c>
      <c r="G81" s="199" t="s">
        <v>179</v>
      </c>
      <c r="H81" s="199" t="s">
        <v>220</v>
      </c>
      <c r="I81" s="201" t="s">
        <v>440</v>
      </c>
      <c r="J81" s="201" t="s">
        <v>438</v>
      </c>
      <c r="K81" s="201"/>
      <c r="L81" s="202" t="s">
        <v>441</v>
      </c>
    </row>
    <row r="82" spans="2:12">
      <c r="B82" s="174">
        <f t="shared" si="1"/>
        <v>79</v>
      </c>
      <c r="C82" s="199" t="s">
        <v>348</v>
      </c>
      <c r="D82" s="200" t="s">
        <v>355</v>
      </c>
      <c r="E82" s="199" t="s">
        <v>195</v>
      </c>
      <c r="F82" s="194" cm="1">
        <f t="array" ref="F82" xml:space="preserve"> INDEX(韻目清單表格[],  INT(_xlfn.XMATCH(D82, 韻目清單表格[韻系], 1)), 4)</f>
        <v>28</v>
      </c>
      <c r="G82" s="199" t="s">
        <v>179</v>
      </c>
      <c r="H82" s="199" t="s">
        <v>174</v>
      </c>
      <c r="I82" s="201" t="s">
        <v>442</v>
      </c>
      <c r="J82" s="201" t="s">
        <v>438</v>
      </c>
      <c r="K82" s="201"/>
      <c r="L82" s="202" t="s">
        <v>443</v>
      </c>
    </row>
    <row r="83" spans="2:12">
      <c r="B83" s="174">
        <f t="shared" si="1"/>
        <v>80</v>
      </c>
      <c r="C83" s="199" t="s">
        <v>348</v>
      </c>
      <c r="D83" s="200" t="s">
        <v>357</v>
      </c>
      <c r="E83" s="199" t="s">
        <v>195</v>
      </c>
      <c r="F83" s="194" cm="1">
        <f t="array" ref="F83" xml:space="preserve"> INDEX(韻目清單表格[],  INT(_xlfn.XMATCH(D83, 韻目清單表格[韻系], 1)), 4)</f>
        <v>29</v>
      </c>
      <c r="G83" s="199" t="s">
        <v>179</v>
      </c>
      <c r="H83" s="199" t="s">
        <v>174</v>
      </c>
      <c r="I83" s="201" t="s">
        <v>444</v>
      </c>
      <c r="J83" s="201" t="s">
        <v>438</v>
      </c>
      <c r="K83" s="201"/>
      <c r="L83" s="202" t="s">
        <v>445</v>
      </c>
    </row>
    <row r="84" spans="2:12">
      <c r="B84" s="174">
        <f t="shared" si="1"/>
        <v>81</v>
      </c>
      <c r="C84" s="199" t="s">
        <v>348</v>
      </c>
      <c r="D84" s="200" t="s">
        <v>357</v>
      </c>
      <c r="E84" s="199" t="s">
        <v>195</v>
      </c>
      <c r="F84" s="194" cm="1">
        <f t="array" ref="F84" xml:space="preserve"> INDEX(韻目清單表格[],  INT(_xlfn.XMATCH(D84, 韻目清單表格[韻系], 1)), 4)</f>
        <v>29</v>
      </c>
      <c r="G84" s="199" t="s">
        <v>179</v>
      </c>
      <c r="H84" s="199" t="s">
        <v>220</v>
      </c>
      <c r="I84" s="201" t="s">
        <v>446</v>
      </c>
      <c r="J84" s="201" t="s">
        <v>438</v>
      </c>
      <c r="K84" s="201"/>
      <c r="L84" s="202" t="s">
        <v>447</v>
      </c>
    </row>
    <row r="85" spans="2:12">
      <c r="B85" s="174">
        <f t="shared" si="1"/>
        <v>82</v>
      </c>
      <c r="C85" s="199" t="s">
        <v>348</v>
      </c>
      <c r="D85" s="200" t="s">
        <v>348</v>
      </c>
      <c r="E85" s="199" t="s">
        <v>195</v>
      </c>
      <c r="F85" s="194" cm="1">
        <f t="array" ref="F85" xml:space="preserve"> INDEX(韻目清單表格[],  INT(_xlfn.XMATCH(D85, 韻目清單表格[韻系], 1)), 4)</f>
        <v>32</v>
      </c>
      <c r="G85" s="199" t="s">
        <v>179</v>
      </c>
      <c r="H85" s="199" t="s">
        <v>174</v>
      </c>
      <c r="I85" s="201" t="s">
        <v>448</v>
      </c>
      <c r="J85" s="201" t="s">
        <v>438</v>
      </c>
      <c r="K85" s="201" t="s">
        <v>449</v>
      </c>
      <c r="L85" s="202" t="s">
        <v>450</v>
      </c>
    </row>
    <row r="86" spans="2:12">
      <c r="B86" s="174">
        <f t="shared" si="1"/>
        <v>83</v>
      </c>
      <c r="C86" s="199" t="s">
        <v>348</v>
      </c>
      <c r="D86" s="200" t="s">
        <v>364</v>
      </c>
      <c r="E86" s="199" t="s">
        <v>195</v>
      </c>
      <c r="F86" s="194" cm="1">
        <f t="array" ref="F86" xml:space="preserve"> INDEX(韻目清單表格[],  INT(_xlfn.XMATCH(D86, 韻目清單表格[韻系], 1)), 4)</f>
        <v>30</v>
      </c>
      <c r="G86" s="199" t="s">
        <v>179</v>
      </c>
      <c r="H86" s="199" t="s">
        <v>220</v>
      </c>
      <c r="I86" s="201" t="s">
        <v>451</v>
      </c>
      <c r="J86" s="201" t="s">
        <v>452</v>
      </c>
      <c r="K86" s="201" t="s">
        <v>453</v>
      </c>
      <c r="L86" s="202" t="s">
        <v>454</v>
      </c>
    </row>
    <row r="87" spans="2:12">
      <c r="B87" s="174">
        <f t="shared" si="1"/>
        <v>84</v>
      </c>
      <c r="C87" s="199" t="s">
        <v>348</v>
      </c>
      <c r="D87" s="200" t="s">
        <v>368</v>
      </c>
      <c r="E87" s="199" t="s">
        <v>195</v>
      </c>
      <c r="F87" s="194" cm="1">
        <f t="array" ref="F87" xml:space="preserve"> INDEX(韻目清單表格[],  INT(_xlfn.XMATCH(D87, 韻目清單表格[韻系], 1)), 4)</f>
        <v>31</v>
      </c>
      <c r="G87" s="199" t="s">
        <v>179</v>
      </c>
      <c r="H87" s="199" t="s">
        <v>220</v>
      </c>
      <c r="I87" s="201" t="s">
        <v>455</v>
      </c>
      <c r="J87" s="201" t="s">
        <v>452</v>
      </c>
      <c r="K87" s="201" t="s">
        <v>453</v>
      </c>
      <c r="L87" s="202" t="s">
        <v>456</v>
      </c>
    </row>
    <row r="88" spans="2:12">
      <c r="B88" s="174">
        <f t="shared" si="1"/>
        <v>85</v>
      </c>
      <c r="C88" s="199" t="s">
        <v>348</v>
      </c>
      <c r="D88" s="200" t="s">
        <v>370</v>
      </c>
      <c r="E88" s="199" t="s">
        <v>195</v>
      </c>
      <c r="F88" s="194" cm="1">
        <f t="array" ref="F88" xml:space="preserve"> INDEX(韻目清單表格[],  INT(_xlfn.XMATCH(D88, 韻目清單表格[韻系], 1)), 4)</f>
        <v>37</v>
      </c>
      <c r="G88" s="199" t="s">
        <v>173</v>
      </c>
      <c r="H88" s="199" t="s">
        <v>174</v>
      </c>
      <c r="I88" s="201" t="s">
        <v>457</v>
      </c>
      <c r="J88" s="201"/>
      <c r="K88" s="205" t="s">
        <v>458</v>
      </c>
      <c r="L88" s="202" t="s">
        <v>459</v>
      </c>
    </row>
    <row r="89" spans="2:12">
      <c r="B89" s="174">
        <f t="shared" si="1"/>
        <v>86</v>
      </c>
      <c r="C89" s="199" t="s">
        <v>348</v>
      </c>
      <c r="D89" s="200" t="s">
        <v>374</v>
      </c>
      <c r="E89" s="199" t="s">
        <v>195</v>
      </c>
      <c r="F89" s="194" cm="1">
        <f t="array" ref="F89" xml:space="preserve"> INDEX(韻目清單表格[],  INT(_xlfn.XMATCH(D89, 韻目清單表格[韻系], 1)), 4)</f>
        <v>36</v>
      </c>
      <c r="G89" s="199" t="s">
        <v>173</v>
      </c>
      <c r="H89" s="199" t="s">
        <v>220</v>
      </c>
      <c r="I89" s="201" t="s">
        <v>460</v>
      </c>
      <c r="J89" s="201" t="s">
        <v>452</v>
      </c>
      <c r="K89" s="201" t="s">
        <v>461</v>
      </c>
      <c r="L89" s="202" t="s">
        <v>462</v>
      </c>
    </row>
    <row r="90" spans="2:12">
      <c r="B90" s="174">
        <f t="shared" si="1"/>
        <v>87</v>
      </c>
      <c r="C90" s="199" t="s">
        <v>348</v>
      </c>
      <c r="D90" s="200" t="s">
        <v>377</v>
      </c>
      <c r="E90" s="199" t="s">
        <v>195</v>
      </c>
      <c r="F90" s="194" cm="1">
        <f t="array" ref="F90" xml:space="preserve"> INDEX(韻目清單表格[],  INT(_xlfn.XMATCH(D90, 韻目清單表格[韻系], 1)), 4)</f>
        <v>34</v>
      </c>
      <c r="G90" s="199" t="s">
        <v>179</v>
      </c>
      <c r="H90" s="199" t="s">
        <v>174</v>
      </c>
      <c r="I90" s="201" t="s">
        <v>463</v>
      </c>
      <c r="J90" s="201" t="s">
        <v>438</v>
      </c>
      <c r="K90" s="201" t="s">
        <v>464</v>
      </c>
      <c r="L90" s="202" t="s">
        <v>465</v>
      </c>
    </row>
    <row r="91" spans="2:12">
      <c r="B91" s="174">
        <f t="shared" si="1"/>
        <v>88</v>
      </c>
      <c r="C91" s="199" t="s">
        <v>348</v>
      </c>
      <c r="D91" s="200" t="s">
        <v>380</v>
      </c>
      <c r="E91" s="199" t="s">
        <v>195</v>
      </c>
      <c r="F91" s="194" cm="1">
        <f t="array" ref="F91" xml:space="preserve"> INDEX(韻目清單表格[],  INT(_xlfn.XMATCH(D91, 韻目清單表格[韻系], 1)), 4)</f>
        <v>33</v>
      </c>
      <c r="G91" s="199" t="s">
        <v>179</v>
      </c>
      <c r="H91" s="199" t="s">
        <v>220</v>
      </c>
      <c r="I91" s="201" t="s">
        <v>466</v>
      </c>
      <c r="J91" s="201" t="s">
        <v>452</v>
      </c>
      <c r="K91" s="201" t="s">
        <v>467</v>
      </c>
      <c r="L91" s="202" t="s">
        <v>468</v>
      </c>
    </row>
    <row r="92" spans="2:12">
      <c r="B92" s="174">
        <f t="shared" si="1"/>
        <v>89</v>
      </c>
      <c r="C92" s="199" t="s">
        <v>383</v>
      </c>
      <c r="D92" s="200" t="s">
        <v>384</v>
      </c>
      <c r="E92" s="199" t="s">
        <v>195</v>
      </c>
      <c r="F92" s="194" cm="1">
        <f t="array" ref="F92" xml:space="preserve"> INDEX(韻目清單表格[],  INT(_xlfn.XMATCH(D92, 韻目清單表格[韻系], 1)), 4)</f>
        <v>38</v>
      </c>
      <c r="G92" s="199" t="s">
        <v>173</v>
      </c>
      <c r="H92" s="199" t="s">
        <v>174</v>
      </c>
      <c r="I92" s="201" t="s">
        <v>469</v>
      </c>
      <c r="J92" s="201" t="s">
        <v>470</v>
      </c>
      <c r="K92" s="201" t="s">
        <v>471</v>
      </c>
      <c r="L92" s="202" t="s">
        <v>472</v>
      </c>
    </row>
    <row r="93" spans="2:12">
      <c r="B93" s="174">
        <f t="shared" si="1"/>
        <v>90</v>
      </c>
      <c r="C93" s="199" t="s">
        <v>383</v>
      </c>
      <c r="D93" s="200" t="s">
        <v>388</v>
      </c>
      <c r="E93" s="199" t="s">
        <v>195</v>
      </c>
      <c r="F93" s="194" cm="1">
        <f t="array" ref="F93" xml:space="preserve"> INDEX(韻目清單表格[],  INT(_xlfn.XMATCH(D93, 韻目清單表格[韻系], 1)), 4)</f>
        <v>39</v>
      </c>
      <c r="G93" s="199" t="s">
        <v>173</v>
      </c>
      <c r="H93" s="199" t="s">
        <v>220</v>
      </c>
      <c r="I93" s="201" t="s">
        <v>473</v>
      </c>
      <c r="J93" s="201" t="s">
        <v>474</v>
      </c>
      <c r="K93" s="201" t="s">
        <v>475</v>
      </c>
      <c r="L93" s="202" t="s">
        <v>476</v>
      </c>
    </row>
    <row r="94" spans="2:12">
      <c r="B94" s="174">
        <f t="shared" si="1"/>
        <v>91</v>
      </c>
      <c r="C94" s="199" t="s">
        <v>348</v>
      </c>
      <c r="D94" s="200" t="s">
        <v>392</v>
      </c>
      <c r="E94" s="199" t="s">
        <v>195</v>
      </c>
      <c r="F94" s="194" cm="1">
        <f t="array" ref="F94" xml:space="preserve"> INDEX(韻目清單表格[],  INT(_xlfn.XMATCH(D94, 韻目清單表格[韻系], 1)), 4)</f>
        <v>35</v>
      </c>
      <c r="G94" s="199" t="s">
        <v>179</v>
      </c>
      <c r="H94" s="199" t="s">
        <v>174</v>
      </c>
      <c r="I94" s="201" t="s">
        <v>477</v>
      </c>
      <c r="J94" s="201" t="s">
        <v>478</v>
      </c>
      <c r="K94" s="201" t="s">
        <v>479</v>
      </c>
      <c r="L94" s="202" t="s">
        <v>480</v>
      </c>
    </row>
    <row r="95" spans="2:12">
      <c r="B95" s="174">
        <f t="shared" si="1"/>
        <v>92</v>
      </c>
      <c r="C95" s="199" t="s">
        <v>348</v>
      </c>
      <c r="D95" s="200" t="s">
        <v>392</v>
      </c>
      <c r="E95" s="199" t="s">
        <v>195</v>
      </c>
      <c r="F95" s="194" cm="1">
        <f t="array" ref="F95" xml:space="preserve"> INDEX(韻目清單表格[],  INT(_xlfn.XMATCH(D95, 韻目清單表格[韻系], 1)), 4)</f>
        <v>35</v>
      </c>
      <c r="G95" s="199" t="s">
        <v>179</v>
      </c>
      <c r="H95" s="199" t="s">
        <v>220</v>
      </c>
      <c r="I95" s="201" t="s">
        <v>481</v>
      </c>
      <c r="J95" s="201" t="s">
        <v>474</v>
      </c>
      <c r="K95" s="201" t="s">
        <v>482</v>
      </c>
      <c r="L95" s="202" t="s">
        <v>483</v>
      </c>
    </row>
    <row r="96" spans="2:12">
      <c r="B96" s="174">
        <f t="shared" si="1"/>
        <v>93</v>
      </c>
      <c r="C96" s="199" t="s">
        <v>383</v>
      </c>
      <c r="D96" s="200" t="s">
        <v>400</v>
      </c>
      <c r="E96" s="199" t="s">
        <v>195</v>
      </c>
      <c r="F96" s="194" cm="1">
        <f t="array" ref="F96" xml:space="preserve"> INDEX(韻目清單表格[],  INT(_xlfn.XMATCH(D96, 韻目清單表格[韻系], 1)), 4)</f>
        <v>40</v>
      </c>
      <c r="G96" s="199" t="s">
        <v>191</v>
      </c>
      <c r="H96" s="199" t="s">
        <v>174</v>
      </c>
      <c r="I96" s="201" t="s">
        <v>484</v>
      </c>
      <c r="J96" s="201" t="s">
        <v>470</v>
      </c>
      <c r="K96" s="201" t="s">
        <v>485</v>
      </c>
      <c r="L96" s="202" t="s">
        <v>486</v>
      </c>
    </row>
    <row r="97" spans="2:12">
      <c r="B97" s="174">
        <f t="shared" si="1"/>
        <v>94</v>
      </c>
      <c r="C97" s="199" t="s">
        <v>383</v>
      </c>
      <c r="D97" s="200" t="s">
        <v>400</v>
      </c>
      <c r="E97" s="199" t="s">
        <v>195</v>
      </c>
      <c r="F97" s="194" cm="1">
        <f t="array" ref="F97" xml:space="preserve"> INDEX(韻目清單表格[],  INT(_xlfn.XMATCH(D97, 韻目清單表格[韻系], 1)), 4)</f>
        <v>40</v>
      </c>
      <c r="G97" s="199" t="s">
        <v>191</v>
      </c>
      <c r="H97" s="199" t="s">
        <v>220</v>
      </c>
      <c r="I97" s="201" t="s">
        <v>487</v>
      </c>
      <c r="J97" s="201" t="s">
        <v>474</v>
      </c>
      <c r="K97" s="201" t="s">
        <v>488</v>
      </c>
      <c r="L97" s="202" t="s">
        <v>489</v>
      </c>
    </row>
    <row r="98" spans="2:12">
      <c r="B98" s="174">
        <f t="shared" si="1"/>
        <v>95</v>
      </c>
      <c r="C98" s="199" t="s">
        <v>383</v>
      </c>
      <c r="D98" s="200" t="s">
        <v>383</v>
      </c>
      <c r="E98" s="199" t="s">
        <v>195</v>
      </c>
      <c r="F98" s="194" cm="1">
        <f t="array" ref="F98" xml:space="preserve"> INDEX(韻目清單表格[],  INT(_xlfn.XMATCH(D98, 韻目清單表格[韻系], 1)), 4)</f>
        <v>41</v>
      </c>
      <c r="G98" s="199" t="s">
        <v>191</v>
      </c>
      <c r="H98" s="199" t="s">
        <v>174</v>
      </c>
      <c r="I98" s="201" t="s">
        <v>490</v>
      </c>
      <c r="J98" s="201" t="s">
        <v>470</v>
      </c>
      <c r="K98" s="201" t="s">
        <v>491</v>
      </c>
      <c r="L98" s="202" t="s">
        <v>492</v>
      </c>
    </row>
    <row r="99" spans="2:12">
      <c r="B99" s="174">
        <f t="shared" si="1"/>
        <v>96</v>
      </c>
      <c r="C99" s="199" t="s">
        <v>383</v>
      </c>
      <c r="D99" s="200" t="s">
        <v>383</v>
      </c>
      <c r="E99" s="199" t="s">
        <v>195</v>
      </c>
      <c r="F99" s="194" cm="1">
        <f t="array" ref="F99" xml:space="preserve"> INDEX(韻目清單表格[],  INT(_xlfn.XMATCH(D99, 韻目清單表格[韻系], 1)), 4)</f>
        <v>41</v>
      </c>
      <c r="G99" s="199" t="s">
        <v>191</v>
      </c>
      <c r="H99" s="199" t="s">
        <v>220</v>
      </c>
      <c r="I99" s="201" t="s">
        <v>493</v>
      </c>
      <c r="J99" s="201" t="s">
        <v>474</v>
      </c>
      <c r="K99" s="201" t="s">
        <v>494</v>
      </c>
      <c r="L99" s="202" t="s">
        <v>495</v>
      </c>
    </row>
    <row r="100" spans="2:12">
      <c r="B100" s="174">
        <f t="shared" si="1"/>
        <v>97</v>
      </c>
      <c r="C100" s="199" t="s">
        <v>383</v>
      </c>
      <c r="D100" s="200" t="s">
        <v>413</v>
      </c>
      <c r="E100" s="199" t="s">
        <v>195</v>
      </c>
      <c r="F100" s="194" cm="1">
        <f t="array" ref="F100" xml:space="preserve"> INDEX(韻目清單表格[],  INT(_xlfn.XMATCH(D100, 韻目清單表格[韻系], 1)), 4)</f>
        <v>43</v>
      </c>
      <c r="G100" s="199" t="s">
        <v>179</v>
      </c>
      <c r="H100" s="199" t="s">
        <v>174</v>
      </c>
      <c r="I100" s="201" t="s">
        <v>496</v>
      </c>
      <c r="J100" s="201" t="s">
        <v>478</v>
      </c>
      <c r="K100" s="201" t="s">
        <v>497</v>
      </c>
      <c r="L100" s="202" t="s">
        <v>498</v>
      </c>
    </row>
    <row r="101" spans="2:12">
      <c r="B101" s="174">
        <f t="shared" si="1"/>
        <v>98</v>
      </c>
      <c r="C101" s="199" t="s">
        <v>383</v>
      </c>
      <c r="D101" s="200" t="s">
        <v>413</v>
      </c>
      <c r="E101" s="199" t="s">
        <v>195</v>
      </c>
      <c r="F101" s="194" cm="1">
        <f t="array" ref="F101" xml:space="preserve"> INDEX(韻目清單表格[],  INT(_xlfn.XMATCH(D101, 韻目清單表格[韻系], 1)), 4)</f>
        <v>43</v>
      </c>
      <c r="G101" s="199" t="s">
        <v>179</v>
      </c>
      <c r="H101" s="199" t="s">
        <v>220</v>
      </c>
      <c r="I101" s="201" t="s">
        <v>499</v>
      </c>
      <c r="J101" s="201" t="s">
        <v>474</v>
      </c>
      <c r="K101" s="201" t="s">
        <v>500</v>
      </c>
      <c r="L101" s="202" t="s">
        <v>501</v>
      </c>
    </row>
    <row r="102" spans="2:12">
      <c r="B102" s="174">
        <f t="shared" si="1"/>
        <v>99</v>
      </c>
      <c r="C102" s="199" t="s">
        <v>383</v>
      </c>
      <c r="D102" s="200" t="s">
        <v>420</v>
      </c>
      <c r="E102" s="199" t="s">
        <v>195</v>
      </c>
      <c r="F102" s="194" cm="1">
        <f t="array" ref="F102" xml:space="preserve"> INDEX(韻目清單表格[],  INT(_xlfn.XMATCH(D102, 韻目清單表格[韻系], 1)), 4)</f>
        <v>44</v>
      </c>
      <c r="G102" s="199" t="s">
        <v>179</v>
      </c>
      <c r="H102" s="199" t="s">
        <v>174</v>
      </c>
      <c r="I102" s="201" t="s">
        <v>502</v>
      </c>
      <c r="J102" s="201" t="s">
        <v>474</v>
      </c>
      <c r="K102" s="201" t="s">
        <v>497</v>
      </c>
      <c r="L102" s="202" t="s">
        <v>503</v>
      </c>
    </row>
    <row r="103" spans="2:12">
      <c r="B103" s="174">
        <f t="shared" si="1"/>
        <v>100</v>
      </c>
      <c r="C103" s="199" t="s">
        <v>383</v>
      </c>
      <c r="D103" s="200" t="s">
        <v>420</v>
      </c>
      <c r="E103" s="199" t="s">
        <v>195</v>
      </c>
      <c r="F103" s="194" cm="1">
        <f t="array" ref="F103" xml:space="preserve"> INDEX(韻目清單表格[],  INT(_xlfn.XMATCH(D103, 韻目清單表格[韻系], 1)), 4)</f>
        <v>44</v>
      </c>
      <c r="G103" s="199" t="s">
        <v>179</v>
      </c>
      <c r="H103" s="199" t="s">
        <v>220</v>
      </c>
      <c r="I103" s="201" t="s">
        <v>504</v>
      </c>
      <c r="J103" s="201" t="s">
        <v>474</v>
      </c>
      <c r="K103" s="201" t="s">
        <v>500</v>
      </c>
      <c r="L103" s="202" t="s">
        <v>505</v>
      </c>
    </row>
    <row r="104" spans="2:12">
      <c r="B104" s="174">
        <f t="shared" si="1"/>
        <v>101</v>
      </c>
      <c r="C104" s="199" t="s">
        <v>383</v>
      </c>
      <c r="D104" s="200" t="s">
        <v>425</v>
      </c>
      <c r="E104" s="199" t="s">
        <v>195</v>
      </c>
      <c r="F104" s="194" cm="1">
        <f t="array" ref="F104" xml:space="preserve"> INDEX(韻目清單表格[],  INT(_xlfn.XMATCH(D104, 韻目清單表格[韻系], 1)), 4)</f>
        <v>45</v>
      </c>
      <c r="G104" s="199" t="s">
        <v>179</v>
      </c>
      <c r="H104" s="199" t="s">
        <v>174</v>
      </c>
      <c r="I104" s="201" t="s">
        <v>506</v>
      </c>
      <c r="J104" s="201" t="s">
        <v>474</v>
      </c>
      <c r="K104" s="201" t="s">
        <v>497</v>
      </c>
      <c r="L104" s="202" t="s">
        <v>507</v>
      </c>
    </row>
    <row r="105" spans="2:12">
      <c r="B105" s="174">
        <f t="shared" si="1"/>
        <v>102</v>
      </c>
      <c r="C105" s="199" t="s">
        <v>383</v>
      </c>
      <c r="D105" s="200" t="s">
        <v>425</v>
      </c>
      <c r="E105" s="199" t="s">
        <v>195</v>
      </c>
      <c r="F105" s="194" cm="1">
        <f t="array" ref="F105" xml:space="preserve"> INDEX(韻目清單表格[],  INT(_xlfn.XMATCH(D105, 韻目清單表格[韻系], 1)), 4)</f>
        <v>45</v>
      </c>
      <c r="G105" s="199" t="s">
        <v>179</v>
      </c>
      <c r="H105" s="199" t="s">
        <v>220</v>
      </c>
      <c r="I105" s="201" t="s">
        <v>508</v>
      </c>
      <c r="J105" s="201" t="s">
        <v>474</v>
      </c>
      <c r="K105" s="201" t="s">
        <v>500</v>
      </c>
      <c r="L105" s="202" t="s">
        <v>509</v>
      </c>
    </row>
    <row r="106" spans="2:12">
      <c r="B106" s="174">
        <f t="shared" si="1"/>
        <v>103</v>
      </c>
      <c r="C106" s="199" t="s">
        <v>383</v>
      </c>
      <c r="D106" s="200" t="s">
        <v>430</v>
      </c>
      <c r="E106" s="199" t="s">
        <v>195</v>
      </c>
      <c r="F106" s="194" cm="1">
        <f t="array" ref="F106" xml:space="preserve"> INDEX(韻目清單表格[],  INT(_xlfn.XMATCH(D106, 韻目清單表格[韻系], 1)), 4)</f>
        <v>42</v>
      </c>
      <c r="G106" s="199" t="s">
        <v>335</v>
      </c>
      <c r="H106" s="199" t="s">
        <v>174</v>
      </c>
      <c r="I106" s="201" t="s">
        <v>510</v>
      </c>
      <c r="J106" s="201" t="s">
        <v>478</v>
      </c>
      <c r="K106" s="201" t="s">
        <v>511</v>
      </c>
      <c r="L106" s="202" t="s">
        <v>512</v>
      </c>
    </row>
    <row r="107" spans="2:12">
      <c r="B107" s="174">
        <f t="shared" si="1"/>
        <v>104</v>
      </c>
      <c r="C107" s="199" t="s">
        <v>383</v>
      </c>
      <c r="D107" s="200" t="s">
        <v>430</v>
      </c>
      <c r="E107" s="199" t="s">
        <v>195</v>
      </c>
      <c r="F107" s="194" cm="1">
        <f t="array" ref="F107" xml:space="preserve"> INDEX(韻目清單表格[],  INT(_xlfn.XMATCH(D107, 韻目清單表格[韻系], 1)), 4)</f>
        <v>42</v>
      </c>
      <c r="G107" s="199" t="s">
        <v>335</v>
      </c>
      <c r="H107" s="199" t="s">
        <v>220</v>
      </c>
      <c r="I107" s="201" t="s">
        <v>513</v>
      </c>
      <c r="J107" s="201" t="s">
        <v>478</v>
      </c>
      <c r="K107" s="201" t="s">
        <v>514</v>
      </c>
      <c r="L107" s="202" t="s">
        <v>515</v>
      </c>
    </row>
    <row r="108" spans="2:12">
      <c r="B108" s="174">
        <f t="shared" si="1"/>
        <v>105</v>
      </c>
      <c r="C108" s="194" t="s">
        <v>516</v>
      </c>
      <c r="D108" s="195" t="s">
        <v>517</v>
      </c>
      <c r="E108" s="194" t="s">
        <v>172</v>
      </c>
      <c r="F108" s="194" cm="1">
        <f t="array" ref="F108" xml:space="preserve"> INDEX(韻目清單表格[],  INT(_xlfn.XMATCH(D108, 韻目清單表格[韻系], 1)), 4)</f>
        <v>51</v>
      </c>
      <c r="G108" s="194" t="s">
        <v>173</v>
      </c>
      <c r="H108" s="194" t="s">
        <v>174</v>
      </c>
      <c r="I108" s="196" t="s">
        <v>517</v>
      </c>
      <c r="J108" s="196" t="s">
        <v>518</v>
      </c>
      <c r="K108" s="198" t="s">
        <v>519</v>
      </c>
      <c r="L108" s="178" t="s">
        <v>520</v>
      </c>
    </row>
    <row r="109" spans="2:12">
      <c r="B109" s="174">
        <f t="shared" si="1"/>
        <v>106</v>
      </c>
      <c r="C109" s="194" t="s">
        <v>516</v>
      </c>
      <c r="D109" s="195" t="s">
        <v>521</v>
      </c>
      <c r="E109" s="194" t="s">
        <v>172</v>
      </c>
      <c r="F109" s="194" cm="1">
        <f t="array" ref="F109" xml:space="preserve"> INDEX(韻目清單表格[],  INT(_xlfn.XMATCH(D109, 韻目清單表格[韻系], 1)), 4)</f>
        <v>50</v>
      </c>
      <c r="G109" s="194" t="s">
        <v>191</v>
      </c>
      <c r="H109" s="194" t="s">
        <v>174</v>
      </c>
      <c r="I109" s="196" t="s">
        <v>521</v>
      </c>
      <c r="J109" s="196" t="s">
        <v>522</v>
      </c>
      <c r="K109" s="196" t="s">
        <v>523</v>
      </c>
      <c r="L109" s="178" t="s">
        <v>524</v>
      </c>
    </row>
    <row r="110" spans="2:12">
      <c r="B110" s="174">
        <f t="shared" si="1"/>
        <v>107</v>
      </c>
      <c r="C110" s="194" t="s">
        <v>516</v>
      </c>
      <c r="D110" s="195" t="s">
        <v>525</v>
      </c>
      <c r="E110" s="194" t="s">
        <v>172</v>
      </c>
      <c r="F110" s="194" cm="1">
        <f t="array" ref="F110" xml:space="preserve"> INDEX(韻目清單表格[],  INT(_xlfn.XMATCH(D110, 韻目清單表格[韻系], 1)), 4)</f>
        <v>47</v>
      </c>
      <c r="G110" s="194" t="s">
        <v>179</v>
      </c>
      <c r="H110" s="194" t="s">
        <v>174</v>
      </c>
      <c r="I110" s="196" t="s">
        <v>525</v>
      </c>
      <c r="J110" s="196" t="s">
        <v>526</v>
      </c>
      <c r="K110" s="196" t="s">
        <v>527</v>
      </c>
      <c r="L110" s="178" t="s">
        <v>528</v>
      </c>
    </row>
    <row r="111" spans="2:12">
      <c r="B111" s="174">
        <f t="shared" si="1"/>
        <v>108</v>
      </c>
      <c r="C111" s="194" t="s">
        <v>516</v>
      </c>
      <c r="D111" s="195" t="s">
        <v>529</v>
      </c>
      <c r="E111" s="194" t="s">
        <v>172</v>
      </c>
      <c r="F111" s="194" cm="1">
        <f t="array" ref="F111" xml:space="preserve"> INDEX(韻目清單表格[],  INT(_xlfn.XMATCH(D111, 韻目清單表格[韻系], 1)), 4)</f>
        <v>48</v>
      </c>
      <c r="G111" s="194" t="s">
        <v>179</v>
      </c>
      <c r="H111" s="194" t="s">
        <v>174</v>
      </c>
      <c r="I111" s="196" t="s">
        <v>529</v>
      </c>
      <c r="J111" s="201" t="s">
        <v>526</v>
      </c>
      <c r="K111" s="201" t="s">
        <v>527</v>
      </c>
      <c r="L111" s="178" t="s">
        <v>530</v>
      </c>
    </row>
    <row r="112" spans="2:12">
      <c r="B112" s="174">
        <f t="shared" si="1"/>
        <v>109</v>
      </c>
      <c r="C112" s="194" t="s">
        <v>516</v>
      </c>
      <c r="D112" s="195" t="s">
        <v>531</v>
      </c>
      <c r="E112" s="194" t="s">
        <v>172</v>
      </c>
      <c r="F112" s="194" cm="1">
        <f t="array" ref="F112" xml:space="preserve"> INDEX(韻目清單表格[],  INT(_xlfn.XMATCH(D112, 韻目清單表格[韻系], 1)), 4)</f>
        <v>49</v>
      </c>
      <c r="G112" s="194" t="s">
        <v>179</v>
      </c>
      <c r="H112" s="194" t="s">
        <v>174</v>
      </c>
      <c r="I112" s="196" t="s">
        <v>531</v>
      </c>
      <c r="J112" s="201" t="s">
        <v>526</v>
      </c>
      <c r="K112" s="201" t="s">
        <v>527</v>
      </c>
      <c r="L112" s="178" t="s">
        <v>532</v>
      </c>
    </row>
    <row r="113" spans="2:12">
      <c r="B113" s="174">
        <f t="shared" si="1"/>
        <v>110</v>
      </c>
      <c r="C113" s="194" t="s">
        <v>516</v>
      </c>
      <c r="D113" s="195" t="s">
        <v>533</v>
      </c>
      <c r="E113" s="194" t="s">
        <v>172</v>
      </c>
      <c r="F113" s="194" cm="1">
        <f t="array" ref="F113" xml:space="preserve"> INDEX(韻目清單表格[],  INT(_xlfn.XMATCH(D113, 韻目清單表格[韻系], 1)), 4)</f>
        <v>46</v>
      </c>
      <c r="G113" s="194" t="s">
        <v>335</v>
      </c>
      <c r="H113" s="194" t="s">
        <v>174</v>
      </c>
      <c r="I113" s="196" t="s">
        <v>533</v>
      </c>
      <c r="J113" s="196" t="s">
        <v>526</v>
      </c>
      <c r="K113" s="196" t="s">
        <v>527</v>
      </c>
      <c r="L113" s="178" t="s">
        <v>534</v>
      </c>
    </row>
    <row r="114" spans="2:12">
      <c r="B114" s="174">
        <f t="shared" si="1"/>
        <v>111</v>
      </c>
      <c r="C114" s="194" t="s">
        <v>535</v>
      </c>
      <c r="D114" s="195" t="s">
        <v>536</v>
      </c>
      <c r="E114" s="194" t="s">
        <v>172</v>
      </c>
      <c r="F114" s="194" cm="1">
        <f t="array" ref="F114" xml:space="preserve"> INDEX(韻目清單表格[],  INT(_xlfn.XMATCH(D114, 韻目清單表格[韻系], 1)), 4)</f>
        <v>52</v>
      </c>
      <c r="G114" s="194" t="s">
        <v>173</v>
      </c>
      <c r="H114" s="194" t="s">
        <v>174</v>
      </c>
      <c r="I114" s="196" t="s">
        <v>536</v>
      </c>
      <c r="J114" s="196" t="s">
        <v>537</v>
      </c>
      <c r="K114" s="196" t="s">
        <v>538</v>
      </c>
      <c r="L114" s="178" t="s">
        <v>539</v>
      </c>
    </row>
    <row r="115" spans="2:12">
      <c r="B115" s="174">
        <f t="shared" si="1"/>
        <v>112</v>
      </c>
      <c r="C115" s="194" t="s">
        <v>535</v>
      </c>
      <c r="D115" s="195" t="s">
        <v>540</v>
      </c>
      <c r="E115" s="194" t="s">
        <v>172</v>
      </c>
      <c r="F115" s="194" cm="1">
        <f t="array" ref="F115" xml:space="preserve"> INDEX(韻目清單表格[],  INT(_xlfn.XMATCH(D115, 韻目清單表格[韻系], 1)), 4)</f>
        <v>53</v>
      </c>
      <c r="G115" s="194" t="s">
        <v>173</v>
      </c>
      <c r="H115" s="194" t="s">
        <v>220</v>
      </c>
      <c r="I115" s="196" t="s">
        <v>541</v>
      </c>
      <c r="J115" s="196" t="s">
        <v>537</v>
      </c>
      <c r="K115" s="196" t="s">
        <v>542</v>
      </c>
      <c r="L115" s="178" t="s">
        <v>543</v>
      </c>
    </row>
    <row r="116" spans="2:12">
      <c r="B116" s="174">
        <f t="shared" si="1"/>
        <v>113</v>
      </c>
      <c r="C116" s="194" t="s">
        <v>535</v>
      </c>
      <c r="D116" s="195" t="s">
        <v>540</v>
      </c>
      <c r="E116" s="194" t="s">
        <v>172</v>
      </c>
      <c r="F116" s="194" cm="1">
        <f t="array" ref="F116" xml:space="preserve"> INDEX(韻目清單表格[],  INT(_xlfn.XMATCH(D116, 韻目清單表格[韻系], 1)), 4)</f>
        <v>53</v>
      </c>
      <c r="G116" s="194" t="s">
        <v>179</v>
      </c>
      <c r="H116" s="194" t="s">
        <v>174</v>
      </c>
      <c r="I116" s="196" t="s">
        <v>544</v>
      </c>
      <c r="J116" s="206" t="s">
        <v>537</v>
      </c>
      <c r="K116" s="206" t="s">
        <v>545</v>
      </c>
      <c r="L116" s="178" t="s">
        <v>546</v>
      </c>
    </row>
    <row r="117" spans="2:12">
      <c r="B117" s="174">
        <f t="shared" si="1"/>
        <v>114</v>
      </c>
      <c r="C117" s="194" t="s">
        <v>535</v>
      </c>
      <c r="D117" s="195" t="s">
        <v>540</v>
      </c>
      <c r="E117" s="194" t="s">
        <v>172</v>
      </c>
      <c r="F117" s="194" cm="1">
        <f t="array" ref="F117" xml:space="preserve"> INDEX(韻目清單表格[],  INT(_xlfn.XMATCH(D117, 韻目清單表格[韻系], 1)), 4)</f>
        <v>53</v>
      </c>
      <c r="G117" s="194" t="s">
        <v>179</v>
      </c>
      <c r="H117" s="194" t="s">
        <v>220</v>
      </c>
      <c r="I117" s="196" t="s">
        <v>547</v>
      </c>
      <c r="J117" s="206" t="s">
        <v>537</v>
      </c>
      <c r="K117" s="206" t="s">
        <v>548</v>
      </c>
      <c r="L117" s="178" t="s">
        <v>549</v>
      </c>
    </row>
    <row r="118" spans="2:12">
      <c r="B118" s="174">
        <f t="shared" si="1"/>
        <v>115</v>
      </c>
      <c r="C118" s="194" t="s">
        <v>550</v>
      </c>
      <c r="D118" s="195" t="s">
        <v>551</v>
      </c>
      <c r="E118" s="194" t="s">
        <v>172</v>
      </c>
      <c r="F118" s="194" cm="1">
        <f t="array" ref="F118" xml:space="preserve"> INDEX(韻目清單表格[],  INT(_xlfn.XMATCH(D118, 韻目清單表格[韻系], 1)), 4)</f>
        <v>54</v>
      </c>
      <c r="G118" s="194" t="s">
        <v>191</v>
      </c>
      <c r="H118" s="194" t="s">
        <v>174</v>
      </c>
      <c r="I118" s="196" t="s">
        <v>552</v>
      </c>
      <c r="J118" s="196" t="s">
        <v>553</v>
      </c>
      <c r="K118" s="196" t="s">
        <v>554</v>
      </c>
      <c r="L118" s="178" t="s">
        <v>555</v>
      </c>
    </row>
    <row r="119" spans="2:12">
      <c r="B119" s="174">
        <f t="shared" si="1"/>
        <v>116</v>
      </c>
      <c r="C119" s="194" t="s">
        <v>550</v>
      </c>
      <c r="D119" s="195" t="s">
        <v>551</v>
      </c>
      <c r="E119" s="194" t="s">
        <v>172</v>
      </c>
      <c r="F119" s="194" cm="1">
        <f t="array" ref="F119" xml:space="preserve"> INDEX(韻目清單表格[],  INT(_xlfn.XMATCH(D119, 韻目清單表格[韻系], 1)), 4)</f>
        <v>54</v>
      </c>
      <c r="G119" s="194" t="s">
        <v>191</v>
      </c>
      <c r="H119" s="194" t="s">
        <v>220</v>
      </c>
      <c r="I119" s="196" t="s">
        <v>556</v>
      </c>
      <c r="J119" s="196" t="s">
        <v>307</v>
      </c>
      <c r="K119" s="196" t="s">
        <v>557</v>
      </c>
      <c r="L119" s="178" t="s">
        <v>558</v>
      </c>
    </row>
    <row r="120" spans="2:12">
      <c r="B120" s="174">
        <f t="shared" si="1"/>
        <v>117</v>
      </c>
      <c r="C120" s="194" t="s">
        <v>550</v>
      </c>
      <c r="D120" s="195" t="s">
        <v>551</v>
      </c>
      <c r="E120" s="194" t="s">
        <v>172</v>
      </c>
      <c r="F120" s="194" cm="1">
        <f t="array" ref="F120" xml:space="preserve"> INDEX(韻目清單表格[],  INT(_xlfn.XMATCH(D120, 韻目清單表格[韻系], 1)), 4)</f>
        <v>54</v>
      </c>
      <c r="G120" s="194" t="s">
        <v>179</v>
      </c>
      <c r="H120" s="194" t="s">
        <v>174</v>
      </c>
      <c r="I120" s="196" t="s">
        <v>559</v>
      </c>
      <c r="J120" s="196" t="s">
        <v>560</v>
      </c>
      <c r="K120" s="196" t="s">
        <v>561</v>
      </c>
      <c r="L120" s="178" t="s">
        <v>562</v>
      </c>
    </row>
    <row r="121" spans="2:12">
      <c r="B121" s="174">
        <f t="shared" si="1"/>
        <v>118</v>
      </c>
      <c r="C121" s="194" t="s">
        <v>563</v>
      </c>
      <c r="D121" s="195" t="s">
        <v>564</v>
      </c>
      <c r="E121" s="194" t="s">
        <v>172</v>
      </c>
      <c r="F121" s="194" cm="1">
        <f t="array" ref="F121" xml:space="preserve"> INDEX(韻目清單表格[],  INT(_xlfn.XMATCH(D121, 韻目清單表格[韻系], 1)), 4)</f>
        <v>56</v>
      </c>
      <c r="G121" s="194" t="s">
        <v>173</v>
      </c>
      <c r="H121" s="194" t="s">
        <v>174</v>
      </c>
      <c r="I121" s="196" t="s">
        <v>565</v>
      </c>
      <c r="J121" s="196" t="s">
        <v>176</v>
      </c>
      <c r="K121" s="196" t="s">
        <v>566</v>
      </c>
      <c r="L121" s="178" t="s">
        <v>567</v>
      </c>
    </row>
    <row r="122" spans="2:12">
      <c r="B122" s="174">
        <f t="shared" si="1"/>
        <v>119</v>
      </c>
      <c r="C122" s="194" t="s">
        <v>563</v>
      </c>
      <c r="D122" s="195" t="s">
        <v>564</v>
      </c>
      <c r="E122" s="194" t="s">
        <v>172</v>
      </c>
      <c r="F122" s="194" cm="1">
        <f t="array" ref="F122" xml:space="preserve"> INDEX(韻目清單表格[],  INT(_xlfn.XMATCH(D122, 韻目清單表格[韻系], 1)), 4)</f>
        <v>56</v>
      </c>
      <c r="G122" s="194" t="s">
        <v>173</v>
      </c>
      <c r="H122" s="194" t="s">
        <v>220</v>
      </c>
      <c r="I122" s="196" t="s">
        <v>568</v>
      </c>
      <c r="J122" s="196" t="s">
        <v>176</v>
      </c>
      <c r="K122" s="196" t="s">
        <v>569</v>
      </c>
      <c r="L122" s="178" t="s">
        <v>570</v>
      </c>
    </row>
    <row r="123" spans="2:12">
      <c r="B123" s="174">
        <f t="shared" si="1"/>
        <v>120</v>
      </c>
      <c r="C123" s="194" t="s">
        <v>563</v>
      </c>
      <c r="D123" s="195" t="s">
        <v>571</v>
      </c>
      <c r="E123" s="194" t="s">
        <v>172</v>
      </c>
      <c r="F123" s="194" cm="1">
        <f t="array" ref="F123" xml:space="preserve"> INDEX(韻目清單表格[],  INT(_xlfn.XMATCH(D123, 韻目清單表格[韻系], 1)), 4)</f>
        <v>55</v>
      </c>
      <c r="G123" s="194" t="s">
        <v>179</v>
      </c>
      <c r="H123" s="194" t="s">
        <v>174</v>
      </c>
      <c r="I123" s="196" t="s">
        <v>572</v>
      </c>
      <c r="J123" s="196" t="s">
        <v>176</v>
      </c>
      <c r="K123" s="196" t="s">
        <v>573</v>
      </c>
      <c r="L123" s="178" t="s">
        <v>574</v>
      </c>
    </row>
    <row r="124" spans="2:12">
      <c r="B124" s="174">
        <f t="shared" si="1"/>
        <v>121</v>
      </c>
      <c r="C124" s="194" t="s">
        <v>563</v>
      </c>
      <c r="D124" s="195" t="s">
        <v>571</v>
      </c>
      <c r="E124" s="194" t="s">
        <v>172</v>
      </c>
      <c r="F124" s="194" cm="1">
        <f t="array" ref="F124" xml:space="preserve"> INDEX(韻目清單表格[],  INT(_xlfn.XMATCH(D124, 韻目清單表格[韻系], 1)), 4)</f>
        <v>55</v>
      </c>
      <c r="G124" s="194" t="s">
        <v>179</v>
      </c>
      <c r="H124" s="194" t="s">
        <v>220</v>
      </c>
      <c r="I124" s="196" t="s">
        <v>575</v>
      </c>
      <c r="J124" s="196" t="s">
        <v>176</v>
      </c>
      <c r="K124" s="196" t="s">
        <v>576</v>
      </c>
      <c r="L124" s="178" t="s">
        <v>577</v>
      </c>
    </row>
    <row r="125" spans="2:12">
      <c r="B125" s="174">
        <f t="shared" si="1"/>
        <v>122</v>
      </c>
      <c r="C125" s="194" t="s">
        <v>578</v>
      </c>
      <c r="D125" s="195" t="s">
        <v>579</v>
      </c>
      <c r="E125" s="194" t="s">
        <v>172</v>
      </c>
      <c r="F125" s="194" cm="1">
        <f t="array" ref="F125" xml:space="preserve"> INDEX(韻目清單表格[],  INT(_xlfn.XMATCH(D125, 韻目清單表格[韻系], 1)), 4)</f>
        <v>57</v>
      </c>
      <c r="G125" s="194" t="s">
        <v>191</v>
      </c>
      <c r="H125" s="194" t="s">
        <v>174</v>
      </c>
      <c r="I125" s="196" t="s">
        <v>580</v>
      </c>
      <c r="J125" s="196" t="s">
        <v>581</v>
      </c>
      <c r="K125" s="196" t="s">
        <v>582</v>
      </c>
      <c r="L125" s="178" t="s">
        <v>583</v>
      </c>
    </row>
    <row r="126" spans="2:12">
      <c r="B126" s="174">
        <f t="shared" si="1"/>
        <v>123</v>
      </c>
      <c r="C126" s="194" t="s">
        <v>578</v>
      </c>
      <c r="D126" s="195" t="s">
        <v>579</v>
      </c>
      <c r="E126" s="194" t="s">
        <v>172</v>
      </c>
      <c r="F126" s="194" cm="1">
        <f t="array" ref="F126" xml:space="preserve"> INDEX(韻目清單表格[],  INT(_xlfn.XMATCH(D126, 韻目清單表格[韻系], 1)), 4)</f>
        <v>57</v>
      </c>
      <c r="G126" s="194" t="s">
        <v>191</v>
      </c>
      <c r="H126" s="194" t="s">
        <v>220</v>
      </c>
      <c r="I126" s="196" t="s">
        <v>584</v>
      </c>
      <c r="J126" s="196" t="s">
        <v>581</v>
      </c>
      <c r="K126" s="196" t="s">
        <v>585</v>
      </c>
      <c r="L126" s="178" t="s">
        <v>586</v>
      </c>
    </row>
    <row r="127" spans="2:12">
      <c r="B127" s="174">
        <f t="shared" si="1"/>
        <v>124</v>
      </c>
      <c r="C127" s="194" t="s">
        <v>578</v>
      </c>
      <c r="D127" s="195" t="s">
        <v>579</v>
      </c>
      <c r="E127" s="194" t="s">
        <v>172</v>
      </c>
      <c r="F127" s="194" cm="1">
        <f t="array" ref="F127" xml:space="preserve"> INDEX(韻目清單表格[],  INT(_xlfn.XMATCH(D127, 韻目清單表格[韻系], 1)), 4)</f>
        <v>57</v>
      </c>
      <c r="G127" s="194" t="s">
        <v>179</v>
      </c>
      <c r="H127" s="194" t="s">
        <v>174</v>
      </c>
      <c r="I127" s="196" t="s">
        <v>587</v>
      </c>
      <c r="J127" s="196" t="s">
        <v>581</v>
      </c>
      <c r="K127" s="196" t="s">
        <v>588</v>
      </c>
      <c r="L127" s="178" t="s">
        <v>589</v>
      </c>
    </row>
    <row r="128" spans="2:12">
      <c r="B128" s="174">
        <f t="shared" si="1"/>
        <v>125</v>
      </c>
      <c r="C128" s="194" t="s">
        <v>578</v>
      </c>
      <c r="D128" s="195" t="s">
        <v>579</v>
      </c>
      <c r="E128" s="194" t="s">
        <v>172</v>
      </c>
      <c r="F128" s="194" cm="1">
        <f t="array" ref="F128" xml:space="preserve"> INDEX(韻目清單表格[],  INT(_xlfn.XMATCH(D128, 韻目清單表格[韻系], 1)), 4)</f>
        <v>57</v>
      </c>
      <c r="G128" s="194" t="s">
        <v>179</v>
      </c>
      <c r="H128" s="194" t="s">
        <v>220</v>
      </c>
      <c r="I128" s="196" t="s">
        <v>590</v>
      </c>
      <c r="J128" s="196" t="s">
        <v>581</v>
      </c>
      <c r="K128" s="196" t="s">
        <v>591</v>
      </c>
      <c r="L128" s="178" t="s">
        <v>592</v>
      </c>
    </row>
    <row r="129" spans="2:12">
      <c r="B129" s="174">
        <f t="shared" si="1"/>
        <v>126</v>
      </c>
      <c r="C129" s="194" t="s">
        <v>578</v>
      </c>
      <c r="D129" s="195" t="s">
        <v>593</v>
      </c>
      <c r="E129" s="194" t="s">
        <v>172</v>
      </c>
      <c r="F129" s="194" cm="1">
        <f t="array" ref="F129" xml:space="preserve"> INDEX(韻目清單表格[],  INT(_xlfn.XMATCH(D129, 韻目清單表格[韻系], 1)), 4)</f>
        <v>58</v>
      </c>
      <c r="G129" s="194" t="s">
        <v>191</v>
      </c>
      <c r="H129" s="194" t="s">
        <v>174</v>
      </c>
      <c r="I129" s="196" t="s">
        <v>594</v>
      </c>
      <c r="J129" s="196" t="s">
        <v>581</v>
      </c>
      <c r="K129" s="196" t="s">
        <v>595</v>
      </c>
      <c r="L129" s="178" t="s">
        <v>596</v>
      </c>
    </row>
    <row r="130" spans="2:12">
      <c r="B130" s="174">
        <f t="shared" si="1"/>
        <v>127</v>
      </c>
      <c r="C130" s="194" t="s">
        <v>578</v>
      </c>
      <c r="D130" s="195" t="s">
        <v>593</v>
      </c>
      <c r="E130" s="194" t="s">
        <v>172</v>
      </c>
      <c r="F130" s="194" cm="1">
        <f t="array" ref="F130" xml:space="preserve"> INDEX(韻目清單表格[],  INT(_xlfn.XMATCH(D130, 韻目清單表格[韻系], 1)), 4)</f>
        <v>58</v>
      </c>
      <c r="G130" s="194" t="s">
        <v>191</v>
      </c>
      <c r="H130" s="194" t="s">
        <v>220</v>
      </c>
      <c r="I130" s="196" t="s">
        <v>597</v>
      </c>
      <c r="J130" s="196" t="s">
        <v>581</v>
      </c>
      <c r="K130" s="196" t="s">
        <v>598</v>
      </c>
      <c r="L130" s="178" t="s">
        <v>599</v>
      </c>
    </row>
    <row r="131" spans="2:12">
      <c r="B131" s="174">
        <f t="shared" si="1"/>
        <v>128</v>
      </c>
      <c r="C131" s="194" t="s">
        <v>578</v>
      </c>
      <c r="D131" s="195" t="s">
        <v>83</v>
      </c>
      <c r="E131" s="194" t="s">
        <v>172</v>
      </c>
      <c r="F131" s="194" cm="1">
        <f t="array" ref="F131" xml:space="preserve"> INDEX(韻目清單表格[],  INT(_xlfn.XMATCH(D131, 韻目清單表格[韻系], 1)), 4)</f>
        <v>59</v>
      </c>
      <c r="G131" s="194" t="s">
        <v>179</v>
      </c>
      <c r="H131" s="194" t="s">
        <v>174</v>
      </c>
      <c r="I131" s="196" t="s">
        <v>600</v>
      </c>
      <c r="J131" s="196" t="s">
        <v>581</v>
      </c>
      <c r="K131" s="196" t="s">
        <v>601</v>
      </c>
      <c r="L131" s="178" t="s">
        <v>602</v>
      </c>
    </row>
    <row r="132" spans="2:12">
      <c r="B132" s="174">
        <f t="shared" si="1"/>
        <v>129</v>
      </c>
      <c r="C132" s="194" t="s">
        <v>578</v>
      </c>
      <c r="D132" s="195" t="s">
        <v>83</v>
      </c>
      <c r="E132" s="194" t="s">
        <v>172</v>
      </c>
      <c r="F132" s="194" cm="1">
        <f t="array" ref="F132" xml:space="preserve"> INDEX(韻目清單表格[],  INT(_xlfn.XMATCH(D132, 韻目清單表格[韻系], 1)), 4)</f>
        <v>59</v>
      </c>
      <c r="G132" s="194" t="s">
        <v>179</v>
      </c>
      <c r="H132" s="194" t="s">
        <v>220</v>
      </c>
      <c r="I132" s="196" t="s">
        <v>603</v>
      </c>
      <c r="J132" s="196" t="s">
        <v>581</v>
      </c>
      <c r="K132" s="196" t="s">
        <v>604</v>
      </c>
      <c r="L132" s="178" t="s">
        <v>605</v>
      </c>
    </row>
    <row r="133" spans="2:12">
      <c r="B133" s="174">
        <f t="shared" si="1"/>
        <v>130</v>
      </c>
      <c r="C133" s="194" t="s">
        <v>578</v>
      </c>
      <c r="D133" s="195" t="s">
        <v>606</v>
      </c>
      <c r="E133" s="194" t="s">
        <v>172</v>
      </c>
      <c r="F133" s="194" cm="1">
        <f t="array" ref="F133" xml:space="preserve"> INDEX(韻目清單表格[],  INT(_xlfn.XMATCH(D133, 韻目清單表格[韻系], 1)), 4)</f>
        <v>60</v>
      </c>
      <c r="G133" s="194" t="s">
        <v>179</v>
      </c>
      <c r="H133" s="194" t="s">
        <v>174</v>
      </c>
      <c r="I133" s="196" t="s">
        <v>607</v>
      </c>
      <c r="J133" s="196" t="s">
        <v>581</v>
      </c>
      <c r="K133" s="196" t="s">
        <v>601</v>
      </c>
      <c r="L133" s="178" t="s">
        <v>608</v>
      </c>
    </row>
    <row r="134" spans="2:12">
      <c r="B134" s="174">
        <f t="shared" ref="B134:B189" si="2">B133+1</f>
        <v>131</v>
      </c>
      <c r="C134" s="194" t="s">
        <v>578</v>
      </c>
      <c r="D134" s="195" t="s">
        <v>606</v>
      </c>
      <c r="E134" s="194" t="s">
        <v>172</v>
      </c>
      <c r="F134" s="194" cm="1">
        <f t="array" ref="F134" xml:space="preserve"> INDEX(韻目清單表格[],  INT(_xlfn.XMATCH(D134, 韻目清單表格[韻系], 1)), 4)</f>
        <v>60</v>
      </c>
      <c r="G134" s="194" t="s">
        <v>179</v>
      </c>
      <c r="H134" s="194" t="s">
        <v>220</v>
      </c>
      <c r="I134" s="196" t="s">
        <v>609</v>
      </c>
      <c r="J134" s="196" t="s">
        <v>581</v>
      </c>
      <c r="K134" s="196" t="s">
        <v>604</v>
      </c>
      <c r="L134" s="178" t="s">
        <v>610</v>
      </c>
    </row>
    <row r="135" spans="2:12">
      <c r="B135" s="174">
        <f t="shared" si="2"/>
        <v>132</v>
      </c>
      <c r="C135" s="194" t="s">
        <v>578</v>
      </c>
      <c r="D135" s="195" t="s">
        <v>611</v>
      </c>
      <c r="E135" s="194" t="s">
        <v>172</v>
      </c>
      <c r="F135" s="194" cm="1">
        <f t="array" ref="F135" xml:space="preserve"> INDEX(韻目清單表格[],  INT(_xlfn.XMATCH(D135, 韻目清單表格[韻系], 1)), 4)</f>
        <v>61</v>
      </c>
      <c r="G135" s="194" t="s">
        <v>335</v>
      </c>
      <c r="H135" s="194" t="s">
        <v>174</v>
      </c>
      <c r="I135" s="196" t="s">
        <v>612</v>
      </c>
      <c r="J135" s="196" t="s">
        <v>581</v>
      </c>
      <c r="K135" s="196" t="s">
        <v>613</v>
      </c>
      <c r="L135" s="178" t="s">
        <v>614</v>
      </c>
    </row>
    <row r="136" spans="2:12">
      <c r="B136" s="174">
        <f t="shared" si="2"/>
        <v>133</v>
      </c>
      <c r="C136" s="194" t="s">
        <v>578</v>
      </c>
      <c r="D136" s="195" t="s">
        <v>611</v>
      </c>
      <c r="E136" s="194" t="s">
        <v>172</v>
      </c>
      <c r="F136" s="194" cm="1">
        <f t="array" ref="F136" xml:space="preserve"> INDEX(韻目清單表格[],  INT(_xlfn.XMATCH(D136, 韻目清單表格[韻系], 1)), 4)</f>
        <v>61</v>
      </c>
      <c r="G136" s="194" t="s">
        <v>335</v>
      </c>
      <c r="H136" s="194" t="s">
        <v>220</v>
      </c>
      <c r="I136" s="196" t="s">
        <v>615</v>
      </c>
      <c r="J136" s="196" t="s">
        <v>581</v>
      </c>
      <c r="K136" s="196" t="s">
        <v>616</v>
      </c>
      <c r="L136" s="178" t="s">
        <v>617</v>
      </c>
    </row>
    <row r="137" spans="2:12">
      <c r="B137" s="174">
        <f t="shared" si="2"/>
        <v>134</v>
      </c>
      <c r="C137" s="194" t="s">
        <v>618</v>
      </c>
      <c r="D137" s="195" t="s">
        <v>619</v>
      </c>
      <c r="E137" s="194" t="s">
        <v>172</v>
      </c>
      <c r="F137" s="194" cm="1">
        <f t="array" ref="F137" xml:space="preserve"> INDEX(韻目清單表格[],  INT(_xlfn.XMATCH(D137, 韻目清單表格[韻系], 1)), 4)</f>
        <v>63</v>
      </c>
      <c r="G137" s="194" t="s">
        <v>173</v>
      </c>
      <c r="H137" s="194" t="s">
        <v>174</v>
      </c>
      <c r="I137" s="196" t="s">
        <v>620</v>
      </c>
      <c r="J137" s="196" t="s">
        <v>581</v>
      </c>
      <c r="K137" s="196" t="s">
        <v>621</v>
      </c>
      <c r="L137" s="178" t="s">
        <v>622</v>
      </c>
    </row>
    <row r="138" spans="2:12">
      <c r="B138" s="174">
        <f t="shared" si="2"/>
        <v>135</v>
      </c>
      <c r="C138" s="194" t="s">
        <v>618</v>
      </c>
      <c r="D138" s="195" t="s">
        <v>619</v>
      </c>
      <c r="E138" s="194" t="s">
        <v>172</v>
      </c>
      <c r="F138" s="194" cm="1">
        <f t="array" ref="F138" xml:space="preserve"> INDEX(韻目清單表格[],  INT(_xlfn.XMATCH(D138, 韻目清單表格[韻系], 1)), 4)</f>
        <v>63</v>
      </c>
      <c r="G138" s="194" t="s">
        <v>173</v>
      </c>
      <c r="H138" s="194" t="s">
        <v>220</v>
      </c>
      <c r="I138" s="196" t="s">
        <v>623</v>
      </c>
      <c r="J138" s="196" t="s">
        <v>581</v>
      </c>
      <c r="K138" s="196" t="s">
        <v>624</v>
      </c>
      <c r="L138" s="178" t="s">
        <v>625</v>
      </c>
    </row>
    <row r="139" spans="2:12">
      <c r="B139" s="174">
        <f t="shared" si="2"/>
        <v>136</v>
      </c>
      <c r="C139" s="194" t="s">
        <v>618</v>
      </c>
      <c r="D139" s="195" t="s">
        <v>626</v>
      </c>
      <c r="E139" s="194" t="s">
        <v>172</v>
      </c>
      <c r="F139" s="194" cm="1">
        <f t="array" ref="F139" xml:space="preserve"> INDEX(韻目清單表格[],  INT(_xlfn.XMATCH(D139, 韻目清單表格[韻系], 1)), 4)</f>
        <v>62</v>
      </c>
      <c r="G139" s="194" t="s">
        <v>179</v>
      </c>
      <c r="H139" s="194" t="s">
        <v>174</v>
      </c>
      <c r="I139" s="196" t="s">
        <v>626</v>
      </c>
      <c r="J139" s="196" t="s">
        <v>581</v>
      </c>
      <c r="K139" s="196" t="s">
        <v>627</v>
      </c>
      <c r="L139" s="178" t="s">
        <v>628</v>
      </c>
    </row>
    <row r="140" spans="2:12">
      <c r="B140" s="174">
        <f t="shared" si="2"/>
        <v>137</v>
      </c>
      <c r="C140" s="194" t="s">
        <v>618</v>
      </c>
      <c r="D140" s="195" t="s">
        <v>626</v>
      </c>
      <c r="E140" s="194" t="s">
        <v>172</v>
      </c>
      <c r="F140" s="194" cm="1">
        <f t="array" ref="F140" xml:space="preserve"> INDEX(韻目清單表格[],  INT(_xlfn.XMATCH(D140, 韻目清單表格[韻系], 1)), 4)</f>
        <v>62</v>
      </c>
      <c r="G140" s="194" t="s">
        <v>179</v>
      </c>
      <c r="H140" s="194" t="s">
        <v>220</v>
      </c>
      <c r="I140" s="196"/>
      <c r="J140" s="196"/>
      <c r="K140" s="196"/>
      <c r="L140" s="178"/>
    </row>
    <row r="141" spans="2:12">
      <c r="B141" s="174">
        <f t="shared" si="2"/>
        <v>138</v>
      </c>
      <c r="C141" s="199" t="s">
        <v>563</v>
      </c>
      <c r="D141" s="200" t="s">
        <v>564</v>
      </c>
      <c r="E141" s="199" t="s">
        <v>195</v>
      </c>
      <c r="F141" s="194" cm="1">
        <f t="array" ref="F141" xml:space="preserve"> INDEX(韻目清單表格[],  INT(_xlfn.XMATCH(D141, 韻目清單表格[韻系], 1)), 4)</f>
        <v>56</v>
      </c>
      <c r="G141" s="199" t="s">
        <v>173</v>
      </c>
      <c r="H141" s="199" t="s">
        <v>174</v>
      </c>
      <c r="I141" s="201" t="s">
        <v>629</v>
      </c>
      <c r="J141" s="201" t="s">
        <v>197</v>
      </c>
      <c r="K141" s="201" t="s">
        <v>630</v>
      </c>
      <c r="L141" s="202" t="s">
        <v>631</v>
      </c>
    </row>
    <row r="142" spans="2:12">
      <c r="B142" s="174">
        <f t="shared" si="2"/>
        <v>139</v>
      </c>
      <c r="C142" s="199" t="s">
        <v>563</v>
      </c>
      <c r="D142" s="200" t="s">
        <v>564</v>
      </c>
      <c r="E142" s="199" t="s">
        <v>195</v>
      </c>
      <c r="F142" s="194" cm="1">
        <f t="array" ref="F142" xml:space="preserve"> INDEX(韻目清單表格[],  INT(_xlfn.XMATCH(D142, 韻目清單表格[韻系], 1)), 4)</f>
        <v>56</v>
      </c>
      <c r="G142" s="199" t="s">
        <v>173</v>
      </c>
      <c r="H142" s="199" t="s">
        <v>220</v>
      </c>
      <c r="I142" s="201" t="s">
        <v>632</v>
      </c>
      <c r="J142" s="201" t="s">
        <v>197</v>
      </c>
      <c r="K142" s="201" t="s">
        <v>633</v>
      </c>
      <c r="L142" s="202" t="s">
        <v>634</v>
      </c>
    </row>
    <row r="143" spans="2:12">
      <c r="B143" s="174">
        <f t="shared" si="2"/>
        <v>140</v>
      </c>
      <c r="C143" s="199" t="s">
        <v>563</v>
      </c>
      <c r="D143" s="200" t="s">
        <v>571</v>
      </c>
      <c r="E143" s="199" t="s">
        <v>195</v>
      </c>
      <c r="F143" s="194" cm="1">
        <f t="array" ref="F143" xml:space="preserve"> INDEX(韻目清單表格[],  INT(_xlfn.XMATCH(D143, 韻目清單表格[韻系], 1)), 4)</f>
        <v>55</v>
      </c>
      <c r="G143" s="199" t="s">
        <v>179</v>
      </c>
      <c r="H143" s="199" t="s">
        <v>174</v>
      </c>
      <c r="I143" s="201" t="s">
        <v>635</v>
      </c>
      <c r="J143" s="201" t="s">
        <v>197</v>
      </c>
      <c r="K143" s="201" t="s">
        <v>636</v>
      </c>
      <c r="L143" s="202" t="s">
        <v>637</v>
      </c>
    </row>
    <row r="144" spans="2:12">
      <c r="B144" s="174">
        <f t="shared" si="2"/>
        <v>141</v>
      </c>
      <c r="C144" s="199" t="s">
        <v>563</v>
      </c>
      <c r="D144" s="200" t="s">
        <v>571</v>
      </c>
      <c r="E144" s="199" t="s">
        <v>195</v>
      </c>
      <c r="F144" s="194" cm="1">
        <f t="array" ref="F144" xml:space="preserve"> INDEX(韻目清單表格[],  INT(_xlfn.XMATCH(D144, 韻目清單表格[韻系], 1)), 4)</f>
        <v>55</v>
      </c>
      <c r="G144" s="199" t="s">
        <v>179</v>
      </c>
      <c r="H144" s="199" t="s">
        <v>220</v>
      </c>
      <c r="I144" s="201" t="s">
        <v>638</v>
      </c>
      <c r="J144" s="201" t="s">
        <v>197</v>
      </c>
      <c r="K144" s="201" t="s">
        <v>639</v>
      </c>
      <c r="L144" s="202" t="s">
        <v>640</v>
      </c>
    </row>
    <row r="145" spans="2:12">
      <c r="B145" s="174">
        <f t="shared" si="2"/>
        <v>142</v>
      </c>
      <c r="C145" s="199" t="s">
        <v>578</v>
      </c>
      <c r="D145" s="200" t="s">
        <v>579</v>
      </c>
      <c r="E145" s="199" t="s">
        <v>195</v>
      </c>
      <c r="F145" s="194" cm="1">
        <f t="array" ref="F145" xml:space="preserve"> INDEX(韻目清單表格[],  INT(_xlfn.XMATCH(D145, 韻目清單表格[韻系], 1)), 4)</f>
        <v>57</v>
      </c>
      <c r="G145" s="199" t="s">
        <v>191</v>
      </c>
      <c r="H145" s="199" t="s">
        <v>174</v>
      </c>
      <c r="I145" s="201" t="s">
        <v>641</v>
      </c>
      <c r="J145" s="201" t="s">
        <v>642</v>
      </c>
      <c r="K145" s="201" t="s">
        <v>643</v>
      </c>
      <c r="L145" s="202" t="s">
        <v>644</v>
      </c>
    </row>
    <row r="146" spans="2:12">
      <c r="B146" s="174">
        <f t="shared" si="2"/>
        <v>143</v>
      </c>
      <c r="C146" s="199" t="s">
        <v>578</v>
      </c>
      <c r="D146" s="200" t="s">
        <v>579</v>
      </c>
      <c r="E146" s="199" t="s">
        <v>195</v>
      </c>
      <c r="F146" s="194" cm="1">
        <f t="array" ref="F146" xml:space="preserve"> INDEX(韻目清單表格[],  INT(_xlfn.XMATCH(D146, 韻目清單表格[韻系], 1)), 4)</f>
        <v>57</v>
      </c>
      <c r="G146" s="199" t="s">
        <v>191</v>
      </c>
      <c r="H146" s="199" t="s">
        <v>220</v>
      </c>
      <c r="I146" s="201" t="s">
        <v>645</v>
      </c>
      <c r="J146" s="201" t="s">
        <v>642</v>
      </c>
      <c r="K146" s="201" t="s">
        <v>646</v>
      </c>
      <c r="L146" s="202" t="s">
        <v>647</v>
      </c>
    </row>
    <row r="147" spans="2:12">
      <c r="B147" s="174">
        <f t="shared" si="2"/>
        <v>144</v>
      </c>
      <c r="C147" s="199" t="s">
        <v>578</v>
      </c>
      <c r="D147" s="200" t="s">
        <v>579</v>
      </c>
      <c r="E147" s="199" t="s">
        <v>195</v>
      </c>
      <c r="F147" s="194" cm="1">
        <f t="array" ref="F147" xml:space="preserve"> INDEX(韻目清單表格[],  INT(_xlfn.XMATCH(D147, 韻目清單表格[韻系], 1)), 4)</f>
        <v>57</v>
      </c>
      <c r="G147" s="199" t="s">
        <v>179</v>
      </c>
      <c r="H147" s="199" t="s">
        <v>174</v>
      </c>
      <c r="I147" s="201" t="s">
        <v>648</v>
      </c>
      <c r="J147" s="201" t="s">
        <v>642</v>
      </c>
      <c r="K147" s="201" t="s">
        <v>649</v>
      </c>
      <c r="L147" s="202" t="s">
        <v>650</v>
      </c>
    </row>
    <row r="148" spans="2:12">
      <c r="B148" s="174">
        <f t="shared" si="2"/>
        <v>145</v>
      </c>
      <c r="C148" s="199" t="s">
        <v>578</v>
      </c>
      <c r="D148" s="200" t="s">
        <v>579</v>
      </c>
      <c r="E148" s="199" t="s">
        <v>195</v>
      </c>
      <c r="F148" s="194" cm="1">
        <f t="array" ref="F148" xml:space="preserve"> INDEX(韻目清單表格[],  INT(_xlfn.XMATCH(D148, 韻目清單表格[韻系], 1)), 4)</f>
        <v>57</v>
      </c>
      <c r="G148" s="199" t="s">
        <v>179</v>
      </c>
      <c r="H148" s="199" t="s">
        <v>220</v>
      </c>
      <c r="I148" s="201" t="s">
        <v>651</v>
      </c>
      <c r="J148" s="201" t="s">
        <v>642</v>
      </c>
      <c r="K148" s="201" t="s">
        <v>652</v>
      </c>
      <c r="L148" s="202" t="s">
        <v>653</v>
      </c>
    </row>
    <row r="149" spans="2:12">
      <c r="B149" s="174">
        <f t="shared" si="2"/>
        <v>146</v>
      </c>
      <c r="C149" s="199" t="s">
        <v>578</v>
      </c>
      <c r="D149" s="200" t="s">
        <v>593</v>
      </c>
      <c r="E149" s="199" t="s">
        <v>195</v>
      </c>
      <c r="F149" s="194" cm="1">
        <f t="array" ref="F149" xml:space="preserve"> INDEX(韻目清單表格[],  INT(_xlfn.XMATCH(D149, 韻目清單表格[韻系], 1)), 4)</f>
        <v>58</v>
      </c>
      <c r="G149" s="199" t="s">
        <v>191</v>
      </c>
      <c r="H149" s="199" t="s">
        <v>174</v>
      </c>
      <c r="I149" s="201" t="s">
        <v>654</v>
      </c>
      <c r="J149" s="201" t="s">
        <v>642</v>
      </c>
      <c r="K149" s="201" t="s">
        <v>655</v>
      </c>
      <c r="L149" s="202" t="s">
        <v>656</v>
      </c>
    </row>
    <row r="150" spans="2:12">
      <c r="B150" s="174">
        <f t="shared" si="2"/>
        <v>147</v>
      </c>
      <c r="C150" s="199" t="s">
        <v>578</v>
      </c>
      <c r="D150" s="200" t="s">
        <v>593</v>
      </c>
      <c r="E150" s="199" t="s">
        <v>195</v>
      </c>
      <c r="F150" s="194" cm="1">
        <f t="array" ref="F150" xml:space="preserve"> INDEX(韻目清單表格[],  INT(_xlfn.XMATCH(D150, 韻目清單表格[韻系], 1)), 4)</f>
        <v>58</v>
      </c>
      <c r="G150" s="199" t="s">
        <v>191</v>
      </c>
      <c r="H150" s="199" t="s">
        <v>220</v>
      </c>
      <c r="I150" s="201" t="s">
        <v>657</v>
      </c>
      <c r="J150" s="201" t="s">
        <v>642</v>
      </c>
      <c r="K150" s="201" t="s">
        <v>658</v>
      </c>
      <c r="L150" s="202" t="s">
        <v>659</v>
      </c>
    </row>
    <row r="151" spans="2:12">
      <c r="B151" s="174">
        <f t="shared" si="2"/>
        <v>148</v>
      </c>
      <c r="C151" s="199" t="s">
        <v>578</v>
      </c>
      <c r="D151" s="200" t="s">
        <v>83</v>
      </c>
      <c r="E151" s="199" t="s">
        <v>195</v>
      </c>
      <c r="F151" s="194" cm="1">
        <f t="array" ref="F151" xml:space="preserve"> INDEX(韻目清單表格[],  INT(_xlfn.XMATCH(D151, 韻目清單表格[韻系], 1)), 4)</f>
        <v>59</v>
      </c>
      <c r="G151" s="199" t="s">
        <v>179</v>
      </c>
      <c r="H151" s="199" t="s">
        <v>174</v>
      </c>
      <c r="I151" s="201" t="s">
        <v>660</v>
      </c>
      <c r="J151" s="201" t="s">
        <v>642</v>
      </c>
      <c r="K151" s="201" t="s">
        <v>661</v>
      </c>
      <c r="L151" s="202" t="s">
        <v>662</v>
      </c>
    </row>
    <row r="152" spans="2:12">
      <c r="B152" s="174">
        <f t="shared" si="2"/>
        <v>149</v>
      </c>
      <c r="C152" s="199" t="s">
        <v>578</v>
      </c>
      <c r="D152" s="200" t="s">
        <v>83</v>
      </c>
      <c r="E152" s="199" t="s">
        <v>195</v>
      </c>
      <c r="F152" s="194" cm="1">
        <f t="array" ref="F152" xml:space="preserve"> INDEX(韻目清單表格[],  INT(_xlfn.XMATCH(D152, 韻目清單表格[韻系], 1)), 4)</f>
        <v>59</v>
      </c>
      <c r="G152" s="199" t="s">
        <v>179</v>
      </c>
      <c r="H152" s="199" t="s">
        <v>220</v>
      </c>
      <c r="I152" s="201" t="s">
        <v>663</v>
      </c>
      <c r="J152" s="201" t="s">
        <v>642</v>
      </c>
      <c r="K152" s="205" t="s">
        <v>664</v>
      </c>
      <c r="L152" s="202" t="s">
        <v>665</v>
      </c>
    </row>
    <row r="153" spans="2:12">
      <c r="B153" s="174">
        <f t="shared" si="2"/>
        <v>150</v>
      </c>
      <c r="C153" s="199" t="s">
        <v>578</v>
      </c>
      <c r="D153" s="200" t="s">
        <v>606</v>
      </c>
      <c r="E153" s="199" t="s">
        <v>195</v>
      </c>
      <c r="F153" s="194" cm="1">
        <f t="array" ref="F153" xml:space="preserve"> INDEX(韻目清單表格[],  INT(_xlfn.XMATCH(D153, 韻目清單表格[韻系], 1)), 4)</f>
        <v>60</v>
      </c>
      <c r="G153" s="199" t="s">
        <v>179</v>
      </c>
      <c r="H153" s="199" t="s">
        <v>174</v>
      </c>
      <c r="I153" s="201" t="s">
        <v>666</v>
      </c>
      <c r="J153" s="201" t="s">
        <v>642</v>
      </c>
      <c r="K153" s="201" t="s">
        <v>661</v>
      </c>
      <c r="L153" s="202" t="s">
        <v>667</v>
      </c>
    </row>
    <row r="154" spans="2:12">
      <c r="B154" s="174">
        <f t="shared" si="2"/>
        <v>151</v>
      </c>
      <c r="C154" s="199" t="s">
        <v>578</v>
      </c>
      <c r="D154" s="200" t="s">
        <v>606</v>
      </c>
      <c r="E154" s="199" t="s">
        <v>195</v>
      </c>
      <c r="F154" s="194" cm="1">
        <f t="array" ref="F154" xml:space="preserve"> INDEX(韻目清單表格[],  INT(_xlfn.XMATCH(D154, 韻目清單表格[韻系], 1)), 4)</f>
        <v>60</v>
      </c>
      <c r="G154" s="199" t="s">
        <v>179</v>
      </c>
      <c r="H154" s="199" t="s">
        <v>220</v>
      </c>
      <c r="I154" s="201" t="s">
        <v>668</v>
      </c>
      <c r="J154" s="201" t="s">
        <v>642</v>
      </c>
      <c r="K154" s="201" t="s">
        <v>664</v>
      </c>
      <c r="L154" s="202" t="s">
        <v>669</v>
      </c>
    </row>
    <row r="155" spans="2:12">
      <c r="B155" s="174">
        <f t="shared" si="2"/>
        <v>152</v>
      </c>
      <c r="C155" s="199" t="s">
        <v>578</v>
      </c>
      <c r="D155" s="200" t="s">
        <v>611</v>
      </c>
      <c r="E155" s="199" t="s">
        <v>195</v>
      </c>
      <c r="F155" s="194" cm="1">
        <f t="array" ref="F155" xml:space="preserve"> INDEX(韻目清單表格[],  INT(_xlfn.XMATCH(D155, 韻目清單表格[韻系], 1)), 4)</f>
        <v>61</v>
      </c>
      <c r="G155" s="199" t="s">
        <v>335</v>
      </c>
      <c r="H155" s="199" t="s">
        <v>174</v>
      </c>
      <c r="I155" s="201" t="s">
        <v>670</v>
      </c>
      <c r="J155" s="201" t="s">
        <v>642</v>
      </c>
      <c r="K155" s="201" t="s">
        <v>671</v>
      </c>
      <c r="L155" s="202" t="s">
        <v>672</v>
      </c>
    </row>
    <row r="156" spans="2:12">
      <c r="B156" s="174">
        <f t="shared" si="2"/>
        <v>153</v>
      </c>
      <c r="C156" s="199" t="s">
        <v>578</v>
      </c>
      <c r="D156" s="200" t="s">
        <v>611</v>
      </c>
      <c r="E156" s="199" t="s">
        <v>195</v>
      </c>
      <c r="F156" s="194" cm="1">
        <f t="array" ref="F156" xml:space="preserve"> INDEX(韻目清單表格[],  INT(_xlfn.XMATCH(D156, 韻目清單表格[韻系], 1)), 4)</f>
        <v>61</v>
      </c>
      <c r="G156" s="199" t="s">
        <v>335</v>
      </c>
      <c r="H156" s="199" t="s">
        <v>220</v>
      </c>
      <c r="I156" s="201" t="s">
        <v>673</v>
      </c>
      <c r="J156" s="201" t="s">
        <v>642</v>
      </c>
      <c r="K156" s="201" t="s">
        <v>674</v>
      </c>
      <c r="L156" s="202" t="s">
        <v>675</v>
      </c>
    </row>
    <row r="157" spans="2:12">
      <c r="B157" s="174">
        <f t="shared" si="2"/>
        <v>154</v>
      </c>
      <c r="C157" s="199" t="s">
        <v>618</v>
      </c>
      <c r="D157" s="200" t="s">
        <v>619</v>
      </c>
      <c r="E157" s="199" t="s">
        <v>195</v>
      </c>
      <c r="F157" s="194" cm="1">
        <f t="array" ref="F157" xml:space="preserve"> INDEX(韻目清單表格[],  INT(_xlfn.XMATCH(D157, 韻目清單表格[韻系], 1)), 4)</f>
        <v>63</v>
      </c>
      <c r="G157" s="199" t="s">
        <v>173</v>
      </c>
      <c r="H157" s="199" t="s">
        <v>174</v>
      </c>
      <c r="I157" s="201" t="s">
        <v>676</v>
      </c>
      <c r="J157" s="201" t="s">
        <v>642</v>
      </c>
      <c r="K157" s="201" t="s">
        <v>677</v>
      </c>
      <c r="L157" s="202" t="s">
        <v>678</v>
      </c>
    </row>
    <row r="158" spans="2:12">
      <c r="B158" s="174">
        <f t="shared" si="2"/>
        <v>155</v>
      </c>
      <c r="C158" s="199" t="s">
        <v>618</v>
      </c>
      <c r="D158" s="200" t="s">
        <v>619</v>
      </c>
      <c r="E158" s="199" t="s">
        <v>195</v>
      </c>
      <c r="F158" s="194" cm="1">
        <f t="array" ref="F158" xml:space="preserve"> INDEX(韻目清單表格[],  INT(_xlfn.XMATCH(D158, 韻目清單表格[韻系], 1)), 4)</f>
        <v>63</v>
      </c>
      <c r="G158" s="199" t="s">
        <v>173</v>
      </c>
      <c r="H158" s="199" t="s">
        <v>220</v>
      </c>
      <c r="I158" s="201" t="s">
        <v>679</v>
      </c>
      <c r="J158" s="201" t="s">
        <v>642</v>
      </c>
      <c r="K158" s="201" t="s">
        <v>680</v>
      </c>
      <c r="L158" s="202" t="s">
        <v>681</v>
      </c>
    </row>
    <row r="159" spans="2:12">
      <c r="B159" s="174">
        <f t="shared" si="2"/>
        <v>156</v>
      </c>
      <c r="C159" s="199" t="s">
        <v>618</v>
      </c>
      <c r="D159" s="200" t="s">
        <v>626</v>
      </c>
      <c r="E159" s="199" t="s">
        <v>195</v>
      </c>
      <c r="F159" s="194" cm="1">
        <f t="array" ref="F159" xml:space="preserve"> INDEX(韻目清單表格[],  INT(_xlfn.XMATCH(D159, 韻目清單表格[韻系], 1)), 4)</f>
        <v>62</v>
      </c>
      <c r="G159" s="199" t="s">
        <v>179</v>
      </c>
      <c r="H159" s="199" t="s">
        <v>174</v>
      </c>
      <c r="I159" s="201" t="s">
        <v>682</v>
      </c>
      <c r="J159" s="201" t="s">
        <v>642</v>
      </c>
      <c r="K159" s="201" t="s">
        <v>661</v>
      </c>
      <c r="L159" s="202" t="s">
        <v>683</v>
      </c>
    </row>
    <row r="160" spans="2:12">
      <c r="B160" s="174">
        <f t="shared" si="2"/>
        <v>157</v>
      </c>
      <c r="C160" s="199" t="s">
        <v>618</v>
      </c>
      <c r="D160" s="200" t="s">
        <v>626</v>
      </c>
      <c r="E160" s="199" t="s">
        <v>195</v>
      </c>
      <c r="F160" s="194" cm="1">
        <f t="array" ref="F160" xml:space="preserve"> INDEX(韻目清單表格[],  INT(_xlfn.XMATCH(D160, 韻目清單表格[韻系], 1)), 4)</f>
        <v>62</v>
      </c>
      <c r="G160" s="199" t="s">
        <v>179</v>
      </c>
      <c r="H160" s="199" t="s">
        <v>220</v>
      </c>
      <c r="I160" s="207" t="s">
        <v>684</v>
      </c>
      <c r="J160" s="207" t="s">
        <v>642</v>
      </c>
      <c r="K160" s="207" t="s">
        <v>685</v>
      </c>
      <c r="L160" s="202" t="s">
        <v>686</v>
      </c>
    </row>
    <row r="161" spans="2:12">
      <c r="B161" s="174">
        <f t="shared" si="2"/>
        <v>158</v>
      </c>
      <c r="C161" s="194" t="s">
        <v>687</v>
      </c>
      <c r="D161" s="195" t="s">
        <v>688</v>
      </c>
      <c r="E161" s="194" t="s">
        <v>172</v>
      </c>
      <c r="F161" s="194" cm="1">
        <f t="array" ref="F161" xml:space="preserve"> INDEX(韻目清單表格[],  INT(_xlfn.XMATCH(D161, 韻目清單表格[韻系], 1)), 4)</f>
        <v>64</v>
      </c>
      <c r="G161" s="194" t="s">
        <v>179</v>
      </c>
      <c r="H161" s="194" t="s">
        <v>174</v>
      </c>
      <c r="I161" s="196" t="s">
        <v>688</v>
      </c>
      <c r="J161" s="196" t="s">
        <v>689</v>
      </c>
      <c r="K161" s="196" t="s">
        <v>690</v>
      </c>
      <c r="L161" s="178" t="s">
        <v>691</v>
      </c>
    </row>
    <row r="162" spans="2:12">
      <c r="B162" s="174">
        <f t="shared" si="2"/>
        <v>159</v>
      </c>
      <c r="C162" s="194" t="s">
        <v>687</v>
      </c>
      <c r="D162" s="195" t="s">
        <v>692</v>
      </c>
      <c r="E162" s="194" t="s">
        <v>172</v>
      </c>
      <c r="F162" s="194" cm="1">
        <f t="array" ref="F162" xml:space="preserve"> INDEX(韻目清單表格[],  INT(_xlfn.XMATCH(D162, 韻目清單表格[韻系], 1)), 4)</f>
        <v>65</v>
      </c>
      <c r="G162" s="194" t="s">
        <v>173</v>
      </c>
      <c r="H162" s="194" t="s">
        <v>174</v>
      </c>
      <c r="I162" s="196" t="s">
        <v>692</v>
      </c>
      <c r="J162" s="196" t="s">
        <v>693</v>
      </c>
      <c r="K162" s="196" t="s">
        <v>694</v>
      </c>
      <c r="L162" s="178" t="s">
        <v>695</v>
      </c>
    </row>
    <row r="163" spans="2:12">
      <c r="B163" s="174">
        <f t="shared" si="2"/>
        <v>160</v>
      </c>
      <c r="C163" s="194" t="s">
        <v>687</v>
      </c>
      <c r="D163" s="195" t="s">
        <v>696</v>
      </c>
      <c r="E163" s="194" t="s">
        <v>172</v>
      </c>
      <c r="F163" s="194" cm="1">
        <f t="array" ref="F163" xml:space="preserve"> INDEX(韻目清單表格[],  INT(_xlfn.XMATCH(D163, 韻目清單表格[韻系], 1)), 4)</f>
        <v>66</v>
      </c>
      <c r="G163" s="194" t="s">
        <v>179</v>
      </c>
      <c r="H163" s="194" t="s">
        <v>174</v>
      </c>
      <c r="I163" s="196" t="s">
        <v>696</v>
      </c>
      <c r="J163" s="196" t="s">
        <v>689</v>
      </c>
      <c r="K163" s="196" t="s">
        <v>697</v>
      </c>
      <c r="L163" s="178" t="s">
        <v>698</v>
      </c>
    </row>
    <row r="164" spans="2:12">
      <c r="B164" s="174">
        <f t="shared" si="2"/>
        <v>161</v>
      </c>
      <c r="C164" s="194" t="s">
        <v>699</v>
      </c>
      <c r="D164" s="195" t="s">
        <v>700</v>
      </c>
      <c r="E164" s="194" t="s">
        <v>172</v>
      </c>
      <c r="F164" s="194" cm="1">
        <f t="array" ref="F164" xml:space="preserve"> INDEX(韻目清單表格[],  INT(_xlfn.XMATCH(D164, 韻目清單表格[韻系], 1)), 4)</f>
        <v>67</v>
      </c>
      <c r="G164" s="194" t="s">
        <v>179</v>
      </c>
      <c r="H164" s="194" t="s">
        <v>174</v>
      </c>
      <c r="I164" s="196" t="s">
        <v>700</v>
      </c>
      <c r="J164" s="196" t="s">
        <v>701</v>
      </c>
      <c r="K164" s="196" t="s">
        <v>702</v>
      </c>
      <c r="L164" s="178" t="s">
        <v>703</v>
      </c>
    </row>
    <row r="165" spans="2:12">
      <c r="B165" s="174">
        <f t="shared" si="2"/>
        <v>162</v>
      </c>
      <c r="C165" s="194" t="s">
        <v>699</v>
      </c>
      <c r="D165" s="195" t="s">
        <v>704</v>
      </c>
      <c r="E165" s="194" t="s">
        <v>172</v>
      </c>
      <c r="F165" s="194" cm="1">
        <f t="array" ref="F165" xml:space="preserve"> INDEX(韻目清單表格[],  INT(_xlfn.XMATCH(D165, 韻目清單表格[韻系], 1)), 4)</f>
        <v>68</v>
      </c>
      <c r="G165" s="194" t="s">
        <v>179</v>
      </c>
      <c r="H165" s="194" t="s">
        <v>174</v>
      </c>
      <c r="I165" s="196" t="s">
        <v>704</v>
      </c>
      <c r="J165" s="196" t="s">
        <v>701</v>
      </c>
      <c r="K165" s="196" t="s">
        <v>702</v>
      </c>
      <c r="L165" s="178" t="s">
        <v>705</v>
      </c>
    </row>
    <row r="166" spans="2:12">
      <c r="B166" s="174">
        <f t="shared" si="2"/>
        <v>163</v>
      </c>
      <c r="C166" s="194" t="s">
        <v>699</v>
      </c>
      <c r="D166" s="195" t="s">
        <v>706</v>
      </c>
      <c r="E166" s="194" t="s">
        <v>172</v>
      </c>
      <c r="F166" s="194" cm="1">
        <f t="array" ref="F166" xml:space="preserve"> INDEX(韻目清單表格[],  INT(_xlfn.XMATCH(D166, 韻目清單表格[韻系], 1)), 4)</f>
        <v>69</v>
      </c>
      <c r="G166" s="194" t="s">
        <v>179</v>
      </c>
      <c r="H166" s="194" t="s">
        <v>174</v>
      </c>
      <c r="I166" s="196" t="s">
        <v>706</v>
      </c>
      <c r="J166" s="196" t="s">
        <v>701</v>
      </c>
      <c r="K166" s="196" t="s">
        <v>702</v>
      </c>
      <c r="L166" s="178" t="s">
        <v>707</v>
      </c>
    </row>
    <row r="167" spans="2:12">
      <c r="B167" s="174">
        <f t="shared" si="2"/>
        <v>164</v>
      </c>
      <c r="C167" s="194" t="s">
        <v>708</v>
      </c>
      <c r="D167" s="195" t="s">
        <v>709</v>
      </c>
      <c r="E167" s="194" t="s">
        <v>172</v>
      </c>
      <c r="F167" s="194" cm="1">
        <f t="array" ref="F167" xml:space="preserve"> INDEX(韻目清單表格[],  INT(_xlfn.XMATCH(D167, 韻目清單表格[韻系], 1)), 4)</f>
        <v>71</v>
      </c>
      <c r="G167" s="194" t="s">
        <v>173</v>
      </c>
      <c r="H167" s="194" t="s">
        <v>174</v>
      </c>
      <c r="I167" s="196" t="s">
        <v>709</v>
      </c>
      <c r="J167" s="196" t="s">
        <v>710</v>
      </c>
      <c r="K167" s="196" t="s">
        <v>711</v>
      </c>
      <c r="L167" s="178" t="s">
        <v>712</v>
      </c>
    </row>
    <row r="168" spans="2:12">
      <c r="B168" s="174">
        <f t="shared" si="2"/>
        <v>165</v>
      </c>
      <c r="C168" s="194" t="s">
        <v>708</v>
      </c>
      <c r="D168" s="195" t="s">
        <v>713</v>
      </c>
      <c r="E168" s="194" t="s">
        <v>172</v>
      </c>
      <c r="F168" s="194" cm="1">
        <f t="array" ref="F168" xml:space="preserve"> INDEX(韻目清單表格[],  INT(_xlfn.XMATCH(D168, 韻目清單表格[韻系], 1)), 4)</f>
        <v>78</v>
      </c>
      <c r="G168" s="194" t="s">
        <v>179</v>
      </c>
      <c r="H168" s="194" t="s">
        <v>174</v>
      </c>
      <c r="I168" s="196" t="s">
        <v>713</v>
      </c>
      <c r="J168" s="196" t="s">
        <v>714</v>
      </c>
      <c r="K168" s="196" t="s">
        <v>715</v>
      </c>
      <c r="L168" s="178" t="s">
        <v>716</v>
      </c>
    </row>
    <row r="169" spans="2:12">
      <c r="B169" s="174">
        <f t="shared" si="2"/>
        <v>166</v>
      </c>
      <c r="C169" s="194" t="s">
        <v>708</v>
      </c>
      <c r="D169" s="195" t="s">
        <v>717</v>
      </c>
      <c r="E169" s="194" t="s">
        <v>172</v>
      </c>
      <c r="F169" s="194" cm="1">
        <f t="array" ref="F169" xml:space="preserve"> INDEX(韻目清單表格[],  INT(_xlfn.XMATCH(D169, 韻目清單表格[韻系], 1)), 4)</f>
        <v>79</v>
      </c>
      <c r="G169" s="194" t="s">
        <v>179</v>
      </c>
      <c r="H169" s="194" t="s">
        <v>220</v>
      </c>
      <c r="I169" s="196" t="s">
        <v>717</v>
      </c>
      <c r="J169" s="196" t="s">
        <v>718</v>
      </c>
      <c r="K169" s="196" t="s">
        <v>719</v>
      </c>
      <c r="L169" s="178" t="s">
        <v>720</v>
      </c>
    </row>
    <row r="170" spans="2:12">
      <c r="B170" s="174">
        <f t="shared" si="2"/>
        <v>167</v>
      </c>
      <c r="C170" s="194" t="s">
        <v>708</v>
      </c>
      <c r="D170" s="195" t="s">
        <v>721</v>
      </c>
      <c r="E170" s="194" t="s">
        <v>172</v>
      </c>
      <c r="F170" s="194" cm="1">
        <f t="array" ref="F170" xml:space="preserve"> INDEX(韻目清單表格[],  INT(_xlfn.XMATCH(D170, 韻目清單表格[韻系], 1)), 4)</f>
        <v>77</v>
      </c>
      <c r="G170" s="194" t="s">
        <v>191</v>
      </c>
      <c r="H170" s="194" t="s">
        <v>174</v>
      </c>
      <c r="I170" s="196" t="s">
        <v>721</v>
      </c>
      <c r="J170" s="196" t="s">
        <v>710</v>
      </c>
      <c r="K170" s="196" t="s">
        <v>722</v>
      </c>
      <c r="L170" s="178" t="s">
        <v>723</v>
      </c>
    </row>
    <row r="171" spans="2:12">
      <c r="B171" s="174">
        <f t="shared" si="2"/>
        <v>168</v>
      </c>
      <c r="C171" s="194" t="s">
        <v>708</v>
      </c>
      <c r="D171" s="195" t="s">
        <v>708</v>
      </c>
      <c r="E171" s="194" t="s">
        <v>172</v>
      </c>
      <c r="F171" s="194" cm="1">
        <f t="array" ref="F171" xml:space="preserve"> INDEX(韻目清單表格[],  INT(_xlfn.XMATCH(D171, 韻目清單表格[韻系], 1)), 4)</f>
        <v>76</v>
      </c>
      <c r="G171" s="194" t="s">
        <v>191</v>
      </c>
      <c r="H171" s="194" t="s">
        <v>174</v>
      </c>
      <c r="I171" s="196" t="s">
        <v>708</v>
      </c>
      <c r="J171" s="196" t="s">
        <v>710</v>
      </c>
      <c r="K171" s="196"/>
      <c r="L171" s="178" t="s">
        <v>724</v>
      </c>
    </row>
    <row r="172" spans="2:12">
      <c r="B172" s="174">
        <f t="shared" si="2"/>
        <v>169</v>
      </c>
      <c r="C172" s="194" t="s">
        <v>708</v>
      </c>
      <c r="D172" s="195" t="s">
        <v>725</v>
      </c>
      <c r="E172" s="194" t="s">
        <v>172</v>
      </c>
      <c r="F172" s="194" cm="1">
        <f t="array" ref="F172" xml:space="preserve"> INDEX(韻目清單表格[],  INT(_xlfn.XMATCH(D172, 韻目清單表格[韻系], 1)), 4)</f>
        <v>72</v>
      </c>
      <c r="G172" s="194" t="s">
        <v>179</v>
      </c>
      <c r="H172" s="194" t="s">
        <v>174</v>
      </c>
      <c r="I172" s="196" t="s">
        <v>725</v>
      </c>
      <c r="J172" s="196" t="s">
        <v>714</v>
      </c>
      <c r="K172" s="196" t="s">
        <v>726</v>
      </c>
      <c r="L172" s="178" t="s">
        <v>727</v>
      </c>
    </row>
    <row r="173" spans="2:12">
      <c r="B173" s="174">
        <f t="shared" si="2"/>
        <v>170</v>
      </c>
      <c r="C173" s="194" t="s">
        <v>708</v>
      </c>
      <c r="D173" s="195" t="s">
        <v>728</v>
      </c>
      <c r="E173" s="194" t="s">
        <v>172</v>
      </c>
      <c r="F173" s="194" cm="1">
        <f t="array" ref="F173" xml:space="preserve"> INDEX(韻目清單表格[],  INT(_xlfn.XMATCH(D173, 韻目清單表格[韻系], 1)), 4)</f>
        <v>73</v>
      </c>
      <c r="G173" s="194" t="s">
        <v>179</v>
      </c>
      <c r="H173" s="194" t="s">
        <v>174</v>
      </c>
      <c r="I173" s="196" t="s">
        <v>728</v>
      </c>
      <c r="J173" s="196" t="s">
        <v>714</v>
      </c>
      <c r="K173" s="196" t="s">
        <v>726</v>
      </c>
      <c r="L173" s="178" t="s">
        <v>729</v>
      </c>
    </row>
    <row r="174" spans="2:12">
      <c r="B174" s="174">
        <f t="shared" si="2"/>
        <v>171</v>
      </c>
      <c r="C174" s="194" t="s">
        <v>708</v>
      </c>
      <c r="D174" s="195" t="s">
        <v>730</v>
      </c>
      <c r="E174" s="194" t="s">
        <v>172</v>
      </c>
      <c r="F174" s="194" cm="1">
        <f t="array" ref="F174" xml:space="preserve"> INDEX(韻目清單表格[],  INT(_xlfn.XMATCH(D174, 韻目清單表格[韻系], 1)), 4)</f>
        <v>74</v>
      </c>
      <c r="G174" s="194" t="s">
        <v>179</v>
      </c>
      <c r="H174" s="194" t="s">
        <v>174</v>
      </c>
      <c r="I174" s="196" t="s">
        <v>730</v>
      </c>
      <c r="J174" s="196" t="s">
        <v>714</v>
      </c>
      <c r="K174" s="196" t="s">
        <v>726</v>
      </c>
      <c r="L174" s="178" t="s">
        <v>731</v>
      </c>
    </row>
    <row r="175" spans="2:12">
      <c r="B175" s="174">
        <f t="shared" si="2"/>
        <v>172</v>
      </c>
      <c r="C175" s="194" t="s">
        <v>708</v>
      </c>
      <c r="D175" s="195" t="s">
        <v>732</v>
      </c>
      <c r="E175" s="194" t="s">
        <v>172</v>
      </c>
      <c r="F175" s="194" cm="1">
        <f t="array" ref="F175" xml:space="preserve"> INDEX(韻目清單表格[],  INT(_xlfn.XMATCH(D175, 韻目清單表格[韻系], 1)), 4)</f>
        <v>75</v>
      </c>
      <c r="G175" s="194" t="s">
        <v>335</v>
      </c>
      <c r="H175" s="194" t="s">
        <v>174</v>
      </c>
      <c r="I175" s="196" t="s">
        <v>732</v>
      </c>
      <c r="J175" s="196" t="s">
        <v>714</v>
      </c>
      <c r="K175" s="196" t="s">
        <v>733</v>
      </c>
      <c r="L175" s="178" t="s">
        <v>734</v>
      </c>
    </row>
    <row r="176" spans="2:12">
      <c r="B176" s="174">
        <f t="shared" si="2"/>
        <v>173</v>
      </c>
      <c r="C176" s="194" t="s">
        <v>708</v>
      </c>
      <c r="D176" s="195" t="s">
        <v>735</v>
      </c>
      <c r="E176" s="194" t="s">
        <v>172</v>
      </c>
      <c r="F176" s="194" cm="1">
        <f t="array" ref="F176" xml:space="preserve"> INDEX(韻目清單表格[],  INT(_xlfn.XMATCH(D176, 韻目清單表格[韻系], 1)), 4)</f>
        <v>70</v>
      </c>
      <c r="G176" s="194" t="s">
        <v>173</v>
      </c>
      <c r="H176" s="194" t="s">
        <v>174</v>
      </c>
      <c r="I176" s="196" t="s">
        <v>735</v>
      </c>
      <c r="J176" s="196" t="s">
        <v>710</v>
      </c>
      <c r="K176" s="196" t="s">
        <v>736</v>
      </c>
      <c r="L176" s="178" t="s">
        <v>737</v>
      </c>
    </row>
    <row r="177" spans="2:12">
      <c r="B177" s="174">
        <f t="shared" si="2"/>
        <v>174</v>
      </c>
      <c r="C177" s="199" t="s">
        <v>699</v>
      </c>
      <c r="D177" s="200" t="s">
        <v>700</v>
      </c>
      <c r="E177" s="199" t="s">
        <v>195</v>
      </c>
      <c r="F177" s="194" cm="1">
        <f t="array" ref="F177" xml:space="preserve"> INDEX(韻目清單表格[],  INT(_xlfn.XMATCH(D177, 韻目清單表格[韻系], 1)), 4)</f>
        <v>67</v>
      </c>
      <c r="G177" s="199" t="s">
        <v>179</v>
      </c>
      <c r="H177" s="199" t="s">
        <v>174</v>
      </c>
      <c r="I177" s="201" t="s">
        <v>738</v>
      </c>
      <c r="J177" s="201" t="s">
        <v>739</v>
      </c>
      <c r="K177" s="201" t="s">
        <v>740</v>
      </c>
      <c r="L177" s="202" t="s">
        <v>741</v>
      </c>
    </row>
    <row r="178" spans="2:12">
      <c r="B178" s="174">
        <f t="shared" si="2"/>
        <v>175</v>
      </c>
      <c r="C178" s="199" t="s">
        <v>699</v>
      </c>
      <c r="D178" s="200" t="s">
        <v>704</v>
      </c>
      <c r="E178" s="199" t="s">
        <v>195</v>
      </c>
      <c r="F178" s="194" cm="1">
        <f t="array" ref="F178" xml:space="preserve"> INDEX(韻目清單表格[],  INT(_xlfn.XMATCH(D178, 韻目清單表格[韻系], 1)), 4)</f>
        <v>68</v>
      </c>
      <c r="G178" s="199" t="s">
        <v>179</v>
      </c>
      <c r="H178" s="199" t="s">
        <v>174</v>
      </c>
      <c r="I178" s="201" t="s">
        <v>742</v>
      </c>
      <c r="J178" s="201" t="s">
        <v>739</v>
      </c>
      <c r="K178" s="201" t="s">
        <v>740</v>
      </c>
      <c r="L178" s="202" t="s">
        <v>743</v>
      </c>
    </row>
    <row r="179" spans="2:12">
      <c r="B179" s="174">
        <f t="shared" si="2"/>
        <v>176</v>
      </c>
      <c r="C179" s="199" t="s">
        <v>699</v>
      </c>
      <c r="D179" s="200" t="s">
        <v>706</v>
      </c>
      <c r="E179" s="199" t="s">
        <v>195</v>
      </c>
      <c r="F179" s="194" cm="1">
        <f t="array" ref="F179" xml:space="preserve"> INDEX(韻目清單表格[],  INT(_xlfn.XMATCH(D179, 韻目清單表格[韻系], 1)), 4)</f>
        <v>69</v>
      </c>
      <c r="G179" s="199" t="s">
        <v>179</v>
      </c>
      <c r="H179" s="199" t="s">
        <v>174</v>
      </c>
      <c r="I179" s="201" t="s">
        <v>744</v>
      </c>
      <c r="J179" s="201" t="s">
        <v>739</v>
      </c>
      <c r="K179" s="201" t="s">
        <v>740</v>
      </c>
      <c r="L179" s="202" t="s">
        <v>745</v>
      </c>
    </row>
    <row r="180" spans="2:12">
      <c r="B180" s="174">
        <f t="shared" si="2"/>
        <v>177</v>
      </c>
      <c r="C180" s="199" t="s">
        <v>708</v>
      </c>
      <c r="D180" s="200" t="s">
        <v>709</v>
      </c>
      <c r="E180" s="199" t="s">
        <v>195</v>
      </c>
      <c r="F180" s="194" cm="1">
        <f t="array" ref="F180" xml:space="preserve"> INDEX(韻目清單表格[],  INT(_xlfn.XMATCH(D180, 韻目清單表格[韻系], 1)), 4)</f>
        <v>71</v>
      </c>
      <c r="G180" s="199" t="s">
        <v>173</v>
      </c>
      <c r="H180" s="199" t="s">
        <v>174</v>
      </c>
      <c r="I180" s="201" t="s">
        <v>746</v>
      </c>
      <c r="J180" s="201" t="s">
        <v>747</v>
      </c>
      <c r="K180" s="201" t="s">
        <v>748</v>
      </c>
      <c r="L180" s="202" t="s">
        <v>749</v>
      </c>
    </row>
    <row r="181" spans="2:12">
      <c r="B181" s="174">
        <f t="shared" si="2"/>
        <v>178</v>
      </c>
      <c r="C181" s="199" t="s">
        <v>708</v>
      </c>
      <c r="D181" s="200" t="s">
        <v>713</v>
      </c>
      <c r="E181" s="199" t="s">
        <v>195</v>
      </c>
      <c r="F181" s="194" cm="1">
        <f t="array" ref="F181" xml:space="preserve"> INDEX(韻目清單表格[],  INT(_xlfn.XMATCH(D181, 韻目清單表格[韻系], 1)), 4)</f>
        <v>78</v>
      </c>
      <c r="G181" s="199" t="s">
        <v>179</v>
      </c>
      <c r="H181" s="199" t="s">
        <v>174</v>
      </c>
      <c r="I181" s="201" t="s">
        <v>750</v>
      </c>
      <c r="J181" s="201" t="s">
        <v>751</v>
      </c>
      <c r="K181" s="201" t="s">
        <v>752</v>
      </c>
      <c r="L181" s="202" t="s">
        <v>753</v>
      </c>
    </row>
    <row r="182" spans="2:12">
      <c r="B182" s="174">
        <f t="shared" si="2"/>
        <v>179</v>
      </c>
      <c r="C182" s="199" t="s">
        <v>708</v>
      </c>
      <c r="D182" s="200" t="s">
        <v>717</v>
      </c>
      <c r="E182" s="199" t="s">
        <v>195</v>
      </c>
      <c r="F182" s="194" cm="1">
        <f t="array" ref="F182" xml:space="preserve"> INDEX(韻目清單表格[],  INT(_xlfn.XMATCH(D182, 韻目清單表格[韻系], 1)), 4)</f>
        <v>79</v>
      </c>
      <c r="G182" s="199" t="s">
        <v>179</v>
      </c>
      <c r="H182" s="199" t="s">
        <v>220</v>
      </c>
      <c r="I182" s="201" t="s">
        <v>754</v>
      </c>
      <c r="J182" s="201" t="s">
        <v>755</v>
      </c>
      <c r="K182" s="201" t="s">
        <v>756</v>
      </c>
      <c r="L182" s="202" t="s">
        <v>757</v>
      </c>
    </row>
    <row r="183" spans="2:12">
      <c r="B183" s="174">
        <f t="shared" si="2"/>
        <v>180</v>
      </c>
      <c r="C183" s="199" t="s">
        <v>708</v>
      </c>
      <c r="D183" s="200" t="s">
        <v>721</v>
      </c>
      <c r="E183" s="199" t="s">
        <v>195</v>
      </c>
      <c r="F183" s="194" cm="1">
        <f t="array" ref="F183" xml:space="preserve"> INDEX(韻目清單表格[],  INT(_xlfn.XMATCH(D183, 韻目清單表格[韻系], 1)), 4)</f>
        <v>77</v>
      </c>
      <c r="G183" s="199" t="s">
        <v>191</v>
      </c>
      <c r="H183" s="199" t="s">
        <v>174</v>
      </c>
      <c r="I183" s="201" t="s">
        <v>758</v>
      </c>
      <c r="J183" s="201" t="s">
        <v>747</v>
      </c>
      <c r="K183" s="201" t="s">
        <v>759</v>
      </c>
      <c r="L183" s="202" t="s">
        <v>760</v>
      </c>
    </row>
    <row r="184" spans="2:12">
      <c r="B184" s="174">
        <f t="shared" si="2"/>
        <v>181</v>
      </c>
      <c r="C184" s="199" t="s">
        <v>708</v>
      </c>
      <c r="D184" s="200" t="s">
        <v>708</v>
      </c>
      <c r="E184" s="199" t="s">
        <v>195</v>
      </c>
      <c r="F184" s="194" cm="1">
        <f t="array" ref="F184" xml:space="preserve"> INDEX(韻目清單表格[],  INT(_xlfn.XMATCH(D184, 韻目清單表格[韻系], 1)), 4)</f>
        <v>76</v>
      </c>
      <c r="G184" s="199" t="s">
        <v>191</v>
      </c>
      <c r="H184" s="199" t="s">
        <v>174</v>
      </c>
      <c r="I184" s="201" t="s">
        <v>761</v>
      </c>
      <c r="J184" s="201" t="s">
        <v>747</v>
      </c>
      <c r="K184" s="201"/>
      <c r="L184" s="202" t="s">
        <v>762</v>
      </c>
    </row>
    <row r="185" spans="2:12">
      <c r="B185" s="174">
        <f t="shared" si="2"/>
        <v>182</v>
      </c>
      <c r="C185" s="199" t="s">
        <v>708</v>
      </c>
      <c r="D185" s="200" t="s">
        <v>725</v>
      </c>
      <c r="E185" s="199" t="s">
        <v>195</v>
      </c>
      <c r="F185" s="194" cm="1">
        <f t="array" ref="F185" xml:space="preserve"> INDEX(韻目清單表格[],  INT(_xlfn.XMATCH(D185, 韻目清單表格[韻系], 1)), 4)</f>
        <v>72</v>
      </c>
      <c r="G185" s="199" t="s">
        <v>179</v>
      </c>
      <c r="H185" s="199" t="s">
        <v>174</v>
      </c>
      <c r="I185" s="201" t="s">
        <v>763</v>
      </c>
      <c r="J185" s="201" t="s">
        <v>751</v>
      </c>
      <c r="K185" s="201" t="s">
        <v>752</v>
      </c>
      <c r="L185" s="202" t="s">
        <v>764</v>
      </c>
    </row>
    <row r="186" spans="2:12">
      <c r="B186" s="174">
        <f t="shared" si="2"/>
        <v>183</v>
      </c>
      <c r="C186" s="199" t="s">
        <v>708</v>
      </c>
      <c r="D186" s="200" t="s">
        <v>728</v>
      </c>
      <c r="E186" s="199" t="s">
        <v>195</v>
      </c>
      <c r="F186" s="194" cm="1">
        <f t="array" ref="F186" xml:space="preserve"> INDEX(韻目清單表格[],  INT(_xlfn.XMATCH(D186, 韻目清單表格[韻系], 1)), 4)</f>
        <v>73</v>
      </c>
      <c r="G186" s="199" t="s">
        <v>179</v>
      </c>
      <c r="H186" s="199" t="s">
        <v>174</v>
      </c>
      <c r="I186" s="201" t="s">
        <v>765</v>
      </c>
      <c r="J186" s="201" t="s">
        <v>751</v>
      </c>
      <c r="K186" s="201" t="s">
        <v>752</v>
      </c>
      <c r="L186" s="202" t="s">
        <v>766</v>
      </c>
    </row>
    <row r="187" spans="2:12">
      <c r="B187" s="174">
        <f t="shared" si="2"/>
        <v>184</v>
      </c>
      <c r="C187" s="199" t="s">
        <v>708</v>
      </c>
      <c r="D187" s="200" t="s">
        <v>730</v>
      </c>
      <c r="E187" s="199" t="s">
        <v>195</v>
      </c>
      <c r="F187" s="194" cm="1">
        <f t="array" ref="F187" xml:space="preserve"> INDEX(韻目清單表格[],  INT(_xlfn.XMATCH(D187, 韻目清單表格[韻系], 1)), 4)</f>
        <v>74</v>
      </c>
      <c r="G187" s="199" t="s">
        <v>179</v>
      </c>
      <c r="H187" s="199" t="s">
        <v>174</v>
      </c>
      <c r="I187" s="201" t="s">
        <v>767</v>
      </c>
      <c r="J187" s="201" t="s">
        <v>751</v>
      </c>
      <c r="K187" s="201" t="s">
        <v>752</v>
      </c>
      <c r="L187" s="202" t="s">
        <v>768</v>
      </c>
    </row>
    <row r="188" spans="2:12">
      <c r="B188" s="174">
        <f t="shared" si="2"/>
        <v>185</v>
      </c>
      <c r="C188" s="199" t="s">
        <v>708</v>
      </c>
      <c r="D188" s="200" t="s">
        <v>732</v>
      </c>
      <c r="E188" s="199" t="s">
        <v>195</v>
      </c>
      <c r="F188" s="194" cm="1">
        <f t="array" ref="F188" xml:space="preserve"> INDEX(韻目清單表格[],  INT(_xlfn.XMATCH(D188, 韻目清單表格[韻系], 1)), 4)</f>
        <v>75</v>
      </c>
      <c r="G188" s="199" t="s">
        <v>335</v>
      </c>
      <c r="H188" s="199" t="s">
        <v>174</v>
      </c>
      <c r="I188" s="201" t="s">
        <v>769</v>
      </c>
      <c r="J188" s="201" t="s">
        <v>751</v>
      </c>
      <c r="K188" s="201" t="s">
        <v>770</v>
      </c>
      <c r="L188" s="202" t="s">
        <v>771</v>
      </c>
    </row>
    <row r="189" spans="2:12">
      <c r="B189" s="183">
        <f t="shared" si="2"/>
        <v>186</v>
      </c>
      <c r="C189" s="208" t="s">
        <v>708</v>
      </c>
      <c r="D189" s="209" t="s">
        <v>735</v>
      </c>
      <c r="E189" s="208" t="s">
        <v>195</v>
      </c>
      <c r="F189" s="210" cm="1">
        <f t="array" ref="F189" xml:space="preserve"> INDEX(韻目清單表格[],  INT(_xlfn.XMATCH(D189, 韻目清單表格[韻系], 1)), 4)</f>
        <v>70</v>
      </c>
      <c r="G189" s="208" t="s">
        <v>173</v>
      </c>
      <c r="H189" s="208" t="s">
        <v>174</v>
      </c>
      <c r="I189" s="211" t="s">
        <v>220</v>
      </c>
      <c r="J189" s="211" t="s">
        <v>747</v>
      </c>
      <c r="K189" s="211" t="s">
        <v>772</v>
      </c>
      <c r="L189" s="212" t="s">
        <v>773</v>
      </c>
    </row>
  </sheetData>
  <phoneticPr fontId="11" type="noConversion"/>
  <hyperlinks>
    <hyperlink ref="I4" r:id="rId1" xr:uid="{A432CB8D-2B4F-4873-8CA2-1830049E07AF}"/>
    <hyperlink ref="I5" r:id="rId2" xr:uid="{7410BBD2-9AC1-4DD2-AC13-A31A7ACC1801}"/>
    <hyperlink ref="I6" r:id="rId3" xr:uid="{D01DDFA3-4DDE-4747-89B0-23780DEE7B67}"/>
    <hyperlink ref="I7" r:id="rId4" xr:uid="{844FB525-CFC2-4523-A312-F27CC2EC2A80}"/>
    <hyperlink ref="I8" r:id="rId5" xr:uid="{BB6A1DCF-916A-4457-BE56-A7D46700129C}"/>
    <hyperlink ref="I14" r:id="rId6" xr:uid="{C72A3D16-E909-4F8A-9F22-4FEB2AEC2E35}"/>
    <hyperlink ref="I15" r:id="rId7" xr:uid="{06D66E97-1033-4B82-90FF-0537D8D1B784}"/>
    <hyperlink ref="I16" r:id="rId8" xr:uid="{7A4EA1AB-0076-421B-A59A-E3B66B5F1329}"/>
    <hyperlink ref="I17" r:id="rId9" xr:uid="{7F601498-D530-4768-9B26-1E7166B85C49}"/>
    <hyperlink ref="I18" r:id="rId10" xr:uid="{9A14F152-7939-4F7E-AD38-CEA3AA4DD439}"/>
    <hyperlink ref="I19" r:id="rId11" xr:uid="{75CBFDAB-B560-4AEA-A155-B01BFCBADEA1}"/>
    <hyperlink ref="I20" r:id="rId12" xr:uid="{7453BE53-109E-4A0C-9BF1-B8BE7DAD63D7}"/>
    <hyperlink ref="I21" r:id="rId13" xr:uid="{D9844A5F-5190-46BF-913C-5FCE5F504A8B}"/>
    <hyperlink ref="I22" r:id="rId14" xr:uid="{5F969C47-5CA0-4651-AEE8-0A694F2E6932}"/>
    <hyperlink ref="I23" r:id="rId15" xr:uid="{0E4F6A08-9B7E-4195-BC3B-780F70DA974B}"/>
    <hyperlink ref="I24" r:id="rId16" xr:uid="{E637A790-257E-44B6-B3FC-FB8D8AB2CD83}"/>
    <hyperlink ref="I25" r:id="rId17" xr:uid="{ED336354-CFAC-4AB9-B9A1-03012136348C}"/>
    <hyperlink ref="I26" r:id="rId18" xr:uid="{D0DA9F0E-E82A-43E3-A106-17D042358650}"/>
    <hyperlink ref="I27" r:id="rId19" xr:uid="{6D79D7B5-1DC2-421C-A6FB-43E0D5C7BE1A}"/>
    <hyperlink ref="I28" r:id="rId20" xr:uid="{5A0C2E77-6FBB-4FDB-8D3E-AFA7919D270E}"/>
    <hyperlink ref="I29" r:id="rId21" xr:uid="{E9B93A68-9CFF-4CC2-AE33-5677BAA18643}"/>
    <hyperlink ref="I30" r:id="rId22" xr:uid="{13F4E4AF-0279-48CD-85A5-A5AE6995B1AC}"/>
    <hyperlink ref="I31" r:id="rId23" xr:uid="{ADD283A7-6797-479B-91DC-62A9ACB6D692}"/>
    <hyperlink ref="I32" r:id="rId24" xr:uid="{2A8B403C-CC07-4B9C-9E84-3148719DA6B1}"/>
    <hyperlink ref="I33" r:id="rId25" xr:uid="{3E8ED37D-04C5-473A-9A5A-ABD278270D5E}"/>
    <hyperlink ref="I34" r:id="rId26" xr:uid="{116A7991-99CB-4FF6-B756-5F9E92D7888E}"/>
    <hyperlink ref="L34" r:id="rId27" xr:uid="{AC3D4616-F028-4B53-9189-9C7B14A0001E}"/>
    <hyperlink ref="I35" r:id="rId28" xr:uid="{9C860417-E891-471D-B222-662CF107517B}"/>
    <hyperlink ref="I36" r:id="rId29" xr:uid="{01BCDC13-F55C-49E4-8480-765308479AC8}"/>
    <hyperlink ref="I37" r:id="rId30" xr:uid="{85B8ABC7-66CE-49DA-9331-17284AB51199}"/>
    <hyperlink ref="I38" r:id="rId31" xr:uid="{8C199677-1D96-48A2-BB59-B4E332448783}"/>
    <hyperlink ref="I39" r:id="rId32" xr:uid="{74787067-101B-4EE2-8893-2924B052F57D}"/>
    <hyperlink ref="I40" r:id="rId33" xr:uid="{69424D21-AD45-44E6-8609-26B0EC118AC6}"/>
    <hyperlink ref="I41" r:id="rId34" xr:uid="{B7371F75-9E1D-4BE2-A38B-9C70E7A7B378}"/>
    <hyperlink ref="I42" r:id="rId35" xr:uid="{76C1C676-F55F-4211-A99C-3E4E43E9A6AD}"/>
    <hyperlink ref="I43" r:id="rId36" xr:uid="{B1273B81-DFE1-4F90-9878-8F061307BA67}"/>
    <hyperlink ref="I44" r:id="rId37" xr:uid="{7A92970B-7845-4FCA-BB52-C0DA6546AD6E}"/>
    <hyperlink ref="I45" r:id="rId38" xr:uid="{01150329-7722-4AE4-BECB-5117842FA570}"/>
    <hyperlink ref="I46" r:id="rId39" xr:uid="{D1D43A05-E69F-44F6-81AF-D170DCEB9DA2}"/>
    <hyperlink ref="I47" r:id="rId40" xr:uid="{79CD379D-8234-4900-9201-C3D689B22C20}"/>
    <hyperlink ref="L47" r:id="rId41" xr:uid="{966A60E9-6960-4D88-8675-9A8CEB5381E0}"/>
    <hyperlink ref="I48" r:id="rId42" xr:uid="{08E723C2-C188-41BF-89D6-48BF893B0528}"/>
    <hyperlink ref="I49" r:id="rId43" xr:uid="{776151C5-EC73-4242-84E6-E0968258F8F5}"/>
    <hyperlink ref="I50" r:id="rId44" xr:uid="{93F7164A-16B9-446C-9B11-067A3924C5AC}"/>
    <hyperlink ref="I51" r:id="rId45" xr:uid="{4F17CF02-48D0-47A2-912A-447A3B466029}"/>
    <hyperlink ref="I80" r:id="rId46" xr:uid="{9F320CA2-C8D0-40A6-A0AD-6460FF569CD1}"/>
    <hyperlink ref="I81" r:id="rId47" xr:uid="{47F1DB73-2FD7-4718-B6A1-5D74A57AE68E}"/>
    <hyperlink ref="I82" r:id="rId48" xr:uid="{1DEC8991-CF4E-4522-8441-F52436E18A25}"/>
    <hyperlink ref="I83" r:id="rId49" xr:uid="{1F79D383-B67B-4899-BF8F-6398ACA22714}"/>
    <hyperlink ref="I84" r:id="rId50" xr:uid="{DBD7EC39-66E3-4A6B-B218-94254971267E}"/>
    <hyperlink ref="I85" r:id="rId51" xr:uid="{77B67208-6B40-4A00-8BF2-F1F13CE7172E}"/>
    <hyperlink ref="I86" r:id="rId52" xr:uid="{A104C9E1-1847-4B6A-9438-8F56A00BB0F9}"/>
    <hyperlink ref="I87" r:id="rId53" xr:uid="{AFAB0230-8D90-484B-9C13-930473E336C3}"/>
    <hyperlink ref="I88" r:id="rId54" xr:uid="{6CAF90F1-B9CA-4C9C-BBB5-5B80C9D31B0C}"/>
    <hyperlink ref="I89" r:id="rId55" xr:uid="{693041EB-2BB6-4A57-BBF3-C9F76C9ED043}"/>
    <hyperlink ref="I90" r:id="rId56" xr:uid="{82024B28-0D4D-4800-8BFD-C12B9DA4DE54}"/>
    <hyperlink ref="I91" r:id="rId57" xr:uid="{436F3ED3-A3A5-48ED-87D0-91634F3A0AC2}"/>
    <hyperlink ref="I92" r:id="rId58" xr:uid="{11A9C815-B780-46AB-BFDC-C9A9726F9B64}"/>
    <hyperlink ref="I93" r:id="rId59" xr:uid="{2FC2AFD7-AE3E-4540-A26C-E447469FEF6A}"/>
    <hyperlink ref="I94" r:id="rId60" xr:uid="{85ED7671-2760-4803-9247-17FA6D0D419B}"/>
    <hyperlink ref="I95" r:id="rId61" xr:uid="{960AA141-415B-4B94-9FDB-DBD4536466CB}"/>
    <hyperlink ref="I96" r:id="rId62" xr:uid="{F20E2F96-E4A5-47A1-8D64-44B56B2F257C}"/>
    <hyperlink ref="I97" r:id="rId63" xr:uid="{26C07AD6-2C33-482C-98BF-0377FF386A77}"/>
    <hyperlink ref="I98" r:id="rId64" xr:uid="{1A6865D1-63C9-4A24-9CD0-AAB5D7C7BC62}"/>
    <hyperlink ref="I99" r:id="rId65" xr:uid="{4219E7E6-42A3-46AE-B3EC-85BE8E30EB98}"/>
    <hyperlink ref="I100" r:id="rId66" xr:uid="{DFBF84E1-ED94-4782-80FD-107FCE2D5C7D}"/>
    <hyperlink ref="I101" r:id="rId67" xr:uid="{BDA521D9-6AE1-4362-AA00-98EA4EC583CF}"/>
    <hyperlink ref="I102" r:id="rId68" xr:uid="{35AF5D65-2454-4171-A1F7-FA8DB0453C23}"/>
    <hyperlink ref="I103" r:id="rId69" xr:uid="{5095EB29-2965-4F31-91C0-C673B74A9C2A}"/>
    <hyperlink ref="I104" r:id="rId70" xr:uid="{5F4E65A7-205B-498D-9EEC-F6E15FCB1480}"/>
    <hyperlink ref="I105" r:id="rId71" xr:uid="{15BC91D5-07FB-4510-BF86-02FE0349125C}"/>
    <hyperlink ref="I106" r:id="rId72" xr:uid="{333738A7-99E3-402D-BDD3-CFF1EB73D8A8}"/>
    <hyperlink ref="I107" r:id="rId73" xr:uid="{9A185B62-3F05-4FE0-863B-F970ABCDFBAD}"/>
    <hyperlink ref="I108" r:id="rId74" xr:uid="{616F3039-142D-4C54-8CCD-2D0162107274}"/>
    <hyperlink ref="I109" r:id="rId75" xr:uid="{524C192A-DD4B-43B6-981F-B25CF8180D1B}"/>
    <hyperlink ref="I110" r:id="rId76" xr:uid="{A297EC39-9F7D-4E17-B964-BDA0397F5709}"/>
    <hyperlink ref="I111" r:id="rId77" xr:uid="{F23FCCFA-31A7-4EAC-981D-5CFE0C955B73}"/>
    <hyperlink ref="I112" r:id="rId78" xr:uid="{A3FE501B-0A99-49A8-A15B-FD94437F8AFB}"/>
    <hyperlink ref="I113" r:id="rId79" xr:uid="{4C995248-44DB-4FD9-87E5-0CA419A26B9D}"/>
    <hyperlink ref="I114" r:id="rId80" xr:uid="{FE8270A6-F6E4-4BAE-B92C-DCDC8E5134D0}"/>
    <hyperlink ref="I115" r:id="rId81" xr:uid="{F6E7BF59-2D06-42DE-9B59-27D6C973149B}"/>
    <hyperlink ref="I116" r:id="rId82" xr:uid="{9B3ED4C1-69E2-4639-9784-0690D731406E}"/>
    <hyperlink ref="I117" r:id="rId83" xr:uid="{AA7AACE6-C1D9-4C16-BF74-16C2F9A99010}"/>
    <hyperlink ref="I118" r:id="rId84" xr:uid="{292DE2E4-FEE3-4B4F-844A-21BB7FADD0A1}"/>
    <hyperlink ref="I119" r:id="rId85" xr:uid="{5A6A1E54-C367-4DF4-99F9-4E677D0A458E}"/>
    <hyperlink ref="I120" r:id="rId86" xr:uid="{D114CAE1-6B7F-493F-8EDD-BA04E83EFACB}"/>
    <hyperlink ref="I141" r:id="rId87" xr:uid="{B2C8050D-F67B-47F3-B237-D18CCD8DA21F}"/>
    <hyperlink ref="I142" r:id="rId88" xr:uid="{AFE3CE3B-2D3F-4E40-9C32-5D07F45046E0}"/>
    <hyperlink ref="I143" r:id="rId89" xr:uid="{9F24057A-42C9-4262-A481-994C6E380A04}"/>
    <hyperlink ref="I144" r:id="rId90" xr:uid="{EA7B25CD-3019-4F90-B3F7-99419C1A56F0}"/>
    <hyperlink ref="I145" r:id="rId91" xr:uid="{EECFDF74-B416-4D59-97AD-14CBC5B0E078}"/>
    <hyperlink ref="I146" r:id="rId92" xr:uid="{FFA8A446-B758-4C0A-A77C-D548EA21260A}"/>
    <hyperlink ref="I147" r:id="rId93" xr:uid="{398B4F28-E294-4D1C-A10F-3D10225A70E6}"/>
    <hyperlink ref="I148" r:id="rId94" xr:uid="{CE5540AD-96E0-44D3-A443-D45135FC5BA1}"/>
    <hyperlink ref="I149" r:id="rId95" xr:uid="{A50C41CE-9EE2-4744-9C9F-6563B88AF734}"/>
    <hyperlink ref="I150" r:id="rId96" xr:uid="{8C11929C-7043-4FF4-ACB5-D9B764081E4C}"/>
    <hyperlink ref="I151" r:id="rId97" xr:uid="{EAC07210-8C2E-4F88-8D95-799F6776A422}"/>
    <hyperlink ref="I152" r:id="rId98" xr:uid="{AF81A039-05B1-40C8-ADD7-209D4802ED40}"/>
    <hyperlink ref="I153" r:id="rId99" xr:uid="{AEB35ECF-954B-4CD9-8F7A-B0F5D1CA582E}"/>
    <hyperlink ref="I154" r:id="rId100" xr:uid="{BEAAEE28-4409-4096-B437-D93521845A81}"/>
    <hyperlink ref="I155" r:id="rId101" xr:uid="{0422121D-F39E-4CF2-8CBD-C8F28185A9FA}"/>
    <hyperlink ref="I156" r:id="rId102" xr:uid="{395B8CDB-83A1-42AB-A041-50C43C9072B8}"/>
    <hyperlink ref="I157" r:id="rId103" xr:uid="{C3ABCAD9-FA8A-4126-AFAC-B22E4D0FB74E}"/>
    <hyperlink ref="I158" r:id="rId104" xr:uid="{F606FF60-DA63-4949-94F0-C3619FFB619A}"/>
    <hyperlink ref="I159" r:id="rId105" xr:uid="{4FE105AB-F909-437A-BD82-0CBDE40C3E2E}"/>
    <hyperlink ref="I161" r:id="rId106" xr:uid="{4BF36C39-5807-4C05-9733-460B383EBAD2}"/>
    <hyperlink ref="I162" r:id="rId107" xr:uid="{1DA4329B-DC05-46D9-9579-7989FC5FE881}"/>
    <hyperlink ref="I163" r:id="rId108" xr:uid="{9E98217C-2F12-45B3-B2F8-D56842BD4F3C}"/>
    <hyperlink ref="I177" r:id="rId109" xr:uid="{52221E9A-C92B-4C0E-80D8-4833E168E4C1}"/>
    <hyperlink ref="I178" r:id="rId110" xr:uid="{E727E125-547E-474D-85C7-B93E44A8DBA4}"/>
    <hyperlink ref="I179" r:id="rId111" xr:uid="{94C54CEC-1CB1-4D9E-B6B4-5D69195D477A}"/>
    <hyperlink ref="I180" r:id="rId112" xr:uid="{6EADAC0A-6CC0-4C72-8568-6824CE86636E}"/>
    <hyperlink ref="I181" r:id="rId113" xr:uid="{1921F46D-41A1-4244-969F-165A2A4B495C}"/>
    <hyperlink ref="I182" r:id="rId114" xr:uid="{88585361-ABB9-4F3E-A591-FC821F666F54}"/>
    <hyperlink ref="I183" r:id="rId115" xr:uid="{F4D47F55-15B0-4D5C-BD7A-1198F37B56F4}"/>
    <hyperlink ref="I184" r:id="rId116" xr:uid="{5FD28E2B-6F50-4ED9-9C0E-373CD149EB44}"/>
    <hyperlink ref="I185" r:id="rId117" xr:uid="{89FADC13-AD6A-4E7D-8293-70665AB8ACF2}"/>
    <hyperlink ref="I186" r:id="rId118" xr:uid="{98E1718D-DB00-4105-828A-310CF1DF3D29}"/>
    <hyperlink ref="I187" r:id="rId119" xr:uid="{063A0B3A-6466-4F82-B19D-F8E160B0CEE0}"/>
    <hyperlink ref="I188" r:id="rId120" xr:uid="{3E516107-9D03-4012-AB35-B798B38A96A3}"/>
    <hyperlink ref="I189" r:id="rId121" xr:uid="{B50B0507-95E7-4758-8A87-562259F4A65A}"/>
  </hyperlinks>
  <pageMargins left="0.7" right="0.7" top="0.75" bottom="0.75" header="0.3" footer="0.3"/>
  <tableParts count="1">
    <tablePart r:id="rId12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38492-1CE6-4B08-BD55-4D2149BE0AE8}">
  <dimension ref="A1:E271"/>
  <sheetViews>
    <sheetView workbookViewId="0">
      <pane ySplit="1" topLeftCell="A37" activePane="bottomLeft" state="frozen"/>
      <selection pane="bottomLeft" activeCell="D53" sqref="D53"/>
    </sheetView>
  </sheetViews>
  <sheetFormatPr defaultRowHeight="23.25"/>
  <cols>
    <col min="5" max="5" width="19.3046875" bestFit="1" customWidth="1"/>
  </cols>
  <sheetData>
    <row r="1" spans="1:5">
      <c r="A1" s="153" t="s">
        <v>783</v>
      </c>
      <c r="B1" s="145" t="s">
        <v>776</v>
      </c>
      <c r="C1" s="145" t="s">
        <v>789</v>
      </c>
      <c r="D1" s="152" t="s">
        <v>775</v>
      </c>
      <c r="E1" s="136" t="s">
        <v>779</v>
      </c>
    </row>
    <row r="2" spans="1:5">
      <c r="A2" s="143" t="s">
        <v>794</v>
      </c>
      <c r="B2" s="141" t="s">
        <v>170</v>
      </c>
      <c r="C2" s="141" t="s">
        <v>777</v>
      </c>
      <c r="D2" s="142">
        <v>1</v>
      </c>
      <c r="E2" s="144" t="s">
        <v>790</v>
      </c>
    </row>
    <row r="3" spans="1:5">
      <c r="A3" s="143" t="s">
        <v>799</v>
      </c>
      <c r="B3" s="141" t="s">
        <v>170</v>
      </c>
      <c r="C3" s="141" t="s">
        <v>777</v>
      </c>
      <c r="D3" s="142">
        <v>2</v>
      </c>
      <c r="E3" s="144" t="s">
        <v>795</v>
      </c>
    </row>
    <row r="4" spans="1:5">
      <c r="A4" s="143" t="s">
        <v>804</v>
      </c>
      <c r="B4" s="141" t="s">
        <v>170</v>
      </c>
      <c r="C4" s="141" t="s">
        <v>777</v>
      </c>
      <c r="D4" s="142">
        <v>3</v>
      </c>
      <c r="E4" s="144" t="s">
        <v>800</v>
      </c>
    </row>
    <row r="5" spans="1:5">
      <c r="A5" s="143" t="s">
        <v>809</v>
      </c>
      <c r="B5" s="141" t="s">
        <v>190</v>
      </c>
      <c r="C5" s="141" t="s">
        <v>777</v>
      </c>
      <c r="D5" s="142">
        <v>4</v>
      </c>
      <c r="E5" s="144" t="s">
        <v>805</v>
      </c>
    </row>
    <row r="6" spans="1:5">
      <c r="A6" s="143" t="s">
        <v>814</v>
      </c>
      <c r="B6" s="141" t="s">
        <v>214</v>
      </c>
      <c r="C6" s="141" t="s">
        <v>777</v>
      </c>
      <c r="D6" s="142">
        <v>5</v>
      </c>
      <c r="E6" s="144" t="s">
        <v>810</v>
      </c>
    </row>
    <row r="7" spans="1:5">
      <c r="A7" s="143" t="s">
        <v>819</v>
      </c>
      <c r="B7" s="141" t="s">
        <v>214</v>
      </c>
      <c r="C7" s="141" t="s">
        <v>777</v>
      </c>
      <c r="D7" s="142">
        <v>6</v>
      </c>
      <c r="E7" s="144" t="s">
        <v>815</v>
      </c>
    </row>
    <row r="8" spans="1:5">
      <c r="A8" s="143" t="s">
        <v>824</v>
      </c>
      <c r="B8" s="141" t="s">
        <v>214</v>
      </c>
      <c r="C8" s="141" t="s">
        <v>777</v>
      </c>
      <c r="D8" s="142">
        <v>7</v>
      </c>
      <c r="E8" s="144" t="s">
        <v>820</v>
      </c>
    </row>
    <row r="9" spans="1:5">
      <c r="A9" s="143" t="s">
        <v>829</v>
      </c>
      <c r="B9" s="141" t="s">
        <v>214</v>
      </c>
      <c r="C9" s="141" t="s">
        <v>777</v>
      </c>
      <c r="D9" s="142">
        <v>8</v>
      </c>
      <c r="E9" s="144" t="s">
        <v>825</v>
      </c>
    </row>
    <row r="10" spans="1:5">
      <c r="A10" s="143" t="s">
        <v>834</v>
      </c>
      <c r="B10" s="141" t="s">
        <v>214</v>
      </c>
      <c r="C10" s="141" t="s">
        <v>777</v>
      </c>
      <c r="D10" s="142">
        <v>9</v>
      </c>
      <c r="E10" s="144" t="s">
        <v>830</v>
      </c>
    </row>
    <row r="11" spans="1:5">
      <c r="A11" s="143" t="s">
        <v>839</v>
      </c>
      <c r="B11" s="141" t="s">
        <v>214</v>
      </c>
      <c r="C11" s="141" t="s">
        <v>777</v>
      </c>
      <c r="D11" s="142">
        <v>10</v>
      </c>
      <c r="E11" s="144" t="s">
        <v>835</v>
      </c>
    </row>
    <row r="12" spans="1:5">
      <c r="A12" s="143" t="s">
        <v>844</v>
      </c>
      <c r="B12" s="141" t="s">
        <v>214</v>
      </c>
      <c r="C12" s="141" t="s">
        <v>777</v>
      </c>
      <c r="D12" s="142">
        <v>11</v>
      </c>
      <c r="E12" s="144" t="s">
        <v>840</v>
      </c>
    </row>
    <row r="13" spans="1:5">
      <c r="A13" s="143" t="s">
        <v>849</v>
      </c>
      <c r="B13" s="141" t="s">
        <v>214</v>
      </c>
      <c r="C13" s="141" t="s">
        <v>777</v>
      </c>
      <c r="D13" s="142">
        <v>12</v>
      </c>
      <c r="E13" s="144" t="s">
        <v>845</v>
      </c>
    </row>
    <row r="14" spans="1:5">
      <c r="A14" s="143" t="s">
        <v>854</v>
      </c>
      <c r="B14" s="141" t="s">
        <v>262</v>
      </c>
      <c r="C14" s="141" t="s">
        <v>777</v>
      </c>
      <c r="D14" s="142">
        <v>13</v>
      </c>
      <c r="E14" s="144" t="s">
        <v>850</v>
      </c>
    </row>
    <row r="15" spans="1:5">
      <c r="A15" s="143" t="s">
        <v>859</v>
      </c>
      <c r="B15" s="141" t="s">
        <v>262</v>
      </c>
      <c r="C15" s="141" t="s">
        <v>777</v>
      </c>
      <c r="D15" s="142">
        <v>14</v>
      </c>
      <c r="E15" s="144" t="s">
        <v>855</v>
      </c>
    </row>
    <row r="16" spans="1:5">
      <c r="A16" s="143" t="s">
        <v>864</v>
      </c>
      <c r="B16" s="141" t="s">
        <v>262</v>
      </c>
      <c r="C16" s="141" t="s">
        <v>777</v>
      </c>
      <c r="D16" s="142">
        <v>15</v>
      </c>
      <c r="E16" s="144" t="s">
        <v>860</v>
      </c>
    </row>
    <row r="17" spans="1:5">
      <c r="A17" s="143" t="s">
        <v>869</v>
      </c>
      <c r="B17" s="141" t="s">
        <v>275</v>
      </c>
      <c r="C17" s="141" t="s">
        <v>777</v>
      </c>
      <c r="D17" s="142">
        <v>16</v>
      </c>
      <c r="E17" s="144" t="s">
        <v>865</v>
      </c>
    </row>
    <row r="18" spans="1:5">
      <c r="A18" s="143" t="s">
        <v>874</v>
      </c>
      <c r="B18" s="141" t="s">
        <v>348</v>
      </c>
      <c r="C18" s="141" t="s">
        <v>777</v>
      </c>
      <c r="D18" s="142">
        <v>27</v>
      </c>
      <c r="E18" s="144" t="s">
        <v>875</v>
      </c>
    </row>
    <row r="19" spans="1:5">
      <c r="A19" s="143" t="s">
        <v>880</v>
      </c>
      <c r="B19" s="141" t="s">
        <v>348</v>
      </c>
      <c r="C19" s="141" t="s">
        <v>777</v>
      </c>
      <c r="D19" s="142">
        <v>28</v>
      </c>
      <c r="E19" s="144" t="s">
        <v>881</v>
      </c>
    </row>
    <row r="20" spans="1:5">
      <c r="A20" s="143" t="s">
        <v>886</v>
      </c>
      <c r="B20" s="141" t="s">
        <v>348</v>
      </c>
      <c r="C20" s="141" t="s">
        <v>777</v>
      </c>
      <c r="D20" s="142">
        <v>30</v>
      </c>
      <c r="E20" s="144" t="s">
        <v>887</v>
      </c>
    </row>
    <row r="21" spans="1:5">
      <c r="A21" s="143" t="s">
        <v>892</v>
      </c>
      <c r="B21" s="141" t="s">
        <v>348</v>
      </c>
      <c r="C21" s="141" t="s">
        <v>777</v>
      </c>
      <c r="D21" s="142">
        <v>31</v>
      </c>
      <c r="E21" s="144" t="s">
        <v>893</v>
      </c>
    </row>
    <row r="22" spans="1:5">
      <c r="A22" s="143" t="s">
        <v>897</v>
      </c>
      <c r="B22" s="141" t="s">
        <v>348</v>
      </c>
      <c r="C22" s="141" t="s">
        <v>777</v>
      </c>
      <c r="D22" s="142">
        <v>33</v>
      </c>
      <c r="E22" s="144" t="s">
        <v>898</v>
      </c>
    </row>
    <row r="23" spans="1:5">
      <c r="A23" s="143" t="s">
        <v>902</v>
      </c>
      <c r="B23" s="141" t="s">
        <v>348</v>
      </c>
      <c r="C23" s="141" t="s">
        <v>777</v>
      </c>
      <c r="D23" s="142">
        <v>34</v>
      </c>
      <c r="E23" s="144" t="s">
        <v>903</v>
      </c>
    </row>
    <row r="24" spans="1:5">
      <c r="A24" s="143" t="s">
        <v>908</v>
      </c>
      <c r="B24" s="141" t="s">
        <v>348</v>
      </c>
      <c r="C24" s="141" t="s">
        <v>777</v>
      </c>
      <c r="D24" s="142">
        <v>35</v>
      </c>
      <c r="E24" s="144" t="s">
        <v>909</v>
      </c>
    </row>
    <row r="25" spans="1:5">
      <c r="A25" s="143" t="s">
        <v>913</v>
      </c>
      <c r="B25" s="141" t="s">
        <v>348</v>
      </c>
      <c r="C25" s="141" t="s">
        <v>777</v>
      </c>
      <c r="D25" s="142">
        <v>36</v>
      </c>
      <c r="E25" s="144" t="s">
        <v>914</v>
      </c>
    </row>
    <row r="26" spans="1:5">
      <c r="A26" s="143" t="s">
        <v>918</v>
      </c>
      <c r="B26" s="141" t="s">
        <v>348</v>
      </c>
      <c r="C26" s="141" t="s">
        <v>777</v>
      </c>
      <c r="D26" s="142">
        <v>37</v>
      </c>
      <c r="E26" s="144" t="s">
        <v>919</v>
      </c>
    </row>
    <row r="27" spans="1:5">
      <c r="A27" s="143" t="s">
        <v>924</v>
      </c>
      <c r="B27" s="141" t="s">
        <v>383</v>
      </c>
      <c r="C27" s="141" t="s">
        <v>777</v>
      </c>
      <c r="D27" s="142">
        <v>38</v>
      </c>
      <c r="E27" s="144" t="s">
        <v>925</v>
      </c>
    </row>
    <row r="28" spans="1:5">
      <c r="A28" s="143" t="s">
        <v>929</v>
      </c>
      <c r="B28" s="141" t="s">
        <v>383</v>
      </c>
      <c r="C28" s="141" t="s">
        <v>777</v>
      </c>
      <c r="D28" s="142">
        <v>39</v>
      </c>
      <c r="E28" s="144" t="s">
        <v>930</v>
      </c>
    </row>
    <row r="29" spans="1:5">
      <c r="A29" s="143" t="s">
        <v>934</v>
      </c>
      <c r="B29" s="141" t="s">
        <v>383</v>
      </c>
      <c r="C29" s="141" t="s">
        <v>777</v>
      </c>
      <c r="D29" s="142">
        <v>40</v>
      </c>
      <c r="E29" s="144" t="s">
        <v>935</v>
      </c>
    </row>
    <row r="30" spans="1:5">
      <c r="A30" s="143" t="s">
        <v>939</v>
      </c>
      <c r="B30" s="141" t="s">
        <v>383</v>
      </c>
      <c r="C30" s="141" t="s">
        <v>777</v>
      </c>
      <c r="D30" s="142">
        <v>41</v>
      </c>
      <c r="E30" s="144" t="s">
        <v>940</v>
      </c>
    </row>
    <row r="31" spans="1:5">
      <c r="A31" s="143" t="s">
        <v>944</v>
      </c>
      <c r="B31" s="141" t="s">
        <v>383</v>
      </c>
      <c r="C31" s="141" t="s">
        <v>777</v>
      </c>
      <c r="D31" s="142">
        <v>42</v>
      </c>
      <c r="E31" s="144" t="s">
        <v>945</v>
      </c>
    </row>
    <row r="32" spans="1:5">
      <c r="A32" s="143" t="s">
        <v>949</v>
      </c>
      <c r="B32" s="141" t="s">
        <v>383</v>
      </c>
      <c r="C32" s="141" t="s">
        <v>777</v>
      </c>
      <c r="D32" s="142">
        <v>43</v>
      </c>
      <c r="E32" s="144" t="s">
        <v>950</v>
      </c>
    </row>
    <row r="33" spans="1:5">
      <c r="A33" s="143" t="s">
        <v>954</v>
      </c>
      <c r="B33" s="141" t="s">
        <v>383</v>
      </c>
      <c r="C33" s="141" t="s">
        <v>777</v>
      </c>
      <c r="D33" s="142">
        <v>44</v>
      </c>
      <c r="E33" s="144" t="s">
        <v>955</v>
      </c>
    </row>
    <row r="34" spans="1:5">
      <c r="A34" s="143" t="s">
        <v>959</v>
      </c>
      <c r="B34" s="141" t="s">
        <v>383</v>
      </c>
      <c r="C34" s="141" t="s">
        <v>777</v>
      </c>
      <c r="D34" s="142">
        <v>45</v>
      </c>
      <c r="E34" s="144" t="s">
        <v>960</v>
      </c>
    </row>
    <row r="35" spans="1:5">
      <c r="A35" s="143" t="s">
        <v>964</v>
      </c>
      <c r="B35" s="141" t="s">
        <v>516</v>
      </c>
      <c r="C35" s="141" t="s">
        <v>777</v>
      </c>
      <c r="D35" s="142">
        <v>46</v>
      </c>
      <c r="E35" s="144" t="s">
        <v>965</v>
      </c>
    </row>
    <row r="36" spans="1:5">
      <c r="A36" s="143" t="s">
        <v>969</v>
      </c>
      <c r="B36" s="141" t="s">
        <v>516</v>
      </c>
      <c r="C36" s="141" t="s">
        <v>777</v>
      </c>
      <c r="D36" s="142">
        <v>47</v>
      </c>
      <c r="E36" s="144" t="s">
        <v>970</v>
      </c>
    </row>
    <row r="37" spans="1:5">
      <c r="A37" s="143" t="s">
        <v>974</v>
      </c>
      <c r="B37" s="141" t="s">
        <v>516</v>
      </c>
      <c r="C37" s="141" t="s">
        <v>777</v>
      </c>
      <c r="D37" s="142">
        <v>48</v>
      </c>
      <c r="E37" s="144" t="s">
        <v>975</v>
      </c>
    </row>
    <row r="38" spans="1:5">
      <c r="A38" s="143" t="s">
        <v>979</v>
      </c>
      <c r="B38" s="141" t="s">
        <v>516</v>
      </c>
      <c r="C38" s="141" t="s">
        <v>777</v>
      </c>
      <c r="D38" s="142">
        <v>49</v>
      </c>
      <c r="E38" s="144" t="s">
        <v>980</v>
      </c>
    </row>
    <row r="39" spans="1:5">
      <c r="A39" s="143" t="s">
        <v>984</v>
      </c>
      <c r="B39" s="141" t="s">
        <v>516</v>
      </c>
      <c r="C39" s="141" t="s">
        <v>777</v>
      </c>
      <c r="D39" s="142">
        <v>50</v>
      </c>
      <c r="E39" s="144" t="s">
        <v>985</v>
      </c>
    </row>
    <row r="40" spans="1:5">
      <c r="A40" s="143" t="s">
        <v>989</v>
      </c>
      <c r="B40" s="141" t="s">
        <v>516</v>
      </c>
      <c r="C40" s="141" t="s">
        <v>777</v>
      </c>
      <c r="D40" s="142">
        <v>51</v>
      </c>
      <c r="E40" s="144" t="s">
        <v>990</v>
      </c>
    </row>
    <row r="41" spans="1:5">
      <c r="A41" s="143" t="s">
        <v>994</v>
      </c>
      <c r="B41" s="141" t="s">
        <v>535</v>
      </c>
      <c r="C41" s="141" t="s">
        <v>777</v>
      </c>
      <c r="D41" s="142">
        <v>52</v>
      </c>
      <c r="E41" s="144" t="s">
        <v>995</v>
      </c>
    </row>
    <row r="42" spans="1:5">
      <c r="A42" s="143" t="s">
        <v>999</v>
      </c>
      <c r="B42" s="141" t="s">
        <v>535</v>
      </c>
      <c r="C42" s="141" t="s">
        <v>777</v>
      </c>
      <c r="D42" s="142">
        <v>53</v>
      </c>
      <c r="E42" s="144" t="s">
        <v>1000</v>
      </c>
    </row>
    <row r="43" spans="1:5">
      <c r="A43" s="143" t="s">
        <v>1004</v>
      </c>
      <c r="B43" s="141" t="s">
        <v>550</v>
      </c>
      <c r="C43" s="141" t="s">
        <v>777</v>
      </c>
      <c r="D43" s="142">
        <v>54</v>
      </c>
      <c r="E43" s="144" t="s">
        <v>1005</v>
      </c>
    </row>
    <row r="44" spans="1:5">
      <c r="A44" s="143" t="s">
        <v>1009</v>
      </c>
      <c r="B44" s="141" t="s">
        <v>563</v>
      </c>
      <c r="C44" s="141" t="s">
        <v>777</v>
      </c>
      <c r="D44" s="142">
        <v>55</v>
      </c>
      <c r="E44" s="144" t="s">
        <v>1010</v>
      </c>
    </row>
    <row r="45" spans="1:5">
      <c r="A45" s="143" t="s">
        <v>1014</v>
      </c>
      <c r="B45" s="141" t="s">
        <v>563</v>
      </c>
      <c r="C45" s="141" t="s">
        <v>777</v>
      </c>
      <c r="D45" s="142">
        <v>56</v>
      </c>
      <c r="E45" s="144" t="s">
        <v>1015</v>
      </c>
    </row>
    <row r="46" spans="1:5">
      <c r="A46" s="143" t="s">
        <v>1019</v>
      </c>
      <c r="B46" s="141" t="s">
        <v>578</v>
      </c>
      <c r="C46" s="141" t="s">
        <v>777</v>
      </c>
      <c r="D46" s="142">
        <v>57</v>
      </c>
      <c r="E46" s="144" t="s">
        <v>1020</v>
      </c>
    </row>
    <row r="47" spans="1:5">
      <c r="A47" s="143" t="s">
        <v>1023</v>
      </c>
      <c r="B47" s="141" t="s">
        <v>578</v>
      </c>
      <c r="C47" s="141" t="s">
        <v>777</v>
      </c>
      <c r="D47" s="142">
        <v>58</v>
      </c>
      <c r="E47" s="144" t="s">
        <v>1024</v>
      </c>
    </row>
    <row r="48" spans="1:5">
      <c r="A48" s="143" t="s">
        <v>1027</v>
      </c>
      <c r="B48" s="141" t="s">
        <v>578</v>
      </c>
      <c r="C48" s="141" t="s">
        <v>777</v>
      </c>
      <c r="D48" s="142">
        <v>59</v>
      </c>
      <c r="E48" s="144" t="s">
        <v>1028</v>
      </c>
    </row>
    <row r="49" spans="1:5">
      <c r="A49" s="143" t="s">
        <v>1031</v>
      </c>
      <c r="B49" s="141" t="s">
        <v>578</v>
      </c>
      <c r="C49" s="141" t="s">
        <v>777</v>
      </c>
      <c r="D49" s="142">
        <v>60</v>
      </c>
      <c r="E49" s="144" t="s">
        <v>1032</v>
      </c>
    </row>
    <row r="50" spans="1:5">
      <c r="A50" s="143" t="s">
        <v>1035</v>
      </c>
      <c r="B50" s="141" t="s">
        <v>578</v>
      </c>
      <c r="C50" s="141" t="s">
        <v>777</v>
      </c>
      <c r="D50" s="142">
        <v>61</v>
      </c>
      <c r="E50" s="144" t="s">
        <v>1036</v>
      </c>
    </row>
    <row r="51" spans="1:5">
      <c r="A51" s="143" t="s">
        <v>1039</v>
      </c>
      <c r="B51" s="141" t="s">
        <v>618</v>
      </c>
      <c r="C51" s="141" t="s">
        <v>777</v>
      </c>
      <c r="D51" s="142">
        <v>62</v>
      </c>
      <c r="E51" s="144" t="s">
        <v>1040</v>
      </c>
    </row>
    <row r="52" spans="1:5">
      <c r="A52" s="143" t="s">
        <v>1043</v>
      </c>
      <c r="B52" s="141" t="s">
        <v>618</v>
      </c>
      <c r="C52" s="141" t="s">
        <v>777</v>
      </c>
      <c r="D52" s="142">
        <v>63</v>
      </c>
      <c r="E52" s="144" t="s">
        <v>1044</v>
      </c>
    </row>
    <row r="53" spans="1:5">
      <c r="A53" s="143" t="s">
        <v>1047</v>
      </c>
      <c r="B53" s="141" t="s">
        <v>687</v>
      </c>
      <c r="C53" s="141" t="s">
        <v>777</v>
      </c>
      <c r="D53" s="142">
        <v>64</v>
      </c>
      <c r="E53" s="144" t="s">
        <v>1048</v>
      </c>
    </row>
    <row r="54" spans="1:5">
      <c r="A54" s="143" t="s">
        <v>1051</v>
      </c>
      <c r="B54" s="141" t="s">
        <v>687</v>
      </c>
      <c r="C54" s="141" t="s">
        <v>777</v>
      </c>
      <c r="D54" s="142">
        <v>65</v>
      </c>
      <c r="E54" s="144" t="s">
        <v>1052</v>
      </c>
    </row>
    <row r="55" spans="1:5">
      <c r="A55" s="143" t="s">
        <v>1055</v>
      </c>
      <c r="B55" s="141" t="s">
        <v>687</v>
      </c>
      <c r="C55" s="141" t="s">
        <v>777</v>
      </c>
      <c r="D55" s="142">
        <v>66</v>
      </c>
      <c r="E55" s="144" t="s">
        <v>1056</v>
      </c>
    </row>
    <row r="56" spans="1:5">
      <c r="A56" s="143" t="s">
        <v>1059</v>
      </c>
      <c r="B56" s="141" t="s">
        <v>699</v>
      </c>
      <c r="C56" s="141" t="s">
        <v>777</v>
      </c>
      <c r="D56" s="142">
        <v>67</v>
      </c>
      <c r="E56" s="144" t="s">
        <v>1060</v>
      </c>
    </row>
    <row r="57" spans="1:5">
      <c r="A57" s="143" t="s">
        <v>1063</v>
      </c>
      <c r="B57" s="141" t="s">
        <v>699</v>
      </c>
      <c r="C57" s="141" t="s">
        <v>777</v>
      </c>
      <c r="D57" s="142">
        <v>68</v>
      </c>
      <c r="E57" s="144" t="s">
        <v>1064</v>
      </c>
    </row>
    <row r="58" spans="1:5">
      <c r="A58" s="143" t="s">
        <v>1067</v>
      </c>
      <c r="B58" s="141" t="s">
        <v>699</v>
      </c>
      <c r="C58" s="141" t="s">
        <v>777</v>
      </c>
      <c r="D58" s="142">
        <v>69</v>
      </c>
      <c r="E58" s="144" t="s">
        <v>1068</v>
      </c>
    </row>
    <row r="59" spans="1:5">
      <c r="A59" s="143" t="s">
        <v>1071</v>
      </c>
      <c r="B59" s="141" t="s">
        <v>708</v>
      </c>
      <c r="C59" s="141" t="s">
        <v>777</v>
      </c>
      <c r="D59" s="142">
        <v>70</v>
      </c>
      <c r="E59" s="144" t="s">
        <v>1072</v>
      </c>
    </row>
    <row r="60" spans="1:5">
      <c r="A60" s="143" t="s">
        <v>1075</v>
      </c>
      <c r="B60" s="141" t="s">
        <v>708</v>
      </c>
      <c r="C60" s="141" t="s">
        <v>777</v>
      </c>
      <c r="D60" s="142">
        <v>71</v>
      </c>
      <c r="E60" s="144" t="s">
        <v>1076</v>
      </c>
    </row>
    <row r="61" spans="1:5">
      <c r="A61" s="143" t="s">
        <v>1079</v>
      </c>
      <c r="B61" s="141" t="s">
        <v>708</v>
      </c>
      <c r="C61" s="141" t="s">
        <v>777</v>
      </c>
      <c r="D61" s="142">
        <v>72</v>
      </c>
      <c r="E61" s="144" t="s">
        <v>1080</v>
      </c>
    </row>
    <row r="62" spans="1:5">
      <c r="A62" s="143" t="s">
        <v>1083</v>
      </c>
      <c r="B62" s="141" t="s">
        <v>708</v>
      </c>
      <c r="C62" s="141" t="s">
        <v>777</v>
      </c>
      <c r="D62" s="142">
        <v>73</v>
      </c>
      <c r="E62" s="144" t="s">
        <v>1084</v>
      </c>
    </row>
    <row r="63" spans="1:5">
      <c r="A63" s="143" t="s">
        <v>1087</v>
      </c>
      <c r="B63" s="141" t="s">
        <v>708</v>
      </c>
      <c r="C63" s="141" t="s">
        <v>777</v>
      </c>
      <c r="D63" s="142">
        <v>74</v>
      </c>
      <c r="E63" s="144" t="s">
        <v>1088</v>
      </c>
    </row>
    <row r="64" spans="1:5">
      <c r="A64" s="143" t="s">
        <v>1091</v>
      </c>
      <c r="B64" s="141" t="s">
        <v>708</v>
      </c>
      <c r="C64" s="141" t="s">
        <v>777</v>
      </c>
      <c r="D64" s="142">
        <v>75</v>
      </c>
      <c r="E64" s="144" t="s">
        <v>1092</v>
      </c>
    </row>
    <row r="65" spans="1:5">
      <c r="A65" s="143" t="s">
        <v>1095</v>
      </c>
      <c r="B65" s="141" t="s">
        <v>708</v>
      </c>
      <c r="C65" s="141" t="s">
        <v>777</v>
      </c>
      <c r="D65" s="142">
        <v>76</v>
      </c>
      <c r="E65" s="144" t="s">
        <v>1096</v>
      </c>
    </row>
    <row r="66" spans="1:5">
      <c r="A66" s="143" t="s">
        <v>1099</v>
      </c>
      <c r="B66" s="141" t="s">
        <v>708</v>
      </c>
      <c r="C66" s="141" t="s">
        <v>777</v>
      </c>
      <c r="D66" s="142">
        <v>77</v>
      </c>
      <c r="E66" s="144" t="s">
        <v>1100</v>
      </c>
    </row>
    <row r="67" spans="1:5">
      <c r="A67" s="143" t="s">
        <v>1103</v>
      </c>
      <c r="B67" s="141" t="s">
        <v>708</v>
      </c>
      <c r="C67" s="141" t="s">
        <v>777</v>
      </c>
      <c r="D67" s="142">
        <v>78</v>
      </c>
      <c r="E67" s="144" t="s">
        <v>1104</v>
      </c>
    </row>
    <row r="68" spans="1:5">
      <c r="A68" s="143" t="s">
        <v>1107</v>
      </c>
      <c r="B68" s="141" t="s">
        <v>708</v>
      </c>
      <c r="C68" s="141" t="s">
        <v>777</v>
      </c>
      <c r="D68" s="142">
        <v>79</v>
      </c>
      <c r="E68" s="144" t="s">
        <v>1108</v>
      </c>
    </row>
    <row r="69" spans="1:5">
      <c r="A69" s="143" t="s">
        <v>1111</v>
      </c>
      <c r="B69" s="141" t="s">
        <v>170</v>
      </c>
      <c r="C69" s="141" t="s">
        <v>777</v>
      </c>
      <c r="D69" s="142">
        <v>1</v>
      </c>
      <c r="E69" s="144" t="s">
        <v>791</v>
      </c>
    </row>
    <row r="70" spans="1:5">
      <c r="A70" s="143" t="s">
        <v>1114</v>
      </c>
      <c r="B70" s="141" t="s">
        <v>170</v>
      </c>
      <c r="C70" s="141" t="s">
        <v>777</v>
      </c>
      <c r="D70" s="142">
        <v>2</v>
      </c>
      <c r="E70" s="144" t="s">
        <v>796</v>
      </c>
    </row>
    <row r="71" spans="1:5">
      <c r="A71" s="143" t="s">
        <v>1117</v>
      </c>
      <c r="B71" s="141" t="s">
        <v>170</v>
      </c>
      <c r="C71" s="141" t="s">
        <v>777</v>
      </c>
      <c r="D71" s="142">
        <v>3</v>
      </c>
      <c r="E71" s="144" t="s">
        <v>801</v>
      </c>
    </row>
    <row r="72" spans="1:5">
      <c r="A72" s="143" t="s">
        <v>1120</v>
      </c>
      <c r="B72" s="141" t="s">
        <v>190</v>
      </c>
      <c r="C72" s="141" t="s">
        <v>777</v>
      </c>
      <c r="D72" s="142">
        <v>4</v>
      </c>
      <c r="E72" s="144" t="s">
        <v>806</v>
      </c>
    </row>
    <row r="73" spans="1:5">
      <c r="A73" s="143" t="s">
        <v>1123</v>
      </c>
      <c r="B73" s="141" t="s">
        <v>214</v>
      </c>
      <c r="C73" s="141" t="s">
        <v>777</v>
      </c>
      <c r="D73" s="142">
        <v>5</v>
      </c>
      <c r="E73" s="144" t="s">
        <v>811</v>
      </c>
    </row>
    <row r="74" spans="1:5">
      <c r="A74" s="143" t="s">
        <v>1126</v>
      </c>
      <c r="B74" s="141" t="s">
        <v>214</v>
      </c>
      <c r="C74" s="141" t="s">
        <v>777</v>
      </c>
      <c r="D74" s="142">
        <v>6</v>
      </c>
      <c r="E74" s="144" t="s">
        <v>816</v>
      </c>
    </row>
    <row r="75" spans="1:5">
      <c r="A75" s="143" t="s">
        <v>794</v>
      </c>
      <c r="B75" s="141" t="s">
        <v>170</v>
      </c>
      <c r="C75" s="141" t="s">
        <v>778</v>
      </c>
      <c r="D75" s="142">
        <v>1</v>
      </c>
      <c r="E75" s="144" t="s">
        <v>790</v>
      </c>
    </row>
    <row r="76" spans="1:5">
      <c r="A76" s="143" t="s">
        <v>799</v>
      </c>
      <c r="B76" s="141" t="s">
        <v>170</v>
      </c>
      <c r="C76" s="141" t="s">
        <v>778</v>
      </c>
      <c r="D76" s="142">
        <v>2</v>
      </c>
      <c r="E76" s="144" t="s">
        <v>795</v>
      </c>
    </row>
    <row r="77" spans="1:5">
      <c r="A77" s="143" t="s">
        <v>804</v>
      </c>
      <c r="B77" s="141" t="s">
        <v>170</v>
      </c>
      <c r="C77" s="141" t="s">
        <v>778</v>
      </c>
      <c r="D77" s="142">
        <v>3</v>
      </c>
      <c r="E77" s="144" t="s">
        <v>800</v>
      </c>
    </row>
    <row r="78" spans="1:5">
      <c r="A78" s="143" t="s">
        <v>809</v>
      </c>
      <c r="B78" s="141" t="s">
        <v>190</v>
      </c>
      <c r="C78" s="141" t="s">
        <v>778</v>
      </c>
      <c r="D78" s="142">
        <v>4</v>
      </c>
      <c r="E78" s="144" t="s">
        <v>805</v>
      </c>
    </row>
    <row r="79" spans="1:5">
      <c r="A79" s="143" t="s">
        <v>814</v>
      </c>
      <c r="B79" s="141" t="s">
        <v>214</v>
      </c>
      <c r="C79" s="141" t="s">
        <v>778</v>
      </c>
      <c r="D79" s="142">
        <v>5</v>
      </c>
      <c r="E79" s="144" t="s">
        <v>810</v>
      </c>
    </row>
    <row r="80" spans="1:5">
      <c r="A80" s="143" t="s">
        <v>819</v>
      </c>
      <c r="B80" s="141" t="s">
        <v>214</v>
      </c>
      <c r="C80" s="141" t="s">
        <v>778</v>
      </c>
      <c r="D80" s="142">
        <v>6</v>
      </c>
      <c r="E80" s="144" t="s">
        <v>815</v>
      </c>
    </row>
    <row r="81" spans="1:5">
      <c r="A81" s="143" t="s">
        <v>824</v>
      </c>
      <c r="B81" s="141" t="s">
        <v>214</v>
      </c>
      <c r="C81" s="141" t="s">
        <v>778</v>
      </c>
      <c r="D81" s="142">
        <v>7</v>
      </c>
      <c r="E81" s="144" t="s">
        <v>820</v>
      </c>
    </row>
    <row r="82" spans="1:5">
      <c r="A82" s="143" t="s">
        <v>829</v>
      </c>
      <c r="B82" s="141" t="s">
        <v>214</v>
      </c>
      <c r="C82" s="141" t="s">
        <v>778</v>
      </c>
      <c r="D82" s="142">
        <v>8</v>
      </c>
      <c r="E82" s="144" t="s">
        <v>825</v>
      </c>
    </row>
    <row r="83" spans="1:5">
      <c r="A83" s="143" t="s">
        <v>834</v>
      </c>
      <c r="B83" s="141" t="s">
        <v>214</v>
      </c>
      <c r="C83" s="141" t="s">
        <v>778</v>
      </c>
      <c r="D83" s="142">
        <v>9</v>
      </c>
      <c r="E83" s="144" t="s">
        <v>830</v>
      </c>
    </row>
    <row r="84" spans="1:5">
      <c r="A84" s="143" t="s">
        <v>839</v>
      </c>
      <c r="B84" s="141" t="s">
        <v>214</v>
      </c>
      <c r="C84" s="141" t="s">
        <v>778</v>
      </c>
      <c r="D84" s="142">
        <v>10</v>
      </c>
      <c r="E84" s="144" t="s">
        <v>835</v>
      </c>
    </row>
    <row r="85" spans="1:5">
      <c r="A85" s="143" t="s">
        <v>844</v>
      </c>
      <c r="B85" s="141" t="s">
        <v>214</v>
      </c>
      <c r="C85" s="141" t="s">
        <v>778</v>
      </c>
      <c r="D85" s="142">
        <v>11</v>
      </c>
      <c r="E85" s="144" t="s">
        <v>840</v>
      </c>
    </row>
    <row r="86" spans="1:5">
      <c r="A86" s="143" t="s">
        <v>849</v>
      </c>
      <c r="B86" s="141" t="s">
        <v>214</v>
      </c>
      <c r="C86" s="141" t="s">
        <v>778</v>
      </c>
      <c r="D86" s="142">
        <v>12</v>
      </c>
      <c r="E86" s="144" t="s">
        <v>845</v>
      </c>
    </row>
    <row r="87" spans="1:5">
      <c r="A87" s="143" t="s">
        <v>854</v>
      </c>
      <c r="B87" s="141" t="s">
        <v>262</v>
      </c>
      <c r="C87" s="141" t="s">
        <v>778</v>
      </c>
      <c r="D87" s="142">
        <v>13</v>
      </c>
      <c r="E87" s="144" t="s">
        <v>850</v>
      </c>
    </row>
    <row r="88" spans="1:5">
      <c r="A88" s="143" t="s">
        <v>859</v>
      </c>
      <c r="B88" s="141" t="s">
        <v>262</v>
      </c>
      <c r="C88" s="141" t="s">
        <v>778</v>
      </c>
      <c r="D88" s="142">
        <v>14</v>
      </c>
      <c r="E88" s="144" t="s">
        <v>855</v>
      </c>
    </row>
    <row r="89" spans="1:5">
      <c r="A89" s="143" t="s">
        <v>864</v>
      </c>
      <c r="B89" s="141" t="s">
        <v>262</v>
      </c>
      <c r="C89" s="141" t="s">
        <v>778</v>
      </c>
      <c r="D89" s="142">
        <v>15</v>
      </c>
      <c r="E89" s="144" t="s">
        <v>860</v>
      </c>
    </row>
    <row r="90" spans="1:5">
      <c r="A90" s="143" t="s">
        <v>869</v>
      </c>
      <c r="B90" s="141" t="s">
        <v>275</v>
      </c>
      <c r="C90" s="141" t="s">
        <v>778</v>
      </c>
      <c r="D90" s="142">
        <v>16</v>
      </c>
      <c r="E90" s="144" t="s">
        <v>865</v>
      </c>
    </row>
    <row r="91" spans="1:5">
      <c r="A91" s="143" t="s">
        <v>874</v>
      </c>
      <c r="B91" s="141" t="s">
        <v>348</v>
      </c>
      <c r="C91" s="141" t="s">
        <v>778</v>
      </c>
      <c r="D91" s="142">
        <v>27</v>
      </c>
      <c r="E91" s="144" t="s">
        <v>875</v>
      </c>
    </row>
    <row r="92" spans="1:5">
      <c r="A92" s="143" t="s">
        <v>880</v>
      </c>
      <c r="B92" s="141" t="s">
        <v>348</v>
      </c>
      <c r="C92" s="141" t="s">
        <v>778</v>
      </c>
      <c r="D92" s="142">
        <v>28</v>
      </c>
      <c r="E92" s="144" t="s">
        <v>881</v>
      </c>
    </row>
    <row r="93" spans="1:5">
      <c r="A93" s="143" t="s">
        <v>886</v>
      </c>
      <c r="B93" s="141" t="s">
        <v>348</v>
      </c>
      <c r="C93" s="141" t="s">
        <v>778</v>
      </c>
      <c r="D93" s="142">
        <v>30</v>
      </c>
      <c r="E93" s="144" t="s">
        <v>887</v>
      </c>
    </row>
    <row r="94" spans="1:5">
      <c r="A94" s="143" t="s">
        <v>892</v>
      </c>
      <c r="B94" s="141" t="s">
        <v>348</v>
      </c>
      <c r="C94" s="141" t="s">
        <v>778</v>
      </c>
      <c r="D94" s="142">
        <v>31</v>
      </c>
      <c r="E94" s="144" t="s">
        <v>893</v>
      </c>
    </row>
    <row r="95" spans="1:5">
      <c r="A95" s="143" t="s">
        <v>897</v>
      </c>
      <c r="B95" s="141" t="s">
        <v>348</v>
      </c>
      <c r="C95" s="141" t="s">
        <v>778</v>
      </c>
      <c r="D95" s="142">
        <v>33</v>
      </c>
      <c r="E95" s="144" t="s">
        <v>898</v>
      </c>
    </row>
    <row r="96" spans="1:5">
      <c r="A96" s="143" t="s">
        <v>902</v>
      </c>
      <c r="B96" s="141" t="s">
        <v>348</v>
      </c>
      <c r="C96" s="141" t="s">
        <v>778</v>
      </c>
      <c r="D96" s="142">
        <v>34</v>
      </c>
      <c r="E96" s="144" t="s">
        <v>903</v>
      </c>
    </row>
    <row r="97" spans="1:5">
      <c r="A97" s="143" t="s">
        <v>908</v>
      </c>
      <c r="B97" s="141" t="s">
        <v>348</v>
      </c>
      <c r="C97" s="141" t="s">
        <v>778</v>
      </c>
      <c r="D97" s="142">
        <v>35</v>
      </c>
      <c r="E97" s="144" t="s">
        <v>909</v>
      </c>
    </row>
    <row r="98" spans="1:5">
      <c r="A98" s="143" t="s">
        <v>913</v>
      </c>
      <c r="B98" s="141" t="s">
        <v>348</v>
      </c>
      <c r="C98" s="141" t="s">
        <v>778</v>
      </c>
      <c r="D98" s="142">
        <v>36</v>
      </c>
      <c r="E98" s="144" t="s">
        <v>914</v>
      </c>
    </row>
    <row r="99" spans="1:5">
      <c r="A99" s="143" t="s">
        <v>918</v>
      </c>
      <c r="B99" s="141" t="s">
        <v>348</v>
      </c>
      <c r="C99" s="141" t="s">
        <v>778</v>
      </c>
      <c r="D99" s="142">
        <v>37</v>
      </c>
      <c r="E99" s="144" t="s">
        <v>919</v>
      </c>
    </row>
    <row r="100" spans="1:5">
      <c r="A100" s="143" t="s">
        <v>924</v>
      </c>
      <c r="B100" s="141" t="s">
        <v>383</v>
      </c>
      <c r="C100" s="141" t="s">
        <v>778</v>
      </c>
      <c r="D100" s="142">
        <v>38</v>
      </c>
      <c r="E100" s="144" t="s">
        <v>925</v>
      </c>
    </row>
    <row r="101" spans="1:5">
      <c r="A101" s="143" t="s">
        <v>929</v>
      </c>
      <c r="B101" s="141" t="s">
        <v>383</v>
      </c>
      <c r="C101" s="141" t="s">
        <v>778</v>
      </c>
      <c r="D101" s="142">
        <v>39</v>
      </c>
      <c r="E101" s="144" t="s">
        <v>930</v>
      </c>
    </row>
    <row r="102" spans="1:5">
      <c r="A102" s="143" t="s">
        <v>934</v>
      </c>
      <c r="B102" s="141" t="s">
        <v>383</v>
      </c>
      <c r="C102" s="141" t="s">
        <v>778</v>
      </c>
      <c r="D102" s="142">
        <v>40</v>
      </c>
      <c r="E102" s="144" t="s">
        <v>935</v>
      </c>
    </row>
    <row r="103" spans="1:5">
      <c r="A103" s="143" t="s">
        <v>939</v>
      </c>
      <c r="B103" s="141" t="s">
        <v>383</v>
      </c>
      <c r="C103" s="141" t="s">
        <v>778</v>
      </c>
      <c r="D103" s="142">
        <v>41</v>
      </c>
      <c r="E103" s="144" t="s">
        <v>940</v>
      </c>
    </row>
    <row r="104" spans="1:5">
      <c r="A104" s="143" t="s">
        <v>944</v>
      </c>
      <c r="B104" s="141" t="s">
        <v>383</v>
      </c>
      <c r="C104" s="141" t="s">
        <v>778</v>
      </c>
      <c r="D104" s="142">
        <v>42</v>
      </c>
      <c r="E104" s="144" t="s">
        <v>945</v>
      </c>
    </row>
    <row r="105" spans="1:5">
      <c r="A105" s="143" t="s">
        <v>949</v>
      </c>
      <c r="B105" s="141" t="s">
        <v>383</v>
      </c>
      <c r="C105" s="141" t="s">
        <v>778</v>
      </c>
      <c r="D105" s="142">
        <v>43</v>
      </c>
      <c r="E105" s="144" t="s">
        <v>950</v>
      </c>
    </row>
    <row r="106" spans="1:5">
      <c r="A106" s="143" t="s">
        <v>954</v>
      </c>
      <c r="B106" s="141" t="s">
        <v>383</v>
      </c>
      <c r="C106" s="141" t="s">
        <v>778</v>
      </c>
      <c r="D106" s="142">
        <v>44</v>
      </c>
      <c r="E106" s="144" t="s">
        <v>955</v>
      </c>
    </row>
    <row r="107" spans="1:5">
      <c r="A107" s="143" t="s">
        <v>959</v>
      </c>
      <c r="B107" s="141" t="s">
        <v>383</v>
      </c>
      <c r="C107" s="141" t="s">
        <v>778</v>
      </c>
      <c r="D107" s="142">
        <v>45</v>
      </c>
      <c r="E107" s="144" t="s">
        <v>960</v>
      </c>
    </row>
    <row r="108" spans="1:5">
      <c r="A108" s="143" t="s">
        <v>964</v>
      </c>
      <c r="B108" s="141" t="s">
        <v>516</v>
      </c>
      <c r="C108" s="141" t="s">
        <v>778</v>
      </c>
      <c r="D108" s="142">
        <v>46</v>
      </c>
      <c r="E108" s="144" t="s">
        <v>965</v>
      </c>
    </row>
    <row r="109" spans="1:5">
      <c r="A109" s="143" t="s">
        <v>969</v>
      </c>
      <c r="B109" s="141" t="s">
        <v>516</v>
      </c>
      <c r="C109" s="141" t="s">
        <v>778</v>
      </c>
      <c r="D109" s="142">
        <v>47</v>
      </c>
      <c r="E109" s="144" t="s">
        <v>970</v>
      </c>
    </row>
    <row r="110" spans="1:5">
      <c r="A110" s="143" t="s">
        <v>974</v>
      </c>
      <c r="B110" s="141" t="s">
        <v>516</v>
      </c>
      <c r="C110" s="141" t="s">
        <v>778</v>
      </c>
      <c r="D110" s="142">
        <v>48</v>
      </c>
      <c r="E110" s="144" t="s">
        <v>975</v>
      </c>
    </row>
    <row r="111" spans="1:5">
      <c r="A111" s="143" t="s">
        <v>979</v>
      </c>
      <c r="B111" s="141" t="s">
        <v>516</v>
      </c>
      <c r="C111" s="141" t="s">
        <v>778</v>
      </c>
      <c r="D111" s="142">
        <v>49</v>
      </c>
      <c r="E111" s="144" t="s">
        <v>980</v>
      </c>
    </row>
    <row r="112" spans="1:5">
      <c r="A112" s="143" t="s">
        <v>984</v>
      </c>
      <c r="B112" s="141" t="s">
        <v>516</v>
      </c>
      <c r="C112" s="141" t="s">
        <v>778</v>
      </c>
      <c r="D112" s="142">
        <v>50</v>
      </c>
      <c r="E112" s="144" t="s">
        <v>985</v>
      </c>
    </row>
    <row r="113" spans="1:5">
      <c r="A113" s="143" t="s">
        <v>989</v>
      </c>
      <c r="B113" s="141" t="s">
        <v>516</v>
      </c>
      <c r="C113" s="141" t="s">
        <v>778</v>
      </c>
      <c r="D113" s="142">
        <v>51</v>
      </c>
      <c r="E113" s="144" t="s">
        <v>990</v>
      </c>
    </row>
    <row r="114" spans="1:5">
      <c r="A114" s="143" t="s">
        <v>994</v>
      </c>
      <c r="B114" s="141" t="s">
        <v>535</v>
      </c>
      <c r="C114" s="141" t="s">
        <v>778</v>
      </c>
      <c r="D114" s="142">
        <v>52</v>
      </c>
      <c r="E114" s="144" t="s">
        <v>995</v>
      </c>
    </row>
    <row r="115" spans="1:5">
      <c r="A115" s="143" t="s">
        <v>999</v>
      </c>
      <c r="B115" s="141" t="s">
        <v>535</v>
      </c>
      <c r="C115" s="141" t="s">
        <v>778</v>
      </c>
      <c r="D115" s="142">
        <v>53</v>
      </c>
      <c r="E115" s="144" t="s">
        <v>1000</v>
      </c>
    </row>
    <row r="116" spans="1:5">
      <c r="A116" s="143" t="s">
        <v>1004</v>
      </c>
      <c r="B116" s="141" t="s">
        <v>550</v>
      </c>
      <c r="C116" s="141" t="s">
        <v>778</v>
      </c>
      <c r="D116" s="142">
        <v>54</v>
      </c>
      <c r="E116" s="144" t="s">
        <v>1005</v>
      </c>
    </row>
    <row r="117" spans="1:5">
      <c r="A117" s="143" t="s">
        <v>1009</v>
      </c>
      <c r="B117" s="141" t="s">
        <v>563</v>
      </c>
      <c r="C117" s="141" t="s">
        <v>778</v>
      </c>
      <c r="D117" s="142">
        <v>55</v>
      </c>
      <c r="E117" s="144" t="s">
        <v>1010</v>
      </c>
    </row>
    <row r="118" spans="1:5">
      <c r="A118" s="143" t="s">
        <v>1014</v>
      </c>
      <c r="B118" s="141" t="s">
        <v>563</v>
      </c>
      <c r="C118" s="141" t="s">
        <v>778</v>
      </c>
      <c r="D118" s="142">
        <v>56</v>
      </c>
      <c r="E118" s="144" t="s">
        <v>1015</v>
      </c>
    </row>
    <row r="119" spans="1:5">
      <c r="A119" s="143" t="s">
        <v>1019</v>
      </c>
      <c r="B119" s="141" t="s">
        <v>578</v>
      </c>
      <c r="C119" s="141" t="s">
        <v>778</v>
      </c>
      <c r="D119" s="142">
        <v>57</v>
      </c>
      <c r="E119" s="144" t="s">
        <v>1020</v>
      </c>
    </row>
    <row r="120" spans="1:5">
      <c r="A120" s="143" t="s">
        <v>1023</v>
      </c>
      <c r="B120" s="141" t="s">
        <v>578</v>
      </c>
      <c r="C120" s="141" t="s">
        <v>778</v>
      </c>
      <c r="D120" s="142">
        <v>58</v>
      </c>
      <c r="E120" s="144" t="s">
        <v>1024</v>
      </c>
    </row>
    <row r="121" spans="1:5">
      <c r="A121" s="143" t="s">
        <v>1027</v>
      </c>
      <c r="B121" s="141" t="s">
        <v>578</v>
      </c>
      <c r="C121" s="141" t="s">
        <v>778</v>
      </c>
      <c r="D121" s="142">
        <v>59</v>
      </c>
      <c r="E121" s="144" t="s">
        <v>1028</v>
      </c>
    </row>
    <row r="122" spans="1:5">
      <c r="A122" s="143" t="s">
        <v>1031</v>
      </c>
      <c r="B122" s="141" t="s">
        <v>578</v>
      </c>
      <c r="C122" s="141" t="s">
        <v>778</v>
      </c>
      <c r="D122" s="142">
        <v>60</v>
      </c>
      <c r="E122" s="144" t="s">
        <v>1032</v>
      </c>
    </row>
    <row r="123" spans="1:5">
      <c r="A123" s="143" t="s">
        <v>1035</v>
      </c>
      <c r="B123" s="141" t="s">
        <v>578</v>
      </c>
      <c r="C123" s="141" t="s">
        <v>778</v>
      </c>
      <c r="D123" s="142">
        <v>61</v>
      </c>
      <c r="E123" s="144" t="s">
        <v>1036</v>
      </c>
    </row>
    <row r="124" spans="1:5">
      <c r="A124" s="143" t="s">
        <v>1039</v>
      </c>
      <c r="B124" s="141" t="s">
        <v>618</v>
      </c>
      <c r="C124" s="141" t="s">
        <v>778</v>
      </c>
      <c r="D124" s="142">
        <v>62</v>
      </c>
      <c r="E124" s="144" t="s">
        <v>1040</v>
      </c>
    </row>
    <row r="125" spans="1:5">
      <c r="A125" s="143" t="s">
        <v>1043</v>
      </c>
      <c r="B125" s="141" t="s">
        <v>618</v>
      </c>
      <c r="C125" s="141" t="s">
        <v>778</v>
      </c>
      <c r="D125" s="142">
        <v>63</v>
      </c>
      <c r="E125" s="144" t="s">
        <v>1044</v>
      </c>
    </row>
    <row r="126" spans="1:5">
      <c r="A126" s="143" t="s">
        <v>1047</v>
      </c>
      <c r="B126" s="141" t="s">
        <v>687</v>
      </c>
      <c r="C126" s="141" t="s">
        <v>778</v>
      </c>
      <c r="D126" s="142">
        <v>64</v>
      </c>
      <c r="E126" s="144" t="s">
        <v>1048</v>
      </c>
    </row>
    <row r="127" spans="1:5">
      <c r="A127" s="143" t="s">
        <v>1051</v>
      </c>
      <c r="B127" s="141" t="s">
        <v>687</v>
      </c>
      <c r="C127" s="141" t="s">
        <v>778</v>
      </c>
      <c r="D127" s="142">
        <v>65</v>
      </c>
      <c r="E127" s="144" t="s">
        <v>1052</v>
      </c>
    </row>
    <row r="128" spans="1:5">
      <c r="A128" s="143" t="s">
        <v>1055</v>
      </c>
      <c r="B128" s="141" t="s">
        <v>687</v>
      </c>
      <c r="C128" s="141" t="s">
        <v>778</v>
      </c>
      <c r="D128" s="142">
        <v>66</v>
      </c>
      <c r="E128" s="144" t="s">
        <v>1056</v>
      </c>
    </row>
    <row r="129" spans="1:5">
      <c r="A129" s="143" t="s">
        <v>1059</v>
      </c>
      <c r="B129" s="141" t="s">
        <v>699</v>
      </c>
      <c r="C129" s="141" t="s">
        <v>778</v>
      </c>
      <c r="D129" s="142">
        <v>67</v>
      </c>
      <c r="E129" s="144" t="s">
        <v>1060</v>
      </c>
    </row>
    <row r="130" spans="1:5">
      <c r="A130" s="143" t="s">
        <v>1063</v>
      </c>
      <c r="B130" s="141" t="s">
        <v>699</v>
      </c>
      <c r="C130" s="141" t="s">
        <v>778</v>
      </c>
      <c r="D130" s="142">
        <v>68</v>
      </c>
      <c r="E130" s="144" t="s">
        <v>1064</v>
      </c>
    </row>
    <row r="131" spans="1:5">
      <c r="A131" s="143" t="s">
        <v>1067</v>
      </c>
      <c r="B131" s="141" t="s">
        <v>699</v>
      </c>
      <c r="C131" s="141" t="s">
        <v>778</v>
      </c>
      <c r="D131" s="142">
        <v>69</v>
      </c>
      <c r="E131" s="144" t="s">
        <v>1068</v>
      </c>
    </row>
    <row r="132" spans="1:5">
      <c r="A132" s="143" t="s">
        <v>1071</v>
      </c>
      <c r="B132" s="141" t="s">
        <v>708</v>
      </c>
      <c r="C132" s="141" t="s">
        <v>778</v>
      </c>
      <c r="D132" s="142">
        <v>70</v>
      </c>
      <c r="E132" s="144" t="s">
        <v>1072</v>
      </c>
    </row>
    <row r="133" spans="1:5">
      <c r="A133" s="143" t="s">
        <v>1075</v>
      </c>
      <c r="B133" s="141" t="s">
        <v>708</v>
      </c>
      <c r="C133" s="141" t="s">
        <v>778</v>
      </c>
      <c r="D133" s="142">
        <v>71</v>
      </c>
      <c r="E133" s="144" t="s">
        <v>1076</v>
      </c>
    </row>
    <row r="134" spans="1:5">
      <c r="A134" s="143" t="s">
        <v>1079</v>
      </c>
      <c r="B134" s="141" t="s">
        <v>708</v>
      </c>
      <c r="C134" s="141" t="s">
        <v>778</v>
      </c>
      <c r="D134" s="142">
        <v>72</v>
      </c>
      <c r="E134" s="144" t="s">
        <v>1080</v>
      </c>
    </row>
    <row r="135" spans="1:5">
      <c r="A135" s="143" t="s">
        <v>1083</v>
      </c>
      <c r="B135" s="141" t="s">
        <v>708</v>
      </c>
      <c r="C135" s="141" t="s">
        <v>778</v>
      </c>
      <c r="D135" s="142">
        <v>73</v>
      </c>
      <c r="E135" s="144" t="s">
        <v>1084</v>
      </c>
    </row>
    <row r="136" spans="1:5">
      <c r="A136" s="143" t="s">
        <v>1087</v>
      </c>
      <c r="B136" s="141" t="s">
        <v>708</v>
      </c>
      <c r="C136" s="141" t="s">
        <v>778</v>
      </c>
      <c r="D136" s="142">
        <v>74</v>
      </c>
      <c r="E136" s="144" t="s">
        <v>1088</v>
      </c>
    </row>
    <row r="137" spans="1:5">
      <c r="A137" s="143" t="s">
        <v>1091</v>
      </c>
      <c r="B137" s="141" t="s">
        <v>708</v>
      </c>
      <c r="C137" s="141" t="s">
        <v>778</v>
      </c>
      <c r="D137" s="142">
        <v>75</v>
      </c>
      <c r="E137" s="144" t="s">
        <v>1092</v>
      </c>
    </row>
    <row r="138" spans="1:5">
      <c r="A138" s="143" t="s">
        <v>1095</v>
      </c>
      <c r="B138" s="141" t="s">
        <v>708</v>
      </c>
      <c r="C138" s="141" t="s">
        <v>778</v>
      </c>
      <c r="D138" s="142">
        <v>76</v>
      </c>
      <c r="E138" s="144" t="s">
        <v>1096</v>
      </c>
    </row>
    <row r="139" spans="1:5">
      <c r="A139" s="143" t="s">
        <v>1099</v>
      </c>
      <c r="B139" s="141" t="s">
        <v>708</v>
      </c>
      <c r="C139" s="141" t="s">
        <v>778</v>
      </c>
      <c r="D139" s="142">
        <v>77</v>
      </c>
      <c r="E139" s="144" t="s">
        <v>1100</v>
      </c>
    </row>
    <row r="140" spans="1:5">
      <c r="A140" s="143" t="s">
        <v>1103</v>
      </c>
      <c r="B140" s="141" t="s">
        <v>708</v>
      </c>
      <c r="C140" s="141" t="s">
        <v>778</v>
      </c>
      <c r="D140" s="142">
        <v>78</v>
      </c>
      <c r="E140" s="144" t="s">
        <v>1104</v>
      </c>
    </row>
    <row r="141" spans="1:5">
      <c r="A141" s="143" t="s">
        <v>1107</v>
      </c>
      <c r="B141" s="141" t="s">
        <v>708</v>
      </c>
      <c r="C141" s="141" t="s">
        <v>778</v>
      </c>
      <c r="D141" s="142">
        <v>79</v>
      </c>
      <c r="E141" s="144" t="s">
        <v>1108</v>
      </c>
    </row>
    <row r="142" spans="1:5">
      <c r="A142" s="143" t="s">
        <v>1111</v>
      </c>
      <c r="B142" s="141" t="s">
        <v>170</v>
      </c>
      <c r="C142" s="141" t="s">
        <v>778</v>
      </c>
      <c r="D142" s="142">
        <v>1</v>
      </c>
      <c r="E142" s="144" t="s">
        <v>791</v>
      </c>
    </row>
    <row r="143" spans="1:5">
      <c r="A143" s="143" t="s">
        <v>1114</v>
      </c>
      <c r="B143" s="141" t="s">
        <v>170</v>
      </c>
      <c r="C143" s="141" t="s">
        <v>778</v>
      </c>
      <c r="D143" s="142">
        <v>2</v>
      </c>
      <c r="E143" s="144" t="s">
        <v>796</v>
      </c>
    </row>
    <row r="144" spans="1:5">
      <c r="A144" s="143" t="s">
        <v>1117</v>
      </c>
      <c r="B144" s="141" t="s">
        <v>170</v>
      </c>
      <c r="C144" s="141" t="s">
        <v>778</v>
      </c>
      <c r="D144" s="142">
        <v>3</v>
      </c>
      <c r="E144" s="144" t="s">
        <v>801</v>
      </c>
    </row>
    <row r="145" spans="1:5">
      <c r="A145" s="143" t="s">
        <v>1120</v>
      </c>
      <c r="B145" s="141" t="s">
        <v>190</v>
      </c>
      <c r="C145" s="141" t="s">
        <v>778</v>
      </c>
      <c r="D145" s="142">
        <v>4</v>
      </c>
      <c r="E145" s="144" t="s">
        <v>806</v>
      </c>
    </row>
    <row r="146" spans="1:5">
      <c r="A146" s="143" t="s">
        <v>1123</v>
      </c>
      <c r="B146" s="141" t="s">
        <v>214</v>
      </c>
      <c r="C146" s="141" t="s">
        <v>778</v>
      </c>
      <c r="D146" s="142">
        <v>5</v>
      </c>
      <c r="E146" s="144" t="s">
        <v>811</v>
      </c>
    </row>
    <row r="147" spans="1:5">
      <c r="A147" s="143" t="s">
        <v>1126</v>
      </c>
      <c r="B147" s="141" t="s">
        <v>214</v>
      </c>
      <c r="C147" s="141" t="s">
        <v>302</v>
      </c>
      <c r="D147" s="142">
        <v>6</v>
      </c>
      <c r="E147" s="144" t="s">
        <v>816</v>
      </c>
    </row>
    <row r="148" spans="1:5">
      <c r="A148" s="143" t="s">
        <v>794</v>
      </c>
      <c r="B148" s="141" t="s">
        <v>170</v>
      </c>
      <c r="C148" s="141" t="s">
        <v>302</v>
      </c>
      <c r="D148" s="142">
        <v>1</v>
      </c>
      <c r="E148" s="144" t="s">
        <v>790</v>
      </c>
    </row>
    <row r="149" spans="1:5">
      <c r="A149" s="143" t="s">
        <v>799</v>
      </c>
      <c r="B149" s="141" t="s">
        <v>170</v>
      </c>
      <c r="C149" s="141" t="s">
        <v>302</v>
      </c>
      <c r="D149" s="142">
        <v>2</v>
      </c>
      <c r="E149" s="144" t="s">
        <v>795</v>
      </c>
    </row>
    <row r="150" spans="1:5">
      <c r="A150" s="143" t="s">
        <v>804</v>
      </c>
      <c r="B150" s="141" t="s">
        <v>170</v>
      </c>
      <c r="C150" s="141" t="s">
        <v>302</v>
      </c>
      <c r="D150" s="142">
        <v>3</v>
      </c>
      <c r="E150" s="144" t="s">
        <v>800</v>
      </c>
    </row>
    <row r="151" spans="1:5">
      <c r="A151" s="143" t="s">
        <v>809</v>
      </c>
      <c r="B151" s="141" t="s">
        <v>190</v>
      </c>
      <c r="C151" s="141" t="s">
        <v>302</v>
      </c>
      <c r="D151" s="142">
        <v>4</v>
      </c>
      <c r="E151" s="144" t="s">
        <v>805</v>
      </c>
    </row>
    <row r="152" spans="1:5">
      <c r="A152" s="143" t="s">
        <v>814</v>
      </c>
      <c r="B152" s="141" t="s">
        <v>214</v>
      </c>
      <c r="C152" s="141" t="s">
        <v>302</v>
      </c>
      <c r="D152" s="142">
        <v>5</v>
      </c>
      <c r="E152" s="144" t="s">
        <v>810</v>
      </c>
    </row>
    <row r="153" spans="1:5">
      <c r="A153" s="143" t="s">
        <v>819</v>
      </c>
      <c r="B153" s="141" t="s">
        <v>214</v>
      </c>
      <c r="C153" s="141" t="s">
        <v>302</v>
      </c>
      <c r="D153" s="142">
        <v>6</v>
      </c>
      <c r="E153" s="144" t="s">
        <v>815</v>
      </c>
    </row>
    <row r="154" spans="1:5">
      <c r="A154" s="143" t="s">
        <v>824</v>
      </c>
      <c r="B154" s="141" t="s">
        <v>214</v>
      </c>
      <c r="C154" s="141" t="s">
        <v>302</v>
      </c>
      <c r="D154" s="142">
        <v>7</v>
      </c>
      <c r="E154" s="144" t="s">
        <v>820</v>
      </c>
    </row>
    <row r="155" spans="1:5">
      <c r="A155" s="143" t="s">
        <v>829</v>
      </c>
      <c r="B155" s="141" t="s">
        <v>214</v>
      </c>
      <c r="C155" s="141" t="s">
        <v>302</v>
      </c>
      <c r="D155" s="142">
        <v>8</v>
      </c>
      <c r="E155" s="144" t="s">
        <v>825</v>
      </c>
    </row>
    <row r="156" spans="1:5">
      <c r="A156" s="143" t="s">
        <v>834</v>
      </c>
      <c r="B156" s="141" t="s">
        <v>214</v>
      </c>
      <c r="C156" s="141" t="s">
        <v>302</v>
      </c>
      <c r="D156" s="142">
        <v>9</v>
      </c>
      <c r="E156" s="144" t="s">
        <v>830</v>
      </c>
    </row>
    <row r="157" spans="1:5">
      <c r="A157" s="143" t="s">
        <v>839</v>
      </c>
      <c r="B157" s="141" t="s">
        <v>214</v>
      </c>
      <c r="C157" s="141" t="s">
        <v>302</v>
      </c>
      <c r="D157" s="142">
        <v>10</v>
      </c>
      <c r="E157" s="144" t="s">
        <v>835</v>
      </c>
    </row>
    <row r="158" spans="1:5">
      <c r="A158" s="143" t="s">
        <v>844</v>
      </c>
      <c r="B158" s="141" t="s">
        <v>214</v>
      </c>
      <c r="C158" s="141" t="s">
        <v>302</v>
      </c>
      <c r="D158" s="142">
        <v>11</v>
      </c>
      <c r="E158" s="144" t="s">
        <v>840</v>
      </c>
    </row>
    <row r="159" spans="1:5">
      <c r="A159" s="143" t="s">
        <v>849</v>
      </c>
      <c r="B159" s="141" t="s">
        <v>214</v>
      </c>
      <c r="C159" s="141" t="s">
        <v>302</v>
      </c>
      <c r="D159" s="142">
        <v>12</v>
      </c>
      <c r="E159" s="144" t="s">
        <v>845</v>
      </c>
    </row>
    <row r="160" spans="1:5">
      <c r="A160" s="143" t="s">
        <v>854</v>
      </c>
      <c r="B160" s="141" t="s">
        <v>262</v>
      </c>
      <c r="C160" s="141" t="s">
        <v>302</v>
      </c>
      <c r="D160" s="142">
        <v>13</v>
      </c>
      <c r="E160" s="144" t="s">
        <v>850</v>
      </c>
    </row>
    <row r="161" spans="1:5">
      <c r="A161" s="143" t="s">
        <v>859</v>
      </c>
      <c r="B161" s="141" t="s">
        <v>262</v>
      </c>
      <c r="C161" s="141" t="s">
        <v>302</v>
      </c>
      <c r="D161" s="142">
        <v>14</v>
      </c>
      <c r="E161" s="144" t="s">
        <v>855</v>
      </c>
    </row>
    <row r="162" spans="1:5">
      <c r="A162" s="143" t="s">
        <v>864</v>
      </c>
      <c r="B162" s="141" t="s">
        <v>262</v>
      </c>
      <c r="C162" s="141" t="s">
        <v>302</v>
      </c>
      <c r="D162" s="142">
        <v>15</v>
      </c>
      <c r="E162" s="144" t="s">
        <v>860</v>
      </c>
    </row>
    <row r="163" spans="1:5">
      <c r="A163" s="143" t="s">
        <v>869</v>
      </c>
      <c r="B163" s="141" t="s">
        <v>275</v>
      </c>
      <c r="C163" s="141" t="s">
        <v>302</v>
      </c>
      <c r="D163" s="142">
        <v>16</v>
      </c>
      <c r="E163" s="144" t="s">
        <v>865</v>
      </c>
    </row>
    <row r="164" spans="1:5">
      <c r="A164" s="143" t="s">
        <v>1133</v>
      </c>
      <c r="B164" s="141" t="s">
        <v>275</v>
      </c>
      <c r="C164" s="141" t="s">
        <v>302</v>
      </c>
      <c r="D164" s="142">
        <v>21</v>
      </c>
      <c r="E164" s="144" t="s">
        <v>871</v>
      </c>
    </row>
    <row r="165" spans="1:5">
      <c r="A165" s="143" t="s">
        <v>1134</v>
      </c>
      <c r="B165" s="141" t="s">
        <v>275</v>
      </c>
      <c r="C165" s="141" t="s">
        <v>302</v>
      </c>
      <c r="D165" s="142">
        <v>22</v>
      </c>
      <c r="E165" s="144" t="s">
        <v>877</v>
      </c>
    </row>
    <row r="166" spans="1:5">
      <c r="A166" s="143" t="s">
        <v>1135</v>
      </c>
      <c r="B166" s="141" t="s">
        <v>275</v>
      </c>
      <c r="C166" s="141" t="s">
        <v>302</v>
      </c>
      <c r="D166" s="142">
        <v>24</v>
      </c>
      <c r="E166" s="144" t="s">
        <v>883</v>
      </c>
    </row>
    <row r="167" spans="1:5">
      <c r="A167" s="143" t="s">
        <v>1136</v>
      </c>
      <c r="B167" s="141" t="s">
        <v>275</v>
      </c>
      <c r="C167" s="141" t="s">
        <v>302</v>
      </c>
      <c r="D167" s="142">
        <v>25</v>
      </c>
      <c r="E167" s="144" t="s">
        <v>889</v>
      </c>
    </row>
    <row r="168" spans="1:5">
      <c r="A168" s="143" t="s">
        <v>874</v>
      </c>
      <c r="B168" s="141" t="s">
        <v>348</v>
      </c>
      <c r="C168" s="141" t="s">
        <v>302</v>
      </c>
      <c r="D168" s="142">
        <v>27</v>
      </c>
      <c r="E168" s="144" t="s">
        <v>875</v>
      </c>
    </row>
    <row r="169" spans="1:5">
      <c r="A169" s="143" t="s">
        <v>880</v>
      </c>
      <c r="B169" s="141" t="s">
        <v>348</v>
      </c>
      <c r="C169" s="141" t="s">
        <v>302</v>
      </c>
      <c r="D169" s="142">
        <v>28</v>
      </c>
      <c r="E169" s="144" t="s">
        <v>881</v>
      </c>
    </row>
    <row r="170" spans="1:5">
      <c r="A170" s="143" t="s">
        <v>1137</v>
      </c>
      <c r="B170" s="141" t="s">
        <v>348</v>
      </c>
      <c r="C170" s="141" t="s">
        <v>302</v>
      </c>
      <c r="D170" s="142">
        <v>29</v>
      </c>
      <c r="E170" s="144" t="s">
        <v>905</v>
      </c>
    </row>
    <row r="171" spans="1:5">
      <c r="A171" s="143" t="s">
        <v>886</v>
      </c>
      <c r="B171" s="141" t="s">
        <v>348</v>
      </c>
      <c r="C171" s="141" t="s">
        <v>302</v>
      </c>
      <c r="D171" s="142">
        <v>30</v>
      </c>
      <c r="E171" s="144" t="s">
        <v>887</v>
      </c>
    </row>
    <row r="172" spans="1:5">
      <c r="A172" s="143" t="s">
        <v>892</v>
      </c>
      <c r="B172" s="141" t="s">
        <v>348</v>
      </c>
      <c r="C172" s="141" t="s">
        <v>302</v>
      </c>
      <c r="D172" s="142">
        <v>31</v>
      </c>
      <c r="E172" s="144" t="s">
        <v>893</v>
      </c>
    </row>
    <row r="173" spans="1:5">
      <c r="A173" s="143" t="s">
        <v>1138</v>
      </c>
      <c r="B173" s="141" t="s">
        <v>348</v>
      </c>
      <c r="C173" s="141" t="s">
        <v>302</v>
      </c>
      <c r="D173" s="142">
        <v>32</v>
      </c>
      <c r="E173" s="144" t="s">
        <v>921</v>
      </c>
    </row>
    <row r="174" spans="1:5">
      <c r="A174" s="143" t="s">
        <v>897</v>
      </c>
      <c r="B174" s="141" t="s">
        <v>348</v>
      </c>
      <c r="C174" s="141" t="s">
        <v>302</v>
      </c>
      <c r="D174" s="142">
        <v>33</v>
      </c>
      <c r="E174" s="144" t="s">
        <v>898</v>
      </c>
    </row>
    <row r="175" spans="1:5">
      <c r="A175" s="143" t="s">
        <v>902</v>
      </c>
      <c r="B175" s="141" t="s">
        <v>348</v>
      </c>
      <c r="C175" s="141" t="s">
        <v>302</v>
      </c>
      <c r="D175" s="142">
        <v>34</v>
      </c>
      <c r="E175" s="144" t="s">
        <v>903</v>
      </c>
    </row>
    <row r="176" spans="1:5">
      <c r="A176" s="143" t="s">
        <v>908</v>
      </c>
      <c r="B176" s="141" t="s">
        <v>348</v>
      </c>
      <c r="C176" s="141" t="s">
        <v>302</v>
      </c>
      <c r="D176" s="142">
        <v>35</v>
      </c>
      <c r="E176" s="144" t="s">
        <v>909</v>
      </c>
    </row>
    <row r="177" spans="1:5">
      <c r="A177" s="143" t="s">
        <v>913</v>
      </c>
      <c r="B177" s="141" t="s">
        <v>348</v>
      </c>
      <c r="C177" s="141" t="s">
        <v>302</v>
      </c>
      <c r="D177" s="142">
        <v>36</v>
      </c>
      <c r="E177" s="144" t="s">
        <v>914</v>
      </c>
    </row>
    <row r="178" spans="1:5">
      <c r="A178" s="143" t="s">
        <v>918</v>
      </c>
      <c r="B178" s="141" t="s">
        <v>348</v>
      </c>
      <c r="C178" s="141" t="s">
        <v>302</v>
      </c>
      <c r="D178" s="142">
        <v>37</v>
      </c>
      <c r="E178" s="144" t="s">
        <v>919</v>
      </c>
    </row>
    <row r="179" spans="1:5">
      <c r="A179" s="143" t="s">
        <v>924</v>
      </c>
      <c r="B179" s="141" t="s">
        <v>383</v>
      </c>
      <c r="C179" s="141" t="s">
        <v>302</v>
      </c>
      <c r="D179" s="142">
        <v>38</v>
      </c>
      <c r="E179" s="144" t="s">
        <v>925</v>
      </c>
    </row>
    <row r="180" spans="1:5">
      <c r="A180" s="143" t="s">
        <v>929</v>
      </c>
      <c r="B180" s="141" t="s">
        <v>383</v>
      </c>
      <c r="C180" s="141" t="s">
        <v>302</v>
      </c>
      <c r="D180" s="142">
        <v>39</v>
      </c>
      <c r="E180" s="144" t="s">
        <v>930</v>
      </c>
    </row>
    <row r="181" spans="1:5">
      <c r="A181" s="143" t="s">
        <v>934</v>
      </c>
      <c r="B181" s="141" t="s">
        <v>383</v>
      </c>
      <c r="C181" s="141" t="s">
        <v>302</v>
      </c>
      <c r="D181" s="142">
        <v>40</v>
      </c>
      <c r="E181" s="144" t="s">
        <v>935</v>
      </c>
    </row>
    <row r="182" spans="1:5">
      <c r="A182" s="143" t="s">
        <v>939</v>
      </c>
      <c r="B182" s="141" t="s">
        <v>383</v>
      </c>
      <c r="C182" s="141" t="s">
        <v>302</v>
      </c>
      <c r="D182" s="142">
        <v>41</v>
      </c>
      <c r="E182" s="144" t="s">
        <v>940</v>
      </c>
    </row>
    <row r="183" spans="1:5">
      <c r="A183" s="143" t="s">
        <v>944</v>
      </c>
      <c r="B183" s="141" t="s">
        <v>383</v>
      </c>
      <c r="C183" s="141" t="s">
        <v>302</v>
      </c>
      <c r="D183" s="142">
        <v>42</v>
      </c>
      <c r="E183" s="144" t="s">
        <v>945</v>
      </c>
    </row>
    <row r="184" spans="1:5">
      <c r="A184" s="143" t="s">
        <v>949</v>
      </c>
      <c r="B184" s="141" t="s">
        <v>383</v>
      </c>
      <c r="C184" s="141" t="s">
        <v>302</v>
      </c>
      <c r="D184" s="142">
        <v>43</v>
      </c>
      <c r="E184" s="144" t="s">
        <v>950</v>
      </c>
    </row>
    <row r="185" spans="1:5">
      <c r="A185" s="143" t="s">
        <v>954</v>
      </c>
      <c r="B185" s="141" t="s">
        <v>383</v>
      </c>
      <c r="C185" s="141" t="s">
        <v>302</v>
      </c>
      <c r="D185" s="142">
        <v>44</v>
      </c>
      <c r="E185" s="144" t="s">
        <v>955</v>
      </c>
    </row>
    <row r="186" spans="1:5">
      <c r="A186" s="143" t="s">
        <v>959</v>
      </c>
      <c r="B186" s="141" t="s">
        <v>383</v>
      </c>
      <c r="C186" s="141" t="s">
        <v>302</v>
      </c>
      <c r="D186" s="142">
        <v>45</v>
      </c>
      <c r="E186" s="144" t="s">
        <v>960</v>
      </c>
    </row>
    <row r="187" spans="1:5">
      <c r="A187" s="143" t="s">
        <v>964</v>
      </c>
      <c r="B187" s="141" t="s">
        <v>516</v>
      </c>
      <c r="C187" s="141" t="s">
        <v>302</v>
      </c>
      <c r="D187" s="142">
        <v>46</v>
      </c>
      <c r="E187" s="144" t="s">
        <v>965</v>
      </c>
    </row>
    <row r="188" spans="1:5">
      <c r="A188" s="143" t="s">
        <v>969</v>
      </c>
      <c r="B188" s="141" t="s">
        <v>516</v>
      </c>
      <c r="C188" s="141" t="s">
        <v>302</v>
      </c>
      <c r="D188" s="142">
        <v>47</v>
      </c>
      <c r="E188" s="144" t="s">
        <v>970</v>
      </c>
    </row>
    <row r="189" spans="1:5">
      <c r="A189" s="143" t="s">
        <v>974</v>
      </c>
      <c r="B189" s="141" t="s">
        <v>516</v>
      </c>
      <c r="C189" s="141" t="s">
        <v>302</v>
      </c>
      <c r="D189" s="142">
        <v>48</v>
      </c>
      <c r="E189" s="144" t="s">
        <v>975</v>
      </c>
    </row>
    <row r="190" spans="1:5">
      <c r="A190" s="143" t="s">
        <v>979</v>
      </c>
      <c r="B190" s="141" t="s">
        <v>516</v>
      </c>
      <c r="C190" s="141" t="s">
        <v>302</v>
      </c>
      <c r="D190" s="142">
        <v>49</v>
      </c>
      <c r="E190" s="144" t="s">
        <v>980</v>
      </c>
    </row>
    <row r="191" spans="1:5">
      <c r="A191" s="143" t="s">
        <v>984</v>
      </c>
      <c r="B191" s="141" t="s">
        <v>516</v>
      </c>
      <c r="C191" s="141" t="s">
        <v>302</v>
      </c>
      <c r="D191" s="142">
        <v>50</v>
      </c>
      <c r="E191" s="144" t="s">
        <v>985</v>
      </c>
    </row>
    <row r="192" spans="1:5">
      <c r="A192" s="143" t="s">
        <v>989</v>
      </c>
      <c r="B192" s="141" t="s">
        <v>516</v>
      </c>
      <c r="C192" s="141" t="s">
        <v>302</v>
      </c>
      <c r="D192" s="142">
        <v>51</v>
      </c>
      <c r="E192" s="144" t="s">
        <v>990</v>
      </c>
    </row>
    <row r="193" spans="1:5">
      <c r="A193" s="143" t="s">
        <v>994</v>
      </c>
      <c r="B193" s="141" t="s">
        <v>535</v>
      </c>
      <c r="C193" s="141" t="s">
        <v>302</v>
      </c>
      <c r="D193" s="142">
        <v>52</v>
      </c>
      <c r="E193" s="144" t="s">
        <v>995</v>
      </c>
    </row>
    <row r="194" spans="1:5">
      <c r="A194" s="143" t="s">
        <v>999</v>
      </c>
      <c r="B194" s="141" t="s">
        <v>535</v>
      </c>
      <c r="C194" s="141" t="s">
        <v>302</v>
      </c>
      <c r="D194" s="142">
        <v>53</v>
      </c>
      <c r="E194" s="144" t="s">
        <v>1000</v>
      </c>
    </row>
    <row r="195" spans="1:5">
      <c r="A195" s="143" t="s">
        <v>1004</v>
      </c>
      <c r="B195" s="141" t="s">
        <v>550</v>
      </c>
      <c r="C195" s="141" t="s">
        <v>302</v>
      </c>
      <c r="D195" s="142">
        <v>54</v>
      </c>
      <c r="E195" s="144" t="s">
        <v>1005</v>
      </c>
    </row>
    <row r="196" spans="1:5">
      <c r="A196" s="143" t="s">
        <v>1009</v>
      </c>
      <c r="B196" s="141" t="s">
        <v>563</v>
      </c>
      <c r="C196" s="141" t="s">
        <v>302</v>
      </c>
      <c r="D196" s="142">
        <v>55</v>
      </c>
      <c r="E196" s="144" t="s">
        <v>1010</v>
      </c>
    </row>
    <row r="197" spans="1:5">
      <c r="A197" s="143" t="s">
        <v>1014</v>
      </c>
      <c r="B197" s="141" t="s">
        <v>563</v>
      </c>
      <c r="C197" s="141" t="s">
        <v>302</v>
      </c>
      <c r="D197" s="142">
        <v>56</v>
      </c>
      <c r="E197" s="144" t="s">
        <v>1015</v>
      </c>
    </row>
    <row r="198" spans="1:5">
      <c r="A198" s="143" t="s">
        <v>1019</v>
      </c>
      <c r="B198" s="141" t="s">
        <v>578</v>
      </c>
      <c r="C198" s="141" t="s">
        <v>302</v>
      </c>
      <c r="D198" s="142">
        <v>57</v>
      </c>
      <c r="E198" s="144" t="s">
        <v>1020</v>
      </c>
    </row>
    <row r="199" spans="1:5">
      <c r="A199" s="143" t="s">
        <v>1023</v>
      </c>
      <c r="B199" s="141" t="s">
        <v>578</v>
      </c>
      <c r="C199" s="141" t="s">
        <v>302</v>
      </c>
      <c r="D199" s="142">
        <v>58</v>
      </c>
      <c r="E199" s="144" t="s">
        <v>1024</v>
      </c>
    </row>
    <row r="200" spans="1:5">
      <c r="A200" s="143" t="s">
        <v>1027</v>
      </c>
      <c r="B200" s="141" t="s">
        <v>578</v>
      </c>
      <c r="C200" s="141" t="s">
        <v>302</v>
      </c>
      <c r="D200" s="142">
        <v>59</v>
      </c>
      <c r="E200" s="144" t="s">
        <v>1028</v>
      </c>
    </row>
    <row r="201" spans="1:5">
      <c r="A201" s="143" t="s">
        <v>1031</v>
      </c>
      <c r="B201" s="141" t="s">
        <v>578</v>
      </c>
      <c r="C201" s="141" t="s">
        <v>302</v>
      </c>
      <c r="D201" s="142">
        <v>60</v>
      </c>
      <c r="E201" s="144" t="s">
        <v>1032</v>
      </c>
    </row>
    <row r="202" spans="1:5">
      <c r="A202" s="143" t="s">
        <v>1035</v>
      </c>
      <c r="B202" s="141" t="s">
        <v>578</v>
      </c>
      <c r="C202" s="141" t="s">
        <v>302</v>
      </c>
      <c r="D202" s="142">
        <v>61</v>
      </c>
      <c r="E202" s="144" t="s">
        <v>1036</v>
      </c>
    </row>
    <row r="203" spans="1:5">
      <c r="A203" s="143" t="s">
        <v>1039</v>
      </c>
      <c r="B203" s="141" t="s">
        <v>618</v>
      </c>
      <c r="C203" s="141" t="s">
        <v>302</v>
      </c>
      <c r="D203" s="142">
        <v>62</v>
      </c>
      <c r="E203" s="144" t="s">
        <v>1040</v>
      </c>
    </row>
    <row r="204" spans="1:5">
      <c r="A204" s="143" t="s">
        <v>1043</v>
      </c>
      <c r="B204" s="141" t="s">
        <v>618</v>
      </c>
      <c r="C204" s="141" t="s">
        <v>302</v>
      </c>
      <c r="D204" s="142">
        <v>63</v>
      </c>
      <c r="E204" s="144" t="s">
        <v>1044</v>
      </c>
    </row>
    <row r="205" spans="1:5">
      <c r="A205" s="143" t="s">
        <v>1047</v>
      </c>
      <c r="B205" s="141" t="s">
        <v>687</v>
      </c>
      <c r="C205" s="141" t="s">
        <v>302</v>
      </c>
      <c r="D205" s="142">
        <v>64</v>
      </c>
      <c r="E205" s="144" t="s">
        <v>1048</v>
      </c>
    </row>
    <row r="206" spans="1:5">
      <c r="A206" s="143" t="s">
        <v>1051</v>
      </c>
      <c r="B206" s="141" t="s">
        <v>687</v>
      </c>
      <c r="C206" s="141" t="s">
        <v>302</v>
      </c>
      <c r="D206" s="142">
        <v>65</v>
      </c>
      <c r="E206" s="144" t="s">
        <v>1052</v>
      </c>
    </row>
    <row r="207" spans="1:5">
      <c r="A207" s="143" t="s">
        <v>1055</v>
      </c>
      <c r="B207" s="141" t="s">
        <v>687</v>
      </c>
      <c r="C207" s="141" t="s">
        <v>302</v>
      </c>
      <c r="D207" s="142">
        <v>66</v>
      </c>
      <c r="E207" s="144" t="s">
        <v>1056</v>
      </c>
    </row>
    <row r="208" spans="1:5">
      <c r="A208" s="143" t="s">
        <v>1059</v>
      </c>
      <c r="B208" s="141" t="s">
        <v>699</v>
      </c>
      <c r="C208" s="141" t="s">
        <v>302</v>
      </c>
      <c r="D208" s="142">
        <v>67</v>
      </c>
      <c r="E208" s="144" t="s">
        <v>1060</v>
      </c>
    </row>
    <row r="209" spans="1:5">
      <c r="A209" s="143" t="s">
        <v>1063</v>
      </c>
      <c r="B209" s="141" t="s">
        <v>699</v>
      </c>
      <c r="C209" s="141" t="s">
        <v>302</v>
      </c>
      <c r="D209" s="142">
        <v>68</v>
      </c>
      <c r="E209" s="144" t="s">
        <v>1064</v>
      </c>
    </row>
    <row r="210" spans="1:5">
      <c r="A210" s="143" t="s">
        <v>1067</v>
      </c>
      <c r="B210" s="141" t="s">
        <v>699</v>
      </c>
      <c r="C210" s="141" t="s">
        <v>302</v>
      </c>
      <c r="D210" s="142">
        <v>69</v>
      </c>
      <c r="E210" s="144" t="s">
        <v>1068</v>
      </c>
    </row>
    <row r="211" spans="1:5">
      <c r="A211" s="143" t="s">
        <v>1071</v>
      </c>
      <c r="B211" s="141" t="s">
        <v>708</v>
      </c>
      <c r="C211" s="141" t="s">
        <v>302</v>
      </c>
      <c r="D211" s="142">
        <v>70</v>
      </c>
      <c r="E211" s="144" t="s">
        <v>1072</v>
      </c>
    </row>
    <row r="212" spans="1:5">
      <c r="A212" s="143" t="s">
        <v>1075</v>
      </c>
      <c r="B212" s="141" t="s">
        <v>708</v>
      </c>
      <c r="C212" s="141" t="s">
        <v>302</v>
      </c>
      <c r="D212" s="142">
        <v>71</v>
      </c>
      <c r="E212" s="144" t="s">
        <v>1076</v>
      </c>
    </row>
    <row r="213" spans="1:5">
      <c r="A213" s="143" t="s">
        <v>1079</v>
      </c>
      <c r="B213" s="141" t="s">
        <v>708</v>
      </c>
      <c r="C213" s="141" t="s">
        <v>302</v>
      </c>
      <c r="D213" s="142">
        <v>72</v>
      </c>
      <c r="E213" s="144" t="s">
        <v>1080</v>
      </c>
    </row>
    <row r="214" spans="1:5">
      <c r="A214" s="143" t="s">
        <v>1083</v>
      </c>
      <c r="B214" s="141" t="s">
        <v>708</v>
      </c>
      <c r="C214" s="141" t="s">
        <v>302</v>
      </c>
      <c r="D214" s="142">
        <v>73</v>
      </c>
      <c r="E214" s="144" t="s">
        <v>1084</v>
      </c>
    </row>
    <row r="215" spans="1:5">
      <c r="A215" s="143" t="s">
        <v>1087</v>
      </c>
      <c r="B215" s="141" t="s">
        <v>708</v>
      </c>
      <c r="C215" s="141" t="s">
        <v>302</v>
      </c>
      <c r="D215" s="142">
        <v>74</v>
      </c>
      <c r="E215" s="144" t="s">
        <v>1088</v>
      </c>
    </row>
    <row r="216" spans="1:5">
      <c r="A216" s="143" t="s">
        <v>1091</v>
      </c>
      <c r="B216" s="141" t="s">
        <v>708</v>
      </c>
      <c r="C216" s="141" t="s">
        <v>302</v>
      </c>
      <c r="D216" s="142">
        <v>75</v>
      </c>
      <c r="E216" s="144" t="s">
        <v>1092</v>
      </c>
    </row>
    <row r="217" spans="1:5">
      <c r="A217" s="143" t="s">
        <v>1095</v>
      </c>
      <c r="B217" s="141" t="s">
        <v>708</v>
      </c>
      <c r="C217" s="141" t="s">
        <v>302</v>
      </c>
      <c r="D217" s="142">
        <v>76</v>
      </c>
      <c r="E217" s="144" t="s">
        <v>1096</v>
      </c>
    </row>
    <row r="218" spans="1:5">
      <c r="A218" s="143" t="s">
        <v>1099</v>
      </c>
      <c r="B218" s="141" t="s">
        <v>708</v>
      </c>
      <c r="C218" s="141" t="s">
        <v>302</v>
      </c>
      <c r="D218" s="142">
        <v>77</v>
      </c>
      <c r="E218" s="144" t="s">
        <v>1100</v>
      </c>
    </row>
    <row r="219" spans="1:5">
      <c r="A219" s="143" t="s">
        <v>1103</v>
      </c>
      <c r="B219" s="141" t="s">
        <v>708</v>
      </c>
      <c r="C219" s="141" t="s">
        <v>302</v>
      </c>
      <c r="D219" s="142">
        <v>78</v>
      </c>
      <c r="E219" s="144" t="s">
        <v>1104</v>
      </c>
    </row>
    <row r="220" spans="1:5">
      <c r="A220" s="143" t="s">
        <v>1107</v>
      </c>
      <c r="B220" s="141" t="s">
        <v>708</v>
      </c>
      <c r="C220" s="141" t="s">
        <v>302</v>
      </c>
      <c r="D220" s="142">
        <v>79</v>
      </c>
      <c r="E220" s="144" t="s">
        <v>1108</v>
      </c>
    </row>
    <row r="221" spans="1:5">
      <c r="A221" s="143" t="s">
        <v>1111</v>
      </c>
      <c r="B221" s="141" t="s">
        <v>170</v>
      </c>
      <c r="C221" s="141" t="s">
        <v>302</v>
      </c>
      <c r="D221" s="142">
        <v>1</v>
      </c>
      <c r="E221" s="144" t="s">
        <v>791</v>
      </c>
    </row>
    <row r="222" spans="1:5">
      <c r="A222" s="143" t="s">
        <v>1114</v>
      </c>
      <c r="B222" s="141" t="s">
        <v>170</v>
      </c>
      <c r="C222" s="141" t="s">
        <v>302</v>
      </c>
      <c r="D222" s="142">
        <v>2</v>
      </c>
      <c r="E222" s="144" t="s">
        <v>796</v>
      </c>
    </row>
    <row r="223" spans="1:5">
      <c r="A223" s="143" t="s">
        <v>1117</v>
      </c>
      <c r="B223" s="141" t="s">
        <v>170</v>
      </c>
      <c r="C223" s="141" t="s">
        <v>302</v>
      </c>
      <c r="D223" s="142">
        <v>3</v>
      </c>
      <c r="E223" s="144" t="s">
        <v>801</v>
      </c>
    </row>
    <row r="224" spans="1:5">
      <c r="A224" s="143" t="s">
        <v>1120</v>
      </c>
      <c r="B224" s="141" t="s">
        <v>190</v>
      </c>
      <c r="C224" s="141" t="s">
        <v>302</v>
      </c>
      <c r="D224" s="142">
        <v>4</v>
      </c>
      <c r="E224" s="144" t="s">
        <v>806</v>
      </c>
    </row>
    <row r="225" spans="1:5">
      <c r="A225" s="143" t="s">
        <v>1123</v>
      </c>
      <c r="B225" s="141" t="s">
        <v>214</v>
      </c>
      <c r="C225" s="141" t="s">
        <v>302</v>
      </c>
      <c r="D225" s="142">
        <v>5</v>
      </c>
      <c r="E225" s="144" t="s">
        <v>811</v>
      </c>
    </row>
    <row r="226" spans="1:5">
      <c r="A226" s="143" t="s">
        <v>1126</v>
      </c>
      <c r="B226" s="141" t="s">
        <v>214</v>
      </c>
      <c r="C226" s="141" t="s">
        <v>778</v>
      </c>
      <c r="D226" s="142">
        <v>6</v>
      </c>
      <c r="E226" s="144" t="s">
        <v>816</v>
      </c>
    </row>
    <row r="227" spans="1:5">
      <c r="A227" s="143" t="s">
        <v>794</v>
      </c>
      <c r="B227" s="141" t="s">
        <v>170</v>
      </c>
      <c r="C227" s="141" t="s">
        <v>743</v>
      </c>
      <c r="D227" s="142">
        <v>1</v>
      </c>
      <c r="E227" s="144" t="s">
        <v>790</v>
      </c>
    </row>
    <row r="228" spans="1:5">
      <c r="A228" s="143" t="s">
        <v>799</v>
      </c>
      <c r="B228" s="141" t="s">
        <v>170</v>
      </c>
      <c r="C228" s="141" t="s">
        <v>743</v>
      </c>
      <c r="D228" s="142">
        <v>2</v>
      </c>
      <c r="E228" s="144" t="s">
        <v>795</v>
      </c>
    </row>
    <row r="229" spans="1:5">
      <c r="A229" s="143" t="s">
        <v>804</v>
      </c>
      <c r="B229" s="141" t="s">
        <v>170</v>
      </c>
      <c r="C229" s="141" t="s">
        <v>743</v>
      </c>
      <c r="D229" s="142">
        <v>3</v>
      </c>
      <c r="E229" s="144" t="s">
        <v>800</v>
      </c>
    </row>
    <row r="230" spans="1:5">
      <c r="A230" s="143" t="s">
        <v>809</v>
      </c>
      <c r="B230" s="141" t="s">
        <v>190</v>
      </c>
      <c r="C230" s="141" t="s">
        <v>743</v>
      </c>
      <c r="D230" s="142">
        <v>4</v>
      </c>
      <c r="E230" s="144" t="s">
        <v>805</v>
      </c>
    </row>
    <row r="231" spans="1:5">
      <c r="A231" s="143" t="s">
        <v>897</v>
      </c>
      <c r="B231" s="141" t="s">
        <v>348</v>
      </c>
      <c r="C231" s="141" t="s">
        <v>743</v>
      </c>
      <c r="D231" s="142">
        <v>33</v>
      </c>
      <c r="E231" s="144" t="s">
        <v>898</v>
      </c>
    </row>
    <row r="232" spans="1:5">
      <c r="A232" s="143" t="s">
        <v>902</v>
      </c>
      <c r="B232" s="141" t="s">
        <v>348</v>
      </c>
      <c r="C232" s="141" t="s">
        <v>743</v>
      </c>
      <c r="D232" s="142">
        <v>34</v>
      </c>
      <c r="E232" s="144" t="s">
        <v>903</v>
      </c>
    </row>
    <row r="233" spans="1:5">
      <c r="A233" s="143" t="s">
        <v>908</v>
      </c>
      <c r="B233" s="141" t="s">
        <v>348</v>
      </c>
      <c r="C233" s="141" t="s">
        <v>743</v>
      </c>
      <c r="D233" s="142">
        <v>35</v>
      </c>
      <c r="E233" s="144" t="s">
        <v>909</v>
      </c>
    </row>
    <row r="234" spans="1:5">
      <c r="A234" s="143" t="s">
        <v>913</v>
      </c>
      <c r="B234" s="141" t="s">
        <v>348</v>
      </c>
      <c r="C234" s="141" t="s">
        <v>743</v>
      </c>
      <c r="D234" s="142">
        <v>36</v>
      </c>
      <c r="E234" s="144" t="s">
        <v>914</v>
      </c>
    </row>
    <row r="235" spans="1:5">
      <c r="A235" s="143" t="s">
        <v>918</v>
      </c>
      <c r="B235" s="141" t="s">
        <v>348</v>
      </c>
      <c r="C235" s="141" t="s">
        <v>743</v>
      </c>
      <c r="D235" s="142">
        <v>37</v>
      </c>
      <c r="E235" s="144" t="s">
        <v>919</v>
      </c>
    </row>
    <row r="236" spans="1:5">
      <c r="A236" s="143" t="s">
        <v>924</v>
      </c>
      <c r="B236" s="141" t="s">
        <v>383</v>
      </c>
      <c r="C236" s="141" t="s">
        <v>743</v>
      </c>
      <c r="D236" s="142">
        <v>38</v>
      </c>
      <c r="E236" s="144" t="s">
        <v>925</v>
      </c>
    </row>
    <row r="237" spans="1:5">
      <c r="A237" s="143" t="s">
        <v>929</v>
      </c>
      <c r="B237" s="141" t="s">
        <v>383</v>
      </c>
      <c r="C237" s="141" t="s">
        <v>743</v>
      </c>
      <c r="D237" s="142">
        <v>39</v>
      </c>
      <c r="E237" s="144" t="s">
        <v>930</v>
      </c>
    </row>
    <row r="238" spans="1:5">
      <c r="A238" s="143" t="s">
        <v>934</v>
      </c>
      <c r="B238" s="141" t="s">
        <v>383</v>
      </c>
      <c r="C238" s="141" t="s">
        <v>743</v>
      </c>
      <c r="D238" s="142">
        <v>40</v>
      </c>
      <c r="E238" s="144" t="s">
        <v>935</v>
      </c>
    </row>
    <row r="239" spans="1:5">
      <c r="A239" s="143" t="s">
        <v>939</v>
      </c>
      <c r="B239" s="141" t="s">
        <v>383</v>
      </c>
      <c r="C239" s="141" t="s">
        <v>743</v>
      </c>
      <c r="D239" s="142">
        <v>41</v>
      </c>
      <c r="E239" s="144" t="s">
        <v>940</v>
      </c>
    </row>
    <row r="240" spans="1:5">
      <c r="A240" s="143" t="s">
        <v>944</v>
      </c>
      <c r="B240" s="141" t="s">
        <v>383</v>
      </c>
      <c r="C240" s="141" t="s">
        <v>743</v>
      </c>
      <c r="D240" s="142">
        <v>42</v>
      </c>
      <c r="E240" s="144" t="s">
        <v>945</v>
      </c>
    </row>
    <row r="241" spans="1:5">
      <c r="A241" s="143" t="s">
        <v>949</v>
      </c>
      <c r="B241" s="141" t="s">
        <v>383</v>
      </c>
      <c r="C241" s="141" t="s">
        <v>743</v>
      </c>
      <c r="D241" s="142">
        <v>43</v>
      </c>
      <c r="E241" s="144" t="s">
        <v>950</v>
      </c>
    </row>
    <row r="242" spans="1:5">
      <c r="A242" s="143" t="s">
        <v>954</v>
      </c>
      <c r="B242" s="141" t="s">
        <v>383</v>
      </c>
      <c r="C242" s="141" t="s">
        <v>743</v>
      </c>
      <c r="D242" s="142">
        <v>44</v>
      </c>
      <c r="E242" s="144" t="s">
        <v>955</v>
      </c>
    </row>
    <row r="243" spans="1:5">
      <c r="A243" s="143" t="s">
        <v>959</v>
      </c>
      <c r="B243" s="141" t="s">
        <v>383</v>
      </c>
      <c r="C243" s="141" t="s">
        <v>743</v>
      </c>
      <c r="D243" s="142">
        <v>45</v>
      </c>
      <c r="E243" s="144" t="s">
        <v>960</v>
      </c>
    </row>
    <row r="244" spans="1:5">
      <c r="A244" s="143" t="s">
        <v>964</v>
      </c>
      <c r="B244" s="141" t="s">
        <v>516</v>
      </c>
      <c r="C244" s="141" t="s">
        <v>743</v>
      </c>
      <c r="D244" s="142">
        <v>46</v>
      </c>
      <c r="E244" s="144" t="s">
        <v>965</v>
      </c>
    </row>
    <row r="245" spans="1:5">
      <c r="A245" s="143" t="s">
        <v>969</v>
      </c>
      <c r="B245" s="141" t="s">
        <v>516</v>
      </c>
      <c r="C245" s="141" t="s">
        <v>743</v>
      </c>
      <c r="D245" s="142">
        <v>47</v>
      </c>
      <c r="E245" s="144" t="s">
        <v>970</v>
      </c>
    </row>
    <row r="246" spans="1:5">
      <c r="A246" s="143" t="s">
        <v>974</v>
      </c>
      <c r="B246" s="141" t="s">
        <v>516</v>
      </c>
      <c r="C246" s="141" t="s">
        <v>743</v>
      </c>
      <c r="D246" s="142">
        <v>48</v>
      </c>
      <c r="E246" s="144" t="s">
        <v>975</v>
      </c>
    </row>
    <row r="247" spans="1:5">
      <c r="A247" s="143" t="s">
        <v>979</v>
      </c>
      <c r="B247" s="141" t="s">
        <v>516</v>
      </c>
      <c r="C247" s="141" t="s">
        <v>743</v>
      </c>
      <c r="D247" s="142">
        <v>49</v>
      </c>
      <c r="E247" s="144" t="s">
        <v>980</v>
      </c>
    </row>
    <row r="248" spans="1:5">
      <c r="A248" s="143" t="s">
        <v>984</v>
      </c>
      <c r="B248" s="141" t="s">
        <v>516</v>
      </c>
      <c r="C248" s="141" t="s">
        <v>743</v>
      </c>
      <c r="D248" s="142">
        <v>50</v>
      </c>
      <c r="E248" s="144" t="s">
        <v>985</v>
      </c>
    </row>
    <row r="249" spans="1:5">
      <c r="A249" s="143" t="s">
        <v>989</v>
      </c>
      <c r="B249" s="141" t="s">
        <v>516</v>
      </c>
      <c r="C249" s="141" t="s">
        <v>743</v>
      </c>
      <c r="D249" s="142">
        <v>51</v>
      </c>
      <c r="E249" s="144" t="s">
        <v>990</v>
      </c>
    </row>
    <row r="250" spans="1:5">
      <c r="A250" s="143" t="s">
        <v>1035</v>
      </c>
      <c r="B250" s="141" t="s">
        <v>578</v>
      </c>
      <c r="C250" s="141" t="s">
        <v>743</v>
      </c>
      <c r="D250" s="142">
        <v>61</v>
      </c>
      <c r="E250" s="144" t="s">
        <v>1036</v>
      </c>
    </row>
    <row r="251" spans="1:5">
      <c r="A251" s="143" t="s">
        <v>1039</v>
      </c>
      <c r="B251" s="141" t="s">
        <v>618</v>
      </c>
      <c r="C251" s="141" t="s">
        <v>743</v>
      </c>
      <c r="D251" s="142">
        <v>62</v>
      </c>
      <c r="E251" s="144" t="s">
        <v>1040</v>
      </c>
    </row>
    <row r="252" spans="1:5">
      <c r="A252" s="143" t="s">
        <v>1043</v>
      </c>
      <c r="B252" s="141" t="s">
        <v>618</v>
      </c>
      <c r="C252" s="141" t="s">
        <v>743</v>
      </c>
      <c r="D252" s="142">
        <v>63</v>
      </c>
      <c r="E252" s="144" t="s">
        <v>1044</v>
      </c>
    </row>
    <row r="253" spans="1:5">
      <c r="A253" s="143" t="s">
        <v>1047</v>
      </c>
      <c r="B253" s="141" t="s">
        <v>687</v>
      </c>
      <c r="C253" s="141" t="s">
        <v>743</v>
      </c>
      <c r="D253" s="142">
        <v>64</v>
      </c>
      <c r="E253" s="144" t="s">
        <v>1048</v>
      </c>
    </row>
    <row r="254" spans="1:5">
      <c r="A254" s="143" t="s">
        <v>1051</v>
      </c>
      <c r="B254" s="141" t="s">
        <v>687</v>
      </c>
      <c r="C254" s="141" t="s">
        <v>743</v>
      </c>
      <c r="D254" s="142">
        <v>65</v>
      </c>
      <c r="E254" s="144" t="s">
        <v>1052</v>
      </c>
    </row>
    <row r="255" spans="1:5">
      <c r="A255" s="143" t="s">
        <v>1055</v>
      </c>
      <c r="B255" s="141" t="s">
        <v>687</v>
      </c>
      <c r="C255" s="141" t="s">
        <v>743</v>
      </c>
      <c r="D255" s="142">
        <v>66</v>
      </c>
      <c r="E255" s="144" t="s">
        <v>1056</v>
      </c>
    </row>
    <row r="256" spans="1:5">
      <c r="A256" s="143" t="s">
        <v>1059</v>
      </c>
      <c r="B256" s="141" t="s">
        <v>699</v>
      </c>
      <c r="C256" s="141" t="s">
        <v>743</v>
      </c>
      <c r="D256" s="142">
        <v>67</v>
      </c>
      <c r="E256" s="144" t="s">
        <v>1060</v>
      </c>
    </row>
    <row r="257" spans="1:5">
      <c r="A257" s="143" t="s">
        <v>1063</v>
      </c>
      <c r="B257" s="141" t="s">
        <v>699</v>
      </c>
      <c r="C257" s="141" t="s">
        <v>743</v>
      </c>
      <c r="D257" s="142">
        <v>68</v>
      </c>
      <c r="E257" s="144" t="s">
        <v>1064</v>
      </c>
    </row>
    <row r="258" spans="1:5">
      <c r="A258" s="143" t="s">
        <v>1067</v>
      </c>
      <c r="B258" s="141" t="s">
        <v>699</v>
      </c>
      <c r="C258" s="141" t="s">
        <v>743</v>
      </c>
      <c r="D258" s="142">
        <v>69</v>
      </c>
      <c r="E258" s="144" t="s">
        <v>1068</v>
      </c>
    </row>
    <row r="259" spans="1:5">
      <c r="A259" s="143" t="s">
        <v>1083</v>
      </c>
      <c r="B259" s="141" t="s">
        <v>708</v>
      </c>
      <c r="C259" s="141" t="s">
        <v>743</v>
      </c>
      <c r="D259" s="142">
        <v>73</v>
      </c>
      <c r="E259" s="144" t="s">
        <v>1084</v>
      </c>
    </row>
    <row r="260" spans="1:5">
      <c r="A260" s="143" t="s">
        <v>1087</v>
      </c>
      <c r="B260" s="141" t="s">
        <v>708</v>
      </c>
      <c r="C260" s="141" t="s">
        <v>743</v>
      </c>
      <c r="D260" s="142">
        <v>74</v>
      </c>
      <c r="E260" s="144" t="s">
        <v>1088</v>
      </c>
    </row>
    <row r="261" spans="1:5">
      <c r="A261" s="143" t="s">
        <v>1091</v>
      </c>
      <c r="B261" s="141" t="s">
        <v>708</v>
      </c>
      <c r="C261" s="141" t="s">
        <v>743</v>
      </c>
      <c r="D261" s="142">
        <v>75</v>
      </c>
      <c r="E261" s="144" t="s">
        <v>1092</v>
      </c>
    </row>
    <row r="262" spans="1:5">
      <c r="A262" s="143" t="s">
        <v>1095</v>
      </c>
      <c r="B262" s="141" t="s">
        <v>708</v>
      </c>
      <c r="C262" s="141" t="s">
        <v>743</v>
      </c>
      <c r="D262" s="142">
        <v>76</v>
      </c>
      <c r="E262" s="144" t="s">
        <v>1096</v>
      </c>
    </row>
    <row r="263" spans="1:5">
      <c r="A263" s="143" t="s">
        <v>1099</v>
      </c>
      <c r="B263" s="141" t="s">
        <v>708</v>
      </c>
      <c r="C263" s="141" t="s">
        <v>743</v>
      </c>
      <c r="D263" s="142">
        <v>77</v>
      </c>
      <c r="E263" s="144" t="s">
        <v>1100</v>
      </c>
    </row>
    <row r="264" spans="1:5">
      <c r="A264" s="143" t="s">
        <v>1103</v>
      </c>
      <c r="B264" s="141" t="s">
        <v>708</v>
      </c>
      <c r="C264" s="141" t="s">
        <v>743</v>
      </c>
      <c r="D264" s="142">
        <v>78</v>
      </c>
      <c r="E264" s="144" t="s">
        <v>1104</v>
      </c>
    </row>
    <row r="265" spans="1:5">
      <c r="A265" s="143" t="s">
        <v>1107</v>
      </c>
      <c r="B265" s="141" t="s">
        <v>708</v>
      </c>
      <c r="C265" s="141" t="s">
        <v>743</v>
      </c>
      <c r="D265" s="142">
        <v>79</v>
      </c>
      <c r="E265" s="144" t="s">
        <v>1108</v>
      </c>
    </row>
    <row r="266" spans="1:5">
      <c r="A266" s="143" t="s">
        <v>1111</v>
      </c>
      <c r="B266" s="141" t="s">
        <v>170</v>
      </c>
      <c r="C266" s="141" t="s">
        <v>743</v>
      </c>
      <c r="D266" s="142">
        <v>1</v>
      </c>
      <c r="E266" s="144" t="s">
        <v>791</v>
      </c>
    </row>
    <row r="267" spans="1:5">
      <c r="A267" s="143" t="s">
        <v>1114</v>
      </c>
      <c r="B267" s="141" t="s">
        <v>170</v>
      </c>
      <c r="C267" s="141" t="s">
        <v>743</v>
      </c>
      <c r="D267" s="142">
        <v>2</v>
      </c>
      <c r="E267" s="144" t="s">
        <v>796</v>
      </c>
    </row>
    <row r="268" spans="1:5">
      <c r="A268" s="143" t="s">
        <v>1117</v>
      </c>
      <c r="B268" s="141" t="s">
        <v>170</v>
      </c>
      <c r="C268" s="141" t="s">
        <v>743</v>
      </c>
      <c r="D268" s="142">
        <v>3</v>
      </c>
      <c r="E268" s="144" t="s">
        <v>801</v>
      </c>
    </row>
    <row r="269" spans="1:5">
      <c r="A269" s="143" t="s">
        <v>1120</v>
      </c>
      <c r="B269" s="141" t="s">
        <v>190</v>
      </c>
      <c r="C269" s="141" t="s">
        <v>743</v>
      </c>
      <c r="D269" s="142">
        <v>4</v>
      </c>
      <c r="E269" s="144" t="s">
        <v>806</v>
      </c>
    </row>
    <row r="270" spans="1:5">
      <c r="A270" s="143" t="s">
        <v>1123</v>
      </c>
      <c r="B270" s="141" t="s">
        <v>214</v>
      </c>
      <c r="C270" s="141" t="s">
        <v>743</v>
      </c>
      <c r="D270" s="142">
        <v>5</v>
      </c>
      <c r="E270" s="144" t="s">
        <v>811</v>
      </c>
    </row>
    <row r="271" spans="1:5">
      <c r="A271" s="146" t="s">
        <v>1126</v>
      </c>
      <c r="B271" s="147" t="s">
        <v>214</v>
      </c>
      <c r="C271" s="147" t="s">
        <v>743</v>
      </c>
      <c r="D271" s="148">
        <v>6</v>
      </c>
      <c r="E271" s="149" t="s">
        <v>816</v>
      </c>
    </row>
  </sheetData>
  <phoneticPr fontId="65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4A81-1682-47B0-969F-ED370E762331}">
  <sheetPr codeName="Worksheet___7">
    <tabColor rgb="FFFFC000"/>
  </sheetPr>
  <dimension ref="B2:AR278"/>
  <sheetViews>
    <sheetView showGridLines="0" topLeftCell="Y1" workbookViewId="0">
      <pane ySplit="6" topLeftCell="A255" activePane="bottomLeft" state="frozen"/>
      <selection pane="bottomLeft" activeCell="AN6" sqref="AN6:AR276"/>
    </sheetView>
  </sheetViews>
  <sheetFormatPr defaultColWidth="9.23046875" defaultRowHeight="18" outlineLevelCol="1"/>
  <cols>
    <col min="1" max="1" width="0.3828125" style="122" customWidth="1"/>
    <col min="2" max="2" width="5.4609375" style="122" customWidth="1"/>
    <col min="3" max="3" width="5" style="123" customWidth="1"/>
    <col min="4" max="4" width="15.3828125" style="123" customWidth="1"/>
    <col min="5" max="7" width="15.3828125" style="122" customWidth="1"/>
    <col min="8" max="8" width="1.765625" style="122" customWidth="1"/>
    <col min="9" max="9" width="7.53515625" style="122" customWidth="1"/>
    <col min="10" max="10" width="7.53515625" style="123" customWidth="1"/>
    <col min="11" max="11" width="19.3828125" style="123" bestFit="1" customWidth="1"/>
    <col min="12" max="12" width="1.765625" style="122" customWidth="1"/>
    <col min="13" max="13" width="7.53515625" style="122" customWidth="1"/>
    <col min="14" max="14" width="7.53515625" style="123" customWidth="1"/>
    <col min="15" max="15" width="14.765625" style="123" customWidth="1"/>
    <col min="16" max="16" width="1.765625" style="122" customWidth="1"/>
    <col min="17" max="17" width="7.53515625" style="122" customWidth="1"/>
    <col min="18" max="18" width="7.53515625" style="123" customWidth="1"/>
    <col min="19" max="19" width="14.765625" style="123" customWidth="1"/>
    <col min="20" max="20" width="1.765625" style="122" customWidth="1"/>
    <col min="21" max="21" width="7.53515625" style="122" customWidth="1"/>
    <col min="22" max="22" width="7.53515625" style="123" customWidth="1"/>
    <col min="23" max="23" width="14.765625" style="123" customWidth="1"/>
    <col min="24" max="24" width="9.23046875" style="122"/>
    <col min="25" max="25" width="6.15234375" style="122" customWidth="1"/>
    <col min="26" max="26" width="7.53515625" style="122" customWidth="1"/>
    <col min="27" max="27" width="7.53515625" style="123" customWidth="1"/>
    <col min="28" max="28" width="19.3828125" style="133" bestFit="1" customWidth="1"/>
    <col min="29" max="30" width="5.84375" style="123" hidden="1" customWidth="1" outlineLevel="1"/>
    <col min="31" max="31" width="12.53515625" style="123" hidden="1" customWidth="1" outlineLevel="1"/>
    <col min="32" max="32" width="5.765625" style="122" customWidth="1" collapsed="1"/>
    <col min="33" max="33" width="12.765625" style="122" hidden="1" customWidth="1" outlineLevel="1"/>
    <col min="34" max="34" width="7.3046875" style="122" hidden="1" customWidth="1" outlineLevel="1" collapsed="1"/>
    <col min="35" max="35" width="7.3046875" style="122" hidden="1" customWidth="1" outlineLevel="1"/>
    <col min="36" max="36" width="6.3046875" style="122" customWidth="1" collapsed="1"/>
    <col min="37" max="39" width="9.23046875" style="122"/>
    <col min="40" max="40" width="6.23046875" style="140" customWidth="1"/>
    <col min="41" max="42" width="6.15234375" style="123" customWidth="1"/>
    <col min="43" max="43" width="6.07421875" style="122" customWidth="1"/>
    <col min="44" max="44" width="21.15234375" style="140" customWidth="1"/>
    <col min="45" max="16384" width="9.23046875" style="122"/>
  </cols>
  <sheetData>
    <row r="2" spans="2:44">
      <c r="K2" s="124" t="str">
        <f>K6</f>
        <v>平</v>
      </c>
      <c r="O2" s="124" t="str">
        <f>O6</f>
        <v>上</v>
      </c>
      <c r="S2" s="124" t="str">
        <f>S6</f>
        <v>去</v>
      </c>
      <c r="W2" s="124" t="str">
        <f>W6</f>
        <v>入</v>
      </c>
    </row>
    <row r="3" spans="2:44">
      <c r="K3" s="125" t="s">
        <v>774</v>
      </c>
      <c r="O3" s="125" t="s">
        <v>774</v>
      </c>
      <c r="S3" s="125" t="s">
        <v>774</v>
      </c>
      <c r="W3" s="125" t="s">
        <v>774</v>
      </c>
    </row>
    <row r="4" spans="2:44">
      <c r="Y4" s="122" cm="1">
        <f t="array" ref="Y4">COLUMN() - COLUMN($AL:$AL)</f>
        <v>-13</v>
      </c>
      <c r="Z4" s="122" cm="1">
        <f t="array" ref="Z4">COLUMN() - COLUMN($AL:$AL)</f>
        <v>-12</v>
      </c>
      <c r="AA4" s="122" cm="1">
        <f t="array" ref="AA4">COLUMN() - COLUMN($AL:$AL)</f>
        <v>-11</v>
      </c>
      <c r="AB4" s="122" cm="1">
        <f t="array" ref="AB4">COLUMN() - COLUMN($AL:$AL)</f>
        <v>-10</v>
      </c>
      <c r="AC4" s="122" cm="1">
        <f t="array" ref="AC4">COLUMN() - COLUMN($AL:$AL)</f>
        <v>-9</v>
      </c>
      <c r="AD4" s="122" cm="1">
        <f t="array" ref="AD4">COLUMN() - COLUMN($AL:$AL)</f>
        <v>-8</v>
      </c>
      <c r="AE4" s="122" cm="1">
        <f t="array" ref="AE4">COLUMN() - COLUMN($AL:$AL)</f>
        <v>-7</v>
      </c>
      <c r="AF4" s="122" cm="1">
        <f t="array" ref="AF4">COLUMN() - COLUMN($AL:$AL)</f>
        <v>-6</v>
      </c>
      <c r="AG4" s="122" cm="1">
        <f t="array" ref="AG4">COLUMN() - COLUMN($AL:$AL)</f>
        <v>-5</v>
      </c>
      <c r="AH4" s="122" cm="1">
        <f t="array" ref="AH4">COLUMN() - COLUMN($AL:$AL)</f>
        <v>-4</v>
      </c>
      <c r="AI4" s="122" cm="1">
        <f t="array" ref="AI4">COLUMN() - COLUMN($AL:$AL)</f>
        <v>-3</v>
      </c>
      <c r="AJ4" s="122" cm="1">
        <f t="array" ref="AJ4">COLUMN() - COLUMN($AL:$AL)</f>
        <v>-2</v>
      </c>
      <c r="AK4" s="122" cm="1">
        <f t="array" ref="AK4">COLUMN() - COLUMN($AL:$AL)</f>
        <v>-1</v>
      </c>
      <c r="AL4" s="122" cm="1">
        <f t="array" ref="AL4">COLUMN() - COLUMN($AL:$AL)</f>
        <v>0</v>
      </c>
      <c r="AN4" s="140">
        <f>AF4</f>
        <v>-6</v>
      </c>
      <c r="AO4" s="123">
        <f>AA4</f>
        <v>-11</v>
      </c>
      <c r="AP4" s="123">
        <f>AJ4</f>
        <v>-2</v>
      </c>
      <c r="AQ4" s="122">
        <f>Z4</f>
        <v>-12</v>
      </c>
      <c r="AR4" s="140">
        <f>AB4</f>
        <v>-10</v>
      </c>
    </row>
    <row r="5" spans="2:44" ht="5.25" customHeight="1">
      <c r="B5" s="123"/>
      <c r="D5" s="122"/>
      <c r="I5" s="123"/>
      <c r="K5" s="122"/>
      <c r="M5" s="123"/>
      <c r="O5" s="122"/>
      <c r="Q5" s="123"/>
      <c r="S5" s="122"/>
      <c r="U5" s="123"/>
      <c r="W5" s="122"/>
      <c r="Z5" s="123"/>
    </row>
    <row r="6" spans="2:44" s="123" customFormat="1" ht="18.75">
      <c r="B6" s="126" t="s">
        <v>775</v>
      </c>
      <c r="C6" s="126" t="s">
        <v>776</v>
      </c>
      <c r="D6" s="126" t="s">
        <v>777</v>
      </c>
      <c r="E6" s="126" t="s">
        <v>778</v>
      </c>
      <c r="F6" s="126" t="s">
        <v>302</v>
      </c>
      <c r="G6" s="126" t="s">
        <v>743</v>
      </c>
      <c r="I6" s="127" t="s">
        <v>775</v>
      </c>
      <c r="J6" s="127" t="s">
        <v>776</v>
      </c>
      <c r="K6" s="127" t="s">
        <v>777</v>
      </c>
      <c r="M6" s="127" t="s">
        <v>775</v>
      </c>
      <c r="N6" s="127" t="s">
        <v>776</v>
      </c>
      <c r="O6" s="127" t="s">
        <v>778</v>
      </c>
      <c r="Q6" s="127" t="s">
        <v>775</v>
      </c>
      <c r="R6" s="127" t="s">
        <v>776</v>
      </c>
      <c r="S6" s="127" t="s">
        <v>302</v>
      </c>
      <c r="U6" s="127" t="s">
        <v>775</v>
      </c>
      <c r="V6" s="127" t="s">
        <v>776</v>
      </c>
      <c r="W6" s="127" t="s">
        <v>743</v>
      </c>
      <c r="Y6" s="136" t="s">
        <v>165</v>
      </c>
      <c r="Z6" s="127" t="s">
        <v>775</v>
      </c>
      <c r="AA6" s="127" t="s">
        <v>776</v>
      </c>
      <c r="AB6" s="135" t="s">
        <v>779</v>
      </c>
      <c r="AC6" s="136" t="s">
        <v>780</v>
      </c>
      <c r="AD6" s="136" t="s">
        <v>781</v>
      </c>
      <c r="AE6" s="136" t="s">
        <v>782</v>
      </c>
      <c r="AF6" s="136" t="s">
        <v>783</v>
      </c>
      <c r="AG6" s="136" t="s">
        <v>784</v>
      </c>
      <c r="AH6" s="136" t="s">
        <v>785</v>
      </c>
      <c r="AI6" s="136" t="s">
        <v>786</v>
      </c>
      <c r="AJ6" s="136" t="s">
        <v>164</v>
      </c>
      <c r="AK6" s="136" t="s">
        <v>787</v>
      </c>
      <c r="AL6" s="136" t="s">
        <v>788</v>
      </c>
    </row>
    <row r="7" spans="2:44">
      <c r="B7" s="128" cm="1">
        <f t="array" ref="B7" xml:space="preserve"> ROW() - ROW($6:$6)</f>
        <v>1</v>
      </c>
      <c r="C7" s="128" t="s">
        <v>170</v>
      </c>
      <c r="D7" s="129" t="s">
        <v>790</v>
      </c>
      <c r="E7" s="129" t="s">
        <v>791</v>
      </c>
      <c r="F7" s="129" t="s">
        <v>792</v>
      </c>
      <c r="G7" s="130" t="s">
        <v>793</v>
      </c>
      <c r="I7" s="128">
        <f xml:space="preserve"> INT( _xlfn.XMATCH(K7, 韻目表格[平], 1))</f>
        <v>1</v>
      </c>
      <c r="J7" s="128" t="str" cm="1">
        <f t="array" aca="1" ref="J7" ca="1" xml:space="preserve"> OFFSET($I$6,I7, COLUMN($D:$D)-COLUMN())</f>
        <v>通</v>
      </c>
      <c r="K7" s="129" t="s">
        <v>790</v>
      </c>
      <c r="M7" s="128">
        <f xml:space="preserve"> INT( _xlfn.XMATCH(O7, 韻目表格[上], 1))</f>
        <v>1</v>
      </c>
      <c r="N7" s="128" t="str" cm="1">
        <f t="array" aca="1" ref="N7" ca="1" xml:space="preserve"> OFFSET($M$6,M7, COLUMN($D:$D)-COLUMN())</f>
        <v>通</v>
      </c>
      <c r="O7" s="129" t="s">
        <v>791</v>
      </c>
      <c r="Q7" s="128">
        <f xml:space="preserve"> INT( _xlfn.XMATCH(S7, 韻目表格[去], 1))</f>
        <v>1</v>
      </c>
      <c r="R7" s="128" t="str" cm="1">
        <f t="array" aca="1" ref="R7" ca="1" xml:space="preserve"> OFFSET($Q$6,Q7, COLUMN($D:$D)-COLUMN())</f>
        <v>通</v>
      </c>
      <c r="S7" s="129" t="s">
        <v>792</v>
      </c>
      <c r="U7" s="128">
        <f xml:space="preserve"> INT( _xlfn.XMATCH(W7, 韻目表格[入], 1))</f>
        <v>1</v>
      </c>
      <c r="V7" s="128" t="str" cm="1">
        <f t="array" aca="1" ref="V7" ca="1" xml:space="preserve"> OFFSET($U$6,U7, COLUMN($D:$D)-COLUMN())</f>
        <v>通</v>
      </c>
      <c r="W7" s="130" t="s">
        <v>793</v>
      </c>
      <c r="Y7" s="122" cm="1">
        <f t="array" ref="Y7" xml:space="preserve"> ROW() - ROW($6:$6)</f>
        <v>1</v>
      </c>
      <c r="Z7" s="128">
        <v>1</v>
      </c>
      <c r="AA7" s="128" t="s">
        <v>170</v>
      </c>
      <c r="AB7" s="134" t="s">
        <v>790</v>
      </c>
      <c r="AC7" s="138">
        <f xml:space="preserve"> FIND("【", $AB7)</f>
        <v>3</v>
      </c>
      <c r="AD7" s="138">
        <f xml:space="preserve"> FIND("】", $AB7)</f>
        <v>9</v>
      </c>
      <c r="AE7" s="138">
        <f xml:space="preserve"> LEN($AB7)</f>
        <v>9</v>
      </c>
      <c r="AF7" s="122" t="str">
        <f>LEFT($AB7, AC7-1)</f>
        <v xml:space="preserve">東 </v>
      </c>
      <c r="AG7" s="122" t="str">
        <f>MID($AB7,AC7+1,AE7-(AC7+1))</f>
        <v>上平聲一東</v>
      </c>
      <c r="AH7" s="122">
        <f>FIND("聲", $AG7)</f>
        <v>3</v>
      </c>
      <c r="AI7" s="122" t="str">
        <f xml:space="preserve"> LEFT($AG7, $AH7-1)</f>
        <v>上平</v>
      </c>
      <c r="AJ7" s="123" t="str">
        <f xml:space="preserve"> IF( RIGHT($AI7,1)="平", "平", $AI7)</f>
        <v>平</v>
      </c>
      <c r="AK7" s="122" t="str">
        <f xml:space="preserve"> MID($AG7, AH7+1, LEN(AG7) -AH7 -1)</f>
        <v>一</v>
      </c>
      <c r="AL7" s="122" t="str">
        <f xml:space="preserve"> RIGHT($AG7,1)</f>
        <v>東</v>
      </c>
    </row>
    <row r="8" spans="2:44">
      <c r="B8" s="128" cm="1">
        <f t="array" ref="B8" xml:space="preserve"> ROW() - ROW($6:$6)</f>
        <v>2</v>
      </c>
      <c r="C8" s="128" t="s">
        <v>170</v>
      </c>
      <c r="D8" s="129" t="s">
        <v>795</v>
      </c>
      <c r="E8" s="129" t="s">
        <v>796</v>
      </c>
      <c r="F8" s="129" t="s">
        <v>797</v>
      </c>
      <c r="G8" s="130" t="s">
        <v>798</v>
      </c>
      <c r="I8" s="128">
        <f xml:space="preserve"> INT( _xlfn.XMATCH(K8, 韻目表格[平], 1))</f>
        <v>2</v>
      </c>
      <c r="J8" s="128" t="str" cm="1">
        <f t="array" aca="1" ref="J8" ca="1" xml:space="preserve"> OFFSET($I$6,I8, COLUMN($D:$D)-COLUMN())</f>
        <v>通</v>
      </c>
      <c r="K8" s="129" t="s">
        <v>795</v>
      </c>
      <c r="M8" s="128">
        <f xml:space="preserve"> INT( _xlfn.XMATCH(O8, 韻目表格[上], 1))</f>
        <v>2</v>
      </c>
      <c r="N8" s="128" t="str" cm="1">
        <f t="array" aca="1" ref="N8" ca="1" xml:space="preserve"> OFFSET($M$6,M8, COLUMN($D:$D)-COLUMN())</f>
        <v>通</v>
      </c>
      <c r="O8" s="129" t="s">
        <v>796</v>
      </c>
      <c r="Q8" s="128">
        <f xml:space="preserve"> INT( _xlfn.XMATCH(S8, 韻目表格[去], 1))</f>
        <v>2</v>
      </c>
      <c r="R8" s="128" t="str" cm="1">
        <f t="array" aca="1" ref="R8" ca="1" xml:space="preserve"> OFFSET($Q$6,Q8, COLUMN($D:$D)-COLUMN())</f>
        <v>通</v>
      </c>
      <c r="S8" s="129" t="s">
        <v>797</v>
      </c>
      <c r="U8" s="128">
        <f xml:space="preserve"> INT( _xlfn.XMATCH(W8, 韻目表格[入], 1))</f>
        <v>2</v>
      </c>
      <c r="V8" s="128" t="str" cm="1">
        <f t="array" aca="1" ref="V8" ca="1" xml:space="preserve"> OFFSET($U$6,U8, COLUMN($D:$D)-COLUMN())</f>
        <v>通</v>
      </c>
      <c r="W8" s="130" t="s">
        <v>798</v>
      </c>
      <c r="Y8" s="122" cm="1">
        <f t="array" ref="Y8" xml:space="preserve"> ROW() - ROW($6:$6)</f>
        <v>2</v>
      </c>
      <c r="Z8" s="128">
        <v>2</v>
      </c>
      <c r="AA8" s="128" t="s">
        <v>170</v>
      </c>
      <c r="AB8" s="134" t="s">
        <v>795</v>
      </c>
      <c r="AC8" s="138">
        <f t="shared" ref="AC8:AC71" si="0" xml:space="preserve"> FIND("【", $AB8)</f>
        <v>3</v>
      </c>
      <c r="AD8" s="138">
        <f t="shared" ref="AD8:AD71" si="1" xml:space="preserve"> FIND("】", $AB8)</f>
        <v>9</v>
      </c>
      <c r="AE8" s="138">
        <f t="shared" ref="AE8:AE71" si="2" xml:space="preserve"> LEN($AB8)</f>
        <v>9</v>
      </c>
      <c r="AF8" s="122" t="str">
        <f t="shared" ref="AF8:AF71" si="3">LEFT($AB8, AC8-1)</f>
        <v xml:space="preserve">冬 </v>
      </c>
      <c r="AG8" s="122" t="str">
        <f t="shared" ref="AG8:AG71" si="4">MID($AB8,AC8+1,AE8-(AC8+1))</f>
        <v>上平聲二冬</v>
      </c>
      <c r="AH8" s="122">
        <f t="shared" ref="AH8:AH71" si="5">FIND("聲", $AG8)</f>
        <v>3</v>
      </c>
      <c r="AI8" s="122" t="str">
        <f t="shared" ref="AI8:AI71" si="6" xml:space="preserve"> LEFT($AG8, $AH8-1)</f>
        <v>上平</v>
      </c>
      <c r="AJ8" s="123" t="str">
        <f t="shared" ref="AJ8:AJ71" si="7" xml:space="preserve"> IF( RIGHT($AI8,1)="平", "平", $AI8)</f>
        <v>平</v>
      </c>
      <c r="AK8" s="122" t="str">
        <f t="shared" ref="AK8:AK71" si="8" xml:space="preserve"> MID($AG8, AH8+1, LEN(AG8) -AH8 -1)</f>
        <v>二</v>
      </c>
      <c r="AL8" s="122" t="str">
        <f t="shared" ref="AL8:AL71" si="9" xml:space="preserve"> RIGHT($AG8,1)</f>
        <v>冬</v>
      </c>
    </row>
    <row r="9" spans="2:44">
      <c r="B9" s="128" cm="1">
        <f t="array" ref="B9" xml:space="preserve"> ROW() - ROW($6:$6)</f>
        <v>3</v>
      </c>
      <c r="C9" s="128" t="s">
        <v>170</v>
      </c>
      <c r="D9" s="129" t="s">
        <v>800</v>
      </c>
      <c r="E9" s="129" t="s">
        <v>801</v>
      </c>
      <c r="F9" s="129" t="s">
        <v>802</v>
      </c>
      <c r="G9" s="130" t="s">
        <v>803</v>
      </c>
      <c r="I9" s="128">
        <f xml:space="preserve"> INT( _xlfn.XMATCH(K9, 韻目表格[平], 1))</f>
        <v>3</v>
      </c>
      <c r="J9" s="128" t="str" cm="1">
        <f t="array" aca="1" ref="J9" ca="1" xml:space="preserve"> OFFSET($I$6,I9, COLUMN($D:$D)-COLUMN())</f>
        <v>通</v>
      </c>
      <c r="K9" s="129" t="s">
        <v>800</v>
      </c>
      <c r="M9" s="128">
        <f xml:space="preserve"> INT( _xlfn.XMATCH(O9, 韻目表格[上], 1))</f>
        <v>3</v>
      </c>
      <c r="N9" s="128" t="str" cm="1">
        <f t="array" aca="1" ref="N9" ca="1" xml:space="preserve"> OFFSET($M$6,M9, COLUMN($D:$D)-COLUMN())</f>
        <v>通</v>
      </c>
      <c r="O9" s="129" t="s">
        <v>801</v>
      </c>
      <c r="Q9" s="128">
        <f xml:space="preserve"> INT( _xlfn.XMATCH(S9, 韻目表格[去], 1))</f>
        <v>3</v>
      </c>
      <c r="R9" s="128" t="str" cm="1">
        <f t="array" aca="1" ref="R9" ca="1" xml:space="preserve"> OFFSET($Q$6,Q9, COLUMN($D:$D)-COLUMN())</f>
        <v>通</v>
      </c>
      <c r="S9" s="129" t="s">
        <v>802</v>
      </c>
      <c r="U9" s="128">
        <f xml:space="preserve"> INT( _xlfn.XMATCH(W9, 韻目表格[入], 1))</f>
        <v>3</v>
      </c>
      <c r="V9" s="128" t="str" cm="1">
        <f t="array" aca="1" ref="V9" ca="1" xml:space="preserve"> OFFSET($U$6,U9, COLUMN($D:$D)-COLUMN())</f>
        <v>通</v>
      </c>
      <c r="W9" s="130" t="s">
        <v>803</v>
      </c>
      <c r="Y9" s="122" cm="1">
        <f t="array" ref="Y9" xml:space="preserve"> ROW() - ROW($6:$6)</f>
        <v>3</v>
      </c>
      <c r="Z9" s="128">
        <v>3</v>
      </c>
      <c r="AA9" s="128" t="s">
        <v>170</v>
      </c>
      <c r="AB9" s="134" t="s">
        <v>800</v>
      </c>
      <c r="AC9" s="138">
        <f t="shared" si="0"/>
        <v>3</v>
      </c>
      <c r="AD9" s="138">
        <f t="shared" si="1"/>
        <v>9</v>
      </c>
      <c r="AE9" s="138">
        <f t="shared" si="2"/>
        <v>9</v>
      </c>
      <c r="AF9" s="122" t="str">
        <f t="shared" si="3"/>
        <v xml:space="preserve">鍾 </v>
      </c>
      <c r="AG9" s="122" t="str">
        <f t="shared" si="4"/>
        <v>上平聲三鍾</v>
      </c>
      <c r="AH9" s="122">
        <f t="shared" si="5"/>
        <v>3</v>
      </c>
      <c r="AI9" s="122" t="str">
        <f t="shared" si="6"/>
        <v>上平</v>
      </c>
      <c r="AJ9" s="123" t="str">
        <f t="shared" si="7"/>
        <v>平</v>
      </c>
      <c r="AK9" s="122" t="str">
        <f t="shared" si="8"/>
        <v>三</v>
      </c>
      <c r="AL9" s="122" t="str">
        <f t="shared" si="9"/>
        <v>鍾</v>
      </c>
    </row>
    <row r="10" spans="2:44">
      <c r="B10" s="128" cm="1">
        <f t="array" ref="B10" xml:space="preserve"> ROW() - ROW($6:$6)</f>
        <v>4</v>
      </c>
      <c r="C10" s="128" t="s">
        <v>190</v>
      </c>
      <c r="D10" s="129" t="s">
        <v>805</v>
      </c>
      <c r="E10" s="129" t="s">
        <v>806</v>
      </c>
      <c r="F10" s="129" t="s">
        <v>807</v>
      </c>
      <c r="G10" s="130" t="s">
        <v>808</v>
      </c>
      <c r="I10" s="128">
        <f xml:space="preserve"> INT( _xlfn.XMATCH(K10, 韻目表格[平], 1))</f>
        <v>4</v>
      </c>
      <c r="J10" s="128" t="str" cm="1">
        <f t="array" aca="1" ref="J10" ca="1" xml:space="preserve"> OFFSET($I$6,I10, COLUMN($D:$D)-COLUMN())</f>
        <v>江</v>
      </c>
      <c r="K10" s="129" t="s">
        <v>805</v>
      </c>
      <c r="M10" s="128">
        <f xml:space="preserve"> INT( _xlfn.XMATCH(O10, 韻目表格[上], 1))</f>
        <v>4</v>
      </c>
      <c r="N10" s="128" t="str" cm="1">
        <f t="array" aca="1" ref="N10" ca="1" xml:space="preserve"> OFFSET($M$6,M10, COLUMN($D:$D)-COLUMN())</f>
        <v>江</v>
      </c>
      <c r="O10" s="129" t="s">
        <v>806</v>
      </c>
      <c r="Q10" s="128">
        <f xml:space="preserve"> INT( _xlfn.XMATCH(S10, 韻目表格[去], 1))</f>
        <v>4</v>
      </c>
      <c r="R10" s="128" t="str" cm="1">
        <f t="array" aca="1" ref="R10" ca="1" xml:space="preserve"> OFFSET($Q$6,Q10, COLUMN($D:$D)-COLUMN())</f>
        <v>江</v>
      </c>
      <c r="S10" s="129" t="s">
        <v>807</v>
      </c>
      <c r="U10" s="128">
        <f xml:space="preserve"> INT( _xlfn.XMATCH(W10, 韻目表格[入], 1))</f>
        <v>4</v>
      </c>
      <c r="V10" s="128" t="str" cm="1">
        <f t="array" aca="1" ref="V10" ca="1" xml:space="preserve"> OFFSET($U$6,U10, COLUMN($D:$D)-COLUMN())</f>
        <v>江</v>
      </c>
      <c r="W10" s="130" t="s">
        <v>808</v>
      </c>
      <c r="Y10" s="122" cm="1">
        <f t="array" ref="Y10" xml:space="preserve"> ROW() - ROW($6:$6)</f>
        <v>4</v>
      </c>
      <c r="Z10" s="128">
        <v>4</v>
      </c>
      <c r="AA10" s="128" t="s">
        <v>190</v>
      </c>
      <c r="AB10" s="134" t="s">
        <v>805</v>
      </c>
      <c r="AC10" s="138">
        <f t="shared" si="0"/>
        <v>3</v>
      </c>
      <c r="AD10" s="138">
        <f t="shared" si="1"/>
        <v>9</v>
      </c>
      <c r="AE10" s="138">
        <f t="shared" si="2"/>
        <v>9</v>
      </c>
      <c r="AF10" s="122" t="str">
        <f t="shared" si="3"/>
        <v xml:space="preserve">江 </v>
      </c>
      <c r="AG10" s="122" t="str">
        <f t="shared" si="4"/>
        <v>上平聲四江</v>
      </c>
      <c r="AH10" s="122">
        <f t="shared" si="5"/>
        <v>3</v>
      </c>
      <c r="AI10" s="122" t="str">
        <f t="shared" si="6"/>
        <v>上平</v>
      </c>
      <c r="AJ10" s="123" t="str">
        <f t="shared" si="7"/>
        <v>平</v>
      </c>
      <c r="AK10" s="122" t="str">
        <f t="shared" si="8"/>
        <v>四</v>
      </c>
      <c r="AL10" s="122" t="str">
        <f t="shared" si="9"/>
        <v>江</v>
      </c>
    </row>
    <row r="11" spans="2:44">
      <c r="B11" s="128" cm="1">
        <f t="array" ref="B11" xml:space="preserve"> ROW() - ROW($6:$6)</f>
        <v>5</v>
      </c>
      <c r="C11" s="128" t="s">
        <v>214</v>
      </c>
      <c r="D11" s="129" t="s">
        <v>810</v>
      </c>
      <c r="E11" s="129" t="s">
        <v>811</v>
      </c>
      <c r="F11" s="129" t="s">
        <v>812</v>
      </c>
      <c r="G11" s="131"/>
      <c r="I11" s="128">
        <f xml:space="preserve"> INT( _xlfn.XMATCH(K11, 韻目表格[平], 1))</f>
        <v>5</v>
      </c>
      <c r="J11" s="128" t="str" cm="1">
        <f t="array" aca="1" ref="J11" ca="1" xml:space="preserve"> OFFSET($I$6,I11, COLUMN($D:$D)-COLUMN())</f>
        <v>止</v>
      </c>
      <c r="K11" s="129" t="s">
        <v>810</v>
      </c>
      <c r="M11" s="128">
        <f xml:space="preserve"> INT( _xlfn.XMATCH(O11, 韻目表格[上], 1))</f>
        <v>5</v>
      </c>
      <c r="N11" s="128" t="str" cm="1">
        <f t="array" aca="1" ref="N11" ca="1" xml:space="preserve"> OFFSET($M$6,M11, COLUMN($D:$D)-COLUMN())</f>
        <v>止</v>
      </c>
      <c r="O11" s="129" t="s">
        <v>811</v>
      </c>
      <c r="Q11" s="128">
        <f xml:space="preserve"> INT( _xlfn.XMATCH(S11, 韻目表格[去], 1))</f>
        <v>5</v>
      </c>
      <c r="R11" s="128" t="str" cm="1">
        <f t="array" aca="1" ref="R11" ca="1" xml:space="preserve"> OFFSET($Q$6,Q11, COLUMN($D:$D)-COLUMN())</f>
        <v>止</v>
      </c>
      <c r="S11" s="129" t="s">
        <v>812</v>
      </c>
      <c r="U11" s="128">
        <f xml:space="preserve"> INT( _xlfn.XMATCH(W11, 韻目表格[入], 1))</f>
        <v>27</v>
      </c>
      <c r="V11" s="128" t="str" cm="1">
        <f t="array" aca="1" ref="V11" ca="1" xml:space="preserve"> OFFSET($U$6,U11, COLUMN($D:$D)-COLUMN())</f>
        <v>臻</v>
      </c>
      <c r="W11" s="130" t="s">
        <v>813</v>
      </c>
      <c r="Y11" s="122" cm="1">
        <f t="array" ref="Y11" xml:space="preserve"> ROW() - ROW($6:$6)</f>
        <v>5</v>
      </c>
      <c r="Z11" s="128">
        <v>5</v>
      </c>
      <c r="AA11" s="128" t="s">
        <v>214</v>
      </c>
      <c r="AB11" s="134" t="s">
        <v>810</v>
      </c>
      <c r="AC11" s="138">
        <f t="shared" si="0"/>
        <v>3</v>
      </c>
      <c r="AD11" s="138">
        <f t="shared" si="1"/>
        <v>9</v>
      </c>
      <c r="AE11" s="138">
        <f t="shared" si="2"/>
        <v>9</v>
      </c>
      <c r="AF11" s="122" t="str">
        <f t="shared" si="3"/>
        <v xml:space="preserve">支 </v>
      </c>
      <c r="AG11" s="122" t="str">
        <f t="shared" si="4"/>
        <v>上平聲五支</v>
      </c>
      <c r="AH11" s="122">
        <f t="shared" si="5"/>
        <v>3</v>
      </c>
      <c r="AI11" s="122" t="str">
        <f t="shared" si="6"/>
        <v>上平</v>
      </c>
      <c r="AJ11" s="123" t="str">
        <f t="shared" si="7"/>
        <v>平</v>
      </c>
      <c r="AK11" s="122" t="str">
        <f t="shared" si="8"/>
        <v>五</v>
      </c>
      <c r="AL11" s="122" t="str">
        <f t="shared" si="9"/>
        <v>支</v>
      </c>
    </row>
    <row r="12" spans="2:44">
      <c r="B12" s="128" cm="1">
        <f t="array" ref="B12" xml:space="preserve"> ROW() - ROW($6:$6)</f>
        <v>6</v>
      </c>
      <c r="C12" s="128" t="s">
        <v>214</v>
      </c>
      <c r="D12" s="129" t="s">
        <v>815</v>
      </c>
      <c r="E12" s="129" t="s">
        <v>816</v>
      </c>
      <c r="F12" s="129" t="s">
        <v>817</v>
      </c>
      <c r="G12" s="131"/>
      <c r="I12" s="128">
        <f xml:space="preserve"> INT( _xlfn.XMATCH(K12, 韻目表格[平], 1))</f>
        <v>6</v>
      </c>
      <c r="J12" s="128" t="str" cm="1">
        <f t="array" aca="1" ref="J12" ca="1" xml:space="preserve"> OFFSET($I$6,I12, COLUMN($D:$D)-COLUMN())</f>
        <v>止</v>
      </c>
      <c r="K12" s="129" t="s">
        <v>815</v>
      </c>
      <c r="M12" s="128">
        <f xml:space="preserve"> INT( _xlfn.XMATCH(O12, 韻目表格[上], 1))</f>
        <v>6</v>
      </c>
      <c r="N12" s="128" t="str" cm="1">
        <f t="array" aca="1" ref="N12" ca="1" xml:space="preserve"> OFFSET($M$6,M12, COLUMN($D:$D)-COLUMN())</f>
        <v>止</v>
      </c>
      <c r="O12" s="129" t="s">
        <v>816</v>
      </c>
      <c r="Q12" s="128">
        <f xml:space="preserve"> INT( _xlfn.XMATCH(S12, 韻目表格[去], 1))</f>
        <v>6</v>
      </c>
      <c r="R12" s="128" t="str" cm="1">
        <f t="array" aca="1" ref="R12" ca="1" xml:space="preserve"> OFFSET($Q$6,Q12, COLUMN($D:$D)-COLUMN())</f>
        <v>止</v>
      </c>
      <c r="S12" s="129" t="s">
        <v>817</v>
      </c>
      <c r="U12" s="128">
        <f xml:space="preserve"> INT( _xlfn.XMATCH(W12, 韻目表格[入], 1))</f>
        <v>28</v>
      </c>
      <c r="V12" s="128" t="str" cm="1">
        <f t="array" aca="1" ref="V12" ca="1" xml:space="preserve"> OFFSET($U$6,U12, COLUMN($D:$D)-COLUMN())</f>
        <v>臻</v>
      </c>
      <c r="W12" s="130" t="s">
        <v>818</v>
      </c>
      <c r="Y12" s="122" cm="1">
        <f t="array" ref="Y12" xml:space="preserve"> ROW() - ROW($6:$6)</f>
        <v>6</v>
      </c>
      <c r="Z12" s="128">
        <v>6</v>
      </c>
      <c r="AA12" s="128" t="s">
        <v>214</v>
      </c>
      <c r="AB12" s="134" t="s">
        <v>815</v>
      </c>
      <c r="AC12" s="138">
        <f t="shared" si="0"/>
        <v>4</v>
      </c>
      <c r="AD12" s="138">
        <f t="shared" si="1"/>
        <v>10</v>
      </c>
      <c r="AE12" s="138">
        <f t="shared" si="2"/>
        <v>10</v>
      </c>
      <c r="AF12" s="122" t="str">
        <f t="shared" si="3"/>
        <v xml:space="preserve">支A </v>
      </c>
      <c r="AG12" s="122" t="str">
        <f t="shared" si="4"/>
        <v>上平聲五支</v>
      </c>
      <c r="AH12" s="122">
        <f t="shared" si="5"/>
        <v>3</v>
      </c>
      <c r="AI12" s="122" t="str">
        <f t="shared" si="6"/>
        <v>上平</v>
      </c>
      <c r="AJ12" s="123" t="str">
        <f t="shared" si="7"/>
        <v>平</v>
      </c>
      <c r="AK12" s="122" t="str">
        <f t="shared" si="8"/>
        <v>五</v>
      </c>
      <c r="AL12" s="122" t="str">
        <f t="shared" si="9"/>
        <v>支</v>
      </c>
    </row>
    <row r="13" spans="2:44">
      <c r="B13" s="128" cm="1">
        <f t="array" ref="B13" xml:space="preserve"> ROW() - ROW($6:$6)</f>
        <v>7</v>
      </c>
      <c r="C13" s="128" t="s">
        <v>214</v>
      </c>
      <c r="D13" s="129" t="s">
        <v>820</v>
      </c>
      <c r="E13" s="129" t="s">
        <v>821</v>
      </c>
      <c r="F13" s="129" t="s">
        <v>822</v>
      </c>
      <c r="G13" s="131"/>
      <c r="I13" s="128">
        <f xml:space="preserve"> INT( _xlfn.XMATCH(K13, 韻目表格[平], 1))</f>
        <v>7</v>
      </c>
      <c r="J13" s="128" t="str" cm="1">
        <f t="array" aca="1" ref="J13" ca="1" xml:space="preserve"> OFFSET($I$6,I13, COLUMN($D:$D)-COLUMN())</f>
        <v>止</v>
      </c>
      <c r="K13" s="129" t="s">
        <v>820</v>
      </c>
      <c r="M13" s="128">
        <f xml:space="preserve"> INT( _xlfn.XMATCH(O13, 韻目表格[上], 1))</f>
        <v>7</v>
      </c>
      <c r="N13" s="128" t="str" cm="1">
        <f t="array" aca="1" ref="N13" ca="1" xml:space="preserve"> OFFSET($M$6,M13, COLUMN($D:$D)-COLUMN())</f>
        <v>止</v>
      </c>
      <c r="O13" s="129" t="s">
        <v>821</v>
      </c>
      <c r="Q13" s="128">
        <f xml:space="preserve"> INT( _xlfn.XMATCH(S13, 韻目表格[去], 1))</f>
        <v>7</v>
      </c>
      <c r="R13" s="128" t="str" cm="1">
        <f t="array" aca="1" ref="R13" ca="1" xml:space="preserve"> OFFSET($Q$6,Q13, COLUMN($D:$D)-COLUMN())</f>
        <v>止</v>
      </c>
      <c r="S13" s="129" t="s">
        <v>822</v>
      </c>
      <c r="U13" s="128">
        <f xml:space="preserve"> INT( _xlfn.XMATCH(W13, 韻目表格[入], 1))</f>
        <v>29</v>
      </c>
      <c r="V13" s="128" t="str" cm="1">
        <f t="array" aca="1" ref="V13" ca="1" xml:space="preserve"> OFFSET($U$6,U13, COLUMN($D:$D)-COLUMN())</f>
        <v>臻</v>
      </c>
      <c r="W13" s="130" t="s">
        <v>823</v>
      </c>
      <c r="Y13" s="122" cm="1">
        <f t="array" ref="Y13" xml:space="preserve"> ROW() - ROW($6:$6)</f>
        <v>7</v>
      </c>
      <c r="Z13" s="128">
        <v>7</v>
      </c>
      <c r="AA13" s="128" t="s">
        <v>214</v>
      </c>
      <c r="AB13" s="134" t="s">
        <v>820</v>
      </c>
      <c r="AC13" s="138">
        <f t="shared" si="0"/>
        <v>4</v>
      </c>
      <c r="AD13" s="138">
        <f t="shared" si="1"/>
        <v>10</v>
      </c>
      <c r="AE13" s="138">
        <f t="shared" si="2"/>
        <v>10</v>
      </c>
      <c r="AF13" s="122" t="str">
        <f t="shared" si="3"/>
        <v xml:space="preserve">支B </v>
      </c>
      <c r="AG13" s="122" t="str">
        <f t="shared" si="4"/>
        <v>上平聲五支</v>
      </c>
      <c r="AH13" s="122">
        <f t="shared" si="5"/>
        <v>3</v>
      </c>
      <c r="AI13" s="122" t="str">
        <f t="shared" si="6"/>
        <v>上平</v>
      </c>
      <c r="AJ13" s="123" t="str">
        <f t="shared" si="7"/>
        <v>平</v>
      </c>
      <c r="AK13" s="122" t="str">
        <f t="shared" si="8"/>
        <v>五</v>
      </c>
      <c r="AL13" s="122" t="str">
        <f t="shared" si="9"/>
        <v>支</v>
      </c>
    </row>
    <row r="14" spans="2:44">
      <c r="B14" s="128" cm="1">
        <f t="array" ref="B14" xml:space="preserve"> ROW() - ROW($6:$6)</f>
        <v>8</v>
      </c>
      <c r="C14" s="128" t="s">
        <v>214</v>
      </c>
      <c r="D14" s="129" t="s">
        <v>825</v>
      </c>
      <c r="E14" s="129" t="s">
        <v>826</v>
      </c>
      <c r="F14" s="129" t="s">
        <v>827</v>
      </c>
      <c r="G14" s="131"/>
      <c r="I14" s="128">
        <f xml:space="preserve"> INT( _xlfn.XMATCH(K14, 韻目表格[平], 1))</f>
        <v>8</v>
      </c>
      <c r="J14" s="128" t="str" cm="1">
        <f t="array" aca="1" ref="J14" ca="1" xml:space="preserve"> OFFSET($I$6,I14, COLUMN($D:$D)-COLUMN())</f>
        <v>止</v>
      </c>
      <c r="K14" s="129" t="s">
        <v>825</v>
      </c>
      <c r="M14" s="128">
        <f xml:space="preserve"> INT( _xlfn.XMATCH(O14, 韻目表格[上], 1))</f>
        <v>8</v>
      </c>
      <c r="N14" s="128" t="str" cm="1">
        <f t="array" aca="1" ref="N14" ca="1" xml:space="preserve"> OFFSET($M$6,M14, COLUMN($D:$D)-COLUMN())</f>
        <v>止</v>
      </c>
      <c r="O14" s="129" t="s">
        <v>826</v>
      </c>
      <c r="Q14" s="128">
        <f xml:space="preserve"> INT( _xlfn.XMATCH(S14, 韻目表格[去], 1))</f>
        <v>8</v>
      </c>
      <c r="R14" s="128" t="str" cm="1">
        <f t="array" aca="1" ref="R14" ca="1" xml:space="preserve"> OFFSET($Q$6,Q14, COLUMN($D:$D)-COLUMN())</f>
        <v>止</v>
      </c>
      <c r="S14" s="129" t="s">
        <v>827</v>
      </c>
      <c r="U14" s="128">
        <f xml:space="preserve"> INT( _xlfn.XMATCH(W14, 韻目表格[入], 1))</f>
        <v>30</v>
      </c>
      <c r="V14" s="128" t="str" cm="1">
        <f t="array" aca="1" ref="V14" ca="1" xml:space="preserve"> OFFSET($U$6,U14, COLUMN($D:$D)-COLUMN())</f>
        <v>臻</v>
      </c>
      <c r="W14" s="130" t="s">
        <v>828</v>
      </c>
      <c r="Y14" s="122" cm="1">
        <f t="array" ref="Y14" xml:space="preserve"> ROW() - ROW($6:$6)</f>
        <v>8</v>
      </c>
      <c r="Z14" s="128">
        <v>8</v>
      </c>
      <c r="AA14" s="128" t="s">
        <v>214</v>
      </c>
      <c r="AB14" s="134" t="s">
        <v>825</v>
      </c>
      <c r="AC14" s="138">
        <f t="shared" si="0"/>
        <v>3</v>
      </c>
      <c r="AD14" s="138">
        <f t="shared" si="1"/>
        <v>9</v>
      </c>
      <c r="AE14" s="138">
        <f t="shared" si="2"/>
        <v>9</v>
      </c>
      <c r="AF14" s="122" t="str">
        <f t="shared" si="3"/>
        <v xml:space="preserve">脂 </v>
      </c>
      <c r="AG14" s="122" t="str">
        <f t="shared" si="4"/>
        <v>上平聲六脂</v>
      </c>
      <c r="AH14" s="122">
        <f t="shared" si="5"/>
        <v>3</v>
      </c>
      <c r="AI14" s="122" t="str">
        <f t="shared" si="6"/>
        <v>上平</v>
      </c>
      <c r="AJ14" s="123" t="str">
        <f t="shared" si="7"/>
        <v>平</v>
      </c>
      <c r="AK14" s="122" t="str">
        <f t="shared" si="8"/>
        <v>六</v>
      </c>
      <c r="AL14" s="122" t="str">
        <f t="shared" si="9"/>
        <v>脂</v>
      </c>
    </row>
    <row r="15" spans="2:44">
      <c r="B15" s="128" cm="1">
        <f t="array" ref="B15" xml:space="preserve"> ROW() - ROW($6:$6)</f>
        <v>9</v>
      </c>
      <c r="C15" s="128" t="s">
        <v>214</v>
      </c>
      <c r="D15" s="129" t="s">
        <v>830</v>
      </c>
      <c r="E15" s="129" t="s">
        <v>831</v>
      </c>
      <c r="F15" s="129" t="s">
        <v>832</v>
      </c>
      <c r="G15" s="131"/>
      <c r="I15" s="128">
        <f xml:space="preserve"> INT( _xlfn.XMATCH(K15, 韻目表格[平], 1))</f>
        <v>9</v>
      </c>
      <c r="J15" s="128" t="str" cm="1">
        <f t="array" aca="1" ref="J15" ca="1" xml:space="preserve"> OFFSET($I$6,I15, COLUMN($D:$D)-COLUMN())</f>
        <v>止</v>
      </c>
      <c r="K15" s="129" t="s">
        <v>830</v>
      </c>
      <c r="M15" s="128">
        <f xml:space="preserve"> INT( _xlfn.XMATCH(O15, 韻目表格[上], 1))</f>
        <v>9</v>
      </c>
      <c r="N15" s="128" t="str" cm="1">
        <f t="array" aca="1" ref="N15" ca="1" xml:space="preserve"> OFFSET($M$6,M15, COLUMN($D:$D)-COLUMN())</f>
        <v>止</v>
      </c>
      <c r="O15" s="129" t="s">
        <v>831</v>
      </c>
      <c r="Q15" s="128">
        <f xml:space="preserve"> INT( _xlfn.XMATCH(S15, 韻目表格[去], 1))</f>
        <v>9</v>
      </c>
      <c r="R15" s="128" t="str" cm="1">
        <f t="array" aca="1" ref="R15" ca="1" xml:space="preserve"> OFFSET($Q$6,Q15, COLUMN($D:$D)-COLUMN())</f>
        <v>止</v>
      </c>
      <c r="S15" s="129" t="s">
        <v>832</v>
      </c>
      <c r="U15" s="128">
        <f xml:space="preserve"> INT( _xlfn.XMATCH(W15, 韻目表格[入], 1))</f>
        <v>31</v>
      </c>
      <c r="V15" s="128" t="str" cm="1">
        <f t="array" aca="1" ref="V15" ca="1" xml:space="preserve"> OFFSET($U$6,U15, COLUMN($D:$D)-COLUMN())</f>
        <v>臻</v>
      </c>
      <c r="W15" s="130" t="s">
        <v>833</v>
      </c>
      <c r="Y15" s="122" cm="1">
        <f t="array" ref="Y15" xml:space="preserve"> ROW() - ROW($6:$6)</f>
        <v>9</v>
      </c>
      <c r="Z15" s="128">
        <v>9</v>
      </c>
      <c r="AA15" s="128" t="s">
        <v>214</v>
      </c>
      <c r="AB15" s="134" t="s">
        <v>830</v>
      </c>
      <c r="AC15" s="138">
        <f t="shared" si="0"/>
        <v>4</v>
      </c>
      <c r="AD15" s="138">
        <f t="shared" si="1"/>
        <v>10</v>
      </c>
      <c r="AE15" s="138">
        <f t="shared" si="2"/>
        <v>10</v>
      </c>
      <c r="AF15" s="122" t="str">
        <f t="shared" si="3"/>
        <v xml:space="preserve">脂A </v>
      </c>
      <c r="AG15" s="122" t="str">
        <f t="shared" si="4"/>
        <v>上平聲六脂</v>
      </c>
      <c r="AH15" s="122">
        <f t="shared" si="5"/>
        <v>3</v>
      </c>
      <c r="AI15" s="122" t="str">
        <f t="shared" si="6"/>
        <v>上平</v>
      </c>
      <c r="AJ15" s="123" t="str">
        <f t="shared" si="7"/>
        <v>平</v>
      </c>
      <c r="AK15" s="122" t="str">
        <f t="shared" si="8"/>
        <v>六</v>
      </c>
      <c r="AL15" s="122" t="str">
        <f t="shared" si="9"/>
        <v>脂</v>
      </c>
    </row>
    <row r="16" spans="2:44">
      <c r="B16" s="128" cm="1">
        <f t="array" ref="B16" xml:space="preserve"> ROW() - ROW($6:$6)</f>
        <v>10</v>
      </c>
      <c r="C16" s="128" t="s">
        <v>214</v>
      </c>
      <c r="D16" s="129" t="s">
        <v>835</v>
      </c>
      <c r="E16" s="129" t="s">
        <v>836</v>
      </c>
      <c r="F16" s="129" t="s">
        <v>837</v>
      </c>
      <c r="G16" s="131"/>
      <c r="I16" s="128">
        <f xml:space="preserve"> INT( _xlfn.XMATCH(K16, 韻目表格[平], 1))</f>
        <v>10</v>
      </c>
      <c r="J16" s="128" t="str" cm="1">
        <f t="array" aca="1" ref="J16" ca="1" xml:space="preserve"> OFFSET($I$6,I16, COLUMN($D:$D)-COLUMN())</f>
        <v>止</v>
      </c>
      <c r="K16" s="129" t="s">
        <v>835</v>
      </c>
      <c r="M16" s="128">
        <f xml:space="preserve"> INT( _xlfn.XMATCH(O16, 韻目表格[上], 1))</f>
        <v>10</v>
      </c>
      <c r="N16" s="128" t="str" cm="1">
        <f t="array" aca="1" ref="N16" ca="1" xml:space="preserve"> OFFSET($M$6,M16, COLUMN($D:$D)-COLUMN())</f>
        <v>止</v>
      </c>
      <c r="O16" s="129" t="s">
        <v>836</v>
      </c>
      <c r="Q16" s="128">
        <f xml:space="preserve"> INT( _xlfn.XMATCH(S16, 韻目表格[去], 1))</f>
        <v>10</v>
      </c>
      <c r="R16" s="128" t="str" cm="1">
        <f t="array" aca="1" ref="R16" ca="1" xml:space="preserve"> OFFSET($Q$6,Q16, COLUMN($D:$D)-COLUMN())</f>
        <v>止</v>
      </c>
      <c r="S16" s="129" t="s">
        <v>837</v>
      </c>
      <c r="U16" s="128">
        <f xml:space="preserve"> INT( _xlfn.XMATCH(W16, 韻目表格[入], 1))</f>
        <v>32</v>
      </c>
      <c r="V16" s="128" t="str" cm="1">
        <f t="array" aca="1" ref="V16" ca="1" xml:space="preserve"> OFFSET($U$6,U16, COLUMN($D:$D)-COLUMN())</f>
        <v>臻</v>
      </c>
      <c r="W16" s="130" t="s">
        <v>838</v>
      </c>
      <c r="Y16" s="122" cm="1">
        <f t="array" ref="Y16" xml:space="preserve"> ROW() - ROW($6:$6)</f>
        <v>10</v>
      </c>
      <c r="Z16" s="128">
        <v>10</v>
      </c>
      <c r="AA16" s="128" t="s">
        <v>214</v>
      </c>
      <c r="AB16" s="134" t="s">
        <v>835</v>
      </c>
      <c r="AC16" s="138">
        <f t="shared" si="0"/>
        <v>4</v>
      </c>
      <c r="AD16" s="138">
        <f t="shared" si="1"/>
        <v>10</v>
      </c>
      <c r="AE16" s="138">
        <f t="shared" si="2"/>
        <v>10</v>
      </c>
      <c r="AF16" s="122" t="str">
        <f t="shared" si="3"/>
        <v xml:space="preserve">脂B </v>
      </c>
      <c r="AG16" s="122" t="str">
        <f t="shared" si="4"/>
        <v>上平聲六脂</v>
      </c>
      <c r="AH16" s="122">
        <f t="shared" si="5"/>
        <v>3</v>
      </c>
      <c r="AI16" s="122" t="str">
        <f t="shared" si="6"/>
        <v>上平</v>
      </c>
      <c r="AJ16" s="123" t="str">
        <f t="shared" si="7"/>
        <v>平</v>
      </c>
      <c r="AK16" s="122" t="str">
        <f t="shared" si="8"/>
        <v>六</v>
      </c>
      <c r="AL16" s="122" t="str">
        <f t="shared" si="9"/>
        <v>脂</v>
      </c>
    </row>
    <row r="17" spans="2:38">
      <c r="B17" s="128" cm="1">
        <f t="array" ref="B17" xml:space="preserve"> ROW() - ROW($6:$6)</f>
        <v>11</v>
      </c>
      <c r="C17" s="128" t="s">
        <v>214</v>
      </c>
      <c r="D17" s="129" t="s">
        <v>840</v>
      </c>
      <c r="E17" s="129" t="s">
        <v>841</v>
      </c>
      <c r="F17" s="129" t="s">
        <v>842</v>
      </c>
      <c r="G17" s="131"/>
      <c r="I17" s="128">
        <f xml:space="preserve"> INT( _xlfn.XMATCH(K17, 韻目表格[平], 1))</f>
        <v>11</v>
      </c>
      <c r="J17" s="128" t="str" cm="1">
        <f t="array" aca="1" ref="J17" ca="1" xml:space="preserve"> OFFSET($I$6,I17, COLUMN($D:$D)-COLUMN())</f>
        <v>止</v>
      </c>
      <c r="K17" s="129" t="s">
        <v>840</v>
      </c>
      <c r="M17" s="128">
        <f xml:space="preserve"> INT( _xlfn.XMATCH(O17, 韻目表格[上], 1))</f>
        <v>11</v>
      </c>
      <c r="N17" s="128" t="str" cm="1">
        <f t="array" aca="1" ref="N17" ca="1" xml:space="preserve"> OFFSET($M$6,M17, COLUMN($D:$D)-COLUMN())</f>
        <v>止</v>
      </c>
      <c r="O17" s="129" t="s">
        <v>841</v>
      </c>
      <c r="Q17" s="128">
        <f xml:space="preserve"> INT( _xlfn.XMATCH(S17, 韻目表格[去], 1))</f>
        <v>11</v>
      </c>
      <c r="R17" s="128" t="str" cm="1">
        <f t="array" aca="1" ref="R17" ca="1" xml:space="preserve"> OFFSET($Q$6,Q17, COLUMN($D:$D)-COLUMN())</f>
        <v>止</v>
      </c>
      <c r="S17" s="129" t="s">
        <v>842</v>
      </c>
      <c r="U17" s="128">
        <f xml:space="preserve"> INT( _xlfn.XMATCH(W17, 韻目表格[入], 1))</f>
        <v>33</v>
      </c>
      <c r="V17" s="128" t="str" cm="1">
        <f t="array" aca="1" ref="V17" ca="1" xml:space="preserve"> OFFSET($U$6,U17, COLUMN($D:$D)-COLUMN())</f>
        <v>臻</v>
      </c>
      <c r="W17" s="130" t="s">
        <v>843</v>
      </c>
      <c r="Y17" s="122" cm="1">
        <f t="array" ref="Y17" xml:space="preserve"> ROW() - ROW($6:$6)</f>
        <v>11</v>
      </c>
      <c r="Z17" s="128">
        <v>11</v>
      </c>
      <c r="AA17" s="128" t="s">
        <v>214</v>
      </c>
      <c r="AB17" s="134" t="s">
        <v>840</v>
      </c>
      <c r="AC17" s="138">
        <f t="shared" si="0"/>
        <v>3</v>
      </c>
      <c r="AD17" s="138">
        <f t="shared" si="1"/>
        <v>9</v>
      </c>
      <c r="AE17" s="138">
        <f t="shared" si="2"/>
        <v>9</v>
      </c>
      <c r="AF17" s="122" t="str">
        <f t="shared" si="3"/>
        <v xml:space="preserve">之 </v>
      </c>
      <c r="AG17" s="122" t="str">
        <f t="shared" si="4"/>
        <v>上平聲七之</v>
      </c>
      <c r="AH17" s="122">
        <f t="shared" si="5"/>
        <v>3</v>
      </c>
      <c r="AI17" s="122" t="str">
        <f t="shared" si="6"/>
        <v>上平</v>
      </c>
      <c r="AJ17" s="123" t="str">
        <f t="shared" si="7"/>
        <v>平</v>
      </c>
      <c r="AK17" s="122" t="str">
        <f t="shared" si="8"/>
        <v>七</v>
      </c>
      <c r="AL17" s="122" t="str">
        <f t="shared" si="9"/>
        <v>之</v>
      </c>
    </row>
    <row r="18" spans="2:38">
      <c r="B18" s="128" cm="1">
        <f t="array" ref="B18" xml:space="preserve"> ROW() - ROW($6:$6)</f>
        <v>12</v>
      </c>
      <c r="C18" s="128" t="s">
        <v>214</v>
      </c>
      <c r="D18" s="129" t="s">
        <v>845</v>
      </c>
      <c r="E18" s="129" t="s">
        <v>846</v>
      </c>
      <c r="F18" s="129" t="s">
        <v>847</v>
      </c>
      <c r="G18" s="131"/>
      <c r="I18" s="128">
        <f xml:space="preserve"> INT( _xlfn.XMATCH(K18, 韻目表格[平], 1))</f>
        <v>12</v>
      </c>
      <c r="J18" s="128" t="str" cm="1">
        <f t="array" aca="1" ref="J18" ca="1" xml:space="preserve"> OFFSET($I$6,I18, COLUMN($D:$D)-COLUMN())</f>
        <v>止</v>
      </c>
      <c r="K18" s="129" t="s">
        <v>845</v>
      </c>
      <c r="M18" s="128">
        <f xml:space="preserve"> INT( _xlfn.XMATCH(O18, 韻目表格[上], 1))</f>
        <v>12</v>
      </c>
      <c r="N18" s="128" t="str" cm="1">
        <f t="array" aca="1" ref="N18" ca="1" xml:space="preserve"> OFFSET($M$6,M18, COLUMN($D:$D)-COLUMN())</f>
        <v>止</v>
      </c>
      <c r="O18" s="129" t="s">
        <v>846</v>
      </c>
      <c r="Q18" s="128">
        <f xml:space="preserve"> INT( _xlfn.XMATCH(S18, 韻目表格[去], 1))</f>
        <v>12</v>
      </c>
      <c r="R18" s="128" t="str" cm="1">
        <f t="array" aca="1" ref="R18" ca="1" xml:space="preserve"> OFFSET($Q$6,Q18, COLUMN($D:$D)-COLUMN())</f>
        <v>止</v>
      </c>
      <c r="S18" s="129" t="s">
        <v>847</v>
      </c>
      <c r="U18" s="128">
        <f xml:space="preserve"> INT( _xlfn.XMATCH(W18, 韻目表格[入], 1))</f>
        <v>34</v>
      </c>
      <c r="V18" s="128" t="str" cm="1">
        <f t="array" aca="1" ref="V18" ca="1" xml:space="preserve"> OFFSET($U$6,U18, COLUMN($D:$D)-COLUMN())</f>
        <v>臻</v>
      </c>
      <c r="W18" s="130" t="s">
        <v>848</v>
      </c>
      <c r="Y18" s="122" cm="1">
        <f t="array" ref="Y18" xml:space="preserve"> ROW() - ROW($6:$6)</f>
        <v>12</v>
      </c>
      <c r="Z18" s="128">
        <v>12</v>
      </c>
      <c r="AA18" s="128" t="s">
        <v>214</v>
      </c>
      <c r="AB18" s="134" t="s">
        <v>845</v>
      </c>
      <c r="AC18" s="138">
        <f t="shared" si="0"/>
        <v>3</v>
      </c>
      <c r="AD18" s="138">
        <f t="shared" si="1"/>
        <v>9</v>
      </c>
      <c r="AE18" s="138">
        <f t="shared" si="2"/>
        <v>9</v>
      </c>
      <c r="AF18" s="122" t="str">
        <f t="shared" si="3"/>
        <v xml:space="preserve">微 </v>
      </c>
      <c r="AG18" s="122" t="str">
        <f t="shared" si="4"/>
        <v>上平聲八微</v>
      </c>
      <c r="AH18" s="122">
        <f t="shared" si="5"/>
        <v>3</v>
      </c>
      <c r="AI18" s="122" t="str">
        <f t="shared" si="6"/>
        <v>上平</v>
      </c>
      <c r="AJ18" s="123" t="str">
        <f t="shared" si="7"/>
        <v>平</v>
      </c>
      <c r="AK18" s="122" t="str">
        <f t="shared" si="8"/>
        <v>八</v>
      </c>
      <c r="AL18" s="122" t="str">
        <f t="shared" si="9"/>
        <v>微</v>
      </c>
    </row>
    <row r="19" spans="2:38">
      <c r="B19" s="128" cm="1">
        <f t="array" ref="B19" xml:space="preserve"> ROW() - ROW($6:$6)</f>
        <v>13</v>
      </c>
      <c r="C19" s="128" t="s">
        <v>262</v>
      </c>
      <c r="D19" s="129" t="s">
        <v>850</v>
      </c>
      <c r="E19" s="129" t="s">
        <v>851</v>
      </c>
      <c r="F19" s="129" t="s">
        <v>852</v>
      </c>
      <c r="G19" s="131"/>
      <c r="I19" s="128">
        <f xml:space="preserve"> INT( _xlfn.XMATCH(K19, 韻目表格[平], 1))</f>
        <v>13</v>
      </c>
      <c r="J19" s="128" t="str" cm="1">
        <f t="array" aca="1" ref="J19" ca="1" xml:space="preserve"> OFFSET($I$6,I19, COLUMN($D:$D)-COLUMN())</f>
        <v>遇</v>
      </c>
      <c r="K19" s="129" t="s">
        <v>850</v>
      </c>
      <c r="M19" s="128">
        <f xml:space="preserve"> INT( _xlfn.XMATCH(O19, 韻目表格[上], 1))</f>
        <v>13</v>
      </c>
      <c r="N19" s="128" t="str" cm="1">
        <f t="array" aca="1" ref="N19" ca="1" xml:space="preserve"> OFFSET($M$6,M19, COLUMN($D:$D)-COLUMN())</f>
        <v>遇</v>
      </c>
      <c r="O19" s="129" t="s">
        <v>851</v>
      </c>
      <c r="Q19" s="128">
        <f xml:space="preserve"> INT( _xlfn.XMATCH(S19, 韻目表格[去], 1))</f>
        <v>13</v>
      </c>
      <c r="R19" s="128" t="str" cm="1">
        <f t="array" aca="1" ref="R19" ca="1" xml:space="preserve"> OFFSET($Q$6,Q19, COLUMN($D:$D)-COLUMN())</f>
        <v>遇</v>
      </c>
      <c r="S19" s="129" t="s">
        <v>852</v>
      </c>
      <c r="U19" s="128">
        <f xml:space="preserve"> INT( _xlfn.XMATCH(W19, 韻目表格[入], 1))</f>
        <v>35</v>
      </c>
      <c r="V19" s="128" t="str" cm="1">
        <f t="array" aca="1" ref="V19" ca="1" xml:space="preserve"> OFFSET($U$6,U19, COLUMN($D:$D)-COLUMN())</f>
        <v>臻</v>
      </c>
      <c r="W19" s="130" t="s">
        <v>853</v>
      </c>
      <c r="Y19" s="122" cm="1">
        <f t="array" ref="Y19" xml:space="preserve"> ROW() - ROW($6:$6)</f>
        <v>13</v>
      </c>
      <c r="Z19" s="128">
        <v>13</v>
      </c>
      <c r="AA19" s="128" t="s">
        <v>262</v>
      </c>
      <c r="AB19" s="134" t="s">
        <v>850</v>
      </c>
      <c r="AC19" s="138">
        <f t="shared" si="0"/>
        <v>3</v>
      </c>
      <c r="AD19" s="138">
        <f t="shared" si="1"/>
        <v>9</v>
      </c>
      <c r="AE19" s="138">
        <f t="shared" si="2"/>
        <v>9</v>
      </c>
      <c r="AF19" s="122" t="str">
        <f t="shared" si="3"/>
        <v xml:space="preserve">魚 </v>
      </c>
      <c r="AG19" s="122" t="str">
        <f t="shared" si="4"/>
        <v>上平聲九魚</v>
      </c>
      <c r="AH19" s="122">
        <f t="shared" si="5"/>
        <v>3</v>
      </c>
      <c r="AI19" s="122" t="str">
        <f t="shared" si="6"/>
        <v>上平</v>
      </c>
      <c r="AJ19" s="123" t="str">
        <f t="shared" si="7"/>
        <v>平</v>
      </c>
      <c r="AK19" s="122" t="str">
        <f t="shared" si="8"/>
        <v>九</v>
      </c>
      <c r="AL19" s="122" t="str">
        <f t="shared" si="9"/>
        <v>魚</v>
      </c>
    </row>
    <row r="20" spans="2:38">
      <c r="B20" s="128" cm="1">
        <f t="array" ref="B20" xml:space="preserve"> ROW() - ROW($6:$6)</f>
        <v>14</v>
      </c>
      <c r="C20" s="128" t="s">
        <v>262</v>
      </c>
      <c r="D20" s="129" t="s">
        <v>855</v>
      </c>
      <c r="E20" s="129" t="s">
        <v>856</v>
      </c>
      <c r="F20" s="129" t="s">
        <v>857</v>
      </c>
      <c r="G20" s="131"/>
      <c r="I20" s="128">
        <f xml:space="preserve"> INT( _xlfn.XMATCH(K20, 韻目表格[平], 1))</f>
        <v>14</v>
      </c>
      <c r="J20" s="128" t="str" cm="1">
        <f t="array" aca="1" ref="J20" ca="1" xml:space="preserve"> OFFSET($I$6,I20, COLUMN($D:$D)-COLUMN())</f>
        <v>遇</v>
      </c>
      <c r="K20" s="129" t="s">
        <v>855</v>
      </c>
      <c r="M20" s="128">
        <f xml:space="preserve"> INT( _xlfn.XMATCH(O20, 韻目表格[上], 1))</f>
        <v>14</v>
      </c>
      <c r="N20" s="128" t="str" cm="1">
        <f t="array" aca="1" ref="N20" ca="1" xml:space="preserve"> OFFSET($M$6,M20, COLUMN($D:$D)-COLUMN())</f>
        <v>遇</v>
      </c>
      <c r="O20" s="129" t="s">
        <v>856</v>
      </c>
      <c r="Q20" s="128">
        <f xml:space="preserve"> INT( _xlfn.XMATCH(S20, 韻目表格[去], 1))</f>
        <v>14</v>
      </c>
      <c r="R20" s="128" t="str" cm="1">
        <f t="array" aca="1" ref="R20" ca="1" xml:space="preserve"> OFFSET($Q$6,Q20, COLUMN($D:$D)-COLUMN())</f>
        <v>遇</v>
      </c>
      <c r="S20" s="129" t="s">
        <v>857</v>
      </c>
      <c r="U20" s="128">
        <f xml:space="preserve"> INT( _xlfn.XMATCH(W20, 韻目表格[入], 1))</f>
        <v>36</v>
      </c>
      <c r="V20" s="128" t="str" cm="1">
        <f t="array" aca="1" ref="V20" ca="1" xml:space="preserve"> OFFSET($U$6,U20, COLUMN($D:$D)-COLUMN())</f>
        <v>臻</v>
      </c>
      <c r="W20" s="130" t="s">
        <v>858</v>
      </c>
      <c r="Y20" s="122" cm="1">
        <f t="array" ref="Y20" xml:space="preserve"> ROW() - ROW($6:$6)</f>
        <v>14</v>
      </c>
      <c r="Z20" s="128">
        <v>14</v>
      </c>
      <c r="AA20" s="128" t="s">
        <v>262</v>
      </c>
      <c r="AB20" s="134" t="s">
        <v>855</v>
      </c>
      <c r="AC20" s="138">
        <f t="shared" si="0"/>
        <v>3</v>
      </c>
      <c r="AD20" s="138">
        <f t="shared" si="1"/>
        <v>9</v>
      </c>
      <c r="AE20" s="138">
        <f t="shared" si="2"/>
        <v>9</v>
      </c>
      <c r="AF20" s="122" t="str">
        <f t="shared" si="3"/>
        <v xml:space="preserve">虞 </v>
      </c>
      <c r="AG20" s="122" t="str">
        <f t="shared" si="4"/>
        <v>上平聲十虞</v>
      </c>
      <c r="AH20" s="122">
        <f t="shared" si="5"/>
        <v>3</v>
      </c>
      <c r="AI20" s="122" t="str">
        <f t="shared" si="6"/>
        <v>上平</v>
      </c>
      <c r="AJ20" s="123" t="str">
        <f t="shared" si="7"/>
        <v>平</v>
      </c>
      <c r="AK20" s="122" t="str">
        <f t="shared" si="8"/>
        <v>十</v>
      </c>
      <c r="AL20" s="122" t="str">
        <f t="shared" si="9"/>
        <v>虞</v>
      </c>
    </row>
    <row r="21" spans="2:38">
      <c r="B21" s="128" cm="1">
        <f t="array" ref="B21" xml:space="preserve"> ROW() - ROW($6:$6)</f>
        <v>15</v>
      </c>
      <c r="C21" s="128" t="s">
        <v>262</v>
      </c>
      <c r="D21" s="129" t="s">
        <v>860</v>
      </c>
      <c r="E21" s="129" t="s">
        <v>861</v>
      </c>
      <c r="F21" s="129" t="s">
        <v>862</v>
      </c>
      <c r="G21" s="131"/>
      <c r="I21" s="128">
        <f xml:space="preserve"> INT( _xlfn.XMATCH(K21, 韻目表格[平], 1))</f>
        <v>15</v>
      </c>
      <c r="J21" s="128" t="str" cm="1">
        <f t="array" aca="1" ref="J21" ca="1" xml:space="preserve"> OFFSET($I$6,I21, COLUMN($D:$D)-COLUMN())</f>
        <v>遇</v>
      </c>
      <c r="K21" s="129" t="s">
        <v>860</v>
      </c>
      <c r="M21" s="128">
        <f xml:space="preserve"> INT( _xlfn.XMATCH(O21, 韻目表格[上], 1))</f>
        <v>15</v>
      </c>
      <c r="N21" s="128" t="str" cm="1">
        <f t="array" aca="1" ref="N21" ca="1" xml:space="preserve"> OFFSET($M$6,M21, COLUMN($D:$D)-COLUMN())</f>
        <v>遇</v>
      </c>
      <c r="O21" s="129" t="s">
        <v>861</v>
      </c>
      <c r="Q21" s="128">
        <f xml:space="preserve"> INT( _xlfn.XMATCH(S21, 韻目表格[去], 1))</f>
        <v>15</v>
      </c>
      <c r="R21" s="128" t="str" cm="1">
        <f t="array" aca="1" ref="R21" ca="1" xml:space="preserve"> OFFSET($Q$6,Q21, COLUMN($D:$D)-COLUMN())</f>
        <v>遇</v>
      </c>
      <c r="S21" s="129" t="s">
        <v>862</v>
      </c>
      <c r="U21" s="128">
        <f xml:space="preserve"> INT( _xlfn.XMATCH(W21, 韻目表格[入], 1))</f>
        <v>37</v>
      </c>
      <c r="V21" s="128" t="str" cm="1">
        <f t="array" aca="1" ref="V21" ca="1" xml:space="preserve"> OFFSET($U$6,U21, COLUMN($D:$D)-COLUMN())</f>
        <v>臻</v>
      </c>
      <c r="W21" s="130" t="s">
        <v>863</v>
      </c>
      <c r="Y21" s="122" cm="1">
        <f t="array" ref="Y21" xml:space="preserve"> ROW() - ROW($6:$6)</f>
        <v>15</v>
      </c>
      <c r="Z21" s="128">
        <v>15</v>
      </c>
      <c r="AA21" s="128" t="s">
        <v>262</v>
      </c>
      <c r="AB21" s="134" t="s">
        <v>860</v>
      </c>
      <c r="AC21" s="138">
        <f t="shared" si="0"/>
        <v>3</v>
      </c>
      <c r="AD21" s="138">
        <f t="shared" si="1"/>
        <v>10</v>
      </c>
      <c r="AE21" s="138">
        <f t="shared" si="2"/>
        <v>10</v>
      </c>
      <c r="AF21" s="122" t="str">
        <f t="shared" si="3"/>
        <v xml:space="preserve">模 </v>
      </c>
      <c r="AG21" s="122" t="str">
        <f t="shared" si="4"/>
        <v>上平聲十一模</v>
      </c>
      <c r="AH21" s="122">
        <f t="shared" si="5"/>
        <v>3</v>
      </c>
      <c r="AI21" s="122" t="str">
        <f t="shared" si="6"/>
        <v>上平</v>
      </c>
      <c r="AJ21" s="123" t="str">
        <f t="shared" si="7"/>
        <v>平</v>
      </c>
      <c r="AK21" s="122" t="str">
        <f t="shared" si="8"/>
        <v>十一</v>
      </c>
      <c r="AL21" s="122" t="str">
        <f t="shared" si="9"/>
        <v>模</v>
      </c>
    </row>
    <row r="22" spans="2:38">
      <c r="B22" s="128" cm="1">
        <f t="array" ref="B22" xml:space="preserve"> ROW() - ROW($6:$6)</f>
        <v>16</v>
      </c>
      <c r="C22" s="128" t="s">
        <v>275</v>
      </c>
      <c r="D22" s="129" t="s">
        <v>865</v>
      </c>
      <c r="E22" s="129" t="s">
        <v>866</v>
      </c>
      <c r="F22" s="129" t="s">
        <v>867</v>
      </c>
      <c r="G22" s="131"/>
      <c r="I22" s="128">
        <f xml:space="preserve"> INT( _xlfn.XMATCH(K22, 韻目表格[平], 1))</f>
        <v>16</v>
      </c>
      <c r="J22" s="128" t="str" cm="1">
        <f t="array" aca="1" ref="J22" ca="1" xml:space="preserve"> OFFSET($I$6,I22, COLUMN($D:$D)-COLUMN())</f>
        <v>蟹</v>
      </c>
      <c r="K22" s="129" t="s">
        <v>865</v>
      </c>
      <c r="M22" s="128">
        <f xml:space="preserve"> INT( _xlfn.XMATCH(O22, 韻目表格[上], 1))</f>
        <v>16</v>
      </c>
      <c r="N22" s="128" t="str" cm="1">
        <f t="array" aca="1" ref="N22" ca="1" xml:space="preserve"> OFFSET($M$6,M22, COLUMN($D:$D)-COLUMN())</f>
        <v>蟹</v>
      </c>
      <c r="O22" s="129" t="s">
        <v>866</v>
      </c>
      <c r="Q22" s="128">
        <f xml:space="preserve"> INT( _xlfn.XMATCH(S22, 韻目表格[去], 1))</f>
        <v>16</v>
      </c>
      <c r="R22" s="128" t="str" cm="1">
        <f t="array" aca="1" ref="R22" ca="1" xml:space="preserve"> OFFSET($Q$6,Q22, COLUMN($D:$D)-COLUMN())</f>
        <v>蟹</v>
      </c>
      <c r="S22" s="129" t="s">
        <v>867</v>
      </c>
      <c r="U22" s="128">
        <f xml:space="preserve"> INT( _xlfn.XMATCH(W22, 韻目表格[入], 1))</f>
        <v>38</v>
      </c>
      <c r="V22" s="128" t="str" cm="1">
        <f t="array" aca="1" ref="V22" ca="1" xml:space="preserve"> OFFSET($U$6,U22, COLUMN($D:$D)-COLUMN())</f>
        <v>山</v>
      </c>
      <c r="W22" s="130" t="s">
        <v>868</v>
      </c>
      <c r="Y22" s="122" cm="1">
        <f t="array" ref="Y22" xml:space="preserve"> ROW() - ROW($6:$6)</f>
        <v>16</v>
      </c>
      <c r="Z22" s="128">
        <v>16</v>
      </c>
      <c r="AA22" s="128" t="s">
        <v>275</v>
      </c>
      <c r="AB22" s="134" t="s">
        <v>865</v>
      </c>
      <c r="AC22" s="138">
        <f t="shared" si="0"/>
        <v>3</v>
      </c>
      <c r="AD22" s="138">
        <f t="shared" si="1"/>
        <v>10</v>
      </c>
      <c r="AE22" s="138">
        <f t="shared" si="2"/>
        <v>10</v>
      </c>
      <c r="AF22" s="122" t="str">
        <f t="shared" si="3"/>
        <v xml:space="preserve">齊 </v>
      </c>
      <c r="AG22" s="122" t="str">
        <f t="shared" si="4"/>
        <v>上平聲十二齊</v>
      </c>
      <c r="AH22" s="122">
        <f t="shared" si="5"/>
        <v>3</v>
      </c>
      <c r="AI22" s="122" t="str">
        <f t="shared" si="6"/>
        <v>上平</v>
      </c>
      <c r="AJ22" s="123" t="str">
        <f t="shared" si="7"/>
        <v>平</v>
      </c>
      <c r="AK22" s="122" t="str">
        <f t="shared" si="8"/>
        <v>十二</v>
      </c>
      <c r="AL22" s="122" t="str">
        <f t="shared" si="9"/>
        <v>齊</v>
      </c>
    </row>
    <row r="23" spans="2:38">
      <c r="B23" s="128" cm="1">
        <f t="array" ref="B23" xml:space="preserve"> ROW() - ROW($6:$6)</f>
        <v>17</v>
      </c>
      <c r="C23" s="128" t="s">
        <v>275</v>
      </c>
      <c r="D23" s="132"/>
      <c r="E23" s="132"/>
      <c r="F23" s="129" t="s">
        <v>870</v>
      </c>
      <c r="G23" s="131"/>
      <c r="I23" s="128">
        <f xml:space="preserve"> INT( _xlfn.XMATCH(K23, 韻目表格[平], 1))</f>
        <v>21</v>
      </c>
      <c r="J23" s="128" t="str" cm="1">
        <f t="array" aca="1" ref="J23" ca="1" xml:space="preserve"> OFFSET($I$6,I23, COLUMN($D:$D)-COLUMN())</f>
        <v>蟹</v>
      </c>
      <c r="K23" s="129" t="s">
        <v>871</v>
      </c>
      <c r="M23" s="128">
        <f xml:space="preserve"> INT( _xlfn.XMATCH(O23, 韻目表格[上], 1))</f>
        <v>21</v>
      </c>
      <c r="N23" s="128" t="str" cm="1">
        <f t="array" aca="1" ref="N23" ca="1" xml:space="preserve"> OFFSET($M$6,M23, COLUMN($D:$D)-COLUMN())</f>
        <v>蟹</v>
      </c>
      <c r="O23" s="129" t="s">
        <v>872</v>
      </c>
      <c r="Q23" s="128">
        <f xml:space="preserve"> INT( _xlfn.XMATCH(S23, 韻目表格[去], 1))</f>
        <v>17</v>
      </c>
      <c r="R23" s="128" t="str" cm="1">
        <f t="array" aca="1" ref="R23" ca="1" xml:space="preserve"> OFFSET($Q$6,Q23, COLUMN($D:$D)-COLUMN())</f>
        <v>蟹</v>
      </c>
      <c r="S23" s="129" t="s">
        <v>870</v>
      </c>
      <c r="U23" s="128">
        <f xml:space="preserve"> INT( _xlfn.XMATCH(W23, 韻目表格[入], 1))</f>
        <v>39</v>
      </c>
      <c r="V23" s="128" t="str" cm="1">
        <f t="array" aca="1" ref="V23" ca="1" xml:space="preserve"> OFFSET($U$6,U23, COLUMN($D:$D)-COLUMN())</f>
        <v>山</v>
      </c>
      <c r="W23" s="130" t="s">
        <v>873</v>
      </c>
      <c r="Y23" s="122" cm="1">
        <f t="array" ref="Y23" xml:space="preserve"> ROW() - ROW($6:$6)</f>
        <v>17</v>
      </c>
      <c r="Z23" s="128">
        <v>21</v>
      </c>
      <c r="AA23" s="128" t="s">
        <v>275</v>
      </c>
      <c r="AB23" s="134" t="s">
        <v>871</v>
      </c>
      <c r="AC23" s="138">
        <f t="shared" si="0"/>
        <v>3</v>
      </c>
      <c r="AD23" s="138">
        <f t="shared" si="1"/>
        <v>10</v>
      </c>
      <c r="AE23" s="138">
        <f t="shared" si="2"/>
        <v>10</v>
      </c>
      <c r="AF23" s="122" t="str">
        <f t="shared" si="3"/>
        <v xml:space="preserve">佳 </v>
      </c>
      <c r="AG23" s="122" t="str">
        <f t="shared" si="4"/>
        <v>上平聲十三佳</v>
      </c>
      <c r="AH23" s="122">
        <f t="shared" si="5"/>
        <v>3</v>
      </c>
      <c r="AI23" s="122" t="str">
        <f t="shared" si="6"/>
        <v>上平</v>
      </c>
      <c r="AJ23" s="123" t="str">
        <f t="shared" si="7"/>
        <v>平</v>
      </c>
      <c r="AK23" s="122" t="str">
        <f t="shared" si="8"/>
        <v>十三</v>
      </c>
      <c r="AL23" s="122" t="str">
        <f t="shared" si="9"/>
        <v>佳</v>
      </c>
    </row>
    <row r="24" spans="2:38">
      <c r="B24" s="128" cm="1">
        <f t="array" ref="B24" xml:space="preserve"> ROW() - ROW($6:$6)</f>
        <v>18</v>
      </c>
      <c r="C24" s="128" t="s">
        <v>275</v>
      </c>
      <c r="D24" s="132"/>
      <c r="E24" s="132"/>
      <c r="F24" s="129" t="s">
        <v>876</v>
      </c>
      <c r="G24" s="131"/>
      <c r="I24" s="128">
        <f xml:space="preserve"> INT( _xlfn.XMATCH(K24, 韻目表格[平], 1))</f>
        <v>22</v>
      </c>
      <c r="J24" s="128" t="str" cm="1">
        <f t="array" aca="1" ref="J24" ca="1" xml:space="preserve"> OFFSET($I$6,I24, COLUMN($D:$D)-COLUMN())</f>
        <v>蟹</v>
      </c>
      <c r="K24" s="129" t="s">
        <v>877</v>
      </c>
      <c r="M24" s="128">
        <f xml:space="preserve"> INT( _xlfn.XMATCH(O24, 韻目表格[上], 1))</f>
        <v>22</v>
      </c>
      <c r="N24" s="128" t="str" cm="1">
        <f t="array" aca="1" ref="N24" ca="1" xml:space="preserve"> OFFSET($M$6,M24, COLUMN($D:$D)-COLUMN())</f>
        <v>蟹</v>
      </c>
      <c r="O24" s="129" t="s">
        <v>878</v>
      </c>
      <c r="Q24" s="128">
        <f xml:space="preserve"> INT( _xlfn.XMATCH(S24, 韻目表格[去], 1))</f>
        <v>18</v>
      </c>
      <c r="R24" s="128" t="str" cm="1">
        <f t="array" aca="1" ref="R24" ca="1" xml:space="preserve"> OFFSET($Q$6,Q24, COLUMN($D:$D)-COLUMN())</f>
        <v>蟹</v>
      </c>
      <c r="S24" s="129" t="s">
        <v>876</v>
      </c>
      <c r="U24" s="128">
        <f xml:space="preserve"> INT( _xlfn.XMATCH(W24, 韻目表格[入], 1))</f>
        <v>40</v>
      </c>
      <c r="V24" s="128" t="str" cm="1">
        <f t="array" aca="1" ref="V24" ca="1" xml:space="preserve"> OFFSET($U$6,U24, COLUMN($D:$D)-COLUMN())</f>
        <v>山</v>
      </c>
      <c r="W24" s="130" t="s">
        <v>879</v>
      </c>
      <c r="Y24" s="122" cm="1">
        <f t="array" ref="Y24" xml:space="preserve"> ROW() - ROW($6:$6)</f>
        <v>18</v>
      </c>
      <c r="Z24" s="128">
        <v>22</v>
      </c>
      <c r="AA24" s="128" t="s">
        <v>275</v>
      </c>
      <c r="AB24" s="134" t="s">
        <v>877</v>
      </c>
      <c r="AC24" s="138">
        <f t="shared" si="0"/>
        <v>3</v>
      </c>
      <c r="AD24" s="138">
        <f t="shared" si="1"/>
        <v>10</v>
      </c>
      <c r="AE24" s="138">
        <f t="shared" si="2"/>
        <v>10</v>
      </c>
      <c r="AF24" s="122" t="str">
        <f t="shared" si="3"/>
        <v xml:space="preserve">皆 </v>
      </c>
      <c r="AG24" s="122" t="str">
        <f t="shared" si="4"/>
        <v>上平聲十四皆</v>
      </c>
      <c r="AH24" s="122">
        <f t="shared" si="5"/>
        <v>3</v>
      </c>
      <c r="AI24" s="122" t="str">
        <f t="shared" si="6"/>
        <v>上平</v>
      </c>
      <c r="AJ24" s="123" t="str">
        <f t="shared" si="7"/>
        <v>平</v>
      </c>
      <c r="AK24" s="122" t="str">
        <f t="shared" si="8"/>
        <v>十四</v>
      </c>
      <c r="AL24" s="122" t="str">
        <f t="shared" si="9"/>
        <v>皆</v>
      </c>
    </row>
    <row r="25" spans="2:38">
      <c r="B25" s="128" cm="1">
        <f t="array" ref="B25" xml:space="preserve"> ROW() - ROW($6:$6)</f>
        <v>19</v>
      </c>
      <c r="C25" s="128" t="s">
        <v>275</v>
      </c>
      <c r="D25" s="132"/>
      <c r="E25" s="132"/>
      <c r="F25" s="129" t="s">
        <v>882</v>
      </c>
      <c r="G25" s="131"/>
      <c r="I25" s="128">
        <f xml:space="preserve"> INT( _xlfn.XMATCH(K25, 韻目表格[平], 1))</f>
        <v>24</v>
      </c>
      <c r="J25" s="128" t="str" cm="1">
        <f t="array" aca="1" ref="J25" ca="1" xml:space="preserve"> OFFSET($I$6,I25, COLUMN($D:$D)-COLUMN())</f>
        <v>蟹</v>
      </c>
      <c r="K25" s="129" t="s">
        <v>883</v>
      </c>
      <c r="M25" s="128">
        <f xml:space="preserve"> INT( _xlfn.XMATCH(O25, 韻目表格[上], 1))</f>
        <v>24</v>
      </c>
      <c r="N25" s="128" t="str" cm="1">
        <f t="array" aca="1" ref="N25" ca="1" xml:space="preserve"> OFFSET($M$6,M25, COLUMN($D:$D)-COLUMN())</f>
        <v>蟹</v>
      </c>
      <c r="O25" s="129" t="s">
        <v>884</v>
      </c>
      <c r="Q25" s="128">
        <f xml:space="preserve"> INT( _xlfn.XMATCH(S25, 韻目表格[去], 1))</f>
        <v>19</v>
      </c>
      <c r="R25" s="128" t="str" cm="1">
        <f t="array" aca="1" ref="R25" ca="1" xml:space="preserve"> OFFSET($Q$6,Q25, COLUMN($D:$D)-COLUMN())</f>
        <v>蟹</v>
      </c>
      <c r="S25" s="129" t="s">
        <v>882</v>
      </c>
      <c r="U25" s="128">
        <f xml:space="preserve"> INT( _xlfn.XMATCH(W25, 韻目表格[入], 1))</f>
        <v>41</v>
      </c>
      <c r="V25" s="128" t="str" cm="1">
        <f t="array" aca="1" ref="V25" ca="1" xml:space="preserve"> OFFSET($U$6,U25, COLUMN($D:$D)-COLUMN())</f>
        <v>山</v>
      </c>
      <c r="W25" s="130" t="s">
        <v>885</v>
      </c>
      <c r="Y25" s="122" cm="1">
        <f t="array" ref="Y25" xml:space="preserve"> ROW() - ROW($6:$6)</f>
        <v>19</v>
      </c>
      <c r="Z25" s="128">
        <v>24</v>
      </c>
      <c r="AA25" s="128" t="s">
        <v>275</v>
      </c>
      <c r="AB25" s="134" t="s">
        <v>883</v>
      </c>
      <c r="AC25" s="138">
        <f t="shared" si="0"/>
        <v>3</v>
      </c>
      <c r="AD25" s="138">
        <f t="shared" si="1"/>
        <v>10</v>
      </c>
      <c r="AE25" s="138">
        <f t="shared" si="2"/>
        <v>10</v>
      </c>
      <c r="AF25" s="122" t="str">
        <f t="shared" si="3"/>
        <v xml:space="preserve">灰 </v>
      </c>
      <c r="AG25" s="122" t="str">
        <f t="shared" si="4"/>
        <v>上平聲十五灰</v>
      </c>
      <c r="AH25" s="122">
        <f t="shared" si="5"/>
        <v>3</v>
      </c>
      <c r="AI25" s="122" t="str">
        <f t="shared" si="6"/>
        <v>上平</v>
      </c>
      <c r="AJ25" s="123" t="str">
        <f t="shared" si="7"/>
        <v>平</v>
      </c>
      <c r="AK25" s="122" t="str">
        <f t="shared" si="8"/>
        <v>十五</v>
      </c>
      <c r="AL25" s="122" t="str">
        <f t="shared" si="9"/>
        <v>灰</v>
      </c>
    </row>
    <row r="26" spans="2:38">
      <c r="B26" s="128" cm="1">
        <f t="array" ref="B26" xml:space="preserve"> ROW() - ROW($6:$6)</f>
        <v>20</v>
      </c>
      <c r="C26" s="128" t="s">
        <v>275</v>
      </c>
      <c r="D26" s="132"/>
      <c r="E26" s="132"/>
      <c r="F26" s="129" t="s">
        <v>888</v>
      </c>
      <c r="G26" s="131"/>
      <c r="I26" s="128">
        <f xml:space="preserve"> INT( _xlfn.XMATCH(K26, 韻目表格[平], 1))</f>
        <v>25</v>
      </c>
      <c r="J26" s="128" t="str" cm="1">
        <f t="array" aca="1" ref="J26" ca="1" xml:space="preserve"> OFFSET($I$6,I26, COLUMN($D:$D)-COLUMN())</f>
        <v>蟹</v>
      </c>
      <c r="K26" s="129" t="s">
        <v>889</v>
      </c>
      <c r="M26" s="128">
        <f xml:space="preserve"> INT( _xlfn.XMATCH(O26, 韻目表格[上], 1))</f>
        <v>25</v>
      </c>
      <c r="N26" s="128" t="str" cm="1">
        <f t="array" aca="1" ref="N26" ca="1" xml:space="preserve"> OFFSET($M$6,M26, COLUMN($D:$D)-COLUMN())</f>
        <v>蟹</v>
      </c>
      <c r="O26" s="129" t="s">
        <v>890</v>
      </c>
      <c r="Q26" s="128">
        <f xml:space="preserve"> INT( _xlfn.XMATCH(S26, 韻目表格[去], 1))</f>
        <v>20</v>
      </c>
      <c r="R26" s="128" t="str" cm="1">
        <f t="array" aca="1" ref="R26" ca="1" xml:space="preserve"> OFFSET($Q$6,Q26, COLUMN($D:$D)-COLUMN())</f>
        <v>蟹</v>
      </c>
      <c r="S26" s="129" t="s">
        <v>888</v>
      </c>
      <c r="U26" s="128">
        <f xml:space="preserve"> INT( _xlfn.XMATCH(W26, 韻目表格[入], 1))</f>
        <v>42</v>
      </c>
      <c r="V26" s="128" t="str" cm="1">
        <f t="array" aca="1" ref="V26" ca="1" xml:space="preserve"> OFFSET($U$6,U26, COLUMN($D:$D)-COLUMN())</f>
        <v>山</v>
      </c>
      <c r="W26" s="130" t="s">
        <v>891</v>
      </c>
      <c r="Y26" s="122" cm="1">
        <f t="array" ref="Y26" xml:space="preserve"> ROW() - ROW($6:$6)</f>
        <v>20</v>
      </c>
      <c r="Z26" s="128">
        <v>25</v>
      </c>
      <c r="AA26" s="128" t="s">
        <v>275</v>
      </c>
      <c r="AB26" s="134" t="s">
        <v>889</v>
      </c>
      <c r="AC26" s="138">
        <f t="shared" si="0"/>
        <v>3</v>
      </c>
      <c r="AD26" s="138">
        <f t="shared" si="1"/>
        <v>10</v>
      </c>
      <c r="AE26" s="138">
        <f t="shared" si="2"/>
        <v>10</v>
      </c>
      <c r="AF26" s="122" t="str">
        <f t="shared" si="3"/>
        <v xml:space="preserve">咍 </v>
      </c>
      <c r="AG26" s="122" t="str">
        <f t="shared" si="4"/>
        <v>上平聲十六咍</v>
      </c>
      <c r="AH26" s="122">
        <f t="shared" si="5"/>
        <v>3</v>
      </c>
      <c r="AI26" s="122" t="str">
        <f t="shared" si="6"/>
        <v>上平</v>
      </c>
      <c r="AJ26" s="123" t="str">
        <f t="shared" si="7"/>
        <v>平</v>
      </c>
      <c r="AK26" s="122" t="str">
        <f t="shared" si="8"/>
        <v>十六</v>
      </c>
      <c r="AL26" s="122" t="str">
        <f t="shared" si="9"/>
        <v>咍</v>
      </c>
    </row>
    <row r="27" spans="2:38">
      <c r="B27" s="128" cm="1">
        <f t="array" ref="B27" xml:space="preserve"> ROW() - ROW($6:$6)</f>
        <v>21</v>
      </c>
      <c r="C27" s="128" t="s">
        <v>275</v>
      </c>
      <c r="D27" s="129" t="s">
        <v>871</v>
      </c>
      <c r="E27" s="129" t="s">
        <v>872</v>
      </c>
      <c r="F27" s="129" t="s">
        <v>894</v>
      </c>
      <c r="G27" s="131"/>
      <c r="I27" s="128">
        <f xml:space="preserve"> INT( _xlfn.XMATCH(K27, 韻目表格[平], 1))</f>
        <v>27</v>
      </c>
      <c r="J27" s="128" t="str" cm="1">
        <f t="array" aca="1" ref="J27" ca="1" xml:space="preserve"> OFFSET($I$6,I27, COLUMN($D:$D)-COLUMN())</f>
        <v>臻</v>
      </c>
      <c r="K27" s="129" t="s">
        <v>875</v>
      </c>
      <c r="M27" s="128">
        <f xml:space="preserve"> INT( _xlfn.XMATCH(O27, 韻目表格[上], 1))</f>
        <v>27</v>
      </c>
      <c r="N27" s="128" t="str" cm="1">
        <f t="array" aca="1" ref="N27" ca="1" xml:space="preserve"> OFFSET($M$6,M27, COLUMN($D:$D)-COLUMN())</f>
        <v>臻</v>
      </c>
      <c r="O27" s="129" t="s">
        <v>895</v>
      </c>
      <c r="Q27" s="128">
        <f xml:space="preserve"> INT( _xlfn.XMATCH(S27, 韻目表格[去], 1))</f>
        <v>21</v>
      </c>
      <c r="R27" s="128" t="str" cm="1">
        <f t="array" aca="1" ref="R27" ca="1" xml:space="preserve"> OFFSET($Q$6,Q27, COLUMN($D:$D)-COLUMN())</f>
        <v>蟹</v>
      </c>
      <c r="S27" s="129" t="s">
        <v>894</v>
      </c>
      <c r="U27" s="128">
        <f xml:space="preserve"> INT( _xlfn.XMATCH(W27, 韻目表格[入], 1))</f>
        <v>43</v>
      </c>
      <c r="V27" s="128" t="str" cm="1">
        <f t="array" aca="1" ref="V27" ca="1" xml:space="preserve"> OFFSET($U$6,U27, COLUMN($D:$D)-COLUMN())</f>
        <v>山</v>
      </c>
      <c r="W27" s="130" t="s">
        <v>896</v>
      </c>
      <c r="Y27" s="122" cm="1">
        <f t="array" ref="Y27" xml:space="preserve"> ROW() - ROW($6:$6)</f>
        <v>21</v>
      </c>
      <c r="Z27" s="128">
        <v>27</v>
      </c>
      <c r="AA27" s="128" t="s">
        <v>348</v>
      </c>
      <c r="AB27" s="134" t="s">
        <v>875</v>
      </c>
      <c r="AC27" s="138">
        <f t="shared" si="0"/>
        <v>3</v>
      </c>
      <c r="AD27" s="138">
        <f t="shared" si="1"/>
        <v>10</v>
      </c>
      <c r="AE27" s="138">
        <f t="shared" si="2"/>
        <v>10</v>
      </c>
      <c r="AF27" s="122" t="str">
        <f t="shared" si="3"/>
        <v xml:space="preserve">眞 </v>
      </c>
      <c r="AG27" s="122" t="str">
        <f t="shared" si="4"/>
        <v>上平聲十七眞</v>
      </c>
      <c r="AH27" s="122">
        <f t="shared" si="5"/>
        <v>3</v>
      </c>
      <c r="AI27" s="122" t="str">
        <f t="shared" si="6"/>
        <v>上平</v>
      </c>
      <c r="AJ27" s="123" t="str">
        <f t="shared" si="7"/>
        <v>平</v>
      </c>
      <c r="AK27" s="122" t="str">
        <f t="shared" si="8"/>
        <v>十七</v>
      </c>
      <c r="AL27" s="122" t="str">
        <f t="shared" si="9"/>
        <v>眞</v>
      </c>
    </row>
    <row r="28" spans="2:38">
      <c r="B28" s="128" cm="1">
        <f t="array" ref="B28" xml:space="preserve"> ROW() - ROW($6:$6)</f>
        <v>22</v>
      </c>
      <c r="C28" s="128" t="s">
        <v>275</v>
      </c>
      <c r="D28" s="129" t="s">
        <v>877</v>
      </c>
      <c r="E28" s="129" t="s">
        <v>878</v>
      </c>
      <c r="F28" s="129" t="s">
        <v>899</v>
      </c>
      <c r="G28" s="131"/>
      <c r="I28" s="128">
        <f xml:space="preserve"> INT( _xlfn.XMATCH(K28, 韻目表格[平], 1))</f>
        <v>28</v>
      </c>
      <c r="J28" s="128" t="str" cm="1">
        <f t="array" aca="1" ref="J28" ca="1" xml:space="preserve"> OFFSET($I$6,I28, COLUMN($D:$D)-COLUMN())</f>
        <v>臻</v>
      </c>
      <c r="K28" s="129" t="s">
        <v>881</v>
      </c>
      <c r="M28" s="128">
        <f xml:space="preserve"> INT( _xlfn.XMATCH(O28, 韻目表格[上], 1))</f>
        <v>28</v>
      </c>
      <c r="N28" s="128" t="str" cm="1">
        <f t="array" aca="1" ref="N28" ca="1" xml:space="preserve"> OFFSET($M$6,M28, COLUMN($D:$D)-COLUMN())</f>
        <v>臻</v>
      </c>
      <c r="O28" s="129" t="s">
        <v>900</v>
      </c>
      <c r="Q28" s="128">
        <f xml:space="preserve"> INT( _xlfn.XMATCH(S28, 韻目表格[去], 1))</f>
        <v>22</v>
      </c>
      <c r="R28" s="128" t="str" cm="1">
        <f t="array" aca="1" ref="R28" ca="1" xml:space="preserve"> OFFSET($Q$6,Q28, COLUMN($D:$D)-COLUMN())</f>
        <v>蟹</v>
      </c>
      <c r="S28" s="129" t="s">
        <v>899</v>
      </c>
      <c r="U28" s="128">
        <f xml:space="preserve"> INT( _xlfn.XMATCH(W28, 韻目表格[入], 1))</f>
        <v>44</v>
      </c>
      <c r="V28" s="128" t="str" cm="1">
        <f t="array" aca="1" ref="V28" ca="1" xml:space="preserve"> OFFSET($U$6,U28, COLUMN($D:$D)-COLUMN())</f>
        <v>山</v>
      </c>
      <c r="W28" s="130" t="s">
        <v>901</v>
      </c>
      <c r="Y28" s="122" cm="1">
        <f t="array" ref="Y28" xml:space="preserve"> ROW() - ROW($6:$6)</f>
        <v>22</v>
      </c>
      <c r="Z28" s="128">
        <v>28</v>
      </c>
      <c r="AA28" s="128" t="s">
        <v>348</v>
      </c>
      <c r="AB28" s="134" t="s">
        <v>881</v>
      </c>
      <c r="AC28" s="138">
        <f t="shared" si="0"/>
        <v>4</v>
      </c>
      <c r="AD28" s="138">
        <f t="shared" si="1"/>
        <v>11</v>
      </c>
      <c r="AE28" s="138">
        <f t="shared" si="2"/>
        <v>11</v>
      </c>
      <c r="AF28" s="122" t="str">
        <f t="shared" si="3"/>
        <v xml:space="preserve">眞A </v>
      </c>
      <c r="AG28" s="122" t="str">
        <f t="shared" si="4"/>
        <v>上平聲十七眞</v>
      </c>
      <c r="AH28" s="122">
        <f t="shared" si="5"/>
        <v>3</v>
      </c>
      <c r="AI28" s="122" t="str">
        <f t="shared" si="6"/>
        <v>上平</v>
      </c>
      <c r="AJ28" s="123" t="str">
        <f t="shared" si="7"/>
        <v>平</v>
      </c>
      <c r="AK28" s="122" t="str">
        <f t="shared" si="8"/>
        <v>十七</v>
      </c>
      <c r="AL28" s="122" t="str">
        <f t="shared" si="9"/>
        <v>眞</v>
      </c>
    </row>
    <row r="29" spans="2:38">
      <c r="B29" s="128" cm="1">
        <f t="array" ref="B29" xml:space="preserve"> ROW() - ROW($6:$6)</f>
        <v>23</v>
      </c>
      <c r="C29" s="128" t="s">
        <v>275</v>
      </c>
      <c r="D29" s="132"/>
      <c r="E29" s="132"/>
      <c r="F29" s="129" t="s">
        <v>904</v>
      </c>
      <c r="G29" s="131"/>
      <c r="I29" s="128">
        <f xml:space="preserve"> INT( _xlfn.XMATCH(K29, 韻目表格[平], 1))</f>
        <v>29</v>
      </c>
      <c r="J29" s="128" t="str" cm="1">
        <f t="array" aca="1" ref="J29" ca="1" xml:space="preserve"> OFFSET($I$6,I29, COLUMN($D:$D)-COLUMN())</f>
        <v>臻</v>
      </c>
      <c r="K29" s="129" t="s">
        <v>905</v>
      </c>
      <c r="M29" s="128">
        <f xml:space="preserve"> INT( _xlfn.XMATCH(O29, 韻目表格[上], 1))</f>
        <v>29</v>
      </c>
      <c r="N29" s="128" t="str" cm="1">
        <f t="array" aca="1" ref="N29" ca="1" xml:space="preserve"> OFFSET($M$6,M29, COLUMN($D:$D)-COLUMN())</f>
        <v>臻</v>
      </c>
      <c r="O29" s="129" t="s">
        <v>906</v>
      </c>
      <c r="Q29" s="128">
        <f xml:space="preserve"> INT( _xlfn.XMATCH(S29, 韻目表格[去], 1))</f>
        <v>23</v>
      </c>
      <c r="R29" s="128" t="str" cm="1">
        <f t="array" aca="1" ref="R29" ca="1" xml:space="preserve"> OFFSET($Q$6,Q29, COLUMN($D:$D)-COLUMN())</f>
        <v>蟹</v>
      </c>
      <c r="S29" s="129" t="s">
        <v>904</v>
      </c>
      <c r="U29" s="128">
        <f xml:space="preserve"> INT( _xlfn.XMATCH(W29, 韻目表格[入], 1))</f>
        <v>45</v>
      </c>
      <c r="V29" s="128" t="str" cm="1">
        <f t="array" aca="1" ref="V29" ca="1" xml:space="preserve"> OFFSET($U$6,U29, COLUMN($D:$D)-COLUMN())</f>
        <v>山</v>
      </c>
      <c r="W29" s="130" t="s">
        <v>907</v>
      </c>
      <c r="Y29" s="122" cm="1">
        <f t="array" ref="Y29" xml:space="preserve"> ROW() - ROW($6:$6)</f>
        <v>23</v>
      </c>
      <c r="Z29" s="128">
        <v>29</v>
      </c>
      <c r="AA29" s="128" t="s">
        <v>348</v>
      </c>
      <c r="AB29" s="134" t="s">
        <v>905</v>
      </c>
      <c r="AC29" s="138">
        <f t="shared" si="0"/>
        <v>4</v>
      </c>
      <c r="AD29" s="138">
        <f t="shared" si="1"/>
        <v>11</v>
      </c>
      <c r="AE29" s="138">
        <f t="shared" si="2"/>
        <v>11</v>
      </c>
      <c r="AF29" s="122" t="str">
        <f t="shared" si="3"/>
        <v xml:space="preserve">眞B </v>
      </c>
      <c r="AG29" s="122" t="str">
        <f t="shared" si="4"/>
        <v>上平聲十七眞</v>
      </c>
      <c r="AH29" s="122">
        <f t="shared" si="5"/>
        <v>3</v>
      </c>
      <c r="AI29" s="122" t="str">
        <f t="shared" si="6"/>
        <v>上平</v>
      </c>
      <c r="AJ29" s="123" t="str">
        <f t="shared" si="7"/>
        <v>平</v>
      </c>
      <c r="AK29" s="122" t="str">
        <f t="shared" si="8"/>
        <v>十七</v>
      </c>
      <c r="AL29" s="122" t="str">
        <f t="shared" si="9"/>
        <v>眞</v>
      </c>
    </row>
    <row r="30" spans="2:38">
      <c r="B30" s="128" cm="1">
        <f t="array" ref="B30" xml:space="preserve"> ROW() - ROW($6:$6)</f>
        <v>24</v>
      </c>
      <c r="C30" s="128" t="s">
        <v>275</v>
      </c>
      <c r="D30" s="129" t="s">
        <v>883</v>
      </c>
      <c r="E30" s="129" t="s">
        <v>884</v>
      </c>
      <c r="F30" s="129" t="s">
        <v>910</v>
      </c>
      <c r="G30" s="131"/>
      <c r="I30" s="128">
        <f xml:space="preserve"> INT( _xlfn.XMATCH(K30, 韻目表格[平], 1))</f>
        <v>30</v>
      </c>
      <c r="J30" s="128" t="str" cm="1">
        <f t="array" aca="1" ref="J30" ca="1" xml:space="preserve"> OFFSET($I$6,I30, COLUMN($D:$D)-COLUMN())</f>
        <v>臻</v>
      </c>
      <c r="K30" s="129" t="s">
        <v>887</v>
      </c>
      <c r="M30" s="128">
        <f xml:space="preserve"> INT( _xlfn.XMATCH(O30, 韻目表格[上], 1))</f>
        <v>30</v>
      </c>
      <c r="N30" s="128" t="str" cm="1">
        <f t="array" aca="1" ref="N30" ca="1" xml:space="preserve"> OFFSET($M$6,M30, COLUMN($D:$D)-COLUMN())</f>
        <v>臻</v>
      </c>
      <c r="O30" s="129" t="s">
        <v>911</v>
      </c>
      <c r="Q30" s="128">
        <f xml:space="preserve"> INT( _xlfn.XMATCH(S30, 韻目表格[去], 1))</f>
        <v>24</v>
      </c>
      <c r="R30" s="128" t="str" cm="1">
        <f t="array" aca="1" ref="R30" ca="1" xml:space="preserve"> OFFSET($Q$6,Q30, COLUMN($D:$D)-COLUMN())</f>
        <v>蟹</v>
      </c>
      <c r="S30" s="129" t="s">
        <v>910</v>
      </c>
      <c r="U30" s="128">
        <f xml:space="preserve"> INT( _xlfn.XMATCH(W30, 韻目表格[入], 1))</f>
        <v>55</v>
      </c>
      <c r="V30" s="128" t="str" cm="1">
        <f t="array" aca="1" ref="V30" ca="1" xml:space="preserve"> OFFSET($U$6,U30, COLUMN($D:$D)-COLUMN())</f>
        <v>宕</v>
      </c>
      <c r="W30" s="130" t="s">
        <v>912</v>
      </c>
      <c r="Y30" s="122" cm="1">
        <f t="array" ref="Y30" xml:space="preserve"> ROW() - ROW($6:$6)</f>
        <v>24</v>
      </c>
      <c r="Z30" s="128">
        <v>30</v>
      </c>
      <c r="AA30" s="128" t="s">
        <v>348</v>
      </c>
      <c r="AB30" s="134" t="s">
        <v>887</v>
      </c>
      <c r="AC30" s="138">
        <f t="shared" si="0"/>
        <v>3</v>
      </c>
      <c r="AD30" s="138">
        <f t="shared" si="1"/>
        <v>10</v>
      </c>
      <c r="AE30" s="138">
        <f t="shared" si="2"/>
        <v>10</v>
      </c>
      <c r="AF30" s="122" t="str">
        <f t="shared" si="3"/>
        <v xml:space="preserve">諄 </v>
      </c>
      <c r="AG30" s="122" t="str">
        <f t="shared" si="4"/>
        <v>上平聲十八諄</v>
      </c>
      <c r="AH30" s="122">
        <f t="shared" si="5"/>
        <v>3</v>
      </c>
      <c r="AI30" s="122" t="str">
        <f t="shared" si="6"/>
        <v>上平</v>
      </c>
      <c r="AJ30" s="123" t="str">
        <f t="shared" si="7"/>
        <v>平</v>
      </c>
      <c r="AK30" s="122" t="str">
        <f t="shared" si="8"/>
        <v>十八</v>
      </c>
      <c r="AL30" s="122" t="str">
        <f t="shared" si="9"/>
        <v>諄</v>
      </c>
    </row>
    <row r="31" spans="2:38">
      <c r="B31" s="128" cm="1">
        <f t="array" ref="B31" xml:space="preserve"> ROW() - ROW($6:$6)</f>
        <v>25</v>
      </c>
      <c r="C31" s="128" t="s">
        <v>275</v>
      </c>
      <c r="D31" s="129" t="s">
        <v>889</v>
      </c>
      <c r="E31" s="129" t="s">
        <v>890</v>
      </c>
      <c r="F31" s="129" t="s">
        <v>915</v>
      </c>
      <c r="G31" s="131"/>
      <c r="I31" s="128">
        <f xml:space="preserve"> INT( _xlfn.XMATCH(K31, 韻目表格[平], 1))</f>
        <v>31</v>
      </c>
      <c r="J31" s="128" t="str" cm="1">
        <f t="array" aca="1" ref="J31" ca="1" xml:space="preserve"> OFFSET($I$6,I31, COLUMN($D:$D)-COLUMN())</f>
        <v>臻</v>
      </c>
      <c r="K31" s="129" t="s">
        <v>893</v>
      </c>
      <c r="M31" s="128">
        <f xml:space="preserve"> INT( _xlfn.XMATCH(O31, 韻目表格[上], 1))</f>
        <v>31</v>
      </c>
      <c r="N31" s="128" t="str" cm="1">
        <f t="array" aca="1" ref="N31" ca="1" xml:space="preserve"> OFFSET($M$6,M31, COLUMN($D:$D)-COLUMN())</f>
        <v>臻</v>
      </c>
      <c r="O31" s="129" t="s">
        <v>916</v>
      </c>
      <c r="Q31" s="128">
        <f xml:space="preserve"> INT( _xlfn.XMATCH(S31, 韻目表格[去], 1))</f>
        <v>25</v>
      </c>
      <c r="R31" s="128" t="str" cm="1">
        <f t="array" aca="1" ref="R31" ca="1" xml:space="preserve"> OFFSET($Q$6,Q31, COLUMN($D:$D)-COLUMN())</f>
        <v>蟹</v>
      </c>
      <c r="S31" s="129" t="s">
        <v>915</v>
      </c>
      <c r="U31" s="128">
        <f xml:space="preserve"> INT( _xlfn.XMATCH(W31, 韻目表格[入], 1))</f>
        <v>56</v>
      </c>
      <c r="V31" s="128" t="str" cm="1">
        <f t="array" aca="1" ref="V31" ca="1" xml:space="preserve"> OFFSET($U$6,U31, COLUMN($D:$D)-COLUMN())</f>
        <v>宕</v>
      </c>
      <c r="W31" s="130" t="s">
        <v>917</v>
      </c>
      <c r="Y31" s="122" cm="1">
        <f t="array" ref="Y31" xml:space="preserve"> ROW() - ROW($6:$6)</f>
        <v>25</v>
      </c>
      <c r="Z31" s="128">
        <v>31</v>
      </c>
      <c r="AA31" s="128" t="s">
        <v>348</v>
      </c>
      <c r="AB31" s="134" t="s">
        <v>893</v>
      </c>
      <c r="AC31" s="138">
        <f t="shared" si="0"/>
        <v>4</v>
      </c>
      <c r="AD31" s="138">
        <f t="shared" si="1"/>
        <v>11</v>
      </c>
      <c r="AE31" s="138">
        <f t="shared" si="2"/>
        <v>11</v>
      </c>
      <c r="AF31" s="122" t="str">
        <f t="shared" si="3"/>
        <v xml:space="preserve">諄A </v>
      </c>
      <c r="AG31" s="122" t="str">
        <f t="shared" si="4"/>
        <v>上平聲十八諄</v>
      </c>
      <c r="AH31" s="122">
        <f t="shared" si="5"/>
        <v>3</v>
      </c>
      <c r="AI31" s="122" t="str">
        <f t="shared" si="6"/>
        <v>上平</v>
      </c>
      <c r="AJ31" s="123" t="str">
        <f t="shared" si="7"/>
        <v>平</v>
      </c>
      <c r="AK31" s="122" t="str">
        <f t="shared" si="8"/>
        <v>十八</v>
      </c>
      <c r="AL31" s="122" t="str">
        <f t="shared" si="9"/>
        <v>諄</v>
      </c>
    </row>
    <row r="32" spans="2:38">
      <c r="B32" s="128" cm="1">
        <f t="array" ref="B32" xml:space="preserve"> ROW() - ROW($6:$6)</f>
        <v>26</v>
      </c>
      <c r="C32" s="128" t="s">
        <v>275</v>
      </c>
      <c r="D32" s="132"/>
      <c r="E32" s="132"/>
      <c r="F32" s="129" t="s">
        <v>920</v>
      </c>
      <c r="G32" s="131"/>
      <c r="I32" s="128">
        <f xml:space="preserve"> INT( _xlfn.XMATCH(K32, 韻目表格[平], 1))</f>
        <v>32</v>
      </c>
      <c r="J32" s="128" t="str" cm="1">
        <f t="array" aca="1" ref="J32" ca="1" xml:space="preserve"> OFFSET($I$6,I32, COLUMN($D:$D)-COLUMN())</f>
        <v>臻</v>
      </c>
      <c r="K32" s="129" t="s">
        <v>921</v>
      </c>
      <c r="M32" s="128">
        <f xml:space="preserve"> INT( _xlfn.XMATCH(O32, 韻目表格[上], 1))</f>
        <v>32</v>
      </c>
      <c r="N32" s="128" t="str" cm="1">
        <f t="array" aca="1" ref="N32" ca="1" xml:space="preserve"> OFFSET($M$6,M32, COLUMN($D:$D)-COLUMN())</f>
        <v>臻</v>
      </c>
      <c r="O32" s="129" t="s">
        <v>922</v>
      </c>
      <c r="Q32" s="128">
        <f xml:space="preserve"> INT( _xlfn.XMATCH(S32, 韻目表格[去], 1))</f>
        <v>26</v>
      </c>
      <c r="R32" s="128" t="str" cm="1">
        <f t="array" aca="1" ref="R32" ca="1" xml:space="preserve"> OFFSET($Q$6,Q32, COLUMN($D:$D)-COLUMN())</f>
        <v>蟹</v>
      </c>
      <c r="S32" s="129" t="s">
        <v>920</v>
      </c>
      <c r="U32" s="128">
        <f xml:space="preserve"> INT( _xlfn.XMATCH(W32, 韻目表格[入], 1))</f>
        <v>57</v>
      </c>
      <c r="V32" s="128" t="str" cm="1">
        <f t="array" aca="1" ref="V32" ca="1" xml:space="preserve"> OFFSET($U$6,U32, COLUMN($D:$D)-COLUMN())</f>
        <v>梗</v>
      </c>
      <c r="W32" s="130" t="s">
        <v>923</v>
      </c>
      <c r="Y32" s="122" cm="1">
        <f t="array" ref="Y32" xml:space="preserve"> ROW() - ROW($6:$6)</f>
        <v>26</v>
      </c>
      <c r="Z32" s="128">
        <v>32</v>
      </c>
      <c r="AA32" s="128" t="s">
        <v>348</v>
      </c>
      <c r="AB32" s="134" t="s">
        <v>921</v>
      </c>
      <c r="AC32" s="138">
        <f t="shared" si="0"/>
        <v>3</v>
      </c>
      <c r="AD32" s="138">
        <f t="shared" si="1"/>
        <v>10</v>
      </c>
      <c r="AE32" s="138">
        <f t="shared" si="2"/>
        <v>10</v>
      </c>
      <c r="AF32" s="122" t="str">
        <f t="shared" si="3"/>
        <v xml:space="preserve">臻 </v>
      </c>
      <c r="AG32" s="122" t="str">
        <f t="shared" si="4"/>
        <v>上平聲十九臻</v>
      </c>
      <c r="AH32" s="122">
        <f t="shared" si="5"/>
        <v>3</v>
      </c>
      <c r="AI32" s="122" t="str">
        <f t="shared" si="6"/>
        <v>上平</v>
      </c>
      <c r="AJ32" s="123" t="str">
        <f t="shared" si="7"/>
        <v>平</v>
      </c>
      <c r="AK32" s="122" t="str">
        <f t="shared" si="8"/>
        <v>十九</v>
      </c>
      <c r="AL32" s="122" t="str">
        <f t="shared" si="9"/>
        <v>臻</v>
      </c>
    </row>
    <row r="33" spans="2:38">
      <c r="B33" s="128" cm="1">
        <f t="array" ref="B33" xml:space="preserve"> ROW() - ROW($6:$6)</f>
        <v>27</v>
      </c>
      <c r="C33" s="128" t="s">
        <v>348</v>
      </c>
      <c r="D33" s="129" t="s">
        <v>875</v>
      </c>
      <c r="E33" s="129" t="s">
        <v>895</v>
      </c>
      <c r="F33" s="129" t="s">
        <v>926</v>
      </c>
      <c r="G33" s="130" t="s">
        <v>813</v>
      </c>
      <c r="I33" s="128">
        <f xml:space="preserve"> INT( _xlfn.XMATCH(K33, 韻目表格[平], 1))</f>
        <v>33</v>
      </c>
      <c r="J33" s="128" t="str" cm="1">
        <f t="array" aca="1" ref="J33" ca="1" xml:space="preserve"> OFFSET($I$6,I33, COLUMN($D:$D)-COLUMN())</f>
        <v>臻</v>
      </c>
      <c r="K33" s="129" t="s">
        <v>898</v>
      </c>
      <c r="M33" s="128">
        <f xml:space="preserve"> INT( _xlfn.XMATCH(O33, 韻目表格[上], 1))</f>
        <v>33</v>
      </c>
      <c r="N33" s="128" t="str" cm="1">
        <f t="array" aca="1" ref="N33" ca="1" xml:space="preserve"> OFFSET($M$6,M33, COLUMN($D:$D)-COLUMN())</f>
        <v>臻</v>
      </c>
      <c r="O33" s="129" t="s">
        <v>927</v>
      </c>
      <c r="Q33" s="128">
        <f xml:space="preserve"> INT( _xlfn.XMATCH(S33, 韻目表格[去], 1))</f>
        <v>27</v>
      </c>
      <c r="R33" s="128" t="str" cm="1">
        <f t="array" aca="1" ref="R33" ca="1" xml:space="preserve"> OFFSET($Q$6,Q33, COLUMN($D:$D)-COLUMN())</f>
        <v>臻</v>
      </c>
      <c r="S33" s="129" t="s">
        <v>926</v>
      </c>
      <c r="U33" s="128">
        <f xml:space="preserve"> INT( _xlfn.XMATCH(W33, 韻目表格[入], 1))</f>
        <v>58</v>
      </c>
      <c r="V33" s="128" t="str" cm="1">
        <f t="array" aca="1" ref="V33" ca="1" xml:space="preserve"> OFFSET($U$6,U33, COLUMN($D:$D)-COLUMN())</f>
        <v>梗</v>
      </c>
      <c r="W33" s="130" t="s">
        <v>928</v>
      </c>
      <c r="Y33" s="122" cm="1">
        <f t="array" ref="Y33" xml:space="preserve"> ROW() - ROW($6:$6)</f>
        <v>27</v>
      </c>
      <c r="Z33" s="128">
        <v>33</v>
      </c>
      <c r="AA33" s="128" t="s">
        <v>348</v>
      </c>
      <c r="AB33" s="134" t="s">
        <v>898</v>
      </c>
      <c r="AC33" s="138">
        <f t="shared" si="0"/>
        <v>3</v>
      </c>
      <c r="AD33" s="138">
        <f t="shared" si="1"/>
        <v>10</v>
      </c>
      <c r="AE33" s="138">
        <f t="shared" si="2"/>
        <v>10</v>
      </c>
      <c r="AF33" s="122" t="str">
        <f t="shared" si="3"/>
        <v xml:space="preserve">文 </v>
      </c>
      <c r="AG33" s="122" t="str">
        <f t="shared" si="4"/>
        <v>上平聲二十文</v>
      </c>
      <c r="AH33" s="122">
        <f t="shared" si="5"/>
        <v>3</v>
      </c>
      <c r="AI33" s="122" t="str">
        <f t="shared" si="6"/>
        <v>上平</v>
      </c>
      <c r="AJ33" s="123" t="str">
        <f t="shared" si="7"/>
        <v>平</v>
      </c>
      <c r="AK33" s="122" t="str">
        <f t="shared" si="8"/>
        <v>二十</v>
      </c>
      <c r="AL33" s="122" t="str">
        <f t="shared" si="9"/>
        <v>文</v>
      </c>
    </row>
    <row r="34" spans="2:38">
      <c r="B34" s="128" cm="1">
        <f t="array" ref="B34" xml:space="preserve"> ROW() - ROW($6:$6)</f>
        <v>28</v>
      </c>
      <c r="C34" s="128" t="s">
        <v>348</v>
      </c>
      <c r="D34" s="129" t="s">
        <v>881</v>
      </c>
      <c r="E34" s="129" t="s">
        <v>900</v>
      </c>
      <c r="F34" s="129" t="s">
        <v>931</v>
      </c>
      <c r="G34" s="130" t="s">
        <v>818</v>
      </c>
      <c r="I34" s="128">
        <f xml:space="preserve"> INT( _xlfn.XMATCH(K34, 韻目表格[平], 1))</f>
        <v>34</v>
      </c>
      <c r="J34" s="128" t="str" cm="1">
        <f t="array" aca="1" ref="J34" ca="1" xml:space="preserve"> OFFSET($I$6,I34, COLUMN($D:$D)-COLUMN())</f>
        <v>臻</v>
      </c>
      <c r="K34" s="129" t="s">
        <v>903</v>
      </c>
      <c r="M34" s="128">
        <f xml:space="preserve"> INT( _xlfn.XMATCH(O34, 韻目表格[上], 1))</f>
        <v>34</v>
      </c>
      <c r="N34" s="128" t="str" cm="1">
        <f t="array" aca="1" ref="N34" ca="1" xml:space="preserve"> OFFSET($M$6,M34, COLUMN($D:$D)-COLUMN())</f>
        <v>臻</v>
      </c>
      <c r="O34" s="129" t="s">
        <v>932</v>
      </c>
      <c r="Q34" s="128">
        <f xml:space="preserve"> INT( _xlfn.XMATCH(S34, 韻目表格[去], 1))</f>
        <v>28</v>
      </c>
      <c r="R34" s="128" t="str" cm="1">
        <f t="array" aca="1" ref="R34" ca="1" xml:space="preserve"> OFFSET($Q$6,Q34, COLUMN($D:$D)-COLUMN())</f>
        <v>臻</v>
      </c>
      <c r="S34" s="129" t="s">
        <v>931</v>
      </c>
      <c r="U34" s="128">
        <f xml:space="preserve"> INT( _xlfn.XMATCH(W34, 韻目表格[入], 1))</f>
        <v>59</v>
      </c>
      <c r="V34" s="128" t="str" cm="1">
        <f t="array" aca="1" ref="V34" ca="1" xml:space="preserve"> OFFSET($U$6,U34, COLUMN($D:$D)-COLUMN())</f>
        <v>梗</v>
      </c>
      <c r="W34" s="130" t="s">
        <v>933</v>
      </c>
      <c r="Y34" s="122" cm="1">
        <f t="array" ref="Y34" xml:space="preserve"> ROW() - ROW($6:$6)</f>
        <v>28</v>
      </c>
      <c r="Z34" s="128">
        <v>34</v>
      </c>
      <c r="AA34" s="128" t="s">
        <v>348</v>
      </c>
      <c r="AB34" s="134" t="s">
        <v>903</v>
      </c>
      <c r="AC34" s="138">
        <f t="shared" si="0"/>
        <v>3</v>
      </c>
      <c r="AD34" s="138">
        <f t="shared" si="1"/>
        <v>11</v>
      </c>
      <c r="AE34" s="138">
        <f t="shared" si="2"/>
        <v>11</v>
      </c>
      <c r="AF34" s="122" t="str">
        <f t="shared" si="3"/>
        <v xml:space="preserve">欣 </v>
      </c>
      <c r="AG34" s="122" t="str">
        <f t="shared" si="4"/>
        <v>上平聲二十一欣</v>
      </c>
      <c r="AH34" s="122">
        <f t="shared" si="5"/>
        <v>3</v>
      </c>
      <c r="AI34" s="122" t="str">
        <f t="shared" si="6"/>
        <v>上平</v>
      </c>
      <c r="AJ34" s="123" t="str">
        <f t="shared" si="7"/>
        <v>平</v>
      </c>
      <c r="AK34" s="122" t="str">
        <f t="shared" si="8"/>
        <v>二十一</v>
      </c>
      <c r="AL34" s="122" t="str">
        <f t="shared" si="9"/>
        <v>欣</v>
      </c>
    </row>
    <row r="35" spans="2:38">
      <c r="B35" s="128" cm="1">
        <f t="array" ref="B35" xml:space="preserve"> ROW() - ROW($6:$6)</f>
        <v>29</v>
      </c>
      <c r="C35" s="128" t="s">
        <v>348</v>
      </c>
      <c r="D35" s="129" t="s">
        <v>905</v>
      </c>
      <c r="E35" s="129" t="s">
        <v>906</v>
      </c>
      <c r="F35" s="129" t="s">
        <v>936</v>
      </c>
      <c r="G35" s="130" t="s">
        <v>823</v>
      </c>
      <c r="I35" s="128">
        <f xml:space="preserve"> INT( _xlfn.XMATCH(K35, 韻目表格[平], 1))</f>
        <v>35</v>
      </c>
      <c r="J35" s="128" t="str" cm="1">
        <f t="array" aca="1" ref="J35" ca="1" xml:space="preserve"> OFFSET($I$6,I35, COLUMN($D:$D)-COLUMN())</f>
        <v>臻</v>
      </c>
      <c r="K35" s="129" t="s">
        <v>909</v>
      </c>
      <c r="M35" s="128">
        <f xml:space="preserve"> INT( _xlfn.XMATCH(O35, 韻目表格[上], 1))</f>
        <v>35</v>
      </c>
      <c r="N35" s="128" t="str" cm="1">
        <f t="array" aca="1" ref="N35" ca="1" xml:space="preserve"> OFFSET($M$6,M35, COLUMN($D:$D)-COLUMN())</f>
        <v>臻</v>
      </c>
      <c r="O35" s="129" t="s">
        <v>937</v>
      </c>
      <c r="Q35" s="128">
        <f xml:space="preserve"> INT( _xlfn.XMATCH(S35, 韻目表格[去], 1))</f>
        <v>29</v>
      </c>
      <c r="R35" s="128" t="str" cm="1">
        <f t="array" aca="1" ref="R35" ca="1" xml:space="preserve"> OFFSET($Q$6,Q35, COLUMN($D:$D)-COLUMN())</f>
        <v>臻</v>
      </c>
      <c r="S35" s="129" t="s">
        <v>936</v>
      </c>
      <c r="U35" s="128">
        <f xml:space="preserve"> INT( _xlfn.XMATCH(W35, 韻目表格[入], 1))</f>
        <v>60</v>
      </c>
      <c r="V35" s="128" t="str" cm="1">
        <f t="array" aca="1" ref="V35" ca="1" xml:space="preserve"> OFFSET($U$6,U35, COLUMN($D:$D)-COLUMN())</f>
        <v>梗</v>
      </c>
      <c r="W35" s="130" t="s">
        <v>938</v>
      </c>
      <c r="Y35" s="122" cm="1">
        <f t="array" ref="Y35" xml:space="preserve"> ROW() - ROW($6:$6)</f>
        <v>29</v>
      </c>
      <c r="Z35" s="128">
        <v>35</v>
      </c>
      <c r="AA35" s="128" t="s">
        <v>348</v>
      </c>
      <c r="AB35" s="134" t="s">
        <v>909</v>
      </c>
      <c r="AC35" s="138">
        <f t="shared" si="0"/>
        <v>3</v>
      </c>
      <c r="AD35" s="138">
        <f t="shared" si="1"/>
        <v>11</v>
      </c>
      <c r="AE35" s="138">
        <f t="shared" si="2"/>
        <v>11</v>
      </c>
      <c r="AF35" s="122" t="str">
        <f t="shared" si="3"/>
        <v xml:space="preserve">元 </v>
      </c>
      <c r="AG35" s="122" t="str">
        <f t="shared" si="4"/>
        <v>上平聲二十二元</v>
      </c>
      <c r="AH35" s="122">
        <f t="shared" si="5"/>
        <v>3</v>
      </c>
      <c r="AI35" s="122" t="str">
        <f t="shared" si="6"/>
        <v>上平</v>
      </c>
      <c r="AJ35" s="123" t="str">
        <f t="shared" si="7"/>
        <v>平</v>
      </c>
      <c r="AK35" s="122" t="str">
        <f t="shared" si="8"/>
        <v>二十二</v>
      </c>
      <c r="AL35" s="122" t="str">
        <f t="shared" si="9"/>
        <v>元</v>
      </c>
    </row>
    <row r="36" spans="2:38">
      <c r="B36" s="128" cm="1">
        <f t="array" ref="B36" xml:space="preserve"> ROW() - ROW($6:$6)</f>
        <v>30</v>
      </c>
      <c r="C36" s="128" t="s">
        <v>348</v>
      </c>
      <c r="D36" s="129" t="s">
        <v>887</v>
      </c>
      <c r="E36" s="129" t="s">
        <v>911</v>
      </c>
      <c r="F36" s="129" t="s">
        <v>941</v>
      </c>
      <c r="G36" s="130" t="s">
        <v>828</v>
      </c>
      <c r="I36" s="128">
        <f xml:space="preserve"> INT( _xlfn.XMATCH(K36, 韻目表格[平], 1))</f>
        <v>36</v>
      </c>
      <c r="J36" s="128" t="str" cm="1">
        <f t="array" aca="1" ref="J36" ca="1" xml:space="preserve"> OFFSET($I$6,I36, COLUMN($D:$D)-COLUMN())</f>
        <v>臻</v>
      </c>
      <c r="K36" s="129" t="s">
        <v>914</v>
      </c>
      <c r="M36" s="128">
        <f xml:space="preserve"> INT( _xlfn.XMATCH(O36, 韻目表格[上], 1))</f>
        <v>36</v>
      </c>
      <c r="N36" s="128" t="str" cm="1">
        <f t="array" aca="1" ref="N36" ca="1" xml:space="preserve"> OFFSET($M$6,M36, COLUMN($D:$D)-COLUMN())</f>
        <v>臻</v>
      </c>
      <c r="O36" s="129" t="s">
        <v>942</v>
      </c>
      <c r="Q36" s="128">
        <f xml:space="preserve"> INT( _xlfn.XMATCH(S36, 韻目表格[去], 1))</f>
        <v>30</v>
      </c>
      <c r="R36" s="128" t="str" cm="1">
        <f t="array" aca="1" ref="R36" ca="1" xml:space="preserve"> OFFSET($Q$6,Q36, COLUMN($D:$D)-COLUMN())</f>
        <v>臻</v>
      </c>
      <c r="S36" s="129" t="s">
        <v>941</v>
      </c>
      <c r="U36" s="128">
        <f xml:space="preserve"> INT( _xlfn.XMATCH(W36, 韻目表格[入], 1))</f>
        <v>61</v>
      </c>
      <c r="V36" s="128" t="str" cm="1">
        <f t="array" aca="1" ref="V36" ca="1" xml:space="preserve"> OFFSET($U$6,U36, COLUMN($D:$D)-COLUMN())</f>
        <v>梗</v>
      </c>
      <c r="W36" s="130" t="s">
        <v>943</v>
      </c>
      <c r="Y36" s="122" cm="1">
        <f t="array" ref="Y36" xml:space="preserve"> ROW() - ROW($6:$6)</f>
        <v>30</v>
      </c>
      <c r="Z36" s="128">
        <v>36</v>
      </c>
      <c r="AA36" s="128" t="s">
        <v>348</v>
      </c>
      <c r="AB36" s="134" t="s">
        <v>914</v>
      </c>
      <c r="AC36" s="138">
        <f t="shared" si="0"/>
        <v>3</v>
      </c>
      <c r="AD36" s="138">
        <f t="shared" si="1"/>
        <v>11</v>
      </c>
      <c r="AE36" s="138">
        <f t="shared" si="2"/>
        <v>11</v>
      </c>
      <c r="AF36" s="122" t="str">
        <f t="shared" si="3"/>
        <v xml:space="preserve">魂 </v>
      </c>
      <c r="AG36" s="122" t="str">
        <f t="shared" si="4"/>
        <v>上平聲二十三魂</v>
      </c>
      <c r="AH36" s="122">
        <f t="shared" si="5"/>
        <v>3</v>
      </c>
      <c r="AI36" s="122" t="str">
        <f t="shared" si="6"/>
        <v>上平</v>
      </c>
      <c r="AJ36" s="123" t="str">
        <f t="shared" si="7"/>
        <v>平</v>
      </c>
      <c r="AK36" s="122" t="str">
        <f t="shared" si="8"/>
        <v>二十三</v>
      </c>
      <c r="AL36" s="122" t="str">
        <f t="shared" si="9"/>
        <v>魂</v>
      </c>
    </row>
    <row r="37" spans="2:38">
      <c r="B37" s="128" cm="1">
        <f t="array" ref="B37" xml:space="preserve"> ROW() - ROW($6:$6)</f>
        <v>31</v>
      </c>
      <c r="C37" s="128" t="s">
        <v>348</v>
      </c>
      <c r="D37" s="129" t="s">
        <v>893</v>
      </c>
      <c r="E37" s="129" t="s">
        <v>916</v>
      </c>
      <c r="F37" s="129" t="s">
        <v>946</v>
      </c>
      <c r="G37" s="130" t="s">
        <v>833</v>
      </c>
      <c r="I37" s="128">
        <f xml:space="preserve"> INT( _xlfn.XMATCH(K37, 韻目表格[平], 1))</f>
        <v>37</v>
      </c>
      <c r="J37" s="128" t="str" cm="1">
        <f t="array" aca="1" ref="J37" ca="1" xml:space="preserve"> OFFSET($I$6,I37, COLUMN($D:$D)-COLUMN())</f>
        <v>臻</v>
      </c>
      <c r="K37" s="129" t="s">
        <v>919</v>
      </c>
      <c r="M37" s="128">
        <f xml:space="preserve"> INT( _xlfn.XMATCH(O37, 韻目表格[上], 1))</f>
        <v>37</v>
      </c>
      <c r="N37" s="128" t="str" cm="1">
        <f t="array" aca="1" ref="N37" ca="1" xml:space="preserve"> OFFSET($M$6,M37, COLUMN($D:$D)-COLUMN())</f>
        <v>臻</v>
      </c>
      <c r="O37" s="129" t="s">
        <v>947</v>
      </c>
      <c r="Q37" s="128">
        <f xml:space="preserve"> INT( _xlfn.XMATCH(S37, 韻目表格[去], 1))</f>
        <v>31</v>
      </c>
      <c r="R37" s="128" t="str" cm="1">
        <f t="array" aca="1" ref="R37" ca="1" xml:space="preserve"> OFFSET($Q$6,Q37, COLUMN($D:$D)-COLUMN())</f>
        <v>臻</v>
      </c>
      <c r="S37" s="129" t="s">
        <v>946</v>
      </c>
      <c r="U37" s="128">
        <f xml:space="preserve"> INT( _xlfn.XMATCH(W37, 韻目表格[入], 1))</f>
        <v>62</v>
      </c>
      <c r="V37" s="128" t="str" cm="1">
        <f t="array" aca="1" ref="V37" ca="1" xml:space="preserve"> OFFSET($U$6,U37, COLUMN($D:$D)-COLUMN())</f>
        <v>曾</v>
      </c>
      <c r="W37" s="130" t="s">
        <v>948</v>
      </c>
      <c r="Y37" s="122" cm="1">
        <f t="array" ref="Y37" xml:space="preserve"> ROW() - ROW($6:$6)</f>
        <v>31</v>
      </c>
      <c r="Z37" s="128">
        <v>37</v>
      </c>
      <c r="AA37" s="128" t="s">
        <v>348</v>
      </c>
      <c r="AB37" s="134" t="s">
        <v>919</v>
      </c>
      <c r="AC37" s="138">
        <f t="shared" si="0"/>
        <v>3</v>
      </c>
      <c r="AD37" s="138">
        <f t="shared" si="1"/>
        <v>11</v>
      </c>
      <c r="AE37" s="138">
        <f t="shared" si="2"/>
        <v>11</v>
      </c>
      <c r="AF37" s="122" t="str">
        <f t="shared" si="3"/>
        <v xml:space="preserve">痕 </v>
      </c>
      <c r="AG37" s="122" t="str">
        <f t="shared" si="4"/>
        <v>上平聲二十四痕</v>
      </c>
      <c r="AH37" s="122">
        <f t="shared" si="5"/>
        <v>3</v>
      </c>
      <c r="AI37" s="122" t="str">
        <f t="shared" si="6"/>
        <v>上平</v>
      </c>
      <c r="AJ37" s="123" t="str">
        <f t="shared" si="7"/>
        <v>平</v>
      </c>
      <c r="AK37" s="122" t="str">
        <f t="shared" si="8"/>
        <v>二十四</v>
      </c>
      <c r="AL37" s="122" t="str">
        <f t="shared" si="9"/>
        <v>痕</v>
      </c>
    </row>
    <row r="38" spans="2:38">
      <c r="B38" s="128" cm="1">
        <f t="array" ref="B38" xml:space="preserve"> ROW() - ROW($6:$6)</f>
        <v>32</v>
      </c>
      <c r="C38" s="128" t="s">
        <v>348</v>
      </c>
      <c r="D38" s="129" t="s">
        <v>921</v>
      </c>
      <c r="E38" s="129" t="s">
        <v>922</v>
      </c>
      <c r="F38" s="129" t="s">
        <v>951</v>
      </c>
      <c r="G38" s="130" t="s">
        <v>838</v>
      </c>
      <c r="I38" s="128">
        <f xml:space="preserve"> INT( _xlfn.XMATCH(K38, 韻目表格[平], 1))</f>
        <v>38</v>
      </c>
      <c r="J38" s="128" t="str" cm="1">
        <f t="array" aca="1" ref="J38" ca="1" xml:space="preserve"> OFFSET($I$6,I38, COLUMN($D:$D)-COLUMN())</f>
        <v>山</v>
      </c>
      <c r="K38" s="129" t="s">
        <v>925</v>
      </c>
      <c r="M38" s="128">
        <f xml:space="preserve"> INT( _xlfn.XMATCH(O38, 韻目表格[上], 1))</f>
        <v>38</v>
      </c>
      <c r="N38" s="128" t="str" cm="1">
        <f t="array" aca="1" ref="N38" ca="1" xml:space="preserve"> OFFSET($M$6,M38, COLUMN($D:$D)-COLUMN())</f>
        <v>山</v>
      </c>
      <c r="O38" s="129" t="s">
        <v>952</v>
      </c>
      <c r="Q38" s="128">
        <f xml:space="preserve"> INT( _xlfn.XMATCH(S38, 韻目表格[去], 1))</f>
        <v>32</v>
      </c>
      <c r="R38" s="128" t="str" cm="1">
        <f t="array" aca="1" ref="R38" ca="1" xml:space="preserve"> OFFSET($Q$6,Q38, COLUMN($D:$D)-COLUMN())</f>
        <v>臻</v>
      </c>
      <c r="S38" s="129" t="s">
        <v>951</v>
      </c>
      <c r="U38" s="128">
        <f xml:space="preserve"> INT( _xlfn.XMATCH(W38, 韻目表格[入], 1))</f>
        <v>63</v>
      </c>
      <c r="V38" s="128" t="str" cm="1">
        <f t="array" aca="1" ref="V38" ca="1" xml:space="preserve"> OFFSET($U$6,U38, COLUMN($D:$D)-COLUMN())</f>
        <v>曾</v>
      </c>
      <c r="W38" s="130" t="s">
        <v>953</v>
      </c>
      <c r="Y38" s="122" cm="1">
        <f t="array" ref="Y38" xml:space="preserve"> ROW() - ROW($6:$6)</f>
        <v>32</v>
      </c>
      <c r="Z38" s="128">
        <v>38</v>
      </c>
      <c r="AA38" s="128" t="s">
        <v>383</v>
      </c>
      <c r="AB38" s="134" t="s">
        <v>925</v>
      </c>
      <c r="AC38" s="138">
        <f t="shared" si="0"/>
        <v>3</v>
      </c>
      <c r="AD38" s="138">
        <f t="shared" si="1"/>
        <v>11</v>
      </c>
      <c r="AE38" s="138">
        <f t="shared" si="2"/>
        <v>11</v>
      </c>
      <c r="AF38" s="122" t="str">
        <f t="shared" si="3"/>
        <v xml:space="preserve">寒 </v>
      </c>
      <c r="AG38" s="122" t="str">
        <f t="shared" si="4"/>
        <v>上平聲二十五寒</v>
      </c>
      <c r="AH38" s="122">
        <f t="shared" si="5"/>
        <v>3</v>
      </c>
      <c r="AI38" s="122" t="str">
        <f t="shared" si="6"/>
        <v>上平</v>
      </c>
      <c r="AJ38" s="123" t="str">
        <f t="shared" si="7"/>
        <v>平</v>
      </c>
      <c r="AK38" s="122" t="str">
        <f t="shared" si="8"/>
        <v>二十五</v>
      </c>
      <c r="AL38" s="122" t="str">
        <f t="shared" si="9"/>
        <v>寒</v>
      </c>
    </row>
    <row r="39" spans="2:38">
      <c r="B39" s="128" cm="1">
        <f t="array" ref="B39" xml:space="preserve"> ROW() - ROW($6:$6)</f>
        <v>33</v>
      </c>
      <c r="C39" s="128" t="s">
        <v>348</v>
      </c>
      <c r="D39" s="129" t="s">
        <v>898</v>
      </c>
      <c r="E39" s="129" t="s">
        <v>927</v>
      </c>
      <c r="F39" s="129" t="s">
        <v>956</v>
      </c>
      <c r="G39" s="130" t="s">
        <v>843</v>
      </c>
      <c r="I39" s="128">
        <f xml:space="preserve"> INT( _xlfn.XMATCH(K39, 韻目表格[平], 1))</f>
        <v>39</v>
      </c>
      <c r="J39" s="128" t="str" cm="1">
        <f t="array" aca="1" ref="J39" ca="1" xml:space="preserve"> OFFSET($I$6,I39, COLUMN($D:$D)-COLUMN())</f>
        <v>山</v>
      </c>
      <c r="K39" s="129" t="s">
        <v>930</v>
      </c>
      <c r="M39" s="128">
        <f xml:space="preserve"> INT( _xlfn.XMATCH(O39, 韻目表格[上], 1))</f>
        <v>39</v>
      </c>
      <c r="N39" s="128" t="str" cm="1">
        <f t="array" aca="1" ref="N39" ca="1" xml:space="preserve"> OFFSET($M$6,M39, COLUMN($D:$D)-COLUMN())</f>
        <v>山</v>
      </c>
      <c r="O39" s="129" t="s">
        <v>957</v>
      </c>
      <c r="Q39" s="128">
        <f xml:space="preserve"> INT( _xlfn.XMATCH(S39, 韻目表格[去], 1))</f>
        <v>33</v>
      </c>
      <c r="R39" s="128" t="str" cm="1">
        <f t="array" aca="1" ref="R39" ca="1" xml:space="preserve"> OFFSET($Q$6,Q39, COLUMN($D:$D)-COLUMN())</f>
        <v>臻</v>
      </c>
      <c r="S39" s="129" t="s">
        <v>956</v>
      </c>
      <c r="U39" s="128">
        <f xml:space="preserve"> INT( _xlfn.XMATCH(W39, 韻目表格[入], 1))</f>
        <v>67</v>
      </c>
      <c r="V39" s="128" t="str" cm="1">
        <f t="array" aca="1" ref="V39" ca="1" xml:space="preserve"> OFFSET($U$6,U39, COLUMN($D:$D)-COLUMN())</f>
        <v>深</v>
      </c>
      <c r="W39" s="130" t="s">
        <v>958</v>
      </c>
      <c r="Y39" s="122" cm="1">
        <f t="array" ref="Y39" xml:space="preserve"> ROW() - ROW($6:$6)</f>
        <v>33</v>
      </c>
      <c r="Z39" s="128">
        <v>39</v>
      </c>
      <c r="AA39" s="128" t="s">
        <v>383</v>
      </c>
      <c r="AB39" s="134" t="s">
        <v>930</v>
      </c>
      <c r="AC39" s="138">
        <f t="shared" si="0"/>
        <v>3</v>
      </c>
      <c r="AD39" s="138">
        <f t="shared" si="1"/>
        <v>11</v>
      </c>
      <c r="AE39" s="138">
        <f t="shared" si="2"/>
        <v>11</v>
      </c>
      <c r="AF39" s="122" t="str">
        <f t="shared" si="3"/>
        <v xml:space="preserve">桓 </v>
      </c>
      <c r="AG39" s="122" t="str">
        <f t="shared" si="4"/>
        <v>上平聲二十六桓</v>
      </c>
      <c r="AH39" s="122">
        <f t="shared" si="5"/>
        <v>3</v>
      </c>
      <c r="AI39" s="122" t="str">
        <f t="shared" si="6"/>
        <v>上平</v>
      </c>
      <c r="AJ39" s="123" t="str">
        <f t="shared" si="7"/>
        <v>平</v>
      </c>
      <c r="AK39" s="122" t="str">
        <f t="shared" si="8"/>
        <v>二十六</v>
      </c>
      <c r="AL39" s="122" t="str">
        <f t="shared" si="9"/>
        <v>桓</v>
      </c>
    </row>
    <row r="40" spans="2:38">
      <c r="B40" s="128" cm="1">
        <f t="array" ref="B40" xml:space="preserve"> ROW() - ROW($6:$6)</f>
        <v>34</v>
      </c>
      <c r="C40" s="128" t="s">
        <v>348</v>
      </c>
      <c r="D40" s="129" t="s">
        <v>903</v>
      </c>
      <c r="E40" s="129" t="s">
        <v>932</v>
      </c>
      <c r="F40" s="129" t="s">
        <v>961</v>
      </c>
      <c r="G40" s="130" t="s">
        <v>848</v>
      </c>
      <c r="I40" s="128">
        <f xml:space="preserve"> INT( _xlfn.XMATCH(K40, 韻目表格[平], 1))</f>
        <v>40</v>
      </c>
      <c r="J40" s="128" t="str" cm="1">
        <f t="array" aca="1" ref="J40" ca="1" xml:space="preserve"> OFFSET($I$6,I40, COLUMN($D:$D)-COLUMN())</f>
        <v>山</v>
      </c>
      <c r="K40" s="129" t="s">
        <v>935</v>
      </c>
      <c r="M40" s="128">
        <f xml:space="preserve"> INT( _xlfn.XMATCH(O40, 韻目表格[上], 1))</f>
        <v>40</v>
      </c>
      <c r="N40" s="128" t="str" cm="1">
        <f t="array" aca="1" ref="N40" ca="1" xml:space="preserve"> OFFSET($M$6,M40, COLUMN($D:$D)-COLUMN())</f>
        <v>山</v>
      </c>
      <c r="O40" s="129" t="s">
        <v>962</v>
      </c>
      <c r="Q40" s="128">
        <f xml:space="preserve"> INT( _xlfn.XMATCH(S40, 韻目表格[去], 1))</f>
        <v>34</v>
      </c>
      <c r="R40" s="128" t="str" cm="1">
        <f t="array" aca="1" ref="R40" ca="1" xml:space="preserve"> OFFSET($Q$6,Q40, COLUMN($D:$D)-COLUMN())</f>
        <v>臻</v>
      </c>
      <c r="S40" s="129" t="s">
        <v>961</v>
      </c>
      <c r="U40" s="128">
        <f xml:space="preserve"> INT( _xlfn.XMATCH(W40, 韻目表格[入], 1))</f>
        <v>68</v>
      </c>
      <c r="V40" s="128" t="str" cm="1">
        <f t="array" aca="1" ref="V40" ca="1" xml:space="preserve"> OFFSET($U$6,U40, COLUMN($D:$D)-COLUMN())</f>
        <v>深</v>
      </c>
      <c r="W40" s="130" t="s">
        <v>963</v>
      </c>
      <c r="Y40" s="122" cm="1">
        <f t="array" ref="Y40" xml:space="preserve"> ROW() - ROW($6:$6)</f>
        <v>34</v>
      </c>
      <c r="Z40" s="128">
        <v>40</v>
      </c>
      <c r="AA40" s="128" t="s">
        <v>383</v>
      </c>
      <c r="AB40" s="134" t="s">
        <v>935</v>
      </c>
      <c r="AC40" s="138">
        <f t="shared" si="0"/>
        <v>3</v>
      </c>
      <c r="AD40" s="138">
        <f t="shared" si="1"/>
        <v>11</v>
      </c>
      <c r="AE40" s="138">
        <f t="shared" si="2"/>
        <v>11</v>
      </c>
      <c r="AF40" s="122" t="str">
        <f t="shared" si="3"/>
        <v xml:space="preserve">刪 </v>
      </c>
      <c r="AG40" s="122" t="str">
        <f t="shared" si="4"/>
        <v>上平聲二十七刪</v>
      </c>
      <c r="AH40" s="122">
        <f t="shared" si="5"/>
        <v>3</v>
      </c>
      <c r="AI40" s="122" t="str">
        <f t="shared" si="6"/>
        <v>上平</v>
      </c>
      <c r="AJ40" s="123" t="str">
        <f t="shared" si="7"/>
        <v>平</v>
      </c>
      <c r="AK40" s="122" t="str">
        <f t="shared" si="8"/>
        <v>二十七</v>
      </c>
      <c r="AL40" s="122" t="str">
        <f t="shared" si="9"/>
        <v>刪</v>
      </c>
    </row>
    <row r="41" spans="2:38">
      <c r="B41" s="128" cm="1">
        <f t="array" ref="B41" xml:space="preserve"> ROW() - ROW($6:$6)</f>
        <v>35</v>
      </c>
      <c r="C41" s="128" t="s">
        <v>348</v>
      </c>
      <c r="D41" s="129" t="s">
        <v>909</v>
      </c>
      <c r="E41" s="129" t="s">
        <v>937</v>
      </c>
      <c r="F41" s="129" t="s">
        <v>966</v>
      </c>
      <c r="G41" s="130" t="s">
        <v>853</v>
      </c>
      <c r="I41" s="128">
        <f xml:space="preserve"> INT( _xlfn.XMATCH(K41, 韻目表格[平], 1))</f>
        <v>41</v>
      </c>
      <c r="J41" s="128" t="str" cm="1">
        <f t="array" aca="1" ref="J41" ca="1" xml:space="preserve"> OFFSET($I$6,I41, COLUMN($D:$D)-COLUMN())</f>
        <v>山</v>
      </c>
      <c r="K41" s="129" t="s">
        <v>940</v>
      </c>
      <c r="M41" s="128">
        <f xml:space="preserve"> INT( _xlfn.XMATCH(O41, 韻目表格[上], 1))</f>
        <v>41</v>
      </c>
      <c r="N41" s="128" t="str" cm="1">
        <f t="array" aca="1" ref="N41" ca="1" xml:space="preserve"> OFFSET($M$6,M41, COLUMN($D:$D)-COLUMN())</f>
        <v>山</v>
      </c>
      <c r="O41" s="129" t="s">
        <v>967</v>
      </c>
      <c r="Q41" s="128">
        <f xml:space="preserve"> INT( _xlfn.XMATCH(S41, 韻目表格[去], 1))</f>
        <v>35</v>
      </c>
      <c r="R41" s="128" t="str" cm="1">
        <f t="array" aca="1" ref="R41" ca="1" xml:space="preserve"> OFFSET($Q$6,Q41, COLUMN($D:$D)-COLUMN())</f>
        <v>臻</v>
      </c>
      <c r="S41" s="129" t="s">
        <v>966</v>
      </c>
      <c r="U41" s="128">
        <f xml:space="preserve"> INT( _xlfn.XMATCH(W41, 韻目表格[入], 1))</f>
        <v>69</v>
      </c>
      <c r="V41" s="128" t="str" cm="1">
        <f t="array" aca="1" ref="V41" ca="1" xml:space="preserve"> OFFSET($U$6,U41, COLUMN($D:$D)-COLUMN())</f>
        <v>深</v>
      </c>
      <c r="W41" s="130" t="s">
        <v>968</v>
      </c>
      <c r="Y41" s="122" cm="1">
        <f t="array" ref="Y41" xml:space="preserve"> ROW() - ROW($6:$6)</f>
        <v>35</v>
      </c>
      <c r="Z41" s="128">
        <v>41</v>
      </c>
      <c r="AA41" s="128" t="s">
        <v>383</v>
      </c>
      <c r="AB41" s="134" t="s">
        <v>940</v>
      </c>
      <c r="AC41" s="138">
        <f t="shared" si="0"/>
        <v>3</v>
      </c>
      <c r="AD41" s="138">
        <f t="shared" si="1"/>
        <v>11</v>
      </c>
      <c r="AE41" s="138">
        <f t="shared" si="2"/>
        <v>11</v>
      </c>
      <c r="AF41" s="122" t="str">
        <f t="shared" si="3"/>
        <v xml:space="preserve">山 </v>
      </c>
      <c r="AG41" s="122" t="str">
        <f t="shared" si="4"/>
        <v>上平聲二十八山</v>
      </c>
      <c r="AH41" s="122">
        <f t="shared" si="5"/>
        <v>3</v>
      </c>
      <c r="AI41" s="122" t="str">
        <f t="shared" si="6"/>
        <v>上平</v>
      </c>
      <c r="AJ41" s="123" t="str">
        <f t="shared" si="7"/>
        <v>平</v>
      </c>
      <c r="AK41" s="122" t="str">
        <f t="shared" si="8"/>
        <v>二十八</v>
      </c>
      <c r="AL41" s="122" t="str">
        <f t="shared" si="9"/>
        <v>山</v>
      </c>
    </row>
    <row r="42" spans="2:38">
      <c r="B42" s="128" cm="1">
        <f t="array" ref="B42" xml:space="preserve"> ROW() - ROW($6:$6)</f>
        <v>36</v>
      </c>
      <c r="C42" s="128" t="s">
        <v>348</v>
      </c>
      <c r="D42" s="129" t="s">
        <v>914</v>
      </c>
      <c r="E42" s="129" t="s">
        <v>942</v>
      </c>
      <c r="F42" s="129" t="s">
        <v>971</v>
      </c>
      <c r="G42" s="130" t="s">
        <v>858</v>
      </c>
      <c r="I42" s="128">
        <f xml:space="preserve"> INT( _xlfn.XMATCH(K42, 韻目表格[平], 1))</f>
        <v>42</v>
      </c>
      <c r="J42" s="128" t="str" cm="1">
        <f t="array" aca="1" ref="J42" ca="1" xml:space="preserve"> OFFSET($I$6,I42, COLUMN($D:$D)-COLUMN())</f>
        <v>山</v>
      </c>
      <c r="K42" s="129" t="s">
        <v>945</v>
      </c>
      <c r="M42" s="128">
        <f xml:space="preserve"> INT( _xlfn.XMATCH(O42, 韻目表格[上], 1))</f>
        <v>42</v>
      </c>
      <c r="N42" s="128" t="str" cm="1">
        <f t="array" aca="1" ref="N42" ca="1" xml:space="preserve"> OFFSET($M$6,M42, COLUMN($D:$D)-COLUMN())</f>
        <v>山</v>
      </c>
      <c r="O42" s="129" t="s">
        <v>972</v>
      </c>
      <c r="Q42" s="128">
        <f xml:space="preserve"> INT( _xlfn.XMATCH(S42, 韻目表格[去], 1))</f>
        <v>36</v>
      </c>
      <c r="R42" s="128" t="str" cm="1">
        <f t="array" aca="1" ref="R42" ca="1" xml:space="preserve"> OFFSET($Q$6,Q42, COLUMN($D:$D)-COLUMN())</f>
        <v>臻</v>
      </c>
      <c r="S42" s="129" t="s">
        <v>971</v>
      </c>
      <c r="U42" s="128">
        <f xml:space="preserve"> INT( _xlfn.XMATCH(W42, 韻目表格[入], 1))</f>
        <v>70</v>
      </c>
      <c r="V42" s="128" t="str" cm="1">
        <f t="array" aca="1" ref="V42" ca="1" xml:space="preserve"> OFFSET($U$6,U42, COLUMN($D:$D)-COLUMN())</f>
        <v>咸</v>
      </c>
      <c r="W42" s="130" t="s">
        <v>973</v>
      </c>
      <c r="Y42" s="122" cm="1">
        <f t="array" ref="Y42" xml:space="preserve"> ROW() - ROW($6:$6)</f>
        <v>36</v>
      </c>
      <c r="Z42" s="128">
        <v>42</v>
      </c>
      <c r="AA42" s="128" t="s">
        <v>383</v>
      </c>
      <c r="AB42" s="134" t="s">
        <v>945</v>
      </c>
      <c r="AC42" s="138">
        <f t="shared" si="0"/>
        <v>3</v>
      </c>
      <c r="AD42" s="138">
        <f t="shared" si="1"/>
        <v>9</v>
      </c>
      <c r="AE42" s="138">
        <f t="shared" si="2"/>
        <v>9</v>
      </c>
      <c r="AF42" s="122" t="str">
        <f t="shared" si="3"/>
        <v xml:space="preserve">先 </v>
      </c>
      <c r="AG42" s="122" t="str">
        <f t="shared" si="4"/>
        <v>下平聲一先</v>
      </c>
      <c r="AH42" s="122">
        <f t="shared" si="5"/>
        <v>3</v>
      </c>
      <c r="AI42" s="122" t="str">
        <f t="shared" si="6"/>
        <v>下平</v>
      </c>
      <c r="AJ42" s="123" t="str">
        <f t="shared" si="7"/>
        <v>平</v>
      </c>
      <c r="AK42" s="122" t="str">
        <f t="shared" si="8"/>
        <v>一</v>
      </c>
      <c r="AL42" s="122" t="str">
        <f t="shared" si="9"/>
        <v>先</v>
      </c>
    </row>
    <row r="43" spans="2:38">
      <c r="B43" s="128" cm="1">
        <f t="array" ref="B43" xml:space="preserve"> ROW() - ROW($6:$6)</f>
        <v>37</v>
      </c>
      <c r="C43" s="128" t="s">
        <v>348</v>
      </c>
      <c r="D43" s="129" t="s">
        <v>919</v>
      </c>
      <c r="E43" s="129" t="s">
        <v>947</v>
      </c>
      <c r="F43" s="129" t="s">
        <v>976</v>
      </c>
      <c r="G43" s="130" t="s">
        <v>863</v>
      </c>
      <c r="I43" s="128">
        <f xml:space="preserve"> INT( _xlfn.XMATCH(K43, 韻目表格[平], 1))</f>
        <v>43</v>
      </c>
      <c r="J43" s="128" t="str" cm="1">
        <f t="array" aca="1" ref="J43" ca="1" xml:space="preserve"> OFFSET($I$6,I43, COLUMN($D:$D)-COLUMN())</f>
        <v>山</v>
      </c>
      <c r="K43" s="129" t="s">
        <v>950</v>
      </c>
      <c r="M43" s="128">
        <f xml:space="preserve"> INT( _xlfn.XMATCH(O43, 韻目表格[上], 1))</f>
        <v>43</v>
      </c>
      <c r="N43" s="128" t="str" cm="1">
        <f t="array" aca="1" ref="N43" ca="1" xml:space="preserve"> OFFSET($M$6,M43, COLUMN($D:$D)-COLUMN())</f>
        <v>山</v>
      </c>
      <c r="O43" s="129" t="s">
        <v>977</v>
      </c>
      <c r="Q43" s="128">
        <f xml:space="preserve"> INT( _xlfn.XMATCH(S43, 韻目表格[去], 1))</f>
        <v>37</v>
      </c>
      <c r="R43" s="128" t="str" cm="1">
        <f t="array" aca="1" ref="R43" ca="1" xml:space="preserve"> OFFSET($Q$6,Q43, COLUMN($D:$D)-COLUMN())</f>
        <v>臻</v>
      </c>
      <c r="S43" s="129" t="s">
        <v>976</v>
      </c>
      <c r="U43" s="128">
        <f xml:space="preserve"> INT( _xlfn.XMATCH(W43, 韻目表格[入], 1))</f>
        <v>71</v>
      </c>
      <c r="V43" s="128" t="str" cm="1">
        <f t="array" aca="1" ref="V43" ca="1" xml:space="preserve"> OFFSET($U$6,U43, COLUMN($D:$D)-COLUMN())</f>
        <v>咸</v>
      </c>
      <c r="W43" s="130" t="s">
        <v>978</v>
      </c>
      <c r="Y43" s="122" cm="1">
        <f t="array" ref="Y43" xml:space="preserve"> ROW() - ROW($6:$6)</f>
        <v>37</v>
      </c>
      <c r="Z43" s="128">
        <v>43</v>
      </c>
      <c r="AA43" s="128" t="s">
        <v>383</v>
      </c>
      <c r="AB43" s="134" t="s">
        <v>950</v>
      </c>
      <c r="AC43" s="138">
        <f t="shared" si="0"/>
        <v>3</v>
      </c>
      <c r="AD43" s="138">
        <f t="shared" si="1"/>
        <v>9</v>
      </c>
      <c r="AE43" s="138">
        <f t="shared" si="2"/>
        <v>9</v>
      </c>
      <c r="AF43" s="122" t="str">
        <f t="shared" si="3"/>
        <v xml:space="preserve">仙 </v>
      </c>
      <c r="AG43" s="122" t="str">
        <f t="shared" si="4"/>
        <v>下平聲二仙</v>
      </c>
      <c r="AH43" s="122">
        <f t="shared" si="5"/>
        <v>3</v>
      </c>
      <c r="AI43" s="122" t="str">
        <f t="shared" si="6"/>
        <v>下平</v>
      </c>
      <c r="AJ43" s="123" t="str">
        <f t="shared" si="7"/>
        <v>平</v>
      </c>
      <c r="AK43" s="122" t="str">
        <f t="shared" si="8"/>
        <v>二</v>
      </c>
      <c r="AL43" s="122" t="str">
        <f t="shared" si="9"/>
        <v>仙</v>
      </c>
    </row>
    <row r="44" spans="2:38">
      <c r="B44" s="128" cm="1">
        <f t="array" ref="B44" xml:space="preserve"> ROW() - ROW($6:$6)</f>
        <v>38</v>
      </c>
      <c r="C44" s="128" t="s">
        <v>383</v>
      </c>
      <c r="D44" s="129" t="s">
        <v>925</v>
      </c>
      <c r="E44" s="129" t="s">
        <v>952</v>
      </c>
      <c r="F44" s="129" t="s">
        <v>981</v>
      </c>
      <c r="G44" s="130" t="s">
        <v>868</v>
      </c>
      <c r="I44" s="128">
        <f xml:space="preserve"> INT( _xlfn.XMATCH(K44, 韻目表格[平], 1))</f>
        <v>44</v>
      </c>
      <c r="J44" s="128" t="str" cm="1">
        <f t="array" aca="1" ref="J44" ca="1" xml:space="preserve"> OFFSET($I$6,I44, COLUMN($D:$D)-COLUMN())</f>
        <v>山</v>
      </c>
      <c r="K44" s="129" t="s">
        <v>955</v>
      </c>
      <c r="M44" s="128">
        <f xml:space="preserve"> INT( _xlfn.XMATCH(O44, 韻目表格[上], 1))</f>
        <v>44</v>
      </c>
      <c r="N44" s="128" t="str" cm="1">
        <f t="array" aca="1" ref="N44" ca="1" xml:space="preserve"> OFFSET($M$6,M44, COLUMN($D:$D)-COLUMN())</f>
        <v>山</v>
      </c>
      <c r="O44" s="129" t="s">
        <v>982</v>
      </c>
      <c r="Q44" s="128">
        <f xml:space="preserve"> INT( _xlfn.XMATCH(S44, 韻目表格[去], 1))</f>
        <v>38</v>
      </c>
      <c r="R44" s="128" t="str" cm="1">
        <f t="array" aca="1" ref="R44" ca="1" xml:space="preserve"> OFFSET($Q$6,Q44, COLUMN($D:$D)-COLUMN())</f>
        <v>山</v>
      </c>
      <c r="S44" s="129" t="s">
        <v>981</v>
      </c>
      <c r="U44" s="128">
        <f xml:space="preserve"> INT( _xlfn.XMATCH(W44, 韻目表格[入], 1))</f>
        <v>72</v>
      </c>
      <c r="V44" s="128" t="str" cm="1">
        <f t="array" aca="1" ref="V44" ca="1" xml:space="preserve"> OFFSET($U$6,U44, COLUMN($D:$D)-COLUMN())</f>
        <v>咸</v>
      </c>
      <c r="W44" s="130" t="s">
        <v>983</v>
      </c>
      <c r="Y44" s="122" cm="1">
        <f t="array" ref="Y44" xml:space="preserve"> ROW() - ROW($6:$6)</f>
        <v>38</v>
      </c>
      <c r="Z44" s="128">
        <v>44</v>
      </c>
      <c r="AA44" s="128" t="s">
        <v>383</v>
      </c>
      <c r="AB44" s="134" t="s">
        <v>955</v>
      </c>
      <c r="AC44" s="138">
        <f t="shared" si="0"/>
        <v>4</v>
      </c>
      <c r="AD44" s="138">
        <f t="shared" si="1"/>
        <v>10</v>
      </c>
      <c r="AE44" s="138">
        <f t="shared" si="2"/>
        <v>10</v>
      </c>
      <c r="AF44" s="122" t="str">
        <f t="shared" si="3"/>
        <v xml:space="preserve">仙A </v>
      </c>
      <c r="AG44" s="122" t="str">
        <f t="shared" si="4"/>
        <v>下平聲二仙</v>
      </c>
      <c r="AH44" s="122">
        <f t="shared" si="5"/>
        <v>3</v>
      </c>
      <c r="AI44" s="122" t="str">
        <f t="shared" si="6"/>
        <v>下平</v>
      </c>
      <c r="AJ44" s="123" t="str">
        <f t="shared" si="7"/>
        <v>平</v>
      </c>
      <c r="AK44" s="122" t="str">
        <f t="shared" si="8"/>
        <v>二</v>
      </c>
      <c r="AL44" s="122" t="str">
        <f t="shared" si="9"/>
        <v>仙</v>
      </c>
    </row>
    <row r="45" spans="2:38">
      <c r="B45" s="128" cm="1">
        <f t="array" ref="B45" xml:space="preserve"> ROW() - ROW($6:$6)</f>
        <v>39</v>
      </c>
      <c r="C45" s="128" t="s">
        <v>383</v>
      </c>
      <c r="D45" s="129" t="s">
        <v>930</v>
      </c>
      <c r="E45" s="129" t="s">
        <v>957</v>
      </c>
      <c r="F45" s="129" t="s">
        <v>986</v>
      </c>
      <c r="G45" s="130" t="s">
        <v>873</v>
      </c>
      <c r="I45" s="128">
        <f xml:space="preserve"> INT( _xlfn.XMATCH(K45, 韻目表格[平], 1))</f>
        <v>45</v>
      </c>
      <c r="J45" s="128" t="str" cm="1">
        <f t="array" aca="1" ref="J45" ca="1" xml:space="preserve"> OFFSET($I$6,I45, COLUMN($D:$D)-COLUMN())</f>
        <v>山</v>
      </c>
      <c r="K45" s="129" t="s">
        <v>960</v>
      </c>
      <c r="M45" s="128">
        <f xml:space="preserve"> INT( _xlfn.XMATCH(O45, 韻目表格[上], 1))</f>
        <v>45</v>
      </c>
      <c r="N45" s="128" t="str" cm="1">
        <f t="array" aca="1" ref="N45" ca="1" xml:space="preserve"> OFFSET($M$6,M45, COLUMN($D:$D)-COLUMN())</f>
        <v>山</v>
      </c>
      <c r="O45" s="129" t="s">
        <v>987</v>
      </c>
      <c r="Q45" s="128">
        <f xml:space="preserve"> INT( _xlfn.XMATCH(S45, 韻目表格[去], 1))</f>
        <v>39</v>
      </c>
      <c r="R45" s="128" t="str" cm="1">
        <f t="array" aca="1" ref="R45" ca="1" xml:space="preserve"> OFFSET($Q$6,Q45, COLUMN($D:$D)-COLUMN())</f>
        <v>山</v>
      </c>
      <c r="S45" s="129" t="s">
        <v>986</v>
      </c>
      <c r="U45" s="128">
        <f xml:space="preserve"> INT( _xlfn.XMATCH(W45, 韻目表格[入], 1))</f>
        <v>73</v>
      </c>
      <c r="V45" s="128" t="str" cm="1">
        <f t="array" aca="1" ref="V45" ca="1" xml:space="preserve"> OFFSET($U$6,U45, COLUMN($D:$D)-COLUMN())</f>
        <v>咸</v>
      </c>
      <c r="W45" s="130" t="s">
        <v>988</v>
      </c>
      <c r="Y45" s="122" cm="1">
        <f t="array" ref="Y45" xml:space="preserve"> ROW() - ROW($6:$6)</f>
        <v>39</v>
      </c>
      <c r="Z45" s="128">
        <v>45</v>
      </c>
      <c r="AA45" s="128" t="s">
        <v>383</v>
      </c>
      <c r="AB45" s="134" t="s">
        <v>960</v>
      </c>
      <c r="AC45" s="138">
        <f t="shared" si="0"/>
        <v>4</v>
      </c>
      <c r="AD45" s="138">
        <f t="shared" si="1"/>
        <v>10</v>
      </c>
      <c r="AE45" s="138">
        <f t="shared" si="2"/>
        <v>10</v>
      </c>
      <c r="AF45" s="122" t="str">
        <f t="shared" si="3"/>
        <v xml:space="preserve">仙B </v>
      </c>
      <c r="AG45" s="122" t="str">
        <f t="shared" si="4"/>
        <v>下平聲二仙</v>
      </c>
      <c r="AH45" s="122">
        <f t="shared" si="5"/>
        <v>3</v>
      </c>
      <c r="AI45" s="122" t="str">
        <f t="shared" si="6"/>
        <v>下平</v>
      </c>
      <c r="AJ45" s="123" t="str">
        <f t="shared" si="7"/>
        <v>平</v>
      </c>
      <c r="AK45" s="122" t="str">
        <f t="shared" si="8"/>
        <v>二</v>
      </c>
      <c r="AL45" s="122" t="str">
        <f t="shared" si="9"/>
        <v>仙</v>
      </c>
    </row>
    <row r="46" spans="2:38">
      <c r="B46" s="128" cm="1">
        <f t="array" ref="B46" xml:space="preserve"> ROW() - ROW($6:$6)</f>
        <v>40</v>
      </c>
      <c r="C46" s="128" t="s">
        <v>383</v>
      </c>
      <c r="D46" s="129" t="s">
        <v>935</v>
      </c>
      <c r="E46" s="129" t="s">
        <v>962</v>
      </c>
      <c r="F46" s="129" t="s">
        <v>991</v>
      </c>
      <c r="G46" s="130" t="s">
        <v>879</v>
      </c>
      <c r="I46" s="128">
        <f xml:space="preserve"> INT( _xlfn.XMATCH(K46, 韻目表格[平], 1))</f>
        <v>46</v>
      </c>
      <c r="J46" s="128" t="str" cm="1">
        <f t="array" aca="1" ref="J46" ca="1" xml:space="preserve"> OFFSET($I$6,I46, COLUMN($D:$D)-COLUMN())</f>
        <v>效</v>
      </c>
      <c r="K46" s="129" t="s">
        <v>965</v>
      </c>
      <c r="M46" s="128">
        <f xml:space="preserve"> INT( _xlfn.XMATCH(O46, 韻目表格[上], 1))</f>
        <v>46</v>
      </c>
      <c r="N46" s="128" t="str" cm="1">
        <f t="array" aca="1" ref="N46" ca="1" xml:space="preserve"> OFFSET($M$6,M46, COLUMN($D:$D)-COLUMN())</f>
        <v>效</v>
      </c>
      <c r="O46" s="129" t="s">
        <v>992</v>
      </c>
      <c r="Q46" s="128">
        <f xml:space="preserve"> INT( _xlfn.XMATCH(S46, 韻目表格[去], 1))</f>
        <v>40</v>
      </c>
      <c r="R46" s="128" t="str" cm="1">
        <f t="array" aca="1" ref="R46" ca="1" xml:space="preserve"> OFFSET($Q$6,Q46, COLUMN($D:$D)-COLUMN())</f>
        <v>山</v>
      </c>
      <c r="S46" s="129" t="s">
        <v>991</v>
      </c>
      <c r="U46" s="128">
        <f xml:space="preserve"> INT( _xlfn.XMATCH(W46, 韻目表格[入], 1))</f>
        <v>74</v>
      </c>
      <c r="V46" s="128" t="str" cm="1">
        <f t="array" aca="1" ref="V46" ca="1" xml:space="preserve"> OFFSET($U$6,U46, COLUMN($D:$D)-COLUMN())</f>
        <v>咸</v>
      </c>
      <c r="W46" s="130" t="s">
        <v>993</v>
      </c>
      <c r="Y46" s="122" cm="1">
        <f t="array" ref="Y46" xml:space="preserve"> ROW() - ROW($6:$6)</f>
        <v>40</v>
      </c>
      <c r="Z46" s="128">
        <v>46</v>
      </c>
      <c r="AA46" s="128" t="s">
        <v>516</v>
      </c>
      <c r="AB46" s="134" t="s">
        <v>965</v>
      </c>
      <c r="AC46" s="138">
        <f t="shared" si="0"/>
        <v>3</v>
      </c>
      <c r="AD46" s="138">
        <f t="shared" si="1"/>
        <v>9</v>
      </c>
      <c r="AE46" s="138">
        <f t="shared" si="2"/>
        <v>9</v>
      </c>
      <c r="AF46" s="122" t="str">
        <f t="shared" si="3"/>
        <v xml:space="preserve">蕭 </v>
      </c>
      <c r="AG46" s="122" t="str">
        <f t="shared" si="4"/>
        <v>下平聲三蕭</v>
      </c>
      <c r="AH46" s="122">
        <f t="shared" si="5"/>
        <v>3</v>
      </c>
      <c r="AI46" s="122" t="str">
        <f t="shared" si="6"/>
        <v>下平</v>
      </c>
      <c r="AJ46" s="123" t="str">
        <f t="shared" si="7"/>
        <v>平</v>
      </c>
      <c r="AK46" s="122" t="str">
        <f t="shared" si="8"/>
        <v>三</v>
      </c>
      <c r="AL46" s="122" t="str">
        <f t="shared" si="9"/>
        <v>蕭</v>
      </c>
    </row>
    <row r="47" spans="2:38">
      <c r="B47" s="128" cm="1">
        <f t="array" ref="B47" xml:space="preserve"> ROW() - ROW($6:$6)</f>
        <v>41</v>
      </c>
      <c r="C47" s="128" t="s">
        <v>383</v>
      </c>
      <c r="D47" s="129" t="s">
        <v>940</v>
      </c>
      <c r="E47" s="129" t="s">
        <v>967</v>
      </c>
      <c r="F47" s="129" t="s">
        <v>996</v>
      </c>
      <c r="G47" s="130" t="s">
        <v>885</v>
      </c>
      <c r="I47" s="128">
        <f xml:space="preserve"> INT( _xlfn.XMATCH(K47, 韻目表格[平], 1))</f>
        <v>47</v>
      </c>
      <c r="J47" s="128" t="str" cm="1">
        <f t="array" aca="1" ref="J47" ca="1" xml:space="preserve"> OFFSET($I$6,I47, COLUMN($D:$D)-COLUMN())</f>
        <v>效</v>
      </c>
      <c r="K47" s="129" t="s">
        <v>970</v>
      </c>
      <c r="M47" s="128">
        <f xml:space="preserve"> INT( _xlfn.XMATCH(O47, 韻目表格[上], 1))</f>
        <v>47</v>
      </c>
      <c r="N47" s="128" t="str" cm="1">
        <f t="array" aca="1" ref="N47" ca="1" xml:space="preserve"> OFFSET($M$6,M47, COLUMN($D:$D)-COLUMN())</f>
        <v>效</v>
      </c>
      <c r="O47" s="129" t="s">
        <v>997</v>
      </c>
      <c r="Q47" s="128">
        <f xml:space="preserve"> INT( _xlfn.XMATCH(S47, 韻目表格[去], 1))</f>
        <v>41</v>
      </c>
      <c r="R47" s="128" t="str" cm="1">
        <f t="array" aca="1" ref="R47" ca="1" xml:space="preserve"> OFFSET($Q$6,Q47, COLUMN($D:$D)-COLUMN())</f>
        <v>山</v>
      </c>
      <c r="S47" s="129" t="s">
        <v>996</v>
      </c>
      <c r="U47" s="128">
        <f xml:space="preserve"> INT( _xlfn.XMATCH(W47, 韻目表格[入], 1))</f>
        <v>75</v>
      </c>
      <c r="V47" s="128" t="str" cm="1">
        <f t="array" aca="1" ref="V47" ca="1" xml:space="preserve"> OFFSET($U$6,U47, COLUMN($D:$D)-COLUMN())</f>
        <v>咸</v>
      </c>
      <c r="W47" s="130" t="s">
        <v>998</v>
      </c>
      <c r="Y47" s="122" cm="1">
        <f t="array" ref="Y47" xml:space="preserve"> ROW() - ROW($6:$6)</f>
        <v>41</v>
      </c>
      <c r="Z47" s="128">
        <v>47</v>
      </c>
      <c r="AA47" s="128" t="s">
        <v>516</v>
      </c>
      <c r="AB47" s="134" t="s">
        <v>970</v>
      </c>
      <c r="AC47" s="138">
        <f t="shared" si="0"/>
        <v>3</v>
      </c>
      <c r="AD47" s="138">
        <f t="shared" si="1"/>
        <v>9</v>
      </c>
      <c r="AE47" s="138">
        <f t="shared" si="2"/>
        <v>9</v>
      </c>
      <c r="AF47" s="122" t="str">
        <f t="shared" si="3"/>
        <v xml:space="preserve">宵 </v>
      </c>
      <c r="AG47" s="122" t="str">
        <f t="shared" si="4"/>
        <v>下平聲四宵</v>
      </c>
      <c r="AH47" s="122">
        <f t="shared" si="5"/>
        <v>3</v>
      </c>
      <c r="AI47" s="122" t="str">
        <f t="shared" si="6"/>
        <v>下平</v>
      </c>
      <c r="AJ47" s="123" t="str">
        <f t="shared" si="7"/>
        <v>平</v>
      </c>
      <c r="AK47" s="122" t="str">
        <f t="shared" si="8"/>
        <v>四</v>
      </c>
      <c r="AL47" s="122" t="str">
        <f t="shared" si="9"/>
        <v>宵</v>
      </c>
    </row>
    <row r="48" spans="2:38">
      <c r="B48" s="128" cm="1">
        <f t="array" ref="B48" xml:space="preserve"> ROW() - ROW($6:$6)</f>
        <v>42</v>
      </c>
      <c r="C48" s="128" t="s">
        <v>383</v>
      </c>
      <c r="D48" s="129" t="s">
        <v>945</v>
      </c>
      <c r="E48" s="129" t="s">
        <v>972</v>
      </c>
      <c r="F48" s="129" t="s">
        <v>1001</v>
      </c>
      <c r="G48" s="130" t="s">
        <v>891</v>
      </c>
      <c r="I48" s="128">
        <f xml:space="preserve"> INT( _xlfn.XMATCH(K48, 韻目表格[平], 1))</f>
        <v>48</v>
      </c>
      <c r="J48" s="128" t="str" cm="1">
        <f t="array" aca="1" ref="J48" ca="1" xml:space="preserve"> OFFSET($I$6,I48, COLUMN($D:$D)-COLUMN())</f>
        <v>效</v>
      </c>
      <c r="K48" s="129" t="s">
        <v>975</v>
      </c>
      <c r="M48" s="128">
        <f xml:space="preserve"> INT( _xlfn.XMATCH(O48, 韻目表格[上], 1))</f>
        <v>48</v>
      </c>
      <c r="N48" s="128" t="str" cm="1">
        <f t="array" aca="1" ref="N48" ca="1" xml:space="preserve"> OFFSET($M$6,M48, COLUMN($D:$D)-COLUMN())</f>
        <v>效</v>
      </c>
      <c r="O48" s="129" t="s">
        <v>1002</v>
      </c>
      <c r="Q48" s="128">
        <f xml:space="preserve"> INT( _xlfn.XMATCH(S48, 韻目表格[去], 1))</f>
        <v>42</v>
      </c>
      <c r="R48" s="128" t="str" cm="1">
        <f t="array" aca="1" ref="R48" ca="1" xml:space="preserve"> OFFSET($Q$6,Q48, COLUMN($D:$D)-COLUMN())</f>
        <v>山</v>
      </c>
      <c r="S48" s="129" t="s">
        <v>1001</v>
      </c>
      <c r="U48" s="128">
        <f xml:space="preserve"> INT( _xlfn.XMATCH(W48, 韻目表格[入], 1))</f>
        <v>76</v>
      </c>
      <c r="V48" s="128" t="str" cm="1">
        <f t="array" aca="1" ref="V48" ca="1" xml:space="preserve"> OFFSET($U$6,U48, COLUMN($D:$D)-COLUMN())</f>
        <v>咸</v>
      </c>
      <c r="W48" s="130" t="s">
        <v>1003</v>
      </c>
      <c r="Y48" s="122" cm="1">
        <f t="array" ref="Y48" xml:space="preserve"> ROW() - ROW($6:$6)</f>
        <v>42</v>
      </c>
      <c r="Z48" s="128">
        <v>48</v>
      </c>
      <c r="AA48" s="128" t="s">
        <v>516</v>
      </c>
      <c r="AB48" s="134" t="s">
        <v>975</v>
      </c>
      <c r="AC48" s="138">
        <f t="shared" si="0"/>
        <v>4</v>
      </c>
      <c r="AD48" s="138">
        <f t="shared" si="1"/>
        <v>10</v>
      </c>
      <c r="AE48" s="138">
        <f t="shared" si="2"/>
        <v>10</v>
      </c>
      <c r="AF48" s="122" t="str">
        <f t="shared" si="3"/>
        <v xml:space="preserve">宵A </v>
      </c>
      <c r="AG48" s="122" t="str">
        <f t="shared" si="4"/>
        <v>下平聲四宵</v>
      </c>
      <c r="AH48" s="122">
        <f t="shared" si="5"/>
        <v>3</v>
      </c>
      <c r="AI48" s="122" t="str">
        <f t="shared" si="6"/>
        <v>下平</v>
      </c>
      <c r="AJ48" s="123" t="str">
        <f t="shared" si="7"/>
        <v>平</v>
      </c>
      <c r="AK48" s="122" t="str">
        <f t="shared" si="8"/>
        <v>四</v>
      </c>
      <c r="AL48" s="122" t="str">
        <f t="shared" si="9"/>
        <v>宵</v>
      </c>
    </row>
    <row r="49" spans="2:38">
      <c r="B49" s="128" cm="1">
        <f t="array" ref="B49" xml:space="preserve"> ROW() - ROW($6:$6)</f>
        <v>43</v>
      </c>
      <c r="C49" s="128" t="s">
        <v>383</v>
      </c>
      <c r="D49" s="129" t="s">
        <v>950</v>
      </c>
      <c r="E49" s="129" t="s">
        <v>977</v>
      </c>
      <c r="F49" s="129" t="s">
        <v>1006</v>
      </c>
      <c r="G49" s="130" t="s">
        <v>896</v>
      </c>
      <c r="I49" s="128">
        <f xml:space="preserve"> INT( _xlfn.XMATCH(K49, 韻目表格[平], 1))</f>
        <v>49</v>
      </c>
      <c r="J49" s="128" t="str" cm="1">
        <f t="array" aca="1" ref="J49" ca="1" xml:space="preserve"> OFFSET($I$6,I49, COLUMN($D:$D)-COLUMN())</f>
        <v>效</v>
      </c>
      <c r="K49" s="129" t="s">
        <v>980</v>
      </c>
      <c r="M49" s="128">
        <f xml:space="preserve"> INT( _xlfn.XMATCH(O49, 韻目表格[上], 1))</f>
        <v>49</v>
      </c>
      <c r="N49" s="128" t="str" cm="1">
        <f t="array" aca="1" ref="N49" ca="1" xml:space="preserve"> OFFSET($M$6,M49, COLUMN($D:$D)-COLUMN())</f>
        <v>效</v>
      </c>
      <c r="O49" s="129" t="s">
        <v>1007</v>
      </c>
      <c r="Q49" s="128">
        <f xml:space="preserve"> INT( _xlfn.XMATCH(S49, 韻目表格[去], 1))</f>
        <v>43</v>
      </c>
      <c r="R49" s="128" t="str" cm="1">
        <f t="array" aca="1" ref="R49" ca="1" xml:space="preserve"> OFFSET($Q$6,Q49, COLUMN($D:$D)-COLUMN())</f>
        <v>山</v>
      </c>
      <c r="S49" s="129" t="s">
        <v>1006</v>
      </c>
      <c r="U49" s="128">
        <f xml:space="preserve"> INT( _xlfn.XMATCH(W49, 韻目表格[入], 1))</f>
        <v>77</v>
      </c>
      <c r="V49" s="128" t="str" cm="1">
        <f t="array" aca="1" ref="V49" ca="1" xml:space="preserve"> OFFSET($U$6,U49, COLUMN($D:$D)-COLUMN())</f>
        <v>咸</v>
      </c>
      <c r="W49" s="130" t="s">
        <v>1008</v>
      </c>
      <c r="Y49" s="122" cm="1">
        <f t="array" ref="Y49" xml:space="preserve"> ROW() - ROW($6:$6)</f>
        <v>43</v>
      </c>
      <c r="Z49" s="128">
        <v>49</v>
      </c>
      <c r="AA49" s="128" t="s">
        <v>516</v>
      </c>
      <c r="AB49" s="134" t="s">
        <v>980</v>
      </c>
      <c r="AC49" s="138">
        <f t="shared" si="0"/>
        <v>4</v>
      </c>
      <c r="AD49" s="138">
        <f t="shared" si="1"/>
        <v>10</v>
      </c>
      <c r="AE49" s="138">
        <f t="shared" si="2"/>
        <v>10</v>
      </c>
      <c r="AF49" s="122" t="str">
        <f t="shared" si="3"/>
        <v xml:space="preserve">宵B </v>
      </c>
      <c r="AG49" s="122" t="str">
        <f t="shared" si="4"/>
        <v>下平聲四宵</v>
      </c>
      <c r="AH49" s="122">
        <f t="shared" si="5"/>
        <v>3</v>
      </c>
      <c r="AI49" s="122" t="str">
        <f t="shared" si="6"/>
        <v>下平</v>
      </c>
      <c r="AJ49" s="123" t="str">
        <f t="shared" si="7"/>
        <v>平</v>
      </c>
      <c r="AK49" s="122" t="str">
        <f t="shared" si="8"/>
        <v>四</v>
      </c>
      <c r="AL49" s="122" t="str">
        <f t="shared" si="9"/>
        <v>宵</v>
      </c>
    </row>
    <row r="50" spans="2:38">
      <c r="B50" s="128" cm="1">
        <f t="array" ref="B50" xml:space="preserve"> ROW() - ROW($6:$6)</f>
        <v>44</v>
      </c>
      <c r="C50" s="128" t="s">
        <v>383</v>
      </c>
      <c r="D50" s="129" t="s">
        <v>955</v>
      </c>
      <c r="E50" s="129" t="s">
        <v>982</v>
      </c>
      <c r="F50" s="129" t="s">
        <v>1011</v>
      </c>
      <c r="G50" s="130" t="s">
        <v>901</v>
      </c>
      <c r="I50" s="128">
        <f xml:space="preserve"> INT( _xlfn.XMATCH(K50, 韻目表格[平], 1))</f>
        <v>50</v>
      </c>
      <c r="J50" s="128" t="str" cm="1">
        <f t="array" aca="1" ref="J50" ca="1" xml:space="preserve"> OFFSET($I$6,I50, COLUMN($D:$D)-COLUMN())</f>
        <v>效</v>
      </c>
      <c r="K50" s="129" t="s">
        <v>985</v>
      </c>
      <c r="M50" s="128">
        <f xml:space="preserve"> INT( _xlfn.XMATCH(O50, 韻目表格[上], 1))</f>
        <v>50</v>
      </c>
      <c r="N50" s="128" t="str" cm="1">
        <f t="array" aca="1" ref="N50" ca="1" xml:space="preserve"> OFFSET($M$6,M50, COLUMN($D:$D)-COLUMN())</f>
        <v>效</v>
      </c>
      <c r="O50" s="129" t="s">
        <v>1012</v>
      </c>
      <c r="Q50" s="128">
        <f xml:space="preserve"> INT( _xlfn.XMATCH(S50, 韻目表格[去], 1))</f>
        <v>44</v>
      </c>
      <c r="R50" s="128" t="str" cm="1">
        <f t="array" aca="1" ref="R50" ca="1" xml:space="preserve"> OFFSET($Q$6,Q50, COLUMN($D:$D)-COLUMN())</f>
        <v>山</v>
      </c>
      <c r="S50" s="129" t="s">
        <v>1011</v>
      </c>
      <c r="U50" s="128">
        <f xml:space="preserve"> INT( _xlfn.XMATCH(W50, 韻目表格[入], 1))</f>
        <v>78</v>
      </c>
      <c r="V50" s="128" t="str" cm="1">
        <f t="array" aca="1" ref="V50" ca="1" xml:space="preserve"> OFFSET($U$6,U50, COLUMN($D:$D)-COLUMN())</f>
        <v>咸</v>
      </c>
      <c r="W50" s="130" t="s">
        <v>1013</v>
      </c>
      <c r="Y50" s="122" cm="1">
        <f t="array" ref="Y50" xml:space="preserve"> ROW() - ROW($6:$6)</f>
        <v>44</v>
      </c>
      <c r="Z50" s="128">
        <v>50</v>
      </c>
      <c r="AA50" s="128" t="s">
        <v>516</v>
      </c>
      <c r="AB50" s="134" t="s">
        <v>985</v>
      </c>
      <c r="AC50" s="138">
        <f t="shared" si="0"/>
        <v>3</v>
      </c>
      <c r="AD50" s="138">
        <f t="shared" si="1"/>
        <v>9</v>
      </c>
      <c r="AE50" s="138">
        <f t="shared" si="2"/>
        <v>9</v>
      </c>
      <c r="AF50" s="122" t="str">
        <f t="shared" si="3"/>
        <v xml:space="preserve">肴 </v>
      </c>
      <c r="AG50" s="122" t="str">
        <f t="shared" si="4"/>
        <v>下平聲五肴</v>
      </c>
      <c r="AH50" s="122">
        <f t="shared" si="5"/>
        <v>3</v>
      </c>
      <c r="AI50" s="122" t="str">
        <f t="shared" si="6"/>
        <v>下平</v>
      </c>
      <c r="AJ50" s="123" t="str">
        <f t="shared" si="7"/>
        <v>平</v>
      </c>
      <c r="AK50" s="122" t="str">
        <f t="shared" si="8"/>
        <v>五</v>
      </c>
      <c r="AL50" s="122" t="str">
        <f t="shared" si="9"/>
        <v>肴</v>
      </c>
    </row>
    <row r="51" spans="2:38">
      <c r="B51" s="128" cm="1">
        <f t="array" ref="B51" xml:space="preserve"> ROW() - ROW($6:$6)</f>
        <v>45</v>
      </c>
      <c r="C51" s="128" t="s">
        <v>383</v>
      </c>
      <c r="D51" s="129" t="s">
        <v>960</v>
      </c>
      <c r="E51" s="129" t="s">
        <v>987</v>
      </c>
      <c r="F51" s="129" t="s">
        <v>1016</v>
      </c>
      <c r="G51" s="130" t="s">
        <v>907</v>
      </c>
      <c r="I51" s="128">
        <f xml:space="preserve"> INT( _xlfn.XMATCH(K51, 韻目表格[平], 1))</f>
        <v>51</v>
      </c>
      <c r="J51" s="128" t="str" cm="1">
        <f t="array" aca="1" ref="J51" ca="1" xml:space="preserve"> OFFSET($I$6,I51, COLUMN($D:$D)-COLUMN())</f>
        <v>效</v>
      </c>
      <c r="K51" s="129" t="s">
        <v>990</v>
      </c>
      <c r="M51" s="128">
        <f xml:space="preserve"> INT( _xlfn.XMATCH(O51, 韻目表格[上], 1))</f>
        <v>51</v>
      </c>
      <c r="N51" s="128" t="str" cm="1">
        <f t="array" aca="1" ref="N51" ca="1" xml:space="preserve"> OFFSET($M$6,M51, COLUMN($D:$D)-COLUMN())</f>
        <v>效</v>
      </c>
      <c r="O51" s="129" t="s">
        <v>1017</v>
      </c>
      <c r="Q51" s="128">
        <f xml:space="preserve"> INT( _xlfn.XMATCH(S51, 韻目表格[去], 1))</f>
        <v>45</v>
      </c>
      <c r="R51" s="128" t="str" cm="1">
        <f t="array" aca="1" ref="R51" ca="1" xml:space="preserve"> OFFSET($Q$6,Q51, COLUMN($D:$D)-COLUMN())</f>
        <v>山</v>
      </c>
      <c r="S51" s="129" t="s">
        <v>1016</v>
      </c>
      <c r="U51" s="128">
        <f xml:space="preserve"> INT( _xlfn.XMATCH(W51, 韻目表格[入], 1))</f>
        <v>79</v>
      </c>
      <c r="V51" s="128" t="str" cm="1">
        <f t="array" aca="1" ref="V51" ca="1" xml:space="preserve"> OFFSET($U$6,U51, COLUMN($D:$D)-COLUMN())</f>
        <v>咸</v>
      </c>
      <c r="W51" s="130" t="s">
        <v>1018</v>
      </c>
      <c r="Y51" s="122" cm="1">
        <f t="array" ref="Y51" xml:space="preserve"> ROW() - ROW($6:$6)</f>
        <v>45</v>
      </c>
      <c r="Z51" s="128">
        <v>51</v>
      </c>
      <c r="AA51" s="128" t="s">
        <v>516</v>
      </c>
      <c r="AB51" s="134" t="s">
        <v>990</v>
      </c>
      <c r="AC51" s="138">
        <f t="shared" si="0"/>
        <v>3</v>
      </c>
      <c r="AD51" s="138">
        <f t="shared" si="1"/>
        <v>9</v>
      </c>
      <c r="AE51" s="138">
        <f t="shared" si="2"/>
        <v>9</v>
      </c>
      <c r="AF51" s="122" t="str">
        <f t="shared" si="3"/>
        <v xml:space="preserve">豪 </v>
      </c>
      <c r="AG51" s="122" t="str">
        <f t="shared" si="4"/>
        <v>下平聲六豪</v>
      </c>
      <c r="AH51" s="122">
        <f t="shared" si="5"/>
        <v>3</v>
      </c>
      <c r="AI51" s="122" t="str">
        <f t="shared" si="6"/>
        <v>下平</v>
      </c>
      <c r="AJ51" s="123" t="str">
        <f t="shared" si="7"/>
        <v>平</v>
      </c>
      <c r="AK51" s="122" t="str">
        <f t="shared" si="8"/>
        <v>六</v>
      </c>
      <c r="AL51" s="122" t="str">
        <f t="shared" si="9"/>
        <v>豪</v>
      </c>
    </row>
    <row r="52" spans="2:38">
      <c r="B52" s="128" cm="1">
        <f t="array" ref="B52" xml:space="preserve"> ROW() - ROW($6:$6)</f>
        <v>46</v>
      </c>
      <c r="C52" s="128" t="s">
        <v>516</v>
      </c>
      <c r="D52" s="129" t="s">
        <v>965</v>
      </c>
      <c r="E52" s="129" t="s">
        <v>992</v>
      </c>
      <c r="F52" s="129" t="s">
        <v>1021</v>
      </c>
      <c r="G52" s="131"/>
      <c r="I52" s="128">
        <f xml:space="preserve"> INT( _xlfn.XMATCH(K52, 韻目表格[平], 1))</f>
        <v>52</v>
      </c>
      <c r="J52" s="128" t="str" cm="1">
        <f t="array" aca="1" ref="J52" ca="1" xml:space="preserve"> OFFSET($I$6,I52, COLUMN($D:$D)-COLUMN())</f>
        <v>果</v>
      </c>
      <c r="K52" s="129" t="s">
        <v>995</v>
      </c>
      <c r="M52" s="128">
        <f xml:space="preserve"> INT( _xlfn.XMATCH(O52, 韻目表格[上], 1))</f>
        <v>52</v>
      </c>
      <c r="N52" s="128" t="str" cm="1">
        <f t="array" aca="1" ref="N52" ca="1" xml:space="preserve"> OFFSET($M$6,M52, COLUMN($D:$D)-COLUMN())</f>
        <v>果</v>
      </c>
      <c r="O52" s="129" t="s">
        <v>1022</v>
      </c>
      <c r="Q52" s="128">
        <f xml:space="preserve"> INT( _xlfn.XMATCH(S52, 韻目表格[去], 1))</f>
        <v>46</v>
      </c>
      <c r="R52" s="128" t="str" cm="1">
        <f t="array" aca="1" ref="R52" ca="1" xml:space="preserve"> OFFSET($Q$6,Q52, COLUMN($D:$D)-COLUMN())</f>
        <v>效</v>
      </c>
      <c r="S52" s="129" t="s">
        <v>1021</v>
      </c>
      <c r="U52" s="128"/>
      <c r="V52" s="128"/>
      <c r="W52" s="129"/>
      <c r="Y52" s="122" cm="1">
        <f t="array" ref="Y52" xml:space="preserve"> ROW() - ROW($6:$6)</f>
        <v>46</v>
      </c>
      <c r="Z52" s="128">
        <v>52</v>
      </c>
      <c r="AA52" s="128" t="s">
        <v>535</v>
      </c>
      <c r="AB52" s="134" t="s">
        <v>995</v>
      </c>
      <c r="AC52" s="138">
        <f t="shared" si="0"/>
        <v>3</v>
      </c>
      <c r="AD52" s="138">
        <f t="shared" si="1"/>
        <v>9</v>
      </c>
      <c r="AE52" s="138">
        <f t="shared" si="2"/>
        <v>9</v>
      </c>
      <c r="AF52" s="122" t="str">
        <f t="shared" si="3"/>
        <v xml:space="preserve">歌 </v>
      </c>
      <c r="AG52" s="122" t="str">
        <f t="shared" si="4"/>
        <v>下平聲七歌</v>
      </c>
      <c r="AH52" s="122">
        <f t="shared" si="5"/>
        <v>3</v>
      </c>
      <c r="AI52" s="122" t="str">
        <f t="shared" si="6"/>
        <v>下平</v>
      </c>
      <c r="AJ52" s="123" t="str">
        <f t="shared" si="7"/>
        <v>平</v>
      </c>
      <c r="AK52" s="122" t="str">
        <f t="shared" si="8"/>
        <v>七</v>
      </c>
      <c r="AL52" s="122" t="str">
        <f t="shared" si="9"/>
        <v>歌</v>
      </c>
    </row>
    <row r="53" spans="2:38">
      <c r="B53" s="128" cm="1">
        <f t="array" ref="B53" xml:space="preserve"> ROW() - ROW($6:$6)</f>
        <v>47</v>
      </c>
      <c r="C53" s="128" t="s">
        <v>516</v>
      </c>
      <c r="D53" s="129" t="s">
        <v>970</v>
      </c>
      <c r="E53" s="129" t="s">
        <v>997</v>
      </c>
      <c r="F53" s="129" t="s">
        <v>1025</v>
      </c>
      <c r="G53" s="131"/>
      <c r="I53" s="128">
        <f xml:space="preserve"> INT( _xlfn.XMATCH(K53, 韻目表格[平], 1))</f>
        <v>53</v>
      </c>
      <c r="J53" s="128" t="str" cm="1">
        <f t="array" aca="1" ref="J53" ca="1" xml:space="preserve"> OFFSET($I$6,I53, COLUMN($D:$D)-COLUMN())</f>
        <v>果</v>
      </c>
      <c r="K53" s="129" t="s">
        <v>1000</v>
      </c>
      <c r="M53" s="128">
        <f xml:space="preserve"> INT( _xlfn.XMATCH(O53, 韻目表格[上], 1))</f>
        <v>53</v>
      </c>
      <c r="N53" s="128" t="str" cm="1">
        <f t="array" aca="1" ref="N53" ca="1" xml:space="preserve"> OFFSET($M$6,M53, COLUMN($D:$D)-COLUMN())</f>
        <v>果</v>
      </c>
      <c r="O53" s="129" t="s">
        <v>1026</v>
      </c>
      <c r="Q53" s="128">
        <f xml:space="preserve"> INT( _xlfn.XMATCH(S53, 韻目表格[去], 1))</f>
        <v>47</v>
      </c>
      <c r="R53" s="128" t="str" cm="1">
        <f t="array" aca="1" ref="R53" ca="1" xml:space="preserve"> OFFSET($Q$6,Q53, COLUMN($D:$D)-COLUMN())</f>
        <v>效</v>
      </c>
      <c r="S53" s="129" t="s">
        <v>1025</v>
      </c>
      <c r="U53" s="128"/>
      <c r="V53" s="128"/>
      <c r="W53" s="129"/>
      <c r="Y53" s="122" cm="1">
        <f t="array" ref="Y53" xml:space="preserve"> ROW() - ROW($6:$6)</f>
        <v>47</v>
      </c>
      <c r="Z53" s="128">
        <v>53</v>
      </c>
      <c r="AA53" s="128" t="s">
        <v>535</v>
      </c>
      <c r="AB53" s="134" t="s">
        <v>1000</v>
      </c>
      <c r="AC53" s="138">
        <f t="shared" si="0"/>
        <v>3</v>
      </c>
      <c r="AD53" s="138">
        <f t="shared" si="1"/>
        <v>9</v>
      </c>
      <c r="AE53" s="138">
        <f t="shared" si="2"/>
        <v>9</v>
      </c>
      <c r="AF53" s="122" t="str">
        <f t="shared" si="3"/>
        <v xml:space="preserve">戈 </v>
      </c>
      <c r="AG53" s="122" t="str">
        <f t="shared" si="4"/>
        <v>下平聲八戈</v>
      </c>
      <c r="AH53" s="122">
        <f t="shared" si="5"/>
        <v>3</v>
      </c>
      <c r="AI53" s="122" t="str">
        <f t="shared" si="6"/>
        <v>下平</v>
      </c>
      <c r="AJ53" s="123" t="str">
        <f t="shared" si="7"/>
        <v>平</v>
      </c>
      <c r="AK53" s="122" t="str">
        <f t="shared" si="8"/>
        <v>八</v>
      </c>
      <c r="AL53" s="122" t="str">
        <f t="shared" si="9"/>
        <v>戈</v>
      </c>
    </row>
    <row r="54" spans="2:38">
      <c r="B54" s="128" cm="1">
        <f t="array" ref="B54" xml:space="preserve"> ROW() - ROW($6:$6)</f>
        <v>48</v>
      </c>
      <c r="C54" s="128" t="s">
        <v>516</v>
      </c>
      <c r="D54" s="129" t="s">
        <v>975</v>
      </c>
      <c r="E54" s="129" t="s">
        <v>1002</v>
      </c>
      <c r="F54" s="129" t="s">
        <v>1029</v>
      </c>
      <c r="G54" s="131"/>
      <c r="I54" s="128">
        <f xml:space="preserve"> INT( _xlfn.XMATCH(K54, 韻目表格[平], 1))</f>
        <v>54</v>
      </c>
      <c r="J54" s="128" t="str" cm="1">
        <f t="array" aca="1" ref="J54" ca="1" xml:space="preserve"> OFFSET($I$6,I54, COLUMN($D:$D)-COLUMN())</f>
        <v>假</v>
      </c>
      <c r="K54" s="129" t="s">
        <v>1005</v>
      </c>
      <c r="M54" s="128">
        <f xml:space="preserve"> INT( _xlfn.XMATCH(O54, 韻目表格[上], 1))</f>
        <v>54</v>
      </c>
      <c r="N54" s="128" t="str" cm="1">
        <f t="array" aca="1" ref="N54" ca="1" xml:space="preserve"> OFFSET($M$6,M54, COLUMN($D:$D)-COLUMN())</f>
        <v>假</v>
      </c>
      <c r="O54" s="129" t="s">
        <v>1030</v>
      </c>
      <c r="Q54" s="128">
        <f xml:space="preserve"> INT( _xlfn.XMATCH(S54, 韻目表格[去], 1))</f>
        <v>48</v>
      </c>
      <c r="R54" s="128" t="str" cm="1">
        <f t="array" aca="1" ref="R54" ca="1" xml:space="preserve"> OFFSET($Q$6,Q54, COLUMN($D:$D)-COLUMN())</f>
        <v>效</v>
      </c>
      <c r="S54" s="129" t="s">
        <v>1029</v>
      </c>
      <c r="U54" s="128"/>
      <c r="V54" s="128"/>
      <c r="W54" s="129"/>
      <c r="Y54" s="122" cm="1">
        <f t="array" ref="Y54" xml:space="preserve"> ROW() - ROW($6:$6)</f>
        <v>48</v>
      </c>
      <c r="Z54" s="128">
        <v>54</v>
      </c>
      <c r="AA54" s="128" t="s">
        <v>550</v>
      </c>
      <c r="AB54" s="134" t="s">
        <v>1005</v>
      </c>
      <c r="AC54" s="138">
        <f t="shared" si="0"/>
        <v>3</v>
      </c>
      <c r="AD54" s="138">
        <f t="shared" si="1"/>
        <v>9</v>
      </c>
      <c r="AE54" s="138">
        <f t="shared" si="2"/>
        <v>9</v>
      </c>
      <c r="AF54" s="122" t="str">
        <f t="shared" si="3"/>
        <v xml:space="preserve">麻 </v>
      </c>
      <c r="AG54" s="122" t="str">
        <f t="shared" si="4"/>
        <v>下平聲九麻</v>
      </c>
      <c r="AH54" s="122">
        <f t="shared" si="5"/>
        <v>3</v>
      </c>
      <c r="AI54" s="122" t="str">
        <f t="shared" si="6"/>
        <v>下平</v>
      </c>
      <c r="AJ54" s="123" t="str">
        <f t="shared" si="7"/>
        <v>平</v>
      </c>
      <c r="AK54" s="122" t="str">
        <f t="shared" si="8"/>
        <v>九</v>
      </c>
      <c r="AL54" s="122" t="str">
        <f t="shared" si="9"/>
        <v>麻</v>
      </c>
    </row>
    <row r="55" spans="2:38">
      <c r="B55" s="128" cm="1">
        <f t="array" ref="B55" xml:space="preserve"> ROW() - ROW($6:$6)</f>
        <v>49</v>
      </c>
      <c r="C55" s="128" t="s">
        <v>516</v>
      </c>
      <c r="D55" s="129" t="s">
        <v>980</v>
      </c>
      <c r="E55" s="129" t="s">
        <v>1007</v>
      </c>
      <c r="F55" s="129" t="s">
        <v>1033</v>
      </c>
      <c r="G55" s="131"/>
      <c r="I55" s="128">
        <f xml:space="preserve"> INT( _xlfn.XMATCH(K55, 韻目表格[平], 1))</f>
        <v>55</v>
      </c>
      <c r="J55" s="128" t="str" cm="1">
        <f t="array" aca="1" ref="J55" ca="1" xml:space="preserve"> OFFSET($I$6,I55, COLUMN($D:$D)-COLUMN())</f>
        <v>宕</v>
      </c>
      <c r="K55" s="129" t="s">
        <v>1010</v>
      </c>
      <c r="M55" s="128">
        <f xml:space="preserve"> INT( _xlfn.XMATCH(O55, 韻目表格[上], 1))</f>
        <v>55</v>
      </c>
      <c r="N55" s="128" t="str" cm="1">
        <f t="array" aca="1" ref="N55" ca="1" xml:space="preserve"> OFFSET($M$6,M55, COLUMN($D:$D)-COLUMN())</f>
        <v>宕</v>
      </c>
      <c r="O55" s="129" t="s">
        <v>1034</v>
      </c>
      <c r="Q55" s="128">
        <f xml:space="preserve"> INT( _xlfn.XMATCH(S55, 韻目表格[去], 1))</f>
        <v>49</v>
      </c>
      <c r="R55" s="128" t="str" cm="1">
        <f t="array" aca="1" ref="R55" ca="1" xml:space="preserve"> OFFSET($Q$6,Q55, COLUMN($D:$D)-COLUMN())</f>
        <v>效</v>
      </c>
      <c r="S55" s="129" t="s">
        <v>1033</v>
      </c>
      <c r="U55" s="128"/>
      <c r="V55" s="128"/>
      <c r="W55" s="129"/>
      <c r="Y55" s="122" cm="1">
        <f t="array" ref="Y55" xml:space="preserve"> ROW() - ROW($6:$6)</f>
        <v>49</v>
      </c>
      <c r="Z55" s="128">
        <v>55</v>
      </c>
      <c r="AA55" s="128" t="s">
        <v>563</v>
      </c>
      <c r="AB55" s="134" t="s">
        <v>1010</v>
      </c>
      <c r="AC55" s="138">
        <f t="shared" si="0"/>
        <v>3</v>
      </c>
      <c r="AD55" s="138">
        <f t="shared" si="1"/>
        <v>9</v>
      </c>
      <c r="AE55" s="138">
        <f t="shared" si="2"/>
        <v>9</v>
      </c>
      <c r="AF55" s="122" t="str">
        <f t="shared" si="3"/>
        <v xml:space="preserve">陽 </v>
      </c>
      <c r="AG55" s="122" t="str">
        <f t="shared" si="4"/>
        <v>下平聲十陽</v>
      </c>
      <c r="AH55" s="122">
        <f t="shared" si="5"/>
        <v>3</v>
      </c>
      <c r="AI55" s="122" t="str">
        <f t="shared" si="6"/>
        <v>下平</v>
      </c>
      <c r="AJ55" s="123" t="str">
        <f t="shared" si="7"/>
        <v>平</v>
      </c>
      <c r="AK55" s="122" t="str">
        <f t="shared" si="8"/>
        <v>十</v>
      </c>
      <c r="AL55" s="122" t="str">
        <f t="shared" si="9"/>
        <v>陽</v>
      </c>
    </row>
    <row r="56" spans="2:38">
      <c r="B56" s="128" cm="1">
        <f t="array" ref="B56" xml:space="preserve"> ROW() - ROW($6:$6)</f>
        <v>50</v>
      </c>
      <c r="C56" s="128" t="s">
        <v>516</v>
      </c>
      <c r="D56" s="129" t="s">
        <v>985</v>
      </c>
      <c r="E56" s="129" t="s">
        <v>1012</v>
      </c>
      <c r="F56" s="129" t="s">
        <v>1037</v>
      </c>
      <c r="G56" s="131"/>
      <c r="I56" s="128">
        <f xml:space="preserve"> INT( _xlfn.XMATCH(K56, 韻目表格[平], 1))</f>
        <v>56</v>
      </c>
      <c r="J56" s="128" t="str" cm="1">
        <f t="array" aca="1" ref="J56" ca="1" xml:space="preserve"> OFFSET($I$6,I56, COLUMN($D:$D)-COLUMN())</f>
        <v>宕</v>
      </c>
      <c r="K56" s="129" t="s">
        <v>1015</v>
      </c>
      <c r="M56" s="128">
        <f xml:space="preserve"> INT( _xlfn.XMATCH(O56, 韻目表格[上], 1))</f>
        <v>56</v>
      </c>
      <c r="N56" s="128" t="str" cm="1">
        <f t="array" aca="1" ref="N56" ca="1" xml:space="preserve"> OFFSET($M$6,M56, COLUMN($D:$D)-COLUMN())</f>
        <v>宕</v>
      </c>
      <c r="O56" s="129" t="s">
        <v>1038</v>
      </c>
      <c r="Q56" s="128">
        <f xml:space="preserve"> INT( _xlfn.XMATCH(S56, 韻目表格[去], 1))</f>
        <v>50</v>
      </c>
      <c r="R56" s="128" t="str" cm="1">
        <f t="array" aca="1" ref="R56" ca="1" xml:space="preserve"> OFFSET($Q$6,Q56, COLUMN($D:$D)-COLUMN())</f>
        <v>效</v>
      </c>
      <c r="S56" s="129" t="s">
        <v>1037</v>
      </c>
      <c r="U56" s="128"/>
      <c r="V56" s="128"/>
      <c r="W56" s="129"/>
      <c r="Y56" s="122" cm="1">
        <f t="array" ref="Y56" xml:space="preserve"> ROW() - ROW($6:$6)</f>
        <v>50</v>
      </c>
      <c r="Z56" s="128">
        <v>56</v>
      </c>
      <c r="AA56" s="128" t="s">
        <v>563</v>
      </c>
      <c r="AB56" s="134" t="s">
        <v>1015</v>
      </c>
      <c r="AC56" s="138">
        <f t="shared" si="0"/>
        <v>3</v>
      </c>
      <c r="AD56" s="138">
        <f t="shared" si="1"/>
        <v>10</v>
      </c>
      <c r="AE56" s="138">
        <f t="shared" si="2"/>
        <v>10</v>
      </c>
      <c r="AF56" s="122" t="str">
        <f t="shared" si="3"/>
        <v xml:space="preserve">唐 </v>
      </c>
      <c r="AG56" s="122" t="str">
        <f t="shared" si="4"/>
        <v>下平聲十一唐</v>
      </c>
      <c r="AH56" s="122">
        <f t="shared" si="5"/>
        <v>3</v>
      </c>
      <c r="AI56" s="122" t="str">
        <f t="shared" si="6"/>
        <v>下平</v>
      </c>
      <c r="AJ56" s="123" t="str">
        <f t="shared" si="7"/>
        <v>平</v>
      </c>
      <c r="AK56" s="122" t="str">
        <f t="shared" si="8"/>
        <v>十一</v>
      </c>
      <c r="AL56" s="122" t="str">
        <f t="shared" si="9"/>
        <v>唐</v>
      </c>
    </row>
    <row r="57" spans="2:38">
      <c r="B57" s="128" cm="1">
        <f t="array" ref="B57" xml:space="preserve"> ROW() - ROW($6:$6)</f>
        <v>51</v>
      </c>
      <c r="C57" s="128" t="s">
        <v>516</v>
      </c>
      <c r="D57" s="129" t="s">
        <v>990</v>
      </c>
      <c r="E57" s="129" t="s">
        <v>1017</v>
      </c>
      <c r="F57" s="129" t="s">
        <v>1041</v>
      </c>
      <c r="G57" s="131"/>
      <c r="I57" s="128">
        <f xml:space="preserve"> INT( _xlfn.XMATCH(K57, 韻目表格[平], 1))</f>
        <v>57</v>
      </c>
      <c r="J57" s="128" t="str" cm="1">
        <f t="array" aca="1" ref="J57" ca="1" xml:space="preserve"> OFFSET($I$6,I57, COLUMN($D:$D)-COLUMN())</f>
        <v>梗</v>
      </c>
      <c r="K57" s="129" t="s">
        <v>1020</v>
      </c>
      <c r="M57" s="128">
        <f xml:space="preserve"> INT( _xlfn.XMATCH(O57, 韻目表格[上], 1))</f>
        <v>57</v>
      </c>
      <c r="N57" s="128" t="str" cm="1">
        <f t="array" aca="1" ref="N57" ca="1" xml:space="preserve"> OFFSET($M$6,M57, COLUMN($D:$D)-COLUMN())</f>
        <v>梗</v>
      </c>
      <c r="O57" s="129" t="s">
        <v>1042</v>
      </c>
      <c r="Q57" s="128">
        <f xml:space="preserve"> INT( _xlfn.XMATCH(S57, 韻目表格[去], 1))</f>
        <v>51</v>
      </c>
      <c r="R57" s="128" t="str" cm="1">
        <f t="array" aca="1" ref="R57" ca="1" xml:space="preserve"> OFFSET($Q$6,Q57, COLUMN($D:$D)-COLUMN())</f>
        <v>效</v>
      </c>
      <c r="S57" s="129" t="s">
        <v>1041</v>
      </c>
      <c r="U57" s="128"/>
      <c r="V57" s="128"/>
      <c r="W57" s="129"/>
      <c r="Y57" s="122" cm="1">
        <f t="array" ref="Y57" xml:space="preserve"> ROW() - ROW($6:$6)</f>
        <v>51</v>
      </c>
      <c r="Z57" s="128">
        <v>57</v>
      </c>
      <c r="AA57" s="128" t="s">
        <v>578</v>
      </c>
      <c r="AB57" s="134" t="s">
        <v>1020</v>
      </c>
      <c r="AC57" s="138">
        <f t="shared" si="0"/>
        <v>3</v>
      </c>
      <c r="AD57" s="138">
        <f t="shared" si="1"/>
        <v>10</v>
      </c>
      <c r="AE57" s="138">
        <f t="shared" si="2"/>
        <v>10</v>
      </c>
      <c r="AF57" s="122" t="str">
        <f t="shared" si="3"/>
        <v xml:space="preserve">庚 </v>
      </c>
      <c r="AG57" s="122" t="str">
        <f t="shared" si="4"/>
        <v>下平聲十二庚</v>
      </c>
      <c r="AH57" s="122">
        <f t="shared" si="5"/>
        <v>3</v>
      </c>
      <c r="AI57" s="122" t="str">
        <f t="shared" si="6"/>
        <v>下平</v>
      </c>
      <c r="AJ57" s="123" t="str">
        <f t="shared" si="7"/>
        <v>平</v>
      </c>
      <c r="AK57" s="122" t="str">
        <f t="shared" si="8"/>
        <v>十二</v>
      </c>
      <c r="AL57" s="122" t="str">
        <f t="shared" si="9"/>
        <v>庚</v>
      </c>
    </row>
    <row r="58" spans="2:38">
      <c r="B58" s="128" cm="1">
        <f t="array" ref="B58" xml:space="preserve"> ROW() - ROW($6:$6)</f>
        <v>52</v>
      </c>
      <c r="C58" s="128" t="s">
        <v>535</v>
      </c>
      <c r="D58" s="129" t="s">
        <v>995</v>
      </c>
      <c r="E58" s="129" t="s">
        <v>1022</v>
      </c>
      <c r="F58" s="129" t="s">
        <v>1045</v>
      </c>
      <c r="G58" s="131"/>
      <c r="I58" s="128">
        <f xml:space="preserve"> INT( _xlfn.XMATCH(K58, 韻目表格[平], 1))</f>
        <v>58</v>
      </c>
      <c r="J58" s="128" t="str" cm="1">
        <f t="array" aca="1" ref="J58" ca="1" xml:space="preserve"> OFFSET($I$6,I58, COLUMN($D:$D)-COLUMN())</f>
        <v>梗</v>
      </c>
      <c r="K58" s="129" t="s">
        <v>1024</v>
      </c>
      <c r="M58" s="128">
        <f xml:space="preserve"> INT( _xlfn.XMATCH(O58, 韻目表格[上], 1))</f>
        <v>58</v>
      </c>
      <c r="N58" s="128" t="str" cm="1">
        <f t="array" aca="1" ref="N58" ca="1" xml:space="preserve"> OFFSET($M$6,M58, COLUMN($D:$D)-COLUMN())</f>
        <v>梗</v>
      </c>
      <c r="O58" s="129" t="s">
        <v>1046</v>
      </c>
      <c r="Q58" s="128">
        <f xml:space="preserve"> INT( _xlfn.XMATCH(S58, 韻目表格[去], 1))</f>
        <v>52</v>
      </c>
      <c r="R58" s="128" t="str" cm="1">
        <f t="array" aca="1" ref="R58" ca="1" xml:space="preserve"> OFFSET($Q$6,Q58, COLUMN($D:$D)-COLUMN())</f>
        <v>果</v>
      </c>
      <c r="S58" s="129" t="s">
        <v>1045</v>
      </c>
      <c r="U58" s="128"/>
      <c r="V58" s="128"/>
      <c r="W58" s="129"/>
      <c r="Y58" s="122" cm="1">
        <f t="array" ref="Y58" xml:space="preserve"> ROW() - ROW($6:$6)</f>
        <v>52</v>
      </c>
      <c r="Z58" s="128">
        <v>58</v>
      </c>
      <c r="AA58" s="128" t="s">
        <v>578</v>
      </c>
      <c r="AB58" s="134" t="s">
        <v>1024</v>
      </c>
      <c r="AC58" s="138">
        <f t="shared" si="0"/>
        <v>3</v>
      </c>
      <c r="AD58" s="138">
        <f t="shared" si="1"/>
        <v>10</v>
      </c>
      <c r="AE58" s="138">
        <f t="shared" si="2"/>
        <v>10</v>
      </c>
      <c r="AF58" s="122" t="str">
        <f t="shared" si="3"/>
        <v xml:space="preserve">耕 </v>
      </c>
      <c r="AG58" s="122" t="str">
        <f t="shared" si="4"/>
        <v>下平聲十三耕</v>
      </c>
      <c r="AH58" s="122">
        <f t="shared" si="5"/>
        <v>3</v>
      </c>
      <c r="AI58" s="122" t="str">
        <f t="shared" si="6"/>
        <v>下平</v>
      </c>
      <c r="AJ58" s="123" t="str">
        <f t="shared" si="7"/>
        <v>平</v>
      </c>
      <c r="AK58" s="122" t="str">
        <f t="shared" si="8"/>
        <v>十三</v>
      </c>
      <c r="AL58" s="122" t="str">
        <f t="shared" si="9"/>
        <v>耕</v>
      </c>
    </row>
    <row r="59" spans="2:38">
      <c r="B59" s="128" cm="1">
        <f t="array" ref="B59" xml:space="preserve"> ROW() - ROW($6:$6)</f>
        <v>53</v>
      </c>
      <c r="C59" s="128" t="s">
        <v>535</v>
      </c>
      <c r="D59" s="129" t="s">
        <v>1000</v>
      </c>
      <c r="E59" s="129" t="s">
        <v>1026</v>
      </c>
      <c r="F59" s="129" t="s">
        <v>1049</v>
      </c>
      <c r="G59" s="131"/>
      <c r="I59" s="128">
        <f xml:space="preserve"> INT( _xlfn.XMATCH(K59, 韻目表格[平], 1))</f>
        <v>59</v>
      </c>
      <c r="J59" s="128" t="str" cm="1">
        <f t="array" aca="1" ref="J59" ca="1" xml:space="preserve"> OFFSET($I$6,I59, COLUMN($D:$D)-COLUMN())</f>
        <v>梗</v>
      </c>
      <c r="K59" s="129" t="s">
        <v>1028</v>
      </c>
      <c r="M59" s="128">
        <f xml:space="preserve"> INT( _xlfn.XMATCH(O59, 韻目表格[上], 1))</f>
        <v>59</v>
      </c>
      <c r="N59" s="128" t="str" cm="1">
        <f t="array" aca="1" ref="N59" ca="1" xml:space="preserve"> OFFSET($M$6,M59, COLUMN($D:$D)-COLUMN())</f>
        <v>梗</v>
      </c>
      <c r="O59" s="129" t="s">
        <v>1050</v>
      </c>
      <c r="Q59" s="128">
        <f xml:space="preserve"> INT( _xlfn.XMATCH(S59, 韻目表格[去], 1))</f>
        <v>53</v>
      </c>
      <c r="R59" s="128" t="str" cm="1">
        <f t="array" aca="1" ref="R59" ca="1" xml:space="preserve"> OFFSET($Q$6,Q59, COLUMN($D:$D)-COLUMN())</f>
        <v>果</v>
      </c>
      <c r="S59" s="129" t="s">
        <v>1049</v>
      </c>
      <c r="U59" s="128"/>
      <c r="V59" s="128"/>
      <c r="W59" s="129"/>
      <c r="Y59" s="122" cm="1">
        <f t="array" ref="Y59" xml:space="preserve"> ROW() - ROW($6:$6)</f>
        <v>53</v>
      </c>
      <c r="Z59" s="128">
        <v>59</v>
      </c>
      <c r="AA59" s="128" t="s">
        <v>578</v>
      </c>
      <c r="AB59" s="134" t="s">
        <v>1028</v>
      </c>
      <c r="AC59" s="138">
        <f t="shared" si="0"/>
        <v>3</v>
      </c>
      <c r="AD59" s="138">
        <f t="shared" si="1"/>
        <v>10</v>
      </c>
      <c r="AE59" s="138">
        <f t="shared" si="2"/>
        <v>10</v>
      </c>
      <c r="AF59" s="122" t="str">
        <f t="shared" si="3"/>
        <v xml:space="preserve">清 </v>
      </c>
      <c r="AG59" s="122" t="str">
        <f t="shared" si="4"/>
        <v>下平聲十四清</v>
      </c>
      <c r="AH59" s="122">
        <f t="shared" si="5"/>
        <v>3</v>
      </c>
      <c r="AI59" s="122" t="str">
        <f t="shared" si="6"/>
        <v>下平</v>
      </c>
      <c r="AJ59" s="123" t="str">
        <f t="shared" si="7"/>
        <v>平</v>
      </c>
      <c r="AK59" s="122" t="str">
        <f t="shared" si="8"/>
        <v>十四</v>
      </c>
      <c r="AL59" s="122" t="str">
        <f t="shared" si="9"/>
        <v>清</v>
      </c>
    </row>
    <row r="60" spans="2:38">
      <c r="B60" s="128" cm="1">
        <f t="array" ref="B60" xml:space="preserve"> ROW() - ROW($6:$6)</f>
        <v>54</v>
      </c>
      <c r="C60" s="128" t="s">
        <v>550</v>
      </c>
      <c r="D60" s="129" t="s">
        <v>1005</v>
      </c>
      <c r="E60" s="129" t="s">
        <v>1030</v>
      </c>
      <c r="F60" s="129" t="s">
        <v>1053</v>
      </c>
      <c r="G60" s="131"/>
      <c r="I60" s="128">
        <f xml:space="preserve"> INT( _xlfn.XMATCH(K60, 韻目表格[平], 1))</f>
        <v>60</v>
      </c>
      <c r="J60" s="128" t="str" cm="1">
        <f t="array" aca="1" ref="J60" ca="1" xml:space="preserve"> OFFSET($I$6,I60, COLUMN($D:$D)-COLUMN())</f>
        <v>梗</v>
      </c>
      <c r="K60" s="129" t="s">
        <v>1032</v>
      </c>
      <c r="M60" s="128">
        <f xml:space="preserve"> INT( _xlfn.XMATCH(O60, 韻目表格[上], 1))</f>
        <v>60</v>
      </c>
      <c r="N60" s="128" t="str" cm="1">
        <f t="array" aca="1" ref="N60" ca="1" xml:space="preserve"> OFFSET($M$6,M60, COLUMN($D:$D)-COLUMN())</f>
        <v>梗</v>
      </c>
      <c r="O60" s="129" t="s">
        <v>1054</v>
      </c>
      <c r="Q60" s="128">
        <f xml:space="preserve"> INT( _xlfn.XMATCH(S60, 韻目表格[去], 1))</f>
        <v>54</v>
      </c>
      <c r="R60" s="128" t="str" cm="1">
        <f t="array" aca="1" ref="R60" ca="1" xml:space="preserve"> OFFSET($Q$6,Q60, COLUMN($D:$D)-COLUMN())</f>
        <v>假</v>
      </c>
      <c r="S60" s="129" t="s">
        <v>1053</v>
      </c>
      <c r="U60" s="128"/>
      <c r="V60" s="128"/>
      <c r="W60" s="129"/>
      <c r="Y60" s="122" cm="1">
        <f t="array" ref="Y60" xml:space="preserve"> ROW() - ROW($6:$6)</f>
        <v>54</v>
      </c>
      <c r="Z60" s="128">
        <v>60</v>
      </c>
      <c r="AA60" s="128" t="s">
        <v>578</v>
      </c>
      <c r="AB60" s="134" t="s">
        <v>1032</v>
      </c>
      <c r="AC60" s="138">
        <f t="shared" si="0"/>
        <v>4</v>
      </c>
      <c r="AD60" s="138">
        <f t="shared" si="1"/>
        <v>11</v>
      </c>
      <c r="AE60" s="138">
        <f t="shared" si="2"/>
        <v>11</v>
      </c>
      <c r="AF60" s="122" t="str">
        <f t="shared" si="3"/>
        <v xml:space="preserve">清A </v>
      </c>
      <c r="AG60" s="122" t="str">
        <f t="shared" si="4"/>
        <v>下平聲十四清</v>
      </c>
      <c r="AH60" s="122">
        <f t="shared" si="5"/>
        <v>3</v>
      </c>
      <c r="AI60" s="122" t="str">
        <f t="shared" si="6"/>
        <v>下平</v>
      </c>
      <c r="AJ60" s="123" t="str">
        <f t="shared" si="7"/>
        <v>平</v>
      </c>
      <c r="AK60" s="122" t="str">
        <f t="shared" si="8"/>
        <v>十四</v>
      </c>
      <c r="AL60" s="122" t="str">
        <f t="shared" si="9"/>
        <v>清</v>
      </c>
    </row>
    <row r="61" spans="2:38">
      <c r="B61" s="128" cm="1">
        <f t="array" ref="B61" xml:space="preserve"> ROW() - ROW($6:$6)</f>
        <v>55</v>
      </c>
      <c r="C61" s="128" t="s">
        <v>563</v>
      </c>
      <c r="D61" s="129" t="s">
        <v>1010</v>
      </c>
      <c r="E61" s="129" t="s">
        <v>1034</v>
      </c>
      <c r="F61" s="129" t="s">
        <v>1057</v>
      </c>
      <c r="G61" s="130" t="s">
        <v>912</v>
      </c>
      <c r="I61" s="128">
        <f xml:space="preserve"> INT( _xlfn.XMATCH(K61, 韻目表格[平], 1))</f>
        <v>61</v>
      </c>
      <c r="J61" s="128" t="str" cm="1">
        <f t="array" aca="1" ref="J61" ca="1" xml:space="preserve"> OFFSET($I$6,I61, COLUMN($D:$D)-COLUMN())</f>
        <v>梗</v>
      </c>
      <c r="K61" s="129" t="s">
        <v>1036</v>
      </c>
      <c r="M61" s="128">
        <f xml:space="preserve"> INT( _xlfn.XMATCH(O61, 韻目表格[上], 1))</f>
        <v>61</v>
      </c>
      <c r="N61" s="128" t="str" cm="1">
        <f t="array" aca="1" ref="N61" ca="1" xml:space="preserve"> OFFSET($M$6,M61, COLUMN($D:$D)-COLUMN())</f>
        <v>梗</v>
      </c>
      <c r="O61" s="129" t="s">
        <v>1058</v>
      </c>
      <c r="Q61" s="128">
        <f xml:space="preserve"> INT( _xlfn.XMATCH(S61, 韻目表格[去], 1))</f>
        <v>55</v>
      </c>
      <c r="R61" s="128" t="str" cm="1">
        <f t="array" aca="1" ref="R61" ca="1" xml:space="preserve"> OFFSET($Q$6,Q61, COLUMN($D:$D)-COLUMN())</f>
        <v>宕</v>
      </c>
      <c r="S61" s="129" t="s">
        <v>1057</v>
      </c>
      <c r="U61" s="128"/>
      <c r="V61" s="128"/>
      <c r="W61" s="129"/>
      <c r="Y61" s="122" cm="1">
        <f t="array" ref="Y61" xml:space="preserve"> ROW() - ROW($6:$6)</f>
        <v>55</v>
      </c>
      <c r="Z61" s="128">
        <v>61</v>
      </c>
      <c r="AA61" s="128" t="s">
        <v>578</v>
      </c>
      <c r="AB61" s="134" t="s">
        <v>1036</v>
      </c>
      <c r="AC61" s="138">
        <f t="shared" si="0"/>
        <v>3</v>
      </c>
      <c r="AD61" s="138">
        <f t="shared" si="1"/>
        <v>10</v>
      </c>
      <c r="AE61" s="138">
        <f t="shared" si="2"/>
        <v>10</v>
      </c>
      <c r="AF61" s="122" t="str">
        <f t="shared" si="3"/>
        <v xml:space="preserve">青 </v>
      </c>
      <c r="AG61" s="122" t="str">
        <f t="shared" si="4"/>
        <v>下平聲十五青</v>
      </c>
      <c r="AH61" s="122">
        <f t="shared" si="5"/>
        <v>3</v>
      </c>
      <c r="AI61" s="122" t="str">
        <f t="shared" si="6"/>
        <v>下平</v>
      </c>
      <c r="AJ61" s="123" t="str">
        <f t="shared" si="7"/>
        <v>平</v>
      </c>
      <c r="AK61" s="122" t="str">
        <f t="shared" si="8"/>
        <v>十五</v>
      </c>
      <c r="AL61" s="122" t="str">
        <f t="shared" si="9"/>
        <v>青</v>
      </c>
    </row>
    <row r="62" spans="2:38">
      <c r="B62" s="128" cm="1">
        <f t="array" ref="B62" xml:space="preserve"> ROW() - ROW($6:$6)</f>
        <v>56</v>
      </c>
      <c r="C62" s="128" t="s">
        <v>563</v>
      </c>
      <c r="D62" s="129" t="s">
        <v>1015</v>
      </c>
      <c r="E62" s="129" t="s">
        <v>1038</v>
      </c>
      <c r="F62" s="129" t="s">
        <v>1061</v>
      </c>
      <c r="G62" s="130" t="s">
        <v>917</v>
      </c>
      <c r="I62" s="128">
        <f xml:space="preserve"> INT( _xlfn.XMATCH(K62, 韻目表格[平], 1))</f>
        <v>62</v>
      </c>
      <c r="J62" s="128" t="str" cm="1">
        <f t="array" aca="1" ref="J62" ca="1" xml:space="preserve"> OFFSET($I$6,I62, COLUMN($D:$D)-COLUMN())</f>
        <v>曾</v>
      </c>
      <c r="K62" s="129" t="s">
        <v>1040</v>
      </c>
      <c r="M62" s="128">
        <f xml:space="preserve"> INT( _xlfn.XMATCH(O62, 韻目表格[上], 1))</f>
        <v>62</v>
      </c>
      <c r="N62" s="128" t="str" cm="1">
        <f t="array" aca="1" ref="N62" ca="1" xml:space="preserve"> OFFSET($M$6,M62, COLUMN($D:$D)-COLUMN())</f>
        <v>曾</v>
      </c>
      <c r="O62" s="129" t="s">
        <v>1062</v>
      </c>
      <c r="Q62" s="128">
        <f xml:space="preserve"> INT( _xlfn.XMATCH(S62, 韻目表格[去], 1))</f>
        <v>56</v>
      </c>
      <c r="R62" s="128" t="str" cm="1">
        <f t="array" aca="1" ref="R62" ca="1" xml:space="preserve"> OFFSET($Q$6,Q62, COLUMN($D:$D)-COLUMN())</f>
        <v>宕</v>
      </c>
      <c r="S62" s="129" t="s">
        <v>1061</v>
      </c>
      <c r="U62" s="128"/>
      <c r="V62" s="128"/>
      <c r="W62" s="129"/>
      <c r="Y62" s="122" cm="1">
        <f t="array" ref="Y62" xml:space="preserve"> ROW() - ROW($6:$6)</f>
        <v>56</v>
      </c>
      <c r="Z62" s="128">
        <v>62</v>
      </c>
      <c r="AA62" s="128" t="s">
        <v>618</v>
      </c>
      <c r="AB62" s="134" t="s">
        <v>1040</v>
      </c>
      <c r="AC62" s="138">
        <f t="shared" si="0"/>
        <v>3</v>
      </c>
      <c r="AD62" s="138">
        <f t="shared" si="1"/>
        <v>10</v>
      </c>
      <c r="AE62" s="138">
        <f t="shared" si="2"/>
        <v>10</v>
      </c>
      <c r="AF62" s="122" t="str">
        <f t="shared" si="3"/>
        <v xml:space="preserve">蒸 </v>
      </c>
      <c r="AG62" s="122" t="str">
        <f t="shared" si="4"/>
        <v>下平聲十六蒸</v>
      </c>
      <c r="AH62" s="122">
        <f t="shared" si="5"/>
        <v>3</v>
      </c>
      <c r="AI62" s="122" t="str">
        <f t="shared" si="6"/>
        <v>下平</v>
      </c>
      <c r="AJ62" s="123" t="str">
        <f t="shared" si="7"/>
        <v>平</v>
      </c>
      <c r="AK62" s="122" t="str">
        <f t="shared" si="8"/>
        <v>十六</v>
      </c>
      <c r="AL62" s="122" t="str">
        <f t="shared" si="9"/>
        <v>蒸</v>
      </c>
    </row>
    <row r="63" spans="2:38">
      <c r="B63" s="128" cm="1">
        <f t="array" ref="B63" xml:space="preserve"> ROW() - ROW($6:$6)</f>
        <v>57</v>
      </c>
      <c r="C63" s="128" t="s">
        <v>578</v>
      </c>
      <c r="D63" s="129" t="s">
        <v>1020</v>
      </c>
      <c r="E63" s="129" t="s">
        <v>1042</v>
      </c>
      <c r="F63" s="129" t="s">
        <v>1065</v>
      </c>
      <c r="G63" s="130" t="s">
        <v>923</v>
      </c>
      <c r="I63" s="128">
        <f xml:space="preserve"> INT( _xlfn.XMATCH(K63, 韻目表格[平], 1))</f>
        <v>63</v>
      </c>
      <c r="J63" s="128" t="str" cm="1">
        <f t="array" aca="1" ref="J63" ca="1" xml:space="preserve"> OFFSET($I$6,I63, COLUMN($D:$D)-COLUMN())</f>
        <v>曾</v>
      </c>
      <c r="K63" s="129" t="s">
        <v>1044</v>
      </c>
      <c r="M63" s="128">
        <f xml:space="preserve"> INT( _xlfn.XMATCH(O63, 韻目表格[上], 1))</f>
        <v>63</v>
      </c>
      <c r="N63" s="128" t="str" cm="1">
        <f t="array" aca="1" ref="N63" ca="1" xml:space="preserve"> OFFSET($M$6,M63, COLUMN($D:$D)-COLUMN())</f>
        <v>曾</v>
      </c>
      <c r="O63" s="129" t="s">
        <v>1066</v>
      </c>
      <c r="Q63" s="128">
        <f xml:space="preserve"> INT( _xlfn.XMATCH(S63, 韻目表格[去], 1))</f>
        <v>57</v>
      </c>
      <c r="R63" s="128" t="str" cm="1">
        <f t="array" aca="1" ref="R63" ca="1" xml:space="preserve"> OFFSET($Q$6,Q63, COLUMN($D:$D)-COLUMN())</f>
        <v>梗</v>
      </c>
      <c r="S63" s="129" t="s">
        <v>1065</v>
      </c>
      <c r="U63" s="128"/>
      <c r="V63" s="128"/>
      <c r="W63" s="129"/>
      <c r="Y63" s="122" cm="1">
        <f t="array" ref="Y63" xml:space="preserve"> ROW() - ROW($6:$6)</f>
        <v>57</v>
      </c>
      <c r="Z63" s="128">
        <v>63</v>
      </c>
      <c r="AA63" s="128" t="s">
        <v>618</v>
      </c>
      <c r="AB63" s="134" t="s">
        <v>1044</v>
      </c>
      <c r="AC63" s="138">
        <f t="shared" si="0"/>
        <v>3</v>
      </c>
      <c r="AD63" s="138">
        <f t="shared" si="1"/>
        <v>10</v>
      </c>
      <c r="AE63" s="138">
        <f t="shared" si="2"/>
        <v>10</v>
      </c>
      <c r="AF63" s="122" t="str">
        <f t="shared" si="3"/>
        <v xml:space="preserve">登 </v>
      </c>
      <c r="AG63" s="122" t="str">
        <f t="shared" si="4"/>
        <v>下平聲十七登</v>
      </c>
      <c r="AH63" s="122">
        <f t="shared" si="5"/>
        <v>3</v>
      </c>
      <c r="AI63" s="122" t="str">
        <f t="shared" si="6"/>
        <v>下平</v>
      </c>
      <c r="AJ63" s="123" t="str">
        <f t="shared" si="7"/>
        <v>平</v>
      </c>
      <c r="AK63" s="122" t="str">
        <f t="shared" si="8"/>
        <v>十七</v>
      </c>
      <c r="AL63" s="122" t="str">
        <f t="shared" si="9"/>
        <v>登</v>
      </c>
    </row>
    <row r="64" spans="2:38">
      <c r="B64" s="128" cm="1">
        <f t="array" ref="B64" xml:space="preserve"> ROW() - ROW($6:$6)</f>
        <v>58</v>
      </c>
      <c r="C64" s="128" t="s">
        <v>578</v>
      </c>
      <c r="D64" s="129" t="s">
        <v>1024</v>
      </c>
      <c r="E64" s="129" t="s">
        <v>1046</v>
      </c>
      <c r="F64" s="129" t="s">
        <v>1069</v>
      </c>
      <c r="G64" s="130" t="s">
        <v>928</v>
      </c>
      <c r="I64" s="128">
        <f xml:space="preserve"> INT( _xlfn.XMATCH(K64, 韻目表格[平], 1))</f>
        <v>64</v>
      </c>
      <c r="J64" s="128" t="str" cm="1">
        <f t="array" aca="1" ref="J64" ca="1" xml:space="preserve"> OFFSET($I$6,I64, COLUMN($D:$D)-COLUMN())</f>
        <v>流</v>
      </c>
      <c r="K64" s="129" t="s">
        <v>1048</v>
      </c>
      <c r="M64" s="128">
        <f xml:space="preserve"> INT( _xlfn.XMATCH(O64, 韻目表格[上], 1))</f>
        <v>64</v>
      </c>
      <c r="N64" s="128" t="str" cm="1">
        <f t="array" aca="1" ref="N64" ca="1" xml:space="preserve"> OFFSET($M$6,M64, COLUMN($D:$D)-COLUMN())</f>
        <v>流</v>
      </c>
      <c r="O64" s="129" t="s">
        <v>1070</v>
      </c>
      <c r="Q64" s="128">
        <f xml:space="preserve"> INT( _xlfn.XMATCH(S64, 韻目表格[去], 1))</f>
        <v>58</v>
      </c>
      <c r="R64" s="128" t="str" cm="1">
        <f t="array" aca="1" ref="R64" ca="1" xml:space="preserve"> OFFSET($Q$6,Q64, COLUMN($D:$D)-COLUMN())</f>
        <v>梗</v>
      </c>
      <c r="S64" s="129" t="s">
        <v>1069</v>
      </c>
      <c r="U64" s="128"/>
      <c r="V64" s="128"/>
      <c r="W64" s="129"/>
      <c r="Y64" s="122" cm="1">
        <f t="array" ref="Y64" xml:space="preserve"> ROW() - ROW($6:$6)</f>
        <v>58</v>
      </c>
      <c r="Z64" s="128">
        <v>64</v>
      </c>
      <c r="AA64" s="128" t="s">
        <v>687</v>
      </c>
      <c r="AB64" s="134" t="s">
        <v>1048</v>
      </c>
      <c r="AC64" s="138">
        <f t="shared" si="0"/>
        <v>3</v>
      </c>
      <c r="AD64" s="138">
        <f t="shared" si="1"/>
        <v>10</v>
      </c>
      <c r="AE64" s="138">
        <f t="shared" si="2"/>
        <v>10</v>
      </c>
      <c r="AF64" s="122" t="str">
        <f t="shared" si="3"/>
        <v xml:space="preserve">尤 </v>
      </c>
      <c r="AG64" s="122" t="str">
        <f t="shared" si="4"/>
        <v>下平聲十八尤</v>
      </c>
      <c r="AH64" s="122">
        <f t="shared" si="5"/>
        <v>3</v>
      </c>
      <c r="AI64" s="122" t="str">
        <f t="shared" si="6"/>
        <v>下平</v>
      </c>
      <c r="AJ64" s="123" t="str">
        <f t="shared" si="7"/>
        <v>平</v>
      </c>
      <c r="AK64" s="122" t="str">
        <f t="shared" si="8"/>
        <v>十八</v>
      </c>
      <c r="AL64" s="122" t="str">
        <f t="shared" si="9"/>
        <v>尤</v>
      </c>
    </row>
    <row r="65" spans="2:38">
      <c r="B65" s="128" cm="1">
        <f t="array" ref="B65" xml:space="preserve"> ROW() - ROW($6:$6)</f>
        <v>59</v>
      </c>
      <c r="C65" s="128" t="s">
        <v>578</v>
      </c>
      <c r="D65" s="129" t="s">
        <v>1028</v>
      </c>
      <c r="E65" s="129" t="s">
        <v>1050</v>
      </c>
      <c r="F65" s="129" t="s">
        <v>1073</v>
      </c>
      <c r="G65" s="130" t="s">
        <v>933</v>
      </c>
      <c r="I65" s="128">
        <f xml:space="preserve"> INT( _xlfn.XMATCH(K65, 韻目表格[平], 1))</f>
        <v>65</v>
      </c>
      <c r="J65" s="128" t="str" cm="1">
        <f t="array" aca="1" ref="J65" ca="1" xml:space="preserve"> OFFSET($I$6,I65, COLUMN($D:$D)-COLUMN())</f>
        <v>流</v>
      </c>
      <c r="K65" s="129" t="s">
        <v>1052</v>
      </c>
      <c r="M65" s="128">
        <f xml:space="preserve"> INT( _xlfn.XMATCH(O65, 韻目表格[上], 1))</f>
        <v>65</v>
      </c>
      <c r="N65" s="128" t="str" cm="1">
        <f t="array" aca="1" ref="N65" ca="1" xml:space="preserve"> OFFSET($M$6,M65, COLUMN($D:$D)-COLUMN())</f>
        <v>流</v>
      </c>
      <c r="O65" s="129" t="s">
        <v>1074</v>
      </c>
      <c r="Q65" s="128">
        <f xml:space="preserve"> INT( _xlfn.XMATCH(S65, 韻目表格[去], 1))</f>
        <v>59</v>
      </c>
      <c r="R65" s="128" t="str" cm="1">
        <f t="array" aca="1" ref="R65" ca="1" xml:space="preserve"> OFFSET($Q$6,Q65, COLUMN($D:$D)-COLUMN())</f>
        <v>梗</v>
      </c>
      <c r="S65" s="129" t="s">
        <v>1073</v>
      </c>
      <c r="U65" s="128"/>
      <c r="V65" s="128"/>
      <c r="W65" s="129"/>
      <c r="Y65" s="122" cm="1">
        <f t="array" ref="Y65" xml:space="preserve"> ROW() - ROW($6:$6)</f>
        <v>59</v>
      </c>
      <c r="Z65" s="128">
        <v>65</v>
      </c>
      <c r="AA65" s="128" t="s">
        <v>687</v>
      </c>
      <c r="AB65" s="134" t="s">
        <v>1052</v>
      </c>
      <c r="AC65" s="138">
        <f t="shared" si="0"/>
        <v>3</v>
      </c>
      <c r="AD65" s="138">
        <f t="shared" si="1"/>
        <v>10</v>
      </c>
      <c r="AE65" s="138">
        <f t="shared" si="2"/>
        <v>10</v>
      </c>
      <c r="AF65" s="122" t="str">
        <f t="shared" si="3"/>
        <v xml:space="preserve">侯 </v>
      </c>
      <c r="AG65" s="122" t="str">
        <f t="shared" si="4"/>
        <v>下平聲十九侯</v>
      </c>
      <c r="AH65" s="122">
        <f t="shared" si="5"/>
        <v>3</v>
      </c>
      <c r="AI65" s="122" t="str">
        <f t="shared" si="6"/>
        <v>下平</v>
      </c>
      <c r="AJ65" s="123" t="str">
        <f t="shared" si="7"/>
        <v>平</v>
      </c>
      <c r="AK65" s="122" t="str">
        <f t="shared" si="8"/>
        <v>十九</v>
      </c>
      <c r="AL65" s="122" t="str">
        <f t="shared" si="9"/>
        <v>侯</v>
      </c>
    </row>
    <row r="66" spans="2:38">
      <c r="B66" s="128" cm="1">
        <f t="array" ref="B66" xml:space="preserve"> ROW() - ROW($6:$6)</f>
        <v>60</v>
      </c>
      <c r="C66" s="128" t="s">
        <v>578</v>
      </c>
      <c r="D66" s="129" t="s">
        <v>1032</v>
      </c>
      <c r="E66" s="129" t="s">
        <v>1054</v>
      </c>
      <c r="F66" s="129" t="s">
        <v>1077</v>
      </c>
      <c r="G66" s="130" t="s">
        <v>938</v>
      </c>
      <c r="I66" s="128">
        <f xml:space="preserve"> INT( _xlfn.XMATCH(K66, 韻目表格[平], 1))</f>
        <v>66</v>
      </c>
      <c r="J66" s="128" t="str" cm="1">
        <f t="array" aca="1" ref="J66" ca="1" xml:space="preserve"> OFFSET($I$6,I66, COLUMN($D:$D)-COLUMN())</f>
        <v>流</v>
      </c>
      <c r="K66" s="129" t="s">
        <v>1056</v>
      </c>
      <c r="M66" s="128">
        <f xml:space="preserve"> INT( _xlfn.XMATCH(O66, 韻目表格[上], 1))</f>
        <v>66</v>
      </c>
      <c r="N66" s="128" t="str" cm="1">
        <f t="array" aca="1" ref="N66" ca="1" xml:space="preserve"> OFFSET($M$6,M66, COLUMN($D:$D)-COLUMN())</f>
        <v>流</v>
      </c>
      <c r="O66" s="129" t="s">
        <v>1078</v>
      </c>
      <c r="Q66" s="128">
        <f xml:space="preserve"> INT( _xlfn.XMATCH(S66, 韻目表格[去], 1))</f>
        <v>60</v>
      </c>
      <c r="R66" s="128" t="str" cm="1">
        <f t="array" aca="1" ref="R66" ca="1" xml:space="preserve"> OFFSET($Q$6,Q66, COLUMN($D:$D)-COLUMN())</f>
        <v>梗</v>
      </c>
      <c r="S66" s="129" t="s">
        <v>1077</v>
      </c>
      <c r="U66" s="128"/>
      <c r="V66" s="128"/>
      <c r="W66" s="129"/>
      <c r="Y66" s="122" cm="1">
        <f t="array" ref="Y66" xml:space="preserve"> ROW() - ROW($6:$6)</f>
        <v>60</v>
      </c>
      <c r="Z66" s="128">
        <v>66</v>
      </c>
      <c r="AA66" s="128" t="s">
        <v>687</v>
      </c>
      <c r="AB66" s="134" t="s">
        <v>1056</v>
      </c>
      <c r="AC66" s="138">
        <f t="shared" si="0"/>
        <v>3</v>
      </c>
      <c r="AD66" s="138">
        <f t="shared" si="1"/>
        <v>10</v>
      </c>
      <c r="AE66" s="138">
        <f t="shared" si="2"/>
        <v>10</v>
      </c>
      <c r="AF66" s="122" t="str">
        <f t="shared" si="3"/>
        <v xml:space="preserve">幽 </v>
      </c>
      <c r="AG66" s="122" t="str">
        <f t="shared" si="4"/>
        <v>下平聲二十幽</v>
      </c>
      <c r="AH66" s="122">
        <f t="shared" si="5"/>
        <v>3</v>
      </c>
      <c r="AI66" s="122" t="str">
        <f t="shared" si="6"/>
        <v>下平</v>
      </c>
      <c r="AJ66" s="123" t="str">
        <f t="shared" si="7"/>
        <v>平</v>
      </c>
      <c r="AK66" s="122" t="str">
        <f t="shared" si="8"/>
        <v>二十</v>
      </c>
      <c r="AL66" s="122" t="str">
        <f t="shared" si="9"/>
        <v>幽</v>
      </c>
    </row>
    <row r="67" spans="2:38">
      <c r="B67" s="128" cm="1">
        <f t="array" ref="B67" xml:space="preserve"> ROW() - ROW($6:$6)</f>
        <v>61</v>
      </c>
      <c r="C67" s="128" t="s">
        <v>578</v>
      </c>
      <c r="D67" s="129" t="s">
        <v>1036</v>
      </c>
      <c r="E67" s="129" t="s">
        <v>1058</v>
      </c>
      <c r="F67" s="129" t="s">
        <v>1081</v>
      </c>
      <c r="G67" s="130" t="s">
        <v>943</v>
      </c>
      <c r="I67" s="128">
        <f xml:space="preserve"> INT( _xlfn.XMATCH(K67, 韻目表格[平], 1))</f>
        <v>67</v>
      </c>
      <c r="J67" s="128" t="str" cm="1">
        <f t="array" aca="1" ref="J67" ca="1" xml:space="preserve"> OFFSET($I$6,I67, COLUMN($D:$D)-COLUMN())</f>
        <v>深</v>
      </c>
      <c r="K67" s="129" t="s">
        <v>1060</v>
      </c>
      <c r="M67" s="128">
        <f xml:space="preserve"> INT( _xlfn.XMATCH(O67, 韻目表格[上], 1))</f>
        <v>67</v>
      </c>
      <c r="N67" s="128" t="str" cm="1">
        <f t="array" aca="1" ref="N67" ca="1" xml:space="preserve"> OFFSET($M$6,M67, COLUMN($D:$D)-COLUMN())</f>
        <v>深</v>
      </c>
      <c r="O67" s="129" t="s">
        <v>1082</v>
      </c>
      <c r="Q67" s="128">
        <f xml:space="preserve"> INT( _xlfn.XMATCH(S67, 韻目表格[去], 1))</f>
        <v>61</v>
      </c>
      <c r="R67" s="128" t="str" cm="1">
        <f t="array" aca="1" ref="R67" ca="1" xml:space="preserve"> OFFSET($Q$6,Q67, COLUMN($D:$D)-COLUMN())</f>
        <v>梗</v>
      </c>
      <c r="S67" s="129" t="s">
        <v>1081</v>
      </c>
      <c r="U67" s="128"/>
      <c r="V67" s="128"/>
      <c r="W67" s="129"/>
      <c r="Y67" s="122" cm="1">
        <f t="array" ref="Y67" xml:space="preserve"> ROW() - ROW($6:$6)</f>
        <v>61</v>
      </c>
      <c r="Z67" s="128">
        <v>67</v>
      </c>
      <c r="AA67" s="128" t="s">
        <v>699</v>
      </c>
      <c r="AB67" s="134" t="s">
        <v>1060</v>
      </c>
      <c r="AC67" s="138">
        <f t="shared" si="0"/>
        <v>3</v>
      </c>
      <c r="AD67" s="138">
        <f t="shared" si="1"/>
        <v>11</v>
      </c>
      <c r="AE67" s="138">
        <f t="shared" si="2"/>
        <v>11</v>
      </c>
      <c r="AF67" s="122" t="str">
        <f t="shared" si="3"/>
        <v xml:space="preserve">侵 </v>
      </c>
      <c r="AG67" s="122" t="str">
        <f t="shared" si="4"/>
        <v>下平聲二十一侵</v>
      </c>
      <c r="AH67" s="122">
        <f t="shared" si="5"/>
        <v>3</v>
      </c>
      <c r="AI67" s="122" t="str">
        <f t="shared" si="6"/>
        <v>下平</v>
      </c>
      <c r="AJ67" s="123" t="str">
        <f t="shared" si="7"/>
        <v>平</v>
      </c>
      <c r="AK67" s="122" t="str">
        <f t="shared" si="8"/>
        <v>二十一</v>
      </c>
      <c r="AL67" s="122" t="str">
        <f t="shared" si="9"/>
        <v>侵</v>
      </c>
    </row>
    <row r="68" spans="2:38">
      <c r="B68" s="128" cm="1">
        <f t="array" ref="B68" xml:space="preserve"> ROW() - ROW($6:$6)</f>
        <v>62</v>
      </c>
      <c r="C68" s="128" t="s">
        <v>618</v>
      </c>
      <c r="D68" s="129" t="s">
        <v>1040</v>
      </c>
      <c r="E68" s="129" t="s">
        <v>1062</v>
      </c>
      <c r="F68" s="129" t="s">
        <v>1085</v>
      </c>
      <c r="G68" s="130" t="s">
        <v>948</v>
      </c>
      <c r="I68" s="128">
        <f xml:space="preserve"> INT( _xlfn.XMATCH(K68, 韻目表格[平], 1))</f>
        <v>68</v>
      </c>
      <c r="J68" s="128" t="str" cm="1">
        <f t="array" aca="1" ref="J68" ca="1" xml:space="preserve"> OFFSET($I$6,I68, COLUMN($D:$D)-COLUMN())</f>
        <v>深</v>
      </c>
      <c r="K68" s="129" t="s">
        <v>1064</v>
      </c>
      <c r="M68" s="128">
        <f xml:space="preserve"> INT( _xlfn.XMATCH(O68, 韻目表格[上], 1))</f>
        <v>68</v>
      </c>
      <c r="N68" s="128" t="str" cm="1">
        <f t="array" aca="1" ref="N68" ca="1" xml:space="preserve"> OFFSET($M$6,M68, COLUMN($D:$D)-COLUMN())</f>
        <v>深</v>
      </c>
      <c r="O68" s="129" t="s">
        <v>1086</v>
      </c>
      <c r="Q68" s="128">
        <f xml:space="preserve"> INT( _xlfn.XMATCH(S68, 韻目表格[去], 1))</f>
        <v>62</v>
      </c>
      <c r="R68" s="128" t="str" cm="1">
        <f t="array" aca="1" ref="R68" ca="1" xml:space="preserve"> OFFSET($Q$6,Q68, COLUMN($D:$D)-COLUMN())</f>
        <v>曾</v>
      </c>
      <c r="S68" s="129" t="s">
        <v>1085</v>
      </c>
      <c r="U68" s="128"/>
      <c r="V68" s="128"/>
      <c r="W68" s="129"/>
      <c r="Y68" s="122" cm="1">
        <f t="array" ref="Y68" xml:space="preserve"> ROW() - ROW($6:$6)</f>
        <v>62</v>
      </c>
      <c r="Z68" s="128">
        <v>68</v>
      </c>
      <c r="AA68" s="128" t="s">
        <v>699</v>
      </c>
      <c r="AB68" s="134" t="s">
        <v>1064</v>
      </c>
      <c r="AC68" s="138">
        <f t="shared" si="0"/>
        <v>4</v>
      </c>
      <c r="AD68" s="138">
        <f t="shared" si="1"/>
        <v>12</v>
      </c>
      <c r="AE68" s="138">
        <f t="shared" si="2"/>
        <v>12</v>
      </c>
      <c r="AF68" s="122" t="str">
        <f t="shared" si="3"/>
        <v xml:space="preserve">侵A </v>
      </c>
      <c r="AG68" s="122" t="str">
        <f t="shared" si="4"/>
        <v>下平聲二十一侵</v>
      </c>
      <c r="AH68" s="122">
        <f t="shared" si="5"/>
        <v>3</v>
      </c>
      <c r="AI68" s="122" t="str">
        <f t="shared" si="6"/>
        <v>下平</v>
      </c>
      <c r="AJ68" s="123" t="str">
        <f t="shared" si="7"/>
        <v>平</v>
      </c>
      <c r="AK68" s="122" t="str">
        <f t="shared" si="8"/>
        <v>二十一</v>
      </c>
      <c r="AL68" s="122" t="str">
        <f t="shared" si="9"/>
        <v>侵</v>
      </c>
    </row>
    <row r="69" spans="2:38">
      <c r="B69" s="128" cm="1">
        <f t="array" ref="B69" xml:space="preserve"> ROW() - ROW($6:$6)</f>
        <v>63</v>
      </c>
      <c r="C69" s="128" t="s">
        <v>618</v>
      </c>
      <c r="D69" s="129" t="s">
        <v>1044</v>
      </c>
      <c r="E69" s="129" t="s">
        <v>1066</v>
      </c>
      <c r="F69" s="129" t="s">
        <v>1089</v>
      </c>
      <c r="G69" s="130" t="s">
        <v>953</v>
      </c>
      <c r="I69" s="128">
        <f xml:space="preserve"> INT( _xlfn.XMATCH(K69, 韻目表格[平], 1))</f>
        <v>69</v>
      </c>
      <c r="J69" s="128" t="str" cm="1">
        <f t="array" aca="1" ref="J69" ca="1" xml:space="preserve"> OFFSET($I$6,I69, COLUMN($D:$D)-COLUMN())</f>
        <v>深</v>
      </c>
      <c r="K69" s="129" t="s">
        <v>1068</v>
      </c>
      <c r="M69" s="128">
        <f xml:space="preserve"> INT( _xlfn.XMATCH(O69, 韻目表格[上], 1))</f>
        <v>69</v>
      </c>
      <c r="N69" s="128" t="str" cm="1">
        <f t="array" aca="1" ref="N69" ca="1" xml:space="preserve"> OFFSET($M$6,M69, COLUMN($D:$D)-COLUMN())</f>
        <v>深</v>
      </c>
      <c r="O69" s="129" t="s">
        <v>1090</v>
      </c>
      <c r="Q69" s="128">
        <f xml:space="preserve"> INT( _xlfn.XMATCH(S69, 韻目表格[去], 1))</f>
        <v>63</v>
      </c>
      <c r="R69" s="128" t="str" cm="1">
        <f t="array" aca="1" ref="R69" ca="1" xml:space="preserve"> OFFSET($Q$6,Q69, COLUMN($D:$D)-COLUMN())</f>
        <v>曾</v>
      </c>
      <c r="S69" s="129" t="s">
        <v>1089</v>
      </c>
      <c r="U69" s="128"/>
      <c r="V69" s="128"/>
      <c r="W69" s="129"/>
      <c r="Y69" s="122" cm="1">
        <f t="array" ref="Y69" xml:space="preserve"> ROW() - ROW($6:$6)</f>
        <v>63</v>
      </c>
      <c r="Z69" s="128">
        <v>69</v>
      </c>
      <c r="AA69" s="128" t="s">
        <v>699</v>
      </c>
      <c r="AB69" s="134" t="s">
        <v>1068</v>
      </c>
      <c r="AC69" s="138">
        <f t="shared" si="0"/>
        <v>4</v>
      </c>
      <c r="AD69" s="138">
        <f t="shared" si="1"/>
        <v>12</v>
      </c>
      <c r="AE69" s="138">
        <f t="shared" si="2"/>
        <v>12</v>
      </c>
      <c r="AF69" s="122" t="str">
        <f t="shared" si="3"/>
        <v xml:space="preserve">侵B </v>
      </c>
      <c r="AG69" s="122" t="str">
        <f t="shared" si="4"/>
        <v>下平聲二十一侵</v>
      </c>
      <c r="AH69" s="122">
        <f t="shared" si="5"/>
        <v>3</v>
      </c>
      <c r="AI69" s="122" t="str">
        <f t="shared" si="6"/>
        <v>下平</v>
      </c>
      <c r="AJ69" s="123" t="str">
        <f t="shared" si="7"/>
        <v>平</v>
      </c>
      <c r="AK69" s="122" t="str">
        <f t="shared" si="8"/>
        <v>二十一</v>
      </c>
      <c r="AL69" s="122" t="str">
        <f t="shared" si="9"/>
        <v>侵</v>
      </c>
    </row>
    <row r="70" spans="2:38">
      <c r="B70" s="128" cm="1">
        <f t="array" ref="B70" xml:space="preserve"> ROW() - ROW($6:$6)</f>
        <v>64</v>
      </c>
      <c r="C70" s="128" t="s">
        <v>687</v>
      </c>
      <c r="D70" s="129" t="s">
        <v>1048</v>
      </c>
      <c r="E70" s="129" t="s">
        <v>1070</v>
      </c>
      <c r="F70" s="129" t="s">
        <v>1093</v>
      </c>
      <c r="G70" s="131"/>
      <c r="I70" s="128">
        <f xml:space="preserve"> INT( _xlfn.XMATCH(K70, 韻目表格[平], 1))</f>
        <v>70</v>
      </c>
      <c r="J70" s="128" t="str" cm="1">
        <f t="array" aca="1" ref="J70" ca="1" xml:space="preserve"> OFFSET($I$6,I70, COLUMN($D:$D)-COLUMN())</f>
        <v>咸</v>
      </c>
      <c r="K70" s="129" t="s">
        <v>1072</v>
      </c>
      <c r="M70" s="128">
        <f xml:space="preserve"> INT( _xlfn.XMATCH(O70, 韻目表格[上], 1))</f>
        <v>70</v>
      </c>
      <c r="N70" s="128" t="str" cm="1">
        <f t="array" aca="1" ref="N70" ca="1" xml:space="preserve"> OFFSET($M$6,M70, COLUMN($D:$D)-COLUMN())</f>
        <v>咸</v>
      </c>
      <c r="O70" s="129" t="s">
        <v>1094</v>
      </c>
      <c r="Q70" s="128">
        <f xml:space="preserve"> INT( _xlfn.XMATCH(S70, 韻目表格[去], 1))</f>
        <v>64</v>
      </c>
      <c r="R70" s="128" t="str" cm="1">
        <f t="array" aca="1" ref="R70" ca="1" xml:space="preserve"> OFFSET($Q$6,Q70, COLUMN($D:$D)-COLUMN())</f>
        <v>流</v>
      </c>
      <c r="S70" s="129" t="s">
        <v>1093</v>
      </c>
      <c r="U70" s="128"/>
      <c r="V70" s="128"/>
      <c r="W70" s="129"/>
      <c r="Y70" s="122" cm="1">
        <f t="array" ref="Y70" xml:space="preserve"> ROW() - ROW($6:$6)</f>
        <v>64</v>
      </c>
      <c r="Z70" s="128">
        <v>70</v>
      </c>
      <c r="AA70" s="128" t="s">
        <v>708</v>
      </c>
      <c r="AB70" s="134" t="s">
        <v>1072</v>
      </c>
      <c r="AC70" s="138">
        <f t="shared" si="0"/>
        <v>3</v>
      </c>
      <c r="AD70" s="138">
        <f t="shared" si="1"/>
        <v>11</v>
      </c>
      <c r="AE70" s="138">
        <f t="shared" si="2"/>
        <v>11</v>
      </c>
      <c r="AF70" s="122" t="str">
        <f t="shared" si="3"/>
        <v xml:space="preserve">覃 </v>
      </c>
      <c r="AG70" s="122" t="str">
        <f t="shared" si="4"/>
        <v>下平聲二十二覃</v>
      </c>
      <c r="AH70" s="122">
        <f t="shared" si="5"/>
        <v>3</v>
      </c>
      <c r="AI70" s="122" t="str">
        <f t="shared" si="6"/>
        <v>下平</v>
      </c>
      <c r="AJ70" s="123" t="str">
        <f t="shared" si="7"/>
        <v>平</v>
      </c>
      <c r="AK70" s="122" t="str">
        <f t="shared" si="8"/>
        <v>二十二</v>
      </c>
      <c r="AL70" s="122" t="str">
        <f t="shared" si="9"/>
        <v>覃</v>
      </c>
    </row>
    <row r="71" spans="2:38">
      <c r="B71" s="128" cm="1">
        <f t="array" ref="B71" xml:space="preserve"> ROW() - ROW($6:$6)</f>
        <v>65</v>
      </c>
      <c r="C71" s="128" t="s">
        <v>687</v>
      </c>
      <c r="D71" s="129" t="s">
        <v>1052</v>
      </c>
      <c r="E71" s="129" t="s">
        <v>1074</v>
      </c>
      <c r="F71" s="129" t="s">
        <v>1097</v>
      </c>
      <c r="G71" s="131"/>
      <c r="I71" s="128">
        <f xml:space="preserve"> INT( _xlfn.XMATCH(K71, 韻目表格[平], 1))</f>
        <v>71</v>
      </c>
      <c r="J71" s="128" t="str" cm="1">
        <f t="array" aca="1" ref="J71" ca="1" xml:space="preserve"> OFFSET($I$6,I71, COLUMN($D:$D)-COLUMN())</f>
        <v>咸</v>
      </c>
      <c r="K71" s="129" t="s">
        <v>1076</v>
      </c>
      <c r="M71" s="128">
        <f xml:space="preserve"> INT( _xlfn.XMATCH(O71, 韻目表格[上], 1))</f>
        <v>71</v>
      </c>
      <c r="N71" s="128" t="str" cm="1">
        <f t="array" aca="1" ref="N71" ca="1" xml:space="preserve"> OFFSET($M$6,M71, COLUMN($D:$D)-COLUMN())</f>
        <v>咸</v>
      </c>
      <c r="O71" s="129" t="s">
        <v>1098</v>
      </c>
      <c r="Q71" s="128">
        <f xml:space="preserve"> INT( _xlfn.XMATCH(S71, 韻目表格[去], 1))</f>
        <v>65</v>
      </c>
      <c r="R71" s="128" t="str" cm="1">
        <f t="array" aca="1" ref="R71" ca="1" xml:space="preserve"> OFFSET($Q$6,Q71, COLUMN($D:$D)-COLUMN())</f>
        <v>流</v>
      </c>
      <c r="S71" s="129" t="s">
        <v>1097</v>
      </c>
      <c r="U71" s="128"/>
      <c r="V71" s="128"/>
      <c r="W71" s="129"/>
      <c r="Y71" s="122" cm="1">
        <f t="array" ref="Y71" xml:space="preserve"> ROW() - ROW($6:$6)</f>
        <v>65</v>
      </c>
      <c r="Z71" s="128">
        <v>71</v>
      </c>
      <c r="AA71" s="128" t="s">
        <v>708</v>
      </c>
      <c r="AB71" s="134" t="s">
        <v>1076</v>
      </c>
      <c r="AC71" s="138">
        <f t="shared" si="0"/>
        <v>3</v>
      </c>
      <c r="AD71" s="138">
        <f t="shared" si="1"/>
        <v>11</v>
      </c>
      <c r="AE71" s="138">
        <f t="shared" si="2"/>
        <v>11</v>
      </c>
      <c r="AF71" s="122" t="str">
        <f t="shared" si="3"/>
        <v xml:space="preserve">談 </v>
      </c>
      <c r="AG71" s="122" t="str">
        <f t="shared" si="4"/>
        <v>下平聲二十三談</v>
      </c>
      <c r="AH71" s="122">
        <f t="shared" si="5"/>
        <v>3</v>
      </c>
      <c r="AI71" s="122" t="str">
        <f t="shared" si="6"/>
        <v>下平</v>
      </c>
      <c r="AJ71" s="123" t="str">
        <f t="shared" si="7"/>
        <v>平</v>
      </c>
      <c r="AK71" s="122" t="str">
        <f t="shared" si="8"/>
        <v>二十三</v>
      </c>
      <c r="AL71" s="122" t="str">
        <f t="shared" si="9"/>
        <v>談</v>
      </c>
    </row>
    <row r="72" spans="2:38">
      <c r="B72" s="128" cm="1">
        <f t="array" ref="B72" xml:space="preserve"> ROW() - ROW($6:$6)</f>
        <v>66</v>
      </c>
      <c r="C72" s="128" t="s">
        <v>687</v>
      </c>
      <c r="D72" s="129" t="s">
        <v>1056</v>
      </c>
      <c r="E72" s="129" t="s">
        <v>1078</v>
      </c>
      <c r="F72" s="129" t="s">
        <v>1101</v>
      </c>
      <c r="G72" s="131"/>
      <c r="I72" s="128">
        <f xml:space="preserve"> INT( _xlfn.XMATCH(K72, 韻目表格[平], 1))</f>
        <v>72</v>
      </c>
      <c r="J72" s="128" t="str" cm="1">
        <f t="array" aca="1" ref="J72" ca="1" xml:space="preserve"> OFFSET($I$6,I72, COLUMN($D:$D)-COLUMN())</f>
        <v>咸</v>
      </c>
      <c r="K72" s="129" t="s">
        <v>1080</v>
      </c>
      <c r="M72" s="128">
        <f xml:space="preserve"> INT( _xlfn.XMATCH(O72, 韻目表格[上], 1))</f>
        <v>72</v>
      </c>
      <c r="N72" s="128" t="str" cm="1">
        <f t="array" aca="1" ref="N72" ca="1" xml:space="preserve"> OFFSET($M$6,M72, COLUMN($D:$D)-COLUMN())</f>
        <v>咸</v>
      </c>
      <c r="O72" s="129" t="s">
        <v>1102</v>
      </c>
      <c r="Q72" s="128">
        <f xml:space="preserve"> INT( _xlfn.XMATCH(S72, 韻目表格[去], 1))</f>
        <v>66</v>
      </c>
      <c r="R72" s="128" t="str" cm="1">
        <f t="array" aca="1" ref="R72" ca="1" xml:space="preserve"> OFFSET($Q$6,Q72, COLUMN($D:$D)-COLUMN())</f>
        <v>流</v>
      </c>
      <c r="S72" s="129" t="s">
        <v>1101</v>
      </c>
      <c r="U72" s="128"/>
      <c r="V72" s="128"/>
      <c r="W72" s="129"/>
      <c r="Y72" s="122" cm="1">
        <f t="array" ref="Y72" xml:space="preserve"> ROW() - ROW($6:$6)</f>
        <v>66</v>
      </c>
      <c r="Z72" s="128">
        <v>72</v>
      </c>
      <c r="AA72" s="128" t="s">
        <v>708</v>
      </c>
      <c r="AB72" s="134" t="s">
        <v>1080</v>
      </c>
      <c r="AC72" s="138">
        <f t="shared" ref="AC72:AC135" si="10" xml:space="preserve"> FIND("【", $AB72)</f>
        <v>3</v>
      </c>
      <c r="AD72" s="138">
        <f t="shared" ref="AD72:AD135" si="11" xml:space="preserve"> FIND("】", $AB72)</f>
        <v>11</v>
      </c>
      <c r="AE72" s="138">
        <f t="shared" ref="AE72:AE135" si="12" xml:space="preserve"> LEN($AB72)</f>
        <v>11</v>
      </c>
      <c r="AF72" s="122" t="str">
        <f t="shared" ref="AF72:AF135" si="13">LEFT($AB72, AC72-1)</f>
        <v xml:space="preserve">鹽 </v>
      </c>
      <c r="AG72" s="122" t="str">
        <f t="shared" ref="AG72:AG135" si="14">MID($AB72,AC72+1,AE72-(AC72+1))</f>
        <v>下平聲二十四鹽</v>
      </c>
      <c r="AH72" s="122">
        <f t="shared" ref="AH72:AH135" si="15">FIND("聲", $AG72)</f>
        <v>3</v>
      </c>
      <c r="AI72" s="122" t="str">
        <f t="shared" ref="AI72:AI135" si="16" xml:space="preserve"> LEFT($AG72, $AH72-1)</f>
        <v>下平</v>
      </c>
      <c r="AJ72" s="123" t="str">
        <f t="shared" ref="AJ72:AJ135" si="17" xml:space="preserve"> IF( RIGHT($AI72,1)="平", "平", $AI72)</f>
        <v>平</v>
      </c>
      <c r="AK72" s="122" t="str">
        <f t="shared" ref="AK72:AK135" si="18" xml:space="preserve"> MID($AG72, AH72+1, LEN(AG72) -AH72 -1)</f>
        <v>二十四</v>
      </c>
      <c r="AL72" s="122" t="str">
        <f t="shared" ref="AL72:AL135" si="19" xml:space="preserve"> RIGHT($AG72,1)</f>
        <v>鹽</v>
      </c>
    </row>
    <row r="73" spans="2:38">
      <c r="B73" s="128" cm="1">
        <f t="array" ref="B73" xml:space="preserve"> ROW() - ROW($6:$6)</f>
        <v>67</v>
      </c>
      <c r="C73" s="128" t="s">
        <v>699</v>
      </c>
      <c r="D73" s="129" t="s">
        <v>1060</v>
      </c>
      <c r="E73" s="129" t="s">
        <v>1082</v>
      </c>
      <c r="F73" s="129" t="s">
        <v>1105</v>
      </c>
      <c r="G73" s="130" t="s">
        <v>958</v>
      </c>
      <c r="I73" s="128">
        <f xml:space="preserve"> INT( _xlfn.XMATCH(K73, 韻目表格[平], 1))</f>
        <v>73</v>
      </c>
      <c r="J73" s="128" t="str" cm="1">
        <f t="array" aca="1" ref="J73" ca="1" xml:space="preserve"> OFFSET($I$6,I73, COLUMN($D:$D)-COLUMN())</f>
        <v>咸</v>
      </c>
      <c r="K73" s="129" t="s">
        <v>1084</v>
      </c>
      <c r="M73" s="128">
        <f xml:space="preserve"> INT( _xlfn.XMATCH(O73, 韻目表格[上], 1))</f>
        <v>73</v>
      </c>
      <c r="N73" s="128" t="str" cm="1">
        <f t="array" aca="1" ref="N73" ca="1" xml:space="preserve"> OFFSET($M$6,M73, COLUMN($D:$D)-COLUMN())</f>
        <v>咸</v>
      </c>
      <c r="O73" s="129" t="s">
        <v>1106</v>
      </c>
      <c r="Q73" s="128">
        <f xml:space="preserve"> INT( _xlfn.XMATCH(S73, 韻目表格[去], 1))</f>
        <v>67</v>
      </c>
      <c r="R73" s="128" t="str" cm="1">
        <f t="array" aca="1" ref="R73" ca="1" xml:space="preserve"> OFFSET($Q$6,Q73, COLUMN($D:$D)-COLUMN())</f>
        <v>深</v>
      </c>
      <c r="S73" s="129" t="s">
        <v>1105</v>
      </c>
      <c r="U73" s="128"/>
      <c r="V73" s="128"/>
      <c r="W73" s="129"/>
      <c r="Y73" s="122" cm="1">
        <f t="array" ref="Y73" xml:space="preserve"> ROW() - ROW($6:$6)</f>
        <v>67</v>
      </c>
      <c r="Z73" s="128">
        <v>73</v>
      </c>
      <c r="AA73" s="128" t="s">
        <v>708</v>
      </c>
      <c r="AB73" s="134" t="s">
        <v>1084</v>
      </c>
      <c r="AC73" s="138">
        <f t="shared" si="10"/>
        <v>4</v>
      </c>
      <c r="AD73" s="138">
        <f t="shared" si="11"/>
        <v>12</v>
      </c>
      <c r="AE73" s="138">
        <f t="shared" si="12"/>
        <v>12</v>
      </c>
      <c r="AF73" s="122" t="str">
        <f t="shared" si="13"/>
        <v xml:space="preserve">鹽A </v>
      </c>
      <c r="AG73" s="122" t="str">
        <f t="shared" si="14"/>
        <v>下平聲二十四鹽</v>
      </c>
      <c r="AH73" s="122">
        <f t="shared" si="15"/>
        <v>3</v>
      </c>
      <c r="AI73" s="122" t="str">
        <f t="shared" si="16"/>
        <v>下平</v>
      </c>
      <c r="AJ73" s="123" t="str">
        <f t="shared" si="17"/>
        <v>平</v>
      </c>
      <c r="AK73" s="122" t="str">
        <f t="shared" si="18"/>
        <v>二十四</v>
      </c>
      <c r="AL73" s="122" t="str">
        <f t="shared" si="19"/>
        <v>鹽</v>
      </c>
    </row>
    <row r="74" spans="2:38">
      <c r="B74" s="128" cm="1">
        <f t="array" ref="B74" xml:space="preserve"> ROW() - ROW($6:$6)</f>
        <v>68</v>
      </c>
      <c r="C74" s="128" t="s">
        <v>699</v>
      </c>
      <c r="D74" s="129" t="s">
        <v>1064</v>
      </c>
      <c r="E74" s="129" t="s">
        <v>1086</v>
      </c>
      <c r="F74" s="129" t="s">
        <v>1109</v>
      </c>
      <c r="G74" s="130" t="s">
        <v>963</v>
      </c>
      <c r="I74" s="128">
        <f xml:space="preserve"> INT( _xlfn.XMATCH(K74, 韻目表格[平], 1))</f>
        <v>74</v>
      </c>
      <c r="J74" s="128" t="str" cm="1">
        <f t="array" aca="1" ref="J74" ca="1" xml:space="preserve"> OFFSET($I$6,I74, COLUMN($D:$D)-COLUMN())</f>
        <v>咸</v>
      </c>
      <c r="K74" s="129" t="s">
        <v>1088</v>
      </c>
      <c r="M74" s="128">
        <f xml:space="preserve"> INT( _xlfn.XMATCH(O74, 韻目表格[上], 1))</f>
        <v>74</v>
      </c>
      <c r="N74" s="128" t="str" cm="1">
        <f t="array" aca="1" ref="N74" ca="1" xml:space="preserve"> OFFSET($M$6,M74, COLUMN($D:$D)-COLUMN())</f>
        <v>咸</v>
      </c>
      <c r="O74" s="129" t="s">
        <v>1110</v>
      </c>
      <c r="Q74" s="128">
        <f xml:space="preserve"> INT( _xlfn.XMATCH(S74, 韻目表格[去], 1))</f>
        <v>68</v>
      </c>
      <c r="R74" s="128" t="str" cm="1">
        <f t="array" aca="1" ref="R74" ca="1" xml:space="preserve"> OFFSET($Q$6,Q74, COLUMN($D:$D)-COLUMN())</f>
        <v>深</v>
      </c>
      <c r="S74" s="129" t="s">
        <v>1109</v>
      </c>
      <c r="U74" s="128"/>
      <c r="V74" s="128"/>
      <c r="W74" s="129"/>
      <c r="Y74" s="122" cm="1">
        <f t="array" ref="Y74" xml:space="preserve"> ROW() - ROW($6:$6)</f>
        <v>68</v>
      </c>
      <c r="Z74" s="128">
        <v>74</v>
      </c>
      <c r="AA74" s="128" t="s">
        <v>708</v>
      </c>
      <c r="AB74" s="134" t="s">
        <v>1088</v>
      </c>
      <c r="AC74" s="138">
        <f t="shared" si="10"/>
        <v>4</v>
      </c>
      <c r="AD74" s="138">
        <f t="shared" si="11"/>
        <v>12</v>
      </c>
      <c r="AE74" s="138">
        <f t="shared" si="12"/>
        <v>12</v>
      </c>
      <c r="AF74" s="122" t="str">
        <f t="shared" si="13"/>
        <v xml:space="preserve">鹽B </v>
      </c>
      <c r="AG74" s="122" t="str">
        <f t="shared" si="14"/>
        <v>下平聲二十四鹽</v>
      </c>
      <c r="AH74" s="122">
        <f t="shared" si="15"/>
        <v>3</v>
      </c>
      <c r="AI74" s="122" t="str">
        <f t="shared" si="16"/>
        <v>下平</v>
      </c>
      <c r="AJ74" s="123" t="str">
        <f t="shared" si="17"/>
        <v>平</v>
      </c>
      <c r="AK74" s="122" t="str">
        <f t="shared" si="18"/>
        <v>二十四</v>
      </c>
      <c r="AL74" s="122" t="str">
        <f t="shared" si="19"/>
        <v>鹽</v>
      </c>
    </row>
    <row r="75" spans="2:38">
      <c r="B75" s="128" cm="1">
        <f t="array" ref="B75" xml:space="preserve"> ROW() - ROW($6:$6)</f>
        <v>69</v>
      </c>
      <c r="C75" s="128" t="s">
        <v>699</v>
      </c>
      <c r="D75" s="129" t="s">
        <v>1068</v>
      </c>
      <c r="E75" s="129" t="s">
        <v>1090</v>
      </c>
      <c r="F75" s="129" t="s">
        <v>1112</v>
      </c>
      <c r="G75" s="130" t="s">
        <v>968</v>
      </c>
      <c r="I75" s="128">
        <f xml:space="preserve"> INT( _xlfn.XMATCH(K75, 韻目表格[平], 1))</f>
        <v>75</v>
      </c>
      <c r="J75" s="128" t="str" cm="1">
        <f t="array" aca="1" ref="J75" ca="1" xml:space="preserve"> OFFSET($I$6,I75, COLUMN($D:$D)-COLUMN())</f>
        <v>咸</v>
      </c>
      <c r="K75" s="129" t="s">
        <v>1092</v>
      </c>
      <c r="M75" s="128">
        <f xml:space="preserve"> INT( _xlfn.XMATCH(O75, 韻目表格[上], 1))</f>
        <v>75</v>
      </c>
      <c r="N75" s="128" t="str" cm="1">
        <f t="array" aca="1" ref="N75" ca="1" xml:space="preserve"> OFFSET($M$6,M75, COLUMN($D:$D)-COLUMN())</f>
        <v>咸</v>
      </c>
      <c r="O75" s="129" t="s">
        <v>1113</v>
      </c>
      <c r="Q75" s="128">
        <f xml:space="preserve"> INT( _xlfn.XMATCH(S75, 韻目表格[去], 1))</f>
        <v>69</v>
      </c>
      <c r="R75" s="128" t="str" cm="1">
        <f t="array" aca="1" ref="R75" ca="1" xml:space="preserve"> OFFSET($Q$6,Q75, COLUMN($D:$D)-COLUMN())</f>
        <v>深</v>
      </c>
      <c r="S75" s="129" t="s">
        <v>1112</v>
      </c>
      <c r="U75" s="128"/>
      <c r="V75" s="128"/>
      <c r="W75" s="129"/>
      <c r="Y75" s="122" cm="1">
        <f t="array" ref="Y75" xml:space="preserve"> ROW() - ROW($6:$6)</f>
        <v>69</v>
      </c>
      <c r="Z75" s="128">
        <v>75</v>
      </c>
      <c r="AA75" s="128" t="s">
        <v>708</v>
      </c>
      <c r="AB75" s="134" t="s">
        <v>1092</v>
      </c>
      <c r="AC75" s="138">
        <f t="shared" si="10"/>
        <v>3</v>
      </c>
      <c r="AD75" s="138">
        <f t="shared" si="11"/>
        <v>11</v>
      </c>
      <c r="AE75" s="138">
        <f t="shared" si="12"/>
        <v>11</v>
      </c>
      <c r="AF75" s="122" t="str">
        <f t="shared" si="13"/>
        <v xml:space="preserve">添 </v>
      </c>
      <c r="AG75" s="122" t="str">
        <f t="shared" si="14"/>
        <v>下平聲二十五添</v>
      </c>
      <c r="AH75" s="122">
        <f t="shared" si="15"/>
        <v>3</v>
      </c>
      <c r="AI75" s="122" t="str">
        <f t="shared" si="16"/>
        <v>下平</v>
      </c>
      <c r="AJ75" s="123" t="str">
        <f t="shared" si="17"/>
        <v>平</v>
      </c>
      <c r="AK75" s="122" t="str">
        <f t="shared" si="18"/>
        <v>二十五</v>
      </c>
      <c r="AL75" s="122" t="str">
        <f t="shared" si="19"/>
        <v>添</v>
      </c>
    </row>
    <row r="76" spans="2:38">
      <c r="B76" s="128" cm="1">
        <f t="array" ref="B76" xml:space="preserve"> ROW() - ROW($6:$6)</f>
        <v>70</v>
      </c>
      <c r="C76" s="128" t="s">
        <v>708</v>
      </c>
      <c r="D76" s="129" t="s">
        <v>1072</v>
      </c>
      <c r="E76" s="129" t="s">
        <v>1094</v>
      </c>
      <c r="F76" s="129" t="s">
        <v>1115</v>
      </c>
      <c r="G76" s="130" t="s">
        <v>973</v>
      </c>
      <c r="I76" s="128">
        <f xml:space="preserve"> INT( _xlfn.XMATCH(K76, 韻目表格[平], 1))</f>
        <v>76</v>
      </c>
      <c r="J76" s="128" t="str" cm="1">
        <f t="array" aca="1" ref="J76" ca="1" xml:space="preserve"> OFFSET($I$6,I76, COLUMN($D:$D)-COLUMN())</f>
        <v>咸</v>
      </c>
      <c r="K76" s="129" t="s">
        <v>1096</v>
      </c>
      <c r="M76" s="128">
        <f xml:space="preserve"> INT( _xlfn.XMATCH(O76, 韻目表格[上], 1))</f>
        <v>76</v>
      </c>
      <c r="N76" s="128" t="str" cm="1">
        <f t="array" aca="1" ref="N76" ca="1" xml:space="preserve"> OFFSET($M$6,M76, COLUMN($D:$D)-COLUMN())</f>
        <v>咸</v>
      </c>
      <c r="O76" s="129" t="s">
        <v>1116</v>
      </c>
      <c r="Q76" s="128">
        <f xml:space="preserve"> INT( _xlfn.XMATCH(S76, 韻目表格[去], 1))</f>
        <v>70</v>
      </c>
      <c r="R76" s="128" t="str" cm="1">
        <f t="array" aca="1" ref="R76" ca="1" xml:space="preserve"> OFFSET($Q$6,Q76, COLUMN($D:$D)-COLUMN())</f>
        <v>咸</v>
      </c>
      <c r="S76" s="129" t="s">
        <v>1115</v>
      </c>
      <c r="U76" s="128"/>
      <c r="V76" s="128"/>
      <c r="W76" s="129"/>
      <c r="Y76" s="122" cm="1">
        <f t="array" ref="Y76" xml:space="preserve"> ROW() - ROW($6:$6)</f>
        <v>70</v>
      </c>
      <c r="Z76" s="128">
        <v>76</v>
      </c>
      <c r="AA76" s="128" t="s">
        <v>708</v>
      </c>
      <c r="AB76" s="134" t="s">
        <v>1096</v>
      </c>
      <c r="AC76" s="138">
        <f t="shared" si="10"/>
        <v>3</v>
      </c>
      <c r="AD76" s="138">
        <f t="shared" si="11"/>
        <v>11</v>
      </c>
      <c r="AE76" s="138">
        <f t="shared" si="12"/>
        <v>11</v>
      </c>
      <c r="AF76" s="122" t="str">
        <f t="shared" si="13"/>
        <v xml:space="preserve">咸 </v>
      </c>
      <c r="AG76" s="122" t="str">
        <f t="shared" si="14"/>
        <v>下平聲二十六咸</v>
      </c>
      <c r="AH76" s="122">
        <f t="shared" si="15"/>
        <v>3</v>
      </c>
      <c r="AI76" s="122" t="str">
        <f t="shared" si="16"/>
        <v>下平</v>
      </c>
      <c r="AJ76" s="123" t="str">
        <f t="shared" si="17"/>
        <v>平</v>
      </c>
      <c r="AK76" s="122" t="str">
        <f t="shared" si="18"/>
        <v>二十六</v>
      </c>
      <c r="AL76" s="122" t="str">
        <f t="shared" si="19"/>
        <v>咸</v>
      </c>
    </row>
    <row r="77" spans="2:38">
      <c r="B77" s="128" cm="1">
        <f t="array" ref="B77" xml:space="preserve"> ROW() - ROW($6:$6)</f>
        <v>71</v>
      </c>
      <c r="C77" s="128" t="s">
        <v>708</v>
      </c>
      <c r="D77" s="129" t="s">
        <v>1076</v>
      </c>
      <c r="E77" s="129" t="s">
        <v>1098</v>
      </c>
      <c r="F77" s="129" t="s">
        <v>1118</v>
      </c>
      <c r="G77" s="130" t="s">
        <v>978</v>
      </c>
      <c r="I77" s="128">
        <f xml:space="preserve"> INT( _xlfn.XMATCH(K77, 韻目表格[平], 1))</f>
        <v>77</v>
      </c>
      <c r="J77" s="128" t="str" cm="1">
        <f t="array" aca="1" ref="J77" ca="1" xml:space="preserve"> OFFSET($I$6,I77, COLUMN($D:$D)-COLUMN())</f>
        <v>咸</v>
      </c>
      <c r="K77" s="129" t="s">
        <v>1100</v>
      </c>
      <c r="M77" s="128">
        <f xml:space="preserve"> INT( _xlfn.XMATCH(O77, 韻目表格[上], 1))</f>
        <v>77</v>
      </c>
      <c r="N77" s="128" t="str" cm="1">
        <f t="array" aca="1" ref="N77" ca="1" xml:space="preserve"> OFFSET($M$6,M77, COLUMN($D:$D)-COLUMN())</f>
        <v>咸</v>
      </c>
      <c r="O77" s="129" t="s">
        <v>1119</v>
      </c>
      <c r="Q77" s="128">
        <f xml:space="preserve"> INT( _xlfn.XMATCH(S77, 韻目表格[去], 1))</f>
        <v>71</v>
      </c>
      <c r="R77" s="128" t="str" cm="1">
        <f t="array" aca="1" ref="R77" ca="1" xml:space="preserve"> OFFSET($Q$6,Q77, COLUMN($D:$D)-COLUMN())</f>
        <v>咸</v>
      </c>
      <c r="S77" s="129" t="s">
        <v>1118</v>
      </c>
      <c r="U77" s="128"/>
      <c r="V77" s="128"/>
      <c r="W77" s="129"/>
      <c r="Y77" s="122" cm="1">
        <f t="array" ref="Y77" xml:space="preserve"> ROW() - ROW($6:$6)</f>
        <v>71</v>
      </c>
      <c r="Z77" s="128">
        <v>77</v>
      </c>
      <c r="AA77" s="128" t="s">
        <v>708</v>
      </c>
      <c r="AB77" s="134" t="s">
        <v>1100</v>
      </c>
      <c r="AC77" s="138">
        <f t="shared" si="10"/>
        <v>3</v>
      </c>
      <c r="AD77" s="138">
        <f t="shared" si="11"/>
        <v>11</v>
      </c>
      <c r="AE77" s="138">
        <f t="shared" si="12"/>
        <v>11</v>
      </c>
      <c r="AF77" s="122" t="str">
        <f t="shared" si="13"/>
        <v xml:space="preserve">銜 </v>
      </c>
      <c r="AG77" s="122" t="str">
        <f t="shared" si="14"/>
        <v>下平聲二十七銜</v>
      </c>
      <c r="AH77" s="122">
        <f t="shared" si="15"/>
        <v>3</v>
      </c>
      <c r="AI77" s="122" t="str">
        <f t="shared" si="16"/>
        <v>下平</v>
      </c>
      <c r="AJ77" s="123" t="str">
        <f t="shared" si="17"/>
        <v>平</v>
      </c>
      <c r="AK77" s="122" t="str">
        <f t="shared" si="18"/>
        <v>二十七</v>
      </c>
      <c r="AL77" s="122" t="str">
        <f t="shared" si="19"/>
        <v>銜</v>
      </c>
    </row>
    <row r="78" spans="2:38">
      <c r="B78" s="128" cm="1">
        <f t="array" ref="B78" xml:space="preserve"> ROW() - ROW($6:$6)</f>
        <v>72</v>
      </c>
      <c r="C78" s="128" t="s">
        <v>708</v>
      </c>
      <c r="D78" s="129" t="s">
        <v>1080</v>
      </c>
      <c r="E78" s="129" t="s">
        <v>1102</v>
      </c>
      <c r="F78" s="129" t="s">
        <v>1121</v>
      </c>
      <c r="G78" s="130" t="s">
        <v>983</v>
      </c>
      <c r="I78" s="128">
        <f xml:space="preserve"> INT( _xlfn.XMATCH(K78, 韻目表格[平], 1))</f>
        <v>78</v>
      </c>
      <c r="J78" s="128" t="str" cm="1">
        <f t="array" aca="1" ref="J78" ca="1" xml:space="preserve"> OFFSET($I$6,I78, COLUMN($D:$D)-COLUMN())</f>
        <v>咸</v>
      </c>
      <c r="K78" s="129" t="s">
        <v>1104</v>
      </c>
      <c r="M78" s="128">
        <f xml:space="preserve"> INT( _xlfn.XMATCH(O78, 韻目表格[上], 1))</f>
        <v>78</v>
      </c>
      <c r="N78" s="128" t="str" cm="1">
        <f t="array" aca="1" ref="N78" ca="1" xml:space="preserve"> OFFSET($M$6,M78, COLUMN($D:$D)-COLUMN())</f>
        <v>咸</v>
      </c>
      <c r="O78" s="129" t="s">
        <v>1122</v>
      </c>
      <c r="Q78" s="128">
        <f xml:space="preserve"> INT( _xlfn.XMATCH(S78, 韻目表格[去], 1))</f>
        <v>72</v>
      </c>
      <c r="R78" s="128" t="str" cm="1">
        <f t="array" aca="1" ref="R78" ca="1" xml:space="preserve"> OFFSET($Q$6,Q78, COLUMN($D:$D)-COLUMN())</f>
        <v>咸</v>
      </c>
      <c r="S78" s="129" t="s">
        <v>1121</v>
      </c>
      <c r="U78" s="128"/>
      <c r="V78" s="128"/>
      <c r="W78" s="129"/>
      <c r="Y78" s="122" cm="1">
        <f t="array" ref="Y78" xml:space="preserve"> ROW() - ROW($6:$6)</f>
        <v>72</v>
      </c>
      <c r="Z78" s="128">
        <v>78</v>
      </c>
      <c r="AA78" s="128" t="s">
        <v>708</v>
      </c>
      <c r="AB78" s="134" t="s">
        <v>1104</v>
      </c>
      <c r="AC78" s="138">
        <f t="shared" si="10"/>
        <v>3</v>
      </c>
      <c r="AD78" s="138">
        <f t="shared" si="11"/>
        <v>11</v>
      </c>
      <c r="AE78" s="138">
        <f t="shared" si="12"/>
        <v>11</v>
      </c>
      <c r="AF78" s="122" t="str">
        <f t="shared" si="13"/>
        <v xml:space="preserve">嚴 </v>
      </c>
      <c r="AG78" s="122" t="str">
        <f t="shared" si="14"/>
        <v>下平聲二十八嚴</v>
      </c>
      <c r="AH78" s="122">
        <f t="shared" si="15"/>
        <v>3</v>
      </c>
      <c r="AI78" s="122" t="str">
        <f t="shared" si="16"/>
        <v>下平</v>
      </c>
      <c r="AJ78" s="123" t="str">
        <f t="shared" si="17"/>
        <v>平</v>
      </c>
      <c r="AK78" s="122" t="str">
        <f t="shared" si="18"/>
        <v>二十八</v>
      </c>
      <c r="AL78" s="122" t="str">
        <f t="shared" si="19"/>
        <v>嚴</v>
      </c>
    </row>
    <row r="79" spans="2:38">
      <c r="B79" s="128" cm="1">
        <f t="array" ref="B79" xml:space="preserve"> ROW() - ROW($6:$6)</f>
        <v>73</v>
      </c>
      <c r="C79" s="128" t="s">
        <v>708</v>
      </c>
      <c r="D79" s="129" t="s">
        <v>1084</v>
      </c>
      <c r="E79" s="129" t="s">
        <v>1106</v>
      </c>
      <c r="F79" s="129" t="s">
        <v>1124</v>
      </c>
      <c r="G79" s="130" t="s">
        <v>988</v>
      </c>
      <c r="I79" s="128">
        <f xml:space="preserve"> INT( _xlfn.XMATCH(K79, 韻目表格[平], 1))</f>
        <v>79</v>
      </c>
      <c r="J79" s="128" t="str" cm="1">
        <f t="array" aca="1" ref="J79" ca="1" xml:space="preserve"> OFFSET($I$6,I79, COLUMN($D:$D)-COLUMN())</f>
        <v>咸</v>
      </c>
      <c r="K79" s="129" t="s">
        <v>1108</v>
      </c>
      <c r="M79" s="128">
        <f xml:space="preserve"> INT( _xlfn.XMATCH(O79, 韻目表格[上], 1))</f>
        <v>79</v>
      </c>
      <c r="N79" s="128" t="str" cm="1">
        <f t="array" aca="1" ref="N79" ca="1" xml:space="preserve"> OFFSET($M$6,M79, COLUMN($D:$D)-COLUMN())</f>
        <v>咸</v>
      </c>
      <c r="O79" s="129" t="s">
        <v>1125</v>
      </c>
      <c r="Q79" s="128">
        <f xml:space="preserve"> INT( _xlfn.XMATCH(S79, 韻目表格[去], 1))</f>
        <v>73</v>
      </c>
      <c r="R79" s="128" t="str" cm="1">
        <f t="array" aca="1" ref="R79" ca="1" xml:space="preserve"> OFFSET($Q$6,Q79, COLUMN($D:$D)-COLUMN())</f>
        <v>咸</v>
      </c>
      <c r="S79" s="129" t="s">
        <v>1124</v>
      </c>
      <c r="U79" s="128"/>
      <c r="V79" s="128"/>
      <c r="W79" s="129"/>
      <c r="Y79" s="122" cm="1">
        <f t="array" ref="Y79" xml:space="preserve"> ROW() - ROW($6:$6)</f>
        <v>73</v>
      </c>
      <c r="Z79" s="128">
        <v>79</v>
      </c>
      <c r="AA79" s="128" t="s">
        <v>708</v>
      </c>
      <c r="AB79" s="134" t="s">
        <v>1108</v>
      </c>
      <c r="AC79" s="138">
        <f t="shared" si="10"/>
        <v>3</v>
      </c>
      <c r="AD79" s="138">
        <f t="shared" si="11"/>
        <v>11</v>
      </c>
      <c r="AE79" s="138">
        <f t="shared" si="12"/>
        <v>11</v>
      </c>
      <c r="AF79" s="122" t="str">
        <f t="shared" si="13"/>
        <v xml:space="preserve">凡 </v>
      </c>
      <c r="AG79" s="122" t="str">
        <f t="shared" si="14"/>
        <v>下平聲二十九凡</v>
      </c>
      <c r="AH79" s="122">
        <f t="shared" si="15"/>
        <v>3</v>
      </c>
      <c r="AI79" s="122" t="str">
        <f t="shared" si="16"/>
        <v>下平</v>
      </c>
      <c r="AJ79" s="123" t="str">
        <f t="shared" si="17"/>
        <v>平</v>
      </c>
      <c r="AK79" s="122" t="str">
        <f t="shared" si="18"/>
        <v>二十九</v>
      </c>
      <c r="AL79" s="122" t="str">
        <f t="shared" si="19"/>
        <v>凡</v>
      </c>
    </row>
    <row r="80" spans="2:38">
      <c r="B80" s="128" cm="1">
        <f t="array" ref="B80" xml:space="preserve"> ROW() - ROW($6:$6)</f>
        <v>74</v>
      </c>
      <c r="C80" s="128" t="s">
        <v>708</v>
      </c>
      <c r="D80" s="129" t="s">
        <v>1088</v>
      </c>
      <c r="E80" s="129" t="s">
        <v>1110</v>
      </c>
      <c r="F80" s="129" t="s">
        <v>1127</v>
      </c>
      <c r="G80" s="130" t="s">
        <v>993</v>
      </c>
      <c r="I80" s="128"/>
      <c r="J80" s="128"/>
      <c r="K80" s="129"/>
      <c r="M80" s="128"/>
      <c r="N80" s="128"/>
      <c r="O80" s="129"/>
      <c r="Q80" s="128">
        <f xml:space="preserve"> INT( _xlfn.XMATCH(S80, 韻目表格[去], 1))</f>
        <v>74</v>
      </c>
      <c r="R80" s="128" t="str" cm="1">
        <f t="array" aca="1" ref="R80" ca="1" xml:space="preserve"> OFFSET($Q$6,Q80, COLUMN($D:$D)-COLUMN())</f>
        <v>咸</v>
      </c>
      <c r="S80" s="129" t="s">
        <v>1127</v>
      </c>
      <c r="U80" s="128"/>
      <c r="V80" s="128"/>
      <c r="W80" s="129"/>
      <c r="Y80" s="122" cm="1">
        <f t="array" ref="Y80" xml:space="preserve"> ROW() - ROW($6:$6)</f>
        <v>74</v>
      </c>
      <c r="Z80" s="128">
        <v>1</v>
      </c>
      <c r="AA80" s="128" t="s">
        <v>170</v>
      </c>
      <c r="AB80" s="134" t="s">
        <v>791</v>
      </c>
      <c r="AC80" s="138">
        <f t="shared" si="10"/>
        <v>3</v>
      </c>
      <c r="AD80" s="138">
        <f t="shared" si="11"/>
        <v>8</v>
      </c>
      <c r="AE80" s="138">
        <f t="shared" si="12"/>
        <v>8</v>
      </c>
      <c r="AF80" s="122" t="str">
        <f t="shared" si="13"/>
        <v xml:space="preserve">董 </v>
      </c>
      <c r="AG80" s="122" t="str">
        <f t="shared" si="14"/>
        <v>上聲一董</v>
      </c>
      <c r="AH80" s="122">
        <f t="shared" si="15"/>
        <v>2</v>
      </c>
      <c r="AI80" s="122" t="str">
        <f t="shared" si="16"/>
        <v>上</v>
      </c>
      <c r="AJ80" s="123" t="str">
        <f t="shared" si="17"/>
        <v>上</v>
      </c>
      <c r="AK80" s="122" t="str">
        <f t="shared" si="18"/>
        <v>一</v>
      </c>
      <c r="AL80" s="122" t="str">
        <f t="shared" si="19"/>
        <v>董</v>
      </c>
    </row>
    <row r="81" spans="2:38">
      <c r="B81" s="128" cm="1">
        <f t="array" ref="B81" xml:space="preserve"> ROW() - ROW($6:$6)</f>
        <v>75</v>
      </c>
      <c r="C81" s="128" t="s">
        <v>708</v>
      </c>
      <c r="D81" s="129" t="s">
        <v>1092</v>
      </c>
      <c r="E81" s="129" t="s">
        <v>1113</v>
      </c>
      <c r="F81" s="129" t="s">
        <v>1128</v>
      </c>
      <c r="G81" s="130" t="s">
        <v>998</v>
      </c>
      <c r="I81" s="128"/>
      <c r="J81" s="128"/>
      <c r="K81" s="129"/>
      <c r="M81" s="128"/>
      <c r="N81" s="128"/>
      <c r="O81" s="129"/>
      <c r="Q81" s="128">
        <f xml:space="preserve"> INT( _xlfn.XMATCH(S81, 韻目表格[去], 1))</f>
        <v>75</v>
      </c>
      <c r="R81" s="128" t="str" cm="1">
        <f t="array" aca="1" ref="R81" ca="1" xml:space="preserve"> OFFSET($Q$6,Q81, COLUMN($D:$D)-COLUMN())</f>
        <v>咸</v>
      </c>
      <c r="S81" s="129" t="s">
        <v>1128</v>
      </c>
      <c r="U81" s="128"/>
      <c r="V81" s="128"/>
      <c r="W81" s="129"/>
      <c r="Y81" s="122" cm="1">
        <f t="array" ref="Y81" xml:space="preserve"> ROW() - ROW($6:$6)</f>
        <v>75</v>
      </c>
      <c r="Z81" s="128">
        <v>2</v>
      </c>
      <c r="AA81" s="128" t="s">
        <v>170</v>
      </c>
      <c r="AB81" s="134" t="s">
        <v>796</v>
      </c>
      <c r="AC81" s="138">
        <f t="shared" si="10"/>
        <v>3</v>
      </c>
      <c r="AD81" s="138">
        <f t="shared" si="11"/>
        <v>8</v>
      </c>
      <c r="AE81" s="138">
        <f t="shared" si="12"/>
        <v>8</v>
      </c>
      <c r="AF81" s="122" t="str">
        <f t="shared" si="13"/>
        <v xml:space="preserve">湩 </v>
      </c>
      <c r="AG81" s="122" t="str">
        <f t="shared" si="14"/>
        <v>上聲二腫</v>
      </c>
      <c r="AH81" s="122">
        <f t="shared" si="15"/>
        <v>2</v>
      </c>
      <c r="AI81" s="122" t="str">
        <f t="shared" si="16"/>
        <v>上</v>
      </c>
      <c r="AJ81" s="123" t="str">
        <f t="shared" si="17"/>
        <v>上</v>
      </c>
      <c r="AK81" s="122" t="str">
        <f t="shared" si="18"/>
        <v>二</v>
      </c>
      <c r="AL81" s="122" t="str">
        <f t="shared" si="19"/>
        <v>腫</v>
      </c>
    </row>
    <row r="82" spans="2:38">
      <c r="B82" s="128" cm="1">
        <f t="array" ref="B82" xml:space="preserve"> ROW() - ROW($6:$6)</f>
        <v>76</v>
      </c>
      <c r="C82" s="128" t="s">
        <v>708</v>
      </c>
      <c r="D82" s="129" t="s">
        <v>1096</v>
      </c>
      <c r="E82" s="129" t="s">
        <v>1116</v>
      </c>
      <c r="F82" s="129" t="s">
        <v>1129</v>
      </c>
      <c r="G82" s="130" t="s">
        <v>1003</v>
      </c>
      <c r="I82" s="128"/>
      <c r="J82" s="128"/>
      <c r="K82" s="129"/>
      <c r="M82" s="128"/>
      <c r="N82" s="128"/>
      <c r="O82" s="129"/>
      <c r="Q82" s="128">
        <f xml:space="preserve"> INT( _xlfn.XMATCH(S82, 韻目表格[去], 1))</f>
        <v>76</v>
      </c>
      <c r="R82" s="128" t="str" cm="1">
        <f t="array" aca="1" ref="R82" ca="1" xml:space="preserve"> OFFSET($Q$6,Q82, COLUMN($D:$D)-COLUMN())</f>
        <v>咸</v>
      </c>
      <c r="S82" s="129" t="s">
        <v>1129</v>
      </c>
      <c r="U82" s="128"/>
      <c r="V82" s="128"/>
      <c r="W82" s="129"/>
      <c r="Y82" s="122" cm="1">
        <f t="array" ref="Y82" xml:space="preserve"> ROW() - ROW($6:$6)</f>
        <v>76</v>
      </c>
      <c r="Z82" s="128">
        <v>3</v>
      </c>
      <c r="AA82" s="128" t="s">
        <v>170</v>
      </c>
      <c r="AB82" s="134" t="s">
        <v>801</v>
      </c>
      <c r="AC82" s="138">
        <f t="shared" si="10"/>
        <v>3</v>
      </c>
      <c r="AD82" s="138">
        <f t="shared" si="11"/>
        <v>8</v>
      </c>
      <c r="AE82" s="138">
        <f t="shared" si="12"/>
        <v>8</v>
      </c>
      <c r="AF82" s="122" t="str">
        <f t="shared" si="13"/>
        <v xml:space="preserve">腫 </v>
      </c>
      <c r="AG82" s="122" t="str">
        <f t="shared" si="14"/>
        <v>上聲二腫</v>
      </c>
      <c r="AH82" s="122">
        <f t="shared" si="15"/>
        <v>2</v>
      </c>
      <c r="AI82" s="122" t="str">
        <f t="shared" si="16"/>
        <v>上</v>
      </c>
      <c r="AJ82" s="123" t="str">
        <f t="shared" si="17"/>
        <v>上</v>
      </c>
      <c r="AK82" s="122" t="str">
        <f t="shared" si="18"/>
        <v>二</v>
      </c>
      <c r="AL82" s="122" t="str">
        <f t="shared" si="19"/>
        <v>腫</v>
      </c>
    </row>
    <row r="83" spans="2:38">
      <c r="B83" s="128" cm="1">
        <f t="array" ref="B83" xml:space="preserve"> ROW() - ROW($6:$6)</f>
        <v>77</v>
      </c>
      <c r="C83" s="128" t="s">
        <v>708</v>
      </c>
      <c r="D83" s="129" t="s">
        <v>1100</v>
      </c>
      <c r="E83" s="129" t="s">
        <v>1119</v>
      </c>
      <c r="F83" s="129" t="s">
        <v>1130</v>
      </c>
      <c r="G83" s="130" t="s">
        <v>1008</v>
      </c>
      <c r="I83" s="128"/>
      <c r="J83" s="128"/>
      <c r="K83" s="129"/>
      <c r="M83" s="128"/>
      <c r="N83" s="128"/>
      <c r="O83" s="129"/>
      <c r="Q83" s="128">
        <f xml:space="preserve"> INT( _xlfn.XMATCH(S83, 韻目表格[去], 1))</f>
        <v>77</v>
      </c>
      <c r="R83" s="128" t="str" cm="1">
        <f t="array" aca="1" ref="R83" ca="1" xml:space="preserve"> OFFSET($Q$6,Q83, COLUMN($D:$D)-COLUMN())</f>
        <v>咸</v>
      </c>
      <c r="S83" s="129" t="s">
        <v>1130</v>
      </c>
      <c r="U83" s="128"/>
      <c r="V83" s="128"/>
      <c r="W83" s="129"/>
      <c r="Y83" s="122" cm="1">
        <f t="array" ref="Y83" xml:space="preserve"> ROW() - ROW($6:$6)</f>
        <v>77</v>
      </c>
      <c r="Z83" s="128">
        <v>4</v>
      </c>
      <c r="AA83" s="128" t="s">
        <v>190</v>
      </c>
      <c r="AB83" s="134" t="s">
        <v>806</v>
      </c>
      <c r="AC83" s="138">
        <f t="shared" si="10"/>
        <v>3</v>
      </c>
      <c r="AD83" s="138">
        <f t="shared" si="11"/>
        <v>8</v>
      </c>
      <c r="AE83" s="138">
        <f t="shared" si="12"/>
        <v>8</v>
      </c>
      <c r="AF83" s="122" t="str">
        <f t="shared" si="13"/>
        <v xml:space="preserve">講 </v>
      </c>
      <c r="AG83" s="122" t="str">
        <f t="shared" si="14"/>
        <v>上聲三講</v>
      </c>
      <c r="AH83" s="122">
        <f t="shared" si="15"/>
        <v>2</v>
      </c>
      <c r="AI83" s="122" t="str">
        <f t="shared" si="16"/>
        <v>上</v>
      </c>
      <c r="AJ83" s="123" t="str">
        <f t="shared" si="17"/>
        <v>上</v>
      </c>
      <c r="AK83" s="122" t="str">
        <f t="shared" si="18"/>
        <v>三</v>
      </c>
      <c r="AL83" s="122" t="str">
        <f t="shared" si="19"/>
        <v>講</v>
      </c>
    </row>
    <row r="84" spans="2:38">
      <c r="B84" s="128" cm="1">
        <f t="array" ref="B84" xml:space="preserve"> ROW() - ROW($6:$6)</f>
        <v>78</v>
      </c>
      <c r="C84" s="128" t="s">
        <v>708</v>
      </c>
      <c r="D84" s="129" t="s">
        <v>1104</v>
      </c>
      <c r="E84" s="129" t="s">
        <v>1122</v>
      </c>
      <c r="F84" s="129" t="s">
        <v>1131</v>
      </c>
      <c r="G84" s="130" t="s">
        <v>1013</v>
      </c>
      <c r="I84" s="128"/>
      <c r="J84" s="128"/>
      <c r="K84" s="129"/>
      <c r="M84" s="128"/>
      <c r="N84" s="128"/>
      <c r="O84" s="129"/>
      <c r="Q84" s="128">
        <f xml:space="preserve"> INT( _xlfn.XMATCH(S84, 韻目表格[去], 1))</f>
        <v>78</v>
      </c>
      <c r="R84" s="128" t="str" cm="1">
        <f t="array" aca="1" ref="R84" ca="1" xml:space="preserve"> OFFSET($Q$6,Q84, COLUMN($D:$D)-COLUMN())</f>
        <v>咸</v>
      </c>
      <c r="S84" s="129" t="s">
        <v>1131</v>
      </c>
      <c r="U84" s="128"/>
      <c r="V84" s="128"/>
      <c r="W84" s="129"/>
      <c r="Y84" s="122" cm="1">
        <f t="array" ref="Y84" xml:space="preserve"> ROW() - ROW($6:$6)</f>
        <v>78</v>
      </c>
      <c r="Z84" s="128">
        <v>5</v>
      </c>
      <c r="AA84" s="128" t="s">
        <v>214</v>
      </c>
      <c r="AB84" s="134" t="s">
        <v>811</v>
      </c>
      <c r="AC84" s="138">
        <f t="shared" si="10"/>
        <v>3</v>
      </c>
      <c r="AD84" s="138">
        <f t="shared" si="11"/>
        <v>8</v>
      </c>
      <c r="AE84" s="138">
        <f t="shared" si="12"/>
        <v>8</v>
      </c>
      <c r="AF84" s="122" t="str">
        <f t="shared" si="13"/>
        <v xml:space="preserve">紙 </v>
      </c>
      <c r="AG84" s="122" t="str">
        <f t="shared" si="14"/>
        <v>上聲四紙</v>
      </c>
      <c r="AH84" s="122">
        <f t="shared" si="15"/>
        <v>2</v>
      </c>
      <c r="AI84" s="122" t="str">
        <f t="shared" si="16"/>
        <v>上</v>
      </c>
      <c r="AJ84" s="123" t="str">
        <f t="shared" si="17"/>
        <v>上</v>
      </c>
      <c r="AK84" s="122" t="str">
        <f t="shared" si="18"/>
        <v>四</v>
      </c>
      <c r="AL84" s="122" t="str">
        <f t="shared" si="19"/>
        <v>紙</v>
      </c>
    </row>
    <row r="85" spans="2:38">
      <c r="B85" s="128" cm="1">
        <f t="array" ref="B85" xml:space="preserve"> ROW() - ROW($6:$6)</f>
        <v>79</v>
      </c>
      <c r="C85" s="128" t="s">
        <v>708</v>
      </c>
      <c r="D85" s="129" t="s">
        <v>1108</v>
      </c>
      <c r="E85" s="129" t="s">
        <v>1125</v>
      </c>
      <c r="F85" s="129" t="s">
        <v>1132</v>
      </c>
      <c r="G85" s="130" t="s">
        <v>1018</v>
      </c>
      <c r="I85" s="128"/>
      <c r="J85" s="128"/>
      <c r="K85" s="129"/>
      <c r="M85" s="128"/>
      <c r="N85" s="128"/>
      <c r="O85" s="129"/>
      <c r="Q85" s="128">
        <f xml:space="preserve"> INT( _xlfn.XMATCH(S85, 韻目表格[去], 1))</f>
        <v>79</v>
      </c>
      <c r="R85" s="128" t="str" cm="1">
        <f t="array" aca="1" ref="R85" ca="1" xml:space="preserve"> OFFSET($Q$6,Q85, COLUMN($D:$D)-COLUMN())</f>
        <v>咸</v>
      </c>
      <c r="S85" s="129" t="s">
        <v>1132</v>
      </c>
      <c r="U85" s="128"/>
      <c r="V85" s="128"/>
      <c r="W85" s="129"/>
      <c r="Y85" s="122" cm="1">
        <f t="array" ref="Y85" xml:space="preserve"> ROW() - ROW($6:$6)</f>
        <v>79</v>
      </c>
      <c r="Z85" s="128">
        <v>6</v>
      </c>
      <c r="AA85" s="128" t="s">
        <v>214</v>
      </c>
      <c r="AB85" s="134" t="s">
        <v>816</v>
      </c>
      <c r="AC85" s="138">
        <f t="shared" si="10"/>
        <v>4</v>
      </c>
      <c r="AD85" s="138">
        <f t="shared" si="11"/>
        <v>9</v>
      </c>
      <c r="AE85" s="138">
        <f t="shared" si="12"/>
        <v>9</v>
      </c>
      <c r="AF85" s="122" t="str">
        <f t="shared" si="13"/>
        <v xml:space="preserve">紙A </v>
      </c>
      <c r="AG85" s="122" t="str">
        <f t="shared" si="14"/>
        <v>上聲四紙</v>
      </c>
      <c r="AH85" s="122">
        <f t="shared" si="15"/>
        <v>2</v>
      </c>
      <c r="AI85" s="122" t="str">
        <f t="shared" si="16"/>
        <v>上</v>
      </c>
      <c r="AJ85" s="123" t="str">
        <f t="shared" si="17"/>
        <v>上</v>
      </c>
      <c r="AK85" s="122" t="str">
        <f t="shared" si="18"/>
        <v>四</v>
      </c>
      <c r="AL85" s="122" t="str">
        <f t="shared" si="19"/>
        <v>紙</v>
      </c>
    </row>
    <row r="86" spans="2:38">
      <c r="Y86" s="122" cm="1">
        <f t="array" ref="Y86" xml:space="preserve"> ROW() - ROW($6:$6)</f>
        <v>80</v>
      </c>
      <c r="Z86" s="122">
        <v>7</v>
      </c>
      <c r="AA86" s="123" t="s">
        <v>214</v>
      </c>
      <c r="AB86" s="133" t="s">
        <v>821</v>
      </c>
      <c r="AC86" s="138">
        <f t="shared" si="10"/>
        <v>4</v>
      </c>
      <c r="AD86" s="138">
        <f t="shared" si="11"/>
        <v>9</v>
      </c>
      <c r="AE86" s="138">
        <f t="shared" si="12"/>
        <v>9</v>
      </c>
      <c r="AF86" s="122" t="str">
        <f t="shared" si="13"/>
        <v xml:space="preserve">紙B </v>
      </c>
      <c r="AG86" s="122" t="str">
        <f t="shared" si="14"/>
        <v>上聲四紙</v>
      </c>
      <c r="AH86" s="122">
        <f t="shared" si="15"/>
        <v>2</v>
      </c>
      <c r="AI86" s="122" t="str">
        <f t="shared" si="16"/>
        <v>上</v>
      </c>
      <c r="AJ86" s="123" t="str">
        <f t="shared" si="17"/>
        <v>上</v>
      </c>
      <c r="AK86" s="122" t="str">
        <f t="shared" si="18"/>
        <v>四</v>
      </c>
      <c r="AL86" s="122" t="str">
        <f t="shared" si="19"/>
        <v>紙</v>
      </c>
    </row>
    <row r="87" spans="2:38">
      <c r="Y87" s="122" cm="1">
        <f t="array" ref="Y87" xml:space="preserve"> ROW() - ROW($6:$6)</f>
        <v>81</v>
      </c>
      <c r="Z87" s="122">
        <v>8</v>
      </c>
      <c r="AA87" s="123" t="s">
        <v>214</v>
      </c>
      <c r="AB87" s="133" t="s">
        <v>826</v>
      </c>
      <c r="AC87" s="138">
        <f t="shared" si="10"/>
        <v>3</v>
      </c>
      <c r="AD87" s="138">
        <f t="shared" si="11"/>
        <v>8</v>
      </c>
      <c r="AE87" s="138">
        <f t="shared" si="12"/>
        <v>8</v>
      </c>
      <c r="AF87" s="122" t="str">
        <f t="shared" si="13"/>
        <v xml:space="preserve">旨 </v>
      </c>
      <c r="AG87" s="122" t="str">
        <f t="shared" si="14"/>
        <v>上聲五旨</v>
      </c>
      <c r="AH87" s="122">
        <f t="shared" si="15"/>
        <v>2</v>
      </c>
      <c r="AI87" s="122" t="str">
        <f t="shared" si="16"/>
        <v>上</v>
      </c>
      <c r="AJ87" s="123" t="str">
        <f t="shared" si="17"/>
        <v>上</v>
      </c>
      <c r="AK87" s="122" t="str">
        <f t="shared" si="18"/>
        <v>五</v>
      </c>
      <c r="AL87" s="122" t="str">
        <f t="shared" si="19"/>
        <v>旨</v>
      </c>
    </row>
    <row r="88" spans="2:38">
      <c r="Y88" s="122" cm="1">
        <f t="array" ref="Y88" xml:space="preserve"> ROW() - ROW($6:$6)</f>
        <v>82</v>
      </c>
      <c r="Z88" s="122">
        <v>9</v>
      </c>
      <c r="AA88" s="123" t="s">
        <v>214</v>
      </c>
      <c r="AB88" s="133" t="s">
        <v>831</v>
      </c>
      <c r="AC88" s="138">
        <f t="shared" si="10"/>
        <v>4</v>
      </c>
      <c r="AD88" s="138">
        <f t="shared" si="11"/>
        <v>9</v>
      </c>
      <c r="AE88" s="138">
        <f t="shared" si="12"/>
        <v>9</v>
      </c>
      <c r="AF88" s="122" t="str">
        <f t="shared" si="13"/>
        <v xml:space="preserve">旨A </v>
      </c>
      <c r="AG88" s="122" t="str">
        <f t="shared" si="14"/>
        <v>上聲五旨</v>
      </c>
      <c r="AH88" s="122">
        <f t="shared" si="15"/>
        <v>2</v>
      </c>
      <c r="AI88" s="122" t="str">
        <f t="shared" si="16"/>
        <v>上</v>
      </c>
      <c r="AJ88" s="123" t="str">
        <f t="shared" si="17"/>
        <v>上</v>
      </c>
      <c r="AK88" s="122" t="str">
        <f t="shared" si="18"/>
        <v>五</v>
      </c>
      <c r="AL88" s="122" t="str">
        <f t="shared" si="19"/>
        <v>旨</v>
      </c>
    </row>
    <row r="89" spans="2:38">
      <c r="Y89" s="122" cm="1">
        <f t="array" ref="Y89" xml:space="preserve"> ROW() - ROW($6:$6)</f>
        <v>83</v>
      </c>
      <c r="Z89" s="122">
        <v>10</v>
      </c>
      <c r="AA89" s="123" t="s">
        <v>214</v>
      </c>
      <c r="AB89" s="133" t="s">
        <v>836</v>
      </c>
      <c r="AC89" s="138">
        <f t="shared" si="10"/>
        <v>4</v>
      </c>
      <c r="AD89" s="138">
        <f t="shared" si="11"/>
        <v>9</v>
      </c>
      <c r="AE89" s="138">
        <f t="shared" si="12"/>
        <v>9</v>
      </c>
      <c r="AF89" s="122" t="str">
        <f t="shared" si="13"/>
        <v xml:space="preserve">旨B </v>
      </c>
      <c r="AG89" s="122" t="str">
        <f t="shared" si="14"/>
        <v>上聲五旨</v>
      </c>
      <c r="AH89" s="122">
        <f t="shared" si="15"/>
        <v>2</v>
      </c>
      <c r="AI89" s="122" t="str">
        <f t="shared" si="16"/>
        <v>上</v>
      </c>
      <c r="AJ89" s="123" t="str">
        <f t="shared" si="17"/>
        <v>上</v>
      </c>
      <c r="AK89" s="122" t="str">
        <f t="shared" si="18"/>
        <v>五</v>
      </c>
      <c r="AL89" s="122" t="str">
        <f t="shared" si="19"/>
        <v>旨</v>
      </c>
    </row>
    <row r="90" spans="2:38">
      <c r="Y90" s="122" cm="1">
        <f t="array" ref="Y90" xml:space="preserve"> ROW() - ROW($6:$6)</f>
        <v>84</v>
      </c>
      <c r="Z90" s="122">
        <v>11</v>
      </c>
      <c r="AA90" s="123" t="s">
        <v>214</v>
      </c>
      <c r="AB90" s="133" t="s">
        <v>841</v>
      </c>
      <c r="AC90" s="138">
        <f t="shared" si="10"/>
        <v>3</v>
      </c>
      <c r="AD90" s="138">
        <f t="shared" si="11"/>
        <v>8</v>
      </c>
      <c r="AE90" s="138">
        <f t="shared" si="12"/>
        <v>8</v>
      </c>
      <c r="AF90" s="122" t="str">
        <f t="shared" si="13"/>
        <v xml:space="preserve">止 </v>
      </c>
      <c r="AG90" s="122" t="str">
        <f t="shared" si="14"/>
        <v>上聲六止</v>
      </c>
      <c r="AH90" s="122">
        <f t="shared" si="15"/>
        <v>2</v>
      </c>
      <c r="AI90" s="122" t="str">
        <f t="shared" si="16"/>
        <v>上</v>
      </c>
      <c r="AJ90" s="123" t="str">
        <f t="shared" si="17"/>
        <v>上</v>
      </c>
      <c r="AK90" s="122" t="str">
        <f t="shared" si="18"/>
        <v>六</v>
      </c>
      <c r="AL90" s="122" t="str">
        <f t="shared" si="19"/>
        <v>止</v>
      </c>
    </row>
    <row r="91" spans="2:38">
      <c r="Y91" s="122" cm="1">
        <f t="array" ref="Y91" xml:space="preserve"> ROW() - ROW($6:$6)</f>
        <v>85</v>
      </c>
      <c r="Z91" s="122">
        <v>12</v>
      </c>
      <c r="AA91" s="123" t="s">
        <v>214</v>
      </c>
      <c r="AB91" s="133" t="s">
        <v>846</v>
      </c>
      <c r="AC91" s="138">
        <f t="shared" si="10"/>
        <v>3</v>
      </c>
      <c r="AD91" s="138">
        <f t="shared" si="11"/>
        <v>8</v>
      </c>
      <c r="AE91" s="138">
        <f t="shared" si="12"/>
        <v>8</v>
      </c>
      <c r="AF91" s="122" t="str">
        <f t="shared" si="13"/>
        <v xml:space="preserve">尾 </v>
      </c>
      <c r="AG91" s="122" t="str">
        <f t="shared" si="14"/>
        <v>上聲七尾</v>
      </c>
      <c r="AH91" s="122">
        <f t="shared" si="15"/>
        <v>2</v>
      </c>
      <c r="AI91" s="122" t="str">
        <f t="shared" si="16"/>
        <v>上</v>
      </c>
      <c r="AJ91" s="123" t="str">
        <f t="shared" si="17"/>
        <v>上</v>
      </c>
      <c r="AK91" s="122" t="str">
        <f t="shared" si="18"/>
        <v>七</v>
      </c>
      <c r="AL91" s="122" t="str">
        <f t="shared" si="19"/>
        <v>尾</v>
      </c>
    </row>
    <row r="92" spans="2:38">
      <c r="Y92" s="122" cm="1">
        <f t="array" ref="Y92" xml:space="preserve"> ROW() - ROW($6:$6)</f>
        <v>86</v>
      </c>
      <c r="Z92" s="122">
        <v>13</v>
      </c>
      <c r="AA92" s="123" t="s">
        <v>262</v>
      </c>
      <c r="AB92" s="133" t="s">
        <v>851</v>
      </c>
      <c r="AC92" s="138">
        <f t="shared" si="10"/>
        <v>3</v>
      </c>
      <c r="AD92" s="138">
        <f t="shared" si="11"/>
        <v>8</v>
      </c>
      <c r="AE92" s="138">
        <f t="shared" si="12"/>
        <v>8</v>
      </c>
      <c r="AF92" s="122" t="str">
        <f t="shared" si="13"/>
        <v xml:space="preserve">語 </v>
      </c>
      <c r="AG92" s="122" t="str">
        <f t="shared" si="14"/>
        <v>上聲八語</v>
      </c>
      <c r="AH92" s="122">
        <f t="shared" si="15"/>
        <v>2</v>
      </c>
      <c r="AI92" s="122" t="str">
        <f t="shared" si="16"/>
        <v>上</v>
      </c>
      <c r="AJ92" s="123" t="str">
        <f t="shared" si="17"/>
        <v>上</v>
      </c>
      <c r="AK92" s="122" t="str">
        <f t="shared" si="18"/>
        <v>八</v>
      </c>
      <c r="AL92" s="122" t="str">
        <f t="shared" si="19"/>
        <v>語</v>
      </c>
    </row>
    <row r="93" spans="2:38">
      <c r="Y93" s="122" cm="1">
        <f t="array" ref="Y93" xml:space="preserve"> ROW() - ROW($6:$6)</f>
        <v>87</v>
      </c>
      <c r="Z93" s="122">
        <v>14</v>
      </c>
      <c r="AA93" s="123" t="s">
        <v>262</v>
      </c>
      <c r="AB93" s="133" t="s">
        <v>856</v>
      </c>
      <c r="AC93" s="138">
        <f t="shared" si="10"/>
        <v>3</v>
      </c>
      <c r="AD93" s="138">
        <f t="shared" si="11"/>
        <v>8</v>
      </c>
      <c r="AE93" s="138">
        <f t="shared" si="12"/>
        <v>8</v>
      </c>
      <c r="AF93" s="122" t="str">
        <f t="shared" si="13"/>
        <v xml:space="preserve">麌 </v>
      </c>
      <c r="AG93" s="122" t="str">
        <f t="shared" si="14"/>
        <v>上聲九麌</v>
      </c>
      <c r="AH93" s="122">
        <f t="shared" si="15"/>
        <v>2</v>
      </c>
      <c r="AI93" s="122" t="str">
        <f t="shared" si="16"/>
        <v>上</v>
      </c>
      <c r="AJ93" s="123" t="str">
        <f t="shared" si="17"/>
        <v>上</v>
      </c>
      <c r="AK93" s="122" t="str">
        <f t="shared" si="18"/>
        <v>九</v>
      </c>
      <c r="AL93" s="122" t="str">
        <f t="shared" si="19"/>
        <v>麌</v>
      </c>
    </row>
    <row r="94" spans="2:38">
      <c r="Y94" s="122" cm="1">
        <f t="array" ref="Y94" xml:space="preserve"> ROW() - ROW($6:$6)</f>
        <v>88</v>
      </c>
      <c r="Z94" s="122">
        <v>15</v>
      </c>
      <c r="AA94" s="123" t="s">
        <v>262</v>
      </c>
      <c r="AB94" s="133" t="s">
        <v>861</v>
      </c>
      <c r="AC94" s="138">
        <f t="shared" si="10"/>
        <v>3</v>
      </c>
      <c r="AD94" s="138">
        <f t="shared" si="11"/>
        <v>8</v>
      </c>
      <c r="AE94" s="138">
        <f t="shared" si="12"/>
        <v>8</v>
      </c>
      <c r="AF94" s="122" t="str">
        <f t="shared" si="13"/>
        <v xml:space="preserve">姥 </v>
      </c>
      <c r="AG94" s="122" t="str">
        <f t="shared" si="14"/>
        <v>上聲十姥</v>
      </c>
      <c r="AH94" s="122">
        <f t="shared" si="15"/>
        <v>2</v>
      </c>
      <c r="AI94" s="122" t="str">
        <f t="shared" si="16"/>
        <v>上</v>
      </c>
      <c r="AJ94" s="123" t="str">
        <f t="shared" si="17"/>
        <v>上</v>
      </c>
      <c r="AK94" s="122" t="str">
        <f t="shared" si="18"/>
        <v>十</v>
      </c>
      <c r="AL94" s="122" t="str">
        <f t="shared" si="19"/>
        <v>姥</v>
      </c>
    </row>
    <row r="95" spans="2:38">
      <c r="Y95" s="122" cm="1">
        <f t="array" ref="Y95" xml:space="preserve"> ROW() - ROW($6:$6)</f>
        <v>89</v>
      </c>
      <c r="Z95" s="122">
        <v>16</v>
      </c>
      <c r="AA95" s="123" t="s">
        <v>275</v>
      </c>
      <c r="AB95" s="133" t="s">
        <v>866</v>
      </c>
      <c r="AC95" s="138">
        <f t="shared" si="10"/>
        <v>3</v>
      </c>
      <c r="AD95" s="138">
        <f t="shared" si="11"/>
        <v>9</v>
      </c>
      <c r="AE95" s="138">
        <f t="shared" si="12"/>
        <v>9</v>
      </c>
      <c r="AF95" s="122" t="str">
        <f t="shared" si="13"/>
        <v xml:space="preserve">薺 </v>
      </c>
      <c r="AG95" s="122" t="str">
        <f t="shared" si="14"/>
        <v>上聲十一薺</v>
      </c>
      <c r="AH95" s="122">
        <f t="shared" si="15"/>
        <v>2</v>
      </c>
      <c r="AI95" s="122" t="str">
        <f t="shared" si="16"/>
        <v>上</v>
      </c>
      <c r="AJ95" s="123" t="str">
        <f t="shared" si="17"/>
        <v>上</v>
      </c>
      <c r="AK95" s="122" t="str">
        <f t="shared" si="18"/>
        <v>十一</v>
      </c>
      <c r="AL95" s="122" t="str">
        <f t="shared" si="19"/>
        <v>薺</v>
      </c>
    </row>
    <row r="96" spans="2:38">
      <c r="Y96" s="122" cm="1">
        <f t="array" ref="Y96" xml:space="preserve"> ROW() - ROW($6:$6)</f>
        <v>90</v>
      </c>
      <c r="Z96" s="122">
        <v>21</v>
      </c>
      <c r="AA96" s="123" t="s">
        <v>275</v>
      </c>
      <c r="AB96" s="133" t="s">
        <v>872</v>
      </c>
      <c r="AC96" s="138">
        <f t="shared" si="10"/>
        <v>3</v>
      </c>
      <c r="AD96" s="138">
        <f t="shared" si="11"/>
        <v>9</v>
      </c>
      <c r="AE96" s="138">
        <f t="shared" si="12"/>
        <v>9</v>
      </c>
      <c r="AF96" s="122" t="str">
        <f t="shared" si="13"/>
        <v xml:space="preserve">蟹 </v>
      </c>
      <c r="AG96" s="122" t="str">
        <f t="shared" si="14"/>
        <v>上聲十二蟹</v>
      </c>
      <c r="AH96" s="122">
        <f t="shared" si="15"/>
        <v>2</v>
      </c>
      <c r="AI96" s="122" t="str">
        <f t="shared" si="16"/>
        <v>上</v>
      </c>
      <c r="AJ96" s="123" t="str">
        <f t="shared" si="17"/>
        <v>上</v>
      </c>
      <c r="AK96" s="122" t="str">
        <f t="shared" si="18"/>
        <v>十二</v>
      </c>
      <c r="AL96" s="122" t="str">
        <f t="shared" si="19"/>
        <v>蟹</v>
      </c>
    </row>
    <row r="97" spans="25:38">
      <c r="Y97" s="122" cm="1">
        <f t="array" ref="Y97" xml:space="preserve"> ROW() - ROW($6:$6)</f>
        <v>91</v>
      </c>
      <c r="Z97" s="122">
        <v>22</v>
      </c>
      <c r="AA97" s="123" t="s">
        <v>275</v>
      </c>
      <c r="AB97" s="133" t="s">
        <v>878</v>
      </c>
      <c r="AC97" s="138">
        <f t="shared" si="10"/>
        <v>3</v>
      </c>
      <c r="AD97" s="138">
        <f t="shared" si="11"/>
        <v>9</v>
      </c>
      <c r="AE97" s="138">
        <f t="shared" si="12"/>
        <v>9</v>
      </c>
      <c r="AF97" s="122" t="str">
        <f t="shared" si="13"/>
        <v xml:space="preserve">駭 </v>
      </c>
      <c r="AG97" s="122" t="str">
        <f t="shared" si="14"/>
        <v>上聲十三駭</v>
      </c>
      <c r="AH97" s="122">
        <f t="shared" si="15"/>
        <v>2</v>
      </c>
      <c r="AI97" s="122" t="str">
        <f t="shared" si="16"/>
        <v>上</v>
      </c>
      <c r="AJ97" s="123" t="str">
        <f t="shared" si="17"/>
        <v>上</v>
      </c>
      <c r="AK97" s="122" t="str">
        <f t="shared" si="18"/>
        <v>十三</v>
      </c>
      <c r="AL97" s="122" t="str">
        <f t="shared" si="19"/>
        <v>駭</v>
      </c>
    </row>
    <row r="98" spans="25:38">
      <c r="Y98" s="122" cm="1">
        <f t="array" ref="Y98" xml:space="preserve"> ROW() - ROW($6:$6)</f>
        <v>92</v>
      </c>
      <c r="Z98" s="122">
        <v>24</v>
      </c>
      <c r="AA98" s="123" t="s">
        <v>275</v>
      </c>
      <c r="AB98" s="133" t="s">
        <v>884</v>
      </c>
      <c r="AC98" s="138">
        <f t="shared" si="10"/>
        <v>3</v>
      </c>
      <c r="AD98" s="138">
        <f t="shared" si="11"/>
        <v>9</v>
      </c>
      <c r="AE98" s="138">
        <f t="shared" si="12"/>
        <v>9</v>
      </c>
      <c r="AF98" s="122" t="str">
        <f t="shared" si="13"/>
        <v xml:space="preserve">賄 </v>
      </c>
      <c r="AG98" s="122" t="str">
        <f t="shared" si="14"/>
        <v>上聲十四賄</v>
      </c>
      <c r="AH98" s="122">
        <f t="shared" si="15"/>
        <v>2</v>
      </c>
      <c r="AI98" s="122" t="str">
        <f t="shared" si="16"/>
        <v>上</v>
      </c>
      <c r="AJ98" s="123" t="str">
        <f t="shared" si="17"/>
        <v>上</v>
      </c>
      <c r="AK98" s="122" t="str">
        <f t="shared" si="18"/>
        <v>十四</v>
      </c>
      <c r="AL98" s="122" t="str">
        <f t="shared" si="19"/>
        <v>賄</v>
      </c>
    </row>
    <row r="99" spans="25:38">
      <c r="Y99" s="122" cm="1">
        <f t="array" ref="Y99" xml:space="preserve"> ROW() - ROW($6:$6)</f>
        <v>93</v>
      </c>
      <c r="Z99" s="122">
        <v>25</v>
      </c>
      <c r="AA99" s="123" t="s">
        <v>275</v>
      </c>
      <c r="AB99" s="133" t="s">
        <v>890</v>
      </c>
      <c r="AC99" s="138">
        <f t="shared" si="10"/>
        <v>3</v>
      </c>
      <c r="AD99" s="138">
        <f t="shared" si="11"/>
        <v>9</v>
      </c>
      <c r="AE99" s="138">
        <f t="shared" si="12"/>
        <v>9</v>
      </c>
      <c r="AF99" s="122" t="str">
        <f t="shared" si="13"/>
        <v xml:space="preserve">海 </v>
      </c>
      <c r="AG99" s="122" t="str">
        <f t="shared" si="14"/>
        <v>上聲十五海</v>
      </c>
      <c r="AH99" s="122">
        <f t="shared" si="15"/>
        <v>2</v>
      </c>
      <c r="AI99" s="122" t="str">
        <f t="shared" si="16"/>
        <v>上</v>
      </c>
      <c r="AJ99" s="123" t="str">
        <f t="shared" si="17"/>
        <v>上</v>
      </c>
      <c r="AK99" s="122" t="str">
        <f t="shared" si="18"/>
        <v>十五</v>
      </c>
      <c r="AL99" s="122" t="str">
        <f t="shared" si="19"/>
        <v>海</v>
      </c>
    </row>
    <row r="100" spans="25:38">
      <c r="Y100" s="122" cm="1">
        <f t="array" ref="Y100" xml:space="preserve"> ROW() - ROW($6:$6)</f>
        <v>94</v>
      </c>
      <c r="Z100" s="122">
        <v>27</v>
      </c>
      <c r="AA100" s="123" t="s">
        <v>348</v>
      </c>
      <c r="AB100" s="133" t="s">
        <v>895</v>
      </c>
      <c r="AC100" s="138">
        <f t="shared" si="10"/>
        <v>3</v>
      </c>
      <c r="AD100" s="138">
        <f t="shared" si="11"/>
        <v>9</v>
      </c>
      <c r="AE100" s="138">
        <f t="shared" si="12"/>
        <v>9</v>
      </c>
      <c r="AF100" s="122" t="str">
        <f t="shared" si="13"/>
        <v xml:space="preserve">軫 </v>
      </c>
      <c r="AG100" s="122" t="str">
        <f t="shared" si="14"/>
        <v>上聲十六軫</v>
      </c>
      <c r="AH100" s="122">
        <f t="shared" si="15"/>
        <v>2</v>
      </c>
      <c r="AI100" s="122" t="str">
        <f t="shared" si="16"/>
        <v>上</v>
      </c>
      <c r="AJ100" s="123" t="str">
        <f t="shared" si="17"/>
        <v>上</v>
      </c>
      <c r="AK100" s="122" t="str">
        <f t="shared" si="18"/>
        <v>十六</v>
      </c>
      <c r="AL100" s="122" t="str">
        <f t="shared" si="19"/>
        <v>軫</v>
      </c>
    </row>
    <row r="101" spans="25:38">
      <c r="Y101" s="122" cm="1">
        <f t="array" ref="Y101" xml:space="preserve"> ROW() - ROW($6:$6)</f>
        <v>95</v>
      </c>
      <c r="Z101" s="122">
        <v>28</v>
      </c>
      <c r="AA101" s="123" t="s">
        <v>348</v>
      </c>
      <c r="AB101" s="133" t="s">
        <v>900</v>
      </c>
      <c r="AC101" s="138">
        <f t="shared" si="10"/>
        <v>4</v>
      </c>
      <c r="AD101" s="138">
        <f t="shared" si="11"/>
        <v>10</v>
      </c>
      <c r="AE101" s="138">
        <f t="shared" si="12"/>
        <v>10</v>
      </c>
      <c r="AF101" s="122" t="str">
        <f t="shared" si="13"/>
        <v xml:space="preserve">軫A </v>
      </c>
      <c r="AG101" s="122" t="str">
        <f t="shared" si="14"/>
        <v>上聲十六軫</v>
      </c>
      <c r="AH101" s="122">
        <f t="shared" si="15"/>
        <v>2</v>
      </c>
      <c r="AI101" s="122" t="str">
        <f t="shared" si="16"/>
        <v>上</v>
      </c>
      <c r="AJ101" s="123" t="str">
        <f t="shared" si="17"/>
        <v>上</v>
      </c>
      <c r="AK101" s="122" t="str">
        <f t="shared" si="18"/>
        <v>十六</v>
      </c>
      <c r="AL101" s="122" t="str">
        <f t="shared" si="19"/>
        <v>軫</v>
      </c>
    </row>
    <row r="102" spans="25:38">
      <c r="Y102" s="122" cm="1">
        <f t="array" ref="Y102" xml:space="preserve"> ROW() - ROW($6:$6)</f>
        <v>96</v>
      </c>
      <c r="Z102" s="122">
        <v>29</v>
      </c>
      <c r="AA102" s="123" t="s">
        <v>348</v>
      </c>
      <c r="AB102" s="133" t="s">
        <v>906</v>
      </c>
      <c r="AC102" s="138">
        <f t="shared" si="10"/>
        <v>4</v>
      </c>
      <c r="AD102" s="138">
        <f t="shared" si="11"/>
        <v>10</v>
      </c>
      <c r="AE102" s="138">
        <f t="shared" si="12"/>
        <v>10</v>
      </c>
      <c r="AF102" s="122" t="str">
        <f t="shared" si="13"/>
        <v xml:space="preserve">軫B </v>
      </c>
      <c r="AG102" s="122" t="str">
        <f t="shared" si="14"/>
        <v>上聲十六軫</v>
      </c>
      <c r="AH102" s="122">
        <f t="shared" si="15"/>
        <v>2</v>
      </c>
      <c r="AI102" s="122" t="str">
        <f t="shared" si="16"/>
        <v>上</v>
      </c>
      <c r="AJ102" s="123" t="str">
        <f t="shared" si="17"/>
        <v>上</v>
      </c>
      <c r="AK102" s="122" t="str">
        <f t="shared" si="18"/>
        <v>十六</v>
      </c>
      <c r="AL102" s="122" t="str">
        <f t="shared" si="19"/>
        <v>軫</v>
      </c>
    </row>
    <row r="103" spans="25:38">
      <c r="Y103" s="122" cm="1">
        <f t="array" ref="Y103" xml:space="preserve"> ROW() - ROW($6:$6)</f>
        <v>97</v>
      </c>
      <c r="Z103" s="122">
        <v>30</v>
      </c>
      <c r="AA103" s="123" t="s">
        <v>348</v>
      </c>
      <c r="AB103" s="133" t="s">
        <v>911</v>
      </c>
      <c r="AC103" s="138">
        <f t="shared" si="10"/>
        <v>3</v>
      </c>
      <c r="AD103" s="138">
        <f t="shared" si="11"/>
        <v>9</v>
      </c>
      <c r="AE103" s="138">
        <f t="shared" si="12"/>
        <v>9</v>
      </c>
      <c r="AF103" s="122" t="str">
        <f t="shared" si="13"/>
        <v xml:space="preserve">準 </v>
      </c>
      <c r="AG103" s="122" t="str">
        <f t="shared" si="14"/>
        <v>上聲十七準</v>
      </c>
      <c r="AH103" s="122">
        <f t="shared" si="15"/>
        <v>2</v>
      </c>
      <c r="AI103" s="122" t="str">
        <f t="shared" si="16"/>
        <v>上</v>
      </c>
      <c r="AJ103" s="123" t="str">
        <f t="shared" si="17"/>
        <v>上</v>
      </c>
      <c r="AK103" s="122" t="str">
        <f t="shared" si="18"/>
        <v>十七</v>
      </c>
      <c r="AL103" s="122" t="str">
        <f t="shared" si="19"/>
        <v>準</v>
      </c>
    </row>
    <row r="104" spans="25:38">
      <c r="Y104" s="122" cm="1">
        <f t="array" ref="Y104" xml:space="preserve"> ROW() - ROW($6:$6)</f>
        <v>98</v>
      </c>
      <c r="Z104" s="122">
        <v>31</v>
      </c>
      <c r="AA104" s="123" t="s">
        <v>348</v>
      </c>
      <c r="AB104" s="133" t="s">
        <v>916</v>
      </c>
      <c r="AC104" s="138">
        <f t="shared" si="10"/>
        <v>4</v>
      </c>
      <c r="AD104" s="138">
        <f t="shared" si="11"/>
        <v>10</v>
      </c>
      <c r="AE104" s="138">
        <f t="shared" si="12"/>
        <v>10</v>
      </c>
      <c r="AF104" s="122" t="str">
        <f t="shared" si="13"/>
        <v xml:space="preserve">準A </v>
      </c>
      <c r="AG104" s="122" t="str">
        <f t="shared" si="14"/>
        <v>上聲十七準</v>
      </c>
      <c r="AH104" s="122">
        <f t="shared" si="15"/>
        <v>2</v>
      </c>
      <c r="AI104" s="122" t="str">
        <f t="shared" si="16"/>
        <v>上</v>
      </c>
      <c r="AJ104" s="123" t="str">
        <f t="shared" si="17"/>
        <v>上</v>
      </c>
      <c r="AK104" s="122" t="str">
        <f t="shared" si="18"/>
        <v>十七</v>
      </c>
      <c r="AL104" s="122" t="str">
        <f t="shared" si="19"/>
        <v>準</v>
      </c>
    </row>
    <row r="105" spans="25:38">
      <c r="Y105" s="122" cm="1">
        <f t="array" ref="Y105" xml:space="preserve"> ROW() - ROW($6:$6)</f>
        <v>99</v>
      </c>
      <c r="Z105" s="122">
        <v>32</v>
      </c>
      <c r="AA105" s="123" t="s">
        <v>348</v>
      </c>
      <c r="AB105" s="133" t="s">
        <v>922</v>
      </c>
      <c r="AC105" s="138">
        <f t="shared" si="10"/>
        <v>4</v>
      </c>
      <c r="AD105" s="138">
        <f t="shared" si="11"/>
        <v>10</v>
      </c>
      <c r="AE105" s="138">
        <f t="shared" si="12"/>
        <v>10</v>
      </c>
      <c r="AF105" s="122" t="str">
        <f t="shared" si="13"/>
        <v>𧤛 【</v>
      </c>
      <c r="AG105" s="122" t="str">
        <f t="shared" si="14"/>
        <v>上聲十九隱</v>
      </c>
      <c r="AH105" s="122">
        <f t="shared" si="15"/>
        <v>2</v>
      </c>
      <c r="AI105" s="122" t="str">
        <f t="shared" si="16"/>
        <v>上</v>
      </c>
      <c r="AJ105" s="123" t="str">
        <f t="shared" si="17"/>
        <v>上</v>
      </c>
      <c r="AK105" s="122" t="str">
        <f t="shared" si="18"/>
        <v>十九</v>
      </c>
      <c r="AL105" s="122" t="str">
        <f t="shared" si="19"/>
        <v>隱</v>
      </c>
    </row>
    <row r="106" spans="25:38">
      <c r="Y106" s="122" cm="1">
        <f t="array" ref="Y106" xml:space="preserve"> ROW() - ROW($6:$6)</f>
        <v>100</v>
      </c>
      <c r="Z106" s="122">
        <v>33</v>
      </c>
      <c r="AA106" s="123" t="s">
        <v>348</v>
      </c>
      <c r="AB106" s="133" t="s">
        <v>927</v>
      </c>
      <c r="AC106" s="138">
        <f t="shared" si="10"/>
        <v>3</v>
      </c>
      <c r="AD106" s="138">
        <f t="shared" si="11"/>
        <v>9</v>
      </c>
      <c r="AE106" s="138">
        <f t="shared" si="12"/>
        <v>9</v>
      </c>
      <c r="AF106" s="122" t="str">
        <f t="shared" si="13"/>
        <v xml:space="preserve">吻 </v>
      </c>
      <c r="AG106" s="122" t="str">
        <f t="shared" si="14"/>
        <v>上聲十八吻</v>
      </c>
      <c r="AH106" s="122">
        <f t="shared" si="15"/>
        <v>2</v>
      </c>
      <c r="AI106" s="122" t="str">
        <f t="shared" si="16"/>
        <v>上</v>
      </c>
      <c r="AJ106" s="123" t="str">
        <f t="shared" si="17"/>
        <v>上</v>
      </c>
      <c r="AK106" s="122" t="str">
        <f t="shared" si="18"/>
        <v>十八</v>
      </c>
      <c r="AL106" s="122" t="str">
        <f t="shared" si="19"/>
        <v>吻</v>
      </c>
    </row>
    <row r="107" spans="25:38">
      <c r="Y107" s="122" cm="1">
        <f t="array" ref="Y107" xml:space="preserve"> ROW() - ROW($6:$6)</f>
        <v>101</v>
      </c>
      <c r="Z107" s="122">
        <v>34</v>
      </c>
      <c r="AA107" s="123" t="s">
        <v>348</v>
      </c>
      <c r="AB107" s="133" t="s">
        <v>932</v>
      </c>
      <c r="AC107" s="138">
        <f t="shared" si="10"/>
        <v>3</v>
      </c>
      <c r="AD107" s="138">
        <f t="shared" si="11"/>
        <v>9</v>
      </c>
      <c r="AE107" s="138">
        <f t="shared" si="12"/>
        <v>9</v>
      </c>
      <c r="AF107" s="122" t="str">
        <f t="shared" si="13"/>
        <v xml:space="preserve">隱 </v>
      </c>
      <c r="AG107" s="122" t="str">
        <f t="shared" si="14"/>
        <v>上聲十九隱</v>
      </c>
      <c r="AH107" s="122">
        <f t="shared" si="15"/>
        <v>2</v>
      </c>
      <c r="AI107" s="122" t="str">
        <f t="shared" si="16"/>
        <v>上</v>
      </c>
      <c r="AJ107" s="123" t="str">
        <f t="shared" si="17"/>
        <v>上</v>
      </c>
      <c r="AK107" s="122" t="str">
        <f t="shared" si="18"/>
        <v>十九</v>
      </c>
      <c r="AL107" s="122" t="str">
        <f t="shared" si="19"/>
        <v>隱</v>
      </c>
    </row>
    <row r="108" spans="25:38">
      <c r="Y108" s="122" cm="1">
        <f t="array" ref="Y108" xml:space="preserve"> ROW() - ROW($6:$6)</f>
        <v>102</v>
      </c>
      <c r="Z108" s="122">
        <v>35</v>
      </c>
      <c r="AA108" s="123" t="s">
        <v>348</v>
      </c>
      <c r="AB108" s="133" t="s">
        <v>937</v>
      </c>
      <c r="AC108" s="138">
        <f t="shared" si="10"/>
        <v>3</v>
      </c>
      <c r="AD108" s="138">
        <f t="shared" si="11"/>
        <v>9</v>
      </c>
      <c r="AE108" s="138">
        <f t="shared" si="12"/>
        <v>9</v>
      </c>
      <c r="AF108" s="122" t="str">
        <f t="shared" si="13"/>
        <v xml:space="preserve">阮 </v>
      </c>
      <c r="AG108" s="122" t="str">
        <f t="shared" si="14"/>
        <v>上聲二十阮</v>
      </c>
      <c r="AH108" s="122">
        <f t="shared" si="15"/>
        <v>2</v>
      </c>
      <c r="AI108" s="122" t="str">
        <f t="shared" si="16"/>
        <v>上</v>
      </c>
      <c r="AJ108" s="123" t="str">
        <f t="shared" si="17"/>
        <v>上</v>
      </c>
      <c r="AK108" s="122" t="str">
        <f t="shared" si="18"/>
        <v>二十</v>
      </c>
      <c r="AL108" s="122" t="str">
        <f t="shared" si="19"/>
        <v>阮</v>
      </c>
    </row>
    <row r="109" spans="25:38">
      <c r="Y109" s="122" cm="1">
        <f t="array" ref="Y109" xml:space="preserve"> ROW() - ROW($6:$6)</f>
        <v>103</v>
      </c>
      <c r="Z109" s="122">
        <v>36</v>
      </c>
      <c r="AA109" s="123" t="s">
        <v>348</v>
      </c>
      <c r="AB109" s="133" t="s">
        <v>942</v>
      </c>
      <c r="AC109" s="138">
        <f t="shared" si="10"/>
        <v>3</v>
      </c>
      <c r="AD109" s="138">
        <f t="shared" si="11"/>
        <v>10</v>
      </c>
      <c r="AE109" s="138">
        <f t="shared" si="12"/>
        <v>10</v>
      </c>
      <c r="AF109" s="122" t="str">
        <f t="shared" si="13"/>
        <v xml:space="preserve">混 </v>
      </c>
      <c r="AG109" s="122" t="str">
        <f t="shared" si="14"/>
        <v>上聲二十一混</v>
      </c>
      <c r="AH109" s="122">
        <f t="shared" si="15"/>
        <v>2</v>
      </c>
      <c r="AI109" s="122" t="str">
        <f t="shared" si="16"/>
        <v>上</v>
      </c>
      <c r="AJ109" s="123" t="str">
        <f t="shared" si="17"/>
        <v>上</v>
      </c>
      <c r="AK109" s="122" t="str">
        <f t="shared" si="18"/>
        <v>二十一</v>
      </c>
      <c r="AL109" s="122" t="str">
        <f t="shared" si="19"/>
        <v>混</v>
      </c>
    </row>
    <row r="110" spans="25:38">
      <c r="Y110" s="122" cm="1">
        <f t="array" ref="Y110" xml:space="preserve"> ROW() - ROW($6:$6)</f>
        <v>104</v>
      </c>
      <c r="Z110" s="122">
        <v>37</v>
      </c>
      <c r="AA110" s="123" t="s">
        <v>348</v>
      </c>
      <c r="AB110" s="133" t="s">
        <v>947</v>
      </c>
      <c r="AC110" s="138">
        <f t="shared" si="10"/>
        <v>3</v>
      </c>
      <c r="AD110" s="138">
        <f t="shared" si="11"/>
        <v>10</v>
      </c>
      <c r="AE110" s="138">
        <f t="shared" si="12"/>
        <v>10</v>
      </c>
      <c r="AF110" s="122" t="str">
        <f t="shared" si="13"/>
        <v xml:space="preserve">很 </v>
      </c>
      <c r="AG110" s="122" t="str">
        <f t="shared" si="14"/>
        <v>上聲二十二很</v>
      </c>
      <c r="AH110" s="122">
        <f t="shared" si="15"/>
        <v>2</v>
      </c>
      <c r="AI110" s="122" t="str">
        <f t="shared" si="16"/>
        <v>上</v>
      </c>
      <c r="AJ110" s="123" t="str">
        <f t="shared" si="17"/>
        <v>上</v>
      </c>
      <c r="AK110" s="122" t="str">
        <f t="shared" si="18"/>
        <v>二十二</v>
      </c>
      <c r="AL110" s="122" t="str">
        <f t="shared" si="19"/>
        <v>很</v>
      </c>
    </row>
    <row r="111" spans="25:38">
      <c r="Y111" s="122" cm="1">
        <f t="array" ref="Y111" xml:space="preserve"> ROW() - ROW($6:$6)</f>
        <v>105</v>
      </c>
      <c r="Z111" s="122">
        <v>38</v>
      </c>
      <c r="AA111" s="123" t="s">
        <v>383</v>
      </c>
      <c r="AB111" s="133" t="s">
        <v>952</v>
      </c>
      <c r="AC111" s="138">
        <f t="shared" si="10"/>
        <v>3</v>
      </c>
      <c r="AD111" s="138">
        <f t="shared" si="11"/>
        <v>10</v>
      </c>
      <c r="AE111" s="138">
        <f t="shared" si="12"/>
        <v>10</v>
      </c>
      <c r="AF111" s="122" t="str">
        <f t="shared" si="13"/>
        <v xml:space="preserve">旱 </v>
      </c>
      <c r="AG111" s="122" t="str">
        <f t="shared" si="14"/>
        <v>上聲二十三旱</v>
      </c>
      <c r="AH111" s="122">
        <f t="shared" si="15"/>
        <v>2</v>
      </c>
      <c r="AI111" s="122" t="str">
        <f t="shared" si="16"/>
        <v>上</v>
      </c>
      <c r="AJ111" s="123" t="str">
        <f t="shared" si="17"/>
        <v>上</v>
      </c>
      <c r="AK111" s="122" t="str">
        <f t="shared" si="18"/>
        <v>二十三</v>
      </c>
      <c r="AL111" s="122" t="str">
        <f t="shared" si="19"/>
        <v>旱</v>
      </c>
    </row>
    <row r="112" spans="25:38">
      <c r="Y112" s="122" cm="1">
        <f t="array" ref="Y112" xml:space="preserve"> ROW() - ROW($6:$6)</f>
        <v>106</v>
      </c>
      <c r="Z112" s="122">
        <v>39</v>
      </c>
      <c r="AA112" s="123" t="s">
        <v>383</v>
      </c>
      <c r="AB112" s="133" t="s">
        <v>957</v>
      </c>
      <c r="AC112" s="138">
        <f t="shared" si="10"/>
        <v>3</v>
      </c>
      <c r="AD112" s="138">
        <f t="shared" si="11"/>
        <v>10</v>
      </c>
      <c r="AE112" s="138">
        <f t="shared" si="12"/>
        <v>10</v>
      </c>
      <c r="AF112" s="122" t="str">
        <f t="shared" si="13"/>
        <v xml:space="preserve">緩 </v>
      </c>
      <c r="AG112" s="122" t="str">
        <f t="shared" si="14"/>
        <v>上聲二十四緩</v>
      </c>
      <c r="AH112" s="122">
        <f t="shared" si="15"/>
        <v>2</v>
      </c>
      <c r="AI112" s="122" t="str">
        <f t="shared" si="16"/>
        <v>上</v>
      </c>
      <c r="AJ112" s="123" t="str">
        <f t="shared" si="17"/>
        <v>上</v>
      </c>
      <c r="AK112" s="122" t="str">
        <f t="shared" si="18"/>
        <v>二十四</v>
      </c>
      <c r="AL112" s="122" t="str">
        <f t="shared" si="19"/>
        <v>緩</v>
      </c>
    </row>
    <row r="113" spans="25:38">
      <c r="Y113" s="122" cm="1">
        <f t="array" ref="Y113" xml:space="preserve"> ROW() - ROW($6:$6)</f>
        <v>107</v>
      </c>
      <c r="Z113" s="122">
        <v>40</v>
      </c>
      <c r="AA113" s="123" t="s">
        <v>383</v>
      </c>
      <c r="AB113" s="133" t="s">
        <v>962</v>
      </c>
      <c r="AC113" s="138">
        <f t="shared" si="10"/>
        <v>3</v>
      </c>
      <c r="AD113" s="138">
        <f t="shared" si="11"/>
        <v>10</v>
      </c>
      <c r="AE113" s="138">
        <f t="shared" si="12"/>
        <v>10</v>
      </c>
      <c r="AF113" s="122" t="str">
        <f t="shared" si="13"/>
        <v xml:space="preserve">潸 </v>
      </c>
      <c r="AG113" s="122" t="str">
        <f t="shared" si="14"/>
        <v>上聲二十五潸</v>
      </c>
      <c r="AH113" s="122">
        <f t="shared" si="15"/>
        <v>2</v>
      </c>
      <c r="AI113" s="122" t="str">
        <f t="shared" si="16"/>
        <v>上</v>
      </c>
      <c r="AJ113" s="123" t="str">
        <f t="shared" si="17"/>
        <v>上</v>
      </c>
      <c r="AK113" s="122" t="str">
        <f t="shared" si="18"/>
        <v>二十五</v>
      </c>
      <c r="AL113" s="122" t="str">
        <f t="shared" si="19"/>
        <v>潸</v>
      </c>
    </row>
    <row r="114" spans="25:38">
      <c r="Y114" s="122" cm="1">
        <f t="array" ref="Y114" xml:space="preserve"> ROW() - ROW($6:$6)</f>
        <v>108</v>
      </c>
      <c r="Z114" s="122">
        <v>41</v>
      </c>
      <c r="AA114" s="123" t="s">
        <v>383</v>
      </c>
      <c r="AB114" s="133" t="s">
        <v>967</v>
      </c>
      <c r="AC114" s="138">
        <f t="shared" si="10"/>
        <v>3</v>
      </c>
      <c r="AD114" s="138">
        <f t="shared" si="11"/>
        <v>10</v>
      </c>
      <c r="AE114" s="138">
        <f t="shared" si="12"/>
        <v>10</v>
      </c>
      <c r="AF114" s="122" t="str">
        <f t="shared" si="13"/>
        <v xml:space="preserve">產 </v>
      </c>
      <c r="AG114" s="122" t="str">
        <f t="shared" si="14"/>
        <v>上聲二十六產</v>
      </c>
      <c r="AH114" s="122">
        <f t="shared" si="15"/>
        <v>2</v>
      </c>
      <c r="AI114" s="122" t="str">
        <f t="shared" si="16"/>
        <v>上</v>
      </c>
      <c r="AJ114" s="123" t="str">
        <f t="shared" si="17"/>
        <v>上</v>
      </c>
      <c r="AK114" s="122" t="str">
        <f t="shared" si="18"/>
        <v>二十六</v>
      </c>
      <c r="AL114" s="122" t="str">
        <f t="shared" si="19"/>
        <v>產</v>
      </c>
    </row>
    <row r="115" spans="25:38">
      <c r="Y115" s="122" cm="1">
        <f t="array" ref="Y115" xml:space="preserve"> ROW() - ROW($6:$6)</f>
        <v>109</v>
      </c>
      <c r="Z115" s="122">
        <v>42</v>
      </c>
      <c r="AA115" s="123" t="s">
        <v>383</v>
      </c>
      <c r="AB115" s="133" t="s">
        <v>972</v>
      </c>
      <c r="AC115" s="138">
        <f t="shared" si="10"/>
        <v>3</v>
      </c>
      <c r="AD115" s="138">
        <f t="shared" si="11"/>
        <v>10</v>
      </c>
      <c r="AE115" s="138">
        <f t="shared" si="12"/>
        <v>10</v>
      </c>
      <c r="AF115" s="122" t="str">
        <f t="shared" si="13"/>
        <v xml:space="preserve">銑 </v>
      </c>
      <c r="AG115" s="122" t="str">
        <f t="shared" si="14"/>
        <v>上聲二十七銑</v>
      </c>
      <c r="AH115" s="122">
        <f t="shared" si="15"/>
        <v>2</v>
      </c>
      <c r="AI115" s="122" t="str">
        <f t="shared" si="16"/>
        <v>上</v>
      </c>
      <c r="AJ115" s="123" t="str">
        <f t="shared" si="17"/>
        <v>上</v>
      </c>
      <c r="AK115" s="122" t="str">
        <f t="shared" si="18"/>
        <v>二十七</v>
      </c>
      <c r="AL115" s="122" t="str">
        <f t="shared" si="19"/>
        <v>銑</v>
      </c>
    </row>
    <row r="116" spans="25:38">
      <c r="Y116" s="122" cm="1">
        <f t="array" ref="Y116" xml:space="preserve"> ROW() - ROW($6:$6)</f>
        <v>110</v>
      </c>
      <c r="Z116" s="122">
        <v>43</v>
      </c>
      <c r="AA116" s="123" t="s">
        <v>383</v>
      </c>
      <c r="AB116" s="133" t="s">
        <v>977</v>
      </c>
      <c r="AC116" s="138">
        <f t="shared" si="10"/>
        <v>3</v>
      </c>
      <c r="AD116" s="138">
        <f t="shared" si="11"/>
        <v>10</v>
      </c>
      <c r="AE116" s="138">
        <f t="shared" si="12"/>
        <v>10</v>
      </c>
      <c r="AF116" s="122" t="str">
        <f t="shared" si="13"/>
        <v xml:space="preserve">獮 </v>
      </c>
      <c r="AG116" s="122" t="str">
        <f t="shared" si="14"/>
        <v>上聲二十八獮</v>
      </c>
      <c r="AH116" s="122">
        <f t="shared" si="15"/>
        <v>2</v>
      </c>
      <c r="AI116" s="122" t="str">
        <f t="shared" si="16"/>
        <v>上</v>
      </c>
      <c r="AJ116" s="123" t="str">
        <f t="shared" si="17"/>
        <v>上</v>
      </c>
      <c r="AK116" s="122" t="str">
        <f t="shared" si="18"/>
        <v>二十八</v>
      </c>
      <c r="AL116" s="122" t="str">
        <f t="shared" si="19"/>
        <v>獮</v>
      </c>
    </row>
    <row r="117" spans="25:38">
      <c r="Y117" s="122" cm="1">
        <f t="array" ref="Y117" xml:space="preserve"> ROW() - ROW($6:$6)</f>
        <v>111</v>
      </c>
      <c r="Z117" s="122">
        <v>44</v>
      </c>
      <c r="AA117" s="123" t="s">
        <v>383</v>
      </c>
      <c r="AB117" s="133" t="s">
        <v>982</v>
      </c>
      <c r="AC117" s="138">
        <f t="shared" si="10"/>
        <v>4</v>
      </c>
      <c r="AD117" s="138">
        <f t="shared" si="11"/>
        <v>11</v>
      </c>
      <c r="AE117" s="138">
        <f t="shared" si="12"/>
        <v>11</v>
      </c>
      <c r="AF117" s="122" t="str">
        <f t="shared" si="13"/>
        <v xml:space="preserve">獮A </v>
      </c>
      <c r="AG117" s="122" t="str">
        <f t="shared" si="14"/>
        <v>上聲二十八獮</v>
      </c>
      <c r="AH117" s="122">
        <f t="shared" si="15"/>
        <v>2</v>
      </c>
      <c r="AI117" s="122" t="str">
        <f t="shared" si="16"/>
        <v>上</v>
      </c>
      <c r="AJ117" s="123" t="str">
        <f t="shared" si="17"/>
        <v>上</v>
      </c>
      <c r="AK117" s="122" t="str">
        <f t="shared" si="18"/>
        <v>二十八</v>
      </c>
      <c r="AL117" s="122" t="str">
        <f t="shared" si="19"/>
        <v>獮</v>
      </c>
    </row>
    <row r="118" spans="25:38">
      <c r="Y118" s="122" cm="1">
        <f t="array" ref="Y118" xml:space="preserve"> ROW() - ROW($6:$6)</f>
        <v>112</v>
      </c>
      <c r="Z118" s="122">
        <v>45</v>
      </c>
      <c r="AA118" s="123" t="s">
        <v>383</v>
      </c>
      <c r="AB118" s="133" t="s">
        <v>987</v>
      </c>
      <c r="AC118" s="138">
        <f t="shared" si="10"/>
        <v>4</v>
      </c>
      <c r="AD118" s="138">
        <f t="shared" si="11"/>
        <v>11</v>
      </c>
      <c r="AE118" s="138">
        <f t="shared" si="12"/>
        <v>11</v>
      </c>
      <c r="AF118" s="122" t="str">
        <f t="shared" si="13"/>
        <v xml:space="preserve">獮B </v>
      </c>
      <c r="AG118" s="122" t="str">
        <f t="shared" si="14"/>
        <v>上聲二十八獮</v>
      </c>
      <c r="AH118" s="122">
        <f t="shared" si="15"/>
        <v>2</v>
      </c>
      <c r="AI118" s="122" t="str">
        <f t="shared" si="16"/>
        <v>上</v>
      </c>
      <c r="AJ118" s="123" t="str">
        <f t="shared" si="17"/>
        <v>上</v>
      </c>
      <c r="AK118" s="122" t="str">
        <f t="shared" si="18"/>
        <v>二十八</v>
      </c>
      <c r="AL118" s="122" t="str">
        <f t="shared" si="19"/>
        <v>獮</v>
      </c>
    </row>
    <row r="119" spans="25:38">
      <c r="Y119" s="122" cm="1">
        <f t="array" ref="Y119" xml:space="preserve"> ROW() - ROW($6:$6)</f>
        <v>113</v>
      </c>
      <c r="Z119" s="122">
        <v>46</v>
      </c>
      <c r="AA119" s="123" t="s">
        <v>516</v>
      </c>
      <c r="AB119" s="133" t="s">
        <v>992</v>
      </c>
      <c r="AC119" s="138">
        <f t="shared" si="10"/>
        <v>3</v>
      </c>
      <c r="AD119" s="138">
        <f t="shared" si="11"/>
        <v>10</v>
      </c>
      <c r="AE119" s="138">
        <f t="shared" si="12"/>
        <v>10</v>
      </c>
      <c r="AF119" s="122" t="str">
        <f t="shared" si="13"/>
        <v xml:space="preserve">篠 </v>
      </c>
      <c r="AG119" s="122" t="str">
        <f t="shared" si="14"/>
        <v>上聲二十九篠</v>
      </c>
      <c r="AH119" s="122">
        <f t="shared" si="15"/>
        <v>2</v>
      </c>
      <c r="AI119" s="122" t="str">
        <f t="shared" si="16"/>
        <v>上</v>
      </c>
      <c r="AJ119" s="123" t="str">
        <f t="shared" si="17"/>
        <v>上</v>
      </c>
      <c r="AK119" s="122" t="str">
        <f t="shared" si="18"/>
        <v>二十九</v>
      </c>
      <c r="AL119" s="122" t="str">
        <f t="shared" si="19"/>
        <v>篠</v>
      </c>
    </row>
    <row r="120" spans="25:38">
      <c r="Y120" s="122" cm="1">
        <f t="array" ref="Y120" xml:space="preserve"> ROW() - ROW($6:$6)</f>
        <v>114</v>
      </c>
      <c r="Z120" s="122">
        <v>47</v>
      </c>
      <c r="AA120" s="123" t="s">
        <v>516</v>
      </c>
      <c r="AB120" s="133" t="s">
        <v>997</v>
      </c>
      <c r="AC120" s="138">
        <f t="shared" si="10"/>
        <v>3</v>
      </c>
      <c r="AD120" s="138">
        <f t="shared" si="11"/>
        <v>9</v>
      </c>
      <c r="AE120" s="138">
        <f t="shared" si="12"/>
        <v>9</v>
      </c>
      <c r="AF120" s="122" t="str">
        <f t="shared" si="13"/>
        <v xml:space="preserve">小 </v>
      </c>
      <c r="AG120" s="122" t="str">
        <f t="shared" si="14"/>
        <v>上聲三十小</v>
      </c>
      <c r="AH120" s="122">
        <f t="shared" si="15"/>
        <v>2</v>
      </c>
      <c r="AI120" s="122" t="str">
        <f t="shared" si="16"/>
        <v>上</v>
      </c>
      <c r="AJ120" s="123" t="str">
        <f t="shared" si="17"/>
        <v>上</v>
      </c>
      <c r="AK120" s="122" t="str">
        <f t="shared" si="18"/>
        <v>三十</v>
      </c>
      <c r="AL120" s="122" t="str">
        <f t="shared" si="19"/>
        <v>小</v>
      </c>
    </row>
    <row r="121" spans="25:38">
      <c r="Y121" s="122" cm="1">
        <f t="array" ref="Y121" xml:space="preserve"> ROW() - ROW($6:$6)</f>
        <v>115</v>
      </c>
      <c r="Z121" s="122">
        <v>48</v>
      </c>
      <c r="AA121" s="123" t="s">
        <v>516</v>
      </c>
      <c r="AB121" s="133" t="s">
        <v>1002</v>
      </c>
      <c r="AC121" s="138">
        <f t="shared" si="10"/>
        <v>4</v>
      </c>
      <c r="AD121" s="138">
        <f t="shared" si="11"/>
        <v>10</v>
      </c>
      <c r="AE121" s="138">
        <f t="shared" si="12"/>
        <v>10</v>
      </c>
      <c r="AF121" s="122" t="str">
        <f t="shared" si="13"/>
        <v xml:space="preserve">小A </v>
      </c>
      <c r="AG121" s="122" t="str">
        <f t="shared" si="14"/>
        <v>上聲三十小</v>
      </c>
      <c r="AH121" s="122">
        <f t="shared" si="15"/>
        <v>2</v>
      </c>
      <c r="AI121" s="122" t="str">
        <f t="shared" si="16"/>
        <v>上</v>
      </c>
      <c r="AJ121" s="123" t="str">
        <f t="shared" si="17"/>
        <v>上</v>
      </c>
      <c r="AK121" s="122" t="str">
        <f t="shared" si="18"/>
        <v>三十</v>
      </c>
      <c r="AL121" s="122" t="str">
        <f t="shared" si="19"/>
        <v>小</v>
      </c>
    </row>
    <row r="122" spans="25:38">
      <c r="Y122" s="122" cm="1">
        <f t="array" ref="Y122" xml:space="preserve"> ROW() - ROW($6:$6)</f>
        <v>116</v>
      </c>
      <c r="Z122" s="122">
        <v>49</v>
      </c>
      <c r="AA122" s="123" t="s">
        <v>516</v>
      </c>
      <c r="AB122" s="133" t="s">
        <v>1007</v>
      </c>
      <c r="AC122" s="138">
        <f t="shared" si="10"/>
        <v>4</v>
      </c>
      <c r="AD122" s="138">
        <f t="shared" si="11"/>
        <v>10</v>
      </c>
      <c r="AE122" s="138">
        <f t="shared" si="12"/>
        <v>10</v>
      </c>
      <c r="AF122" s="122" t="str">
        <f t="shared" si="13"/>
        <v xml:space="preserve">小B </v>
      </c>
      <c r="AG122" s="122" t="str">
        <f t="shared" si="14"/>
        <v>上聲三十小</v>
      </c>
      <c r="AH122" s="122">
        <f t="shared" si="15"/>
        <v>2</v>
      </c>
      <c r="AI122" s="122" t="str">
        <f t="shared" si="16"/>
        <v>上</v>
      </c>
      <c r="AJ122" s="123" t="str">
        <f t="shared" si="17"/>
        <v>上</v>
      </c>
      <c r="AK122" s="122" t="str">
        <f t="shared" si="18"/>
        <v>三十</v>
      </c>
      <c r="AL122" s="122" t="str">
        <f t="shared" si="19"/>
        <v>小</v>
      </c>
    </row>
    <row r="123" spans="25:38">
      <c r="Y123" s="122" cm="1">
        <f t="array" ref="Y123" xml:space="preserve"> ROW() - ROW($6:$6)</f>
        <v>117</v>
      </c>
      <c r="Z123" s="122">
        <v>50</v>
      </c>
      <c r="AA123" s="123" t="s">
        <v>516</v>
      </c>
      <c r="AB123" s="133" t="s">
        <v>1012</v>
      </c>
      <c r="AC123" s="138">
        <f t="shared" si="10"/>
        <v>3</v>
      </c>
      <c r="AD123" s="138">
        <f t="shared" si="11"/>
        <v>10</v>
      </c>
      <c r="AE123" s="138">
        <f t="shared" si="12"/>
        <v>10</v>
      </c>
      <c r="AF123" s="122" t="str">
        <f t="shared" si="13"/>
        <v xml:space="preserve">巧 </v>
      </c>
      <c r="AG123" s="122" t="str">
        <f t="shared" si="14"/>
        <v>上聲三十一巧</v>
      </c>
      <c r="AH123" s="122">
        <f t="shared" si="15"/>
        <v>2</v>
      </c>
      <c r="AI123" s="122" t="str">
        <f t="shared" si="16"/>
        <v>上</v>
      </c>
      <c r="AJ123" s="123" t="str">
        <f t="shared" si="17"/>
        <v>上</v>
      </c>
      <c r="AK123" s="122" t="str">
        <f t="shared" si="18"/>
        <v>三十一</v>
      </c>
      <c r="AL123" s="122" t="str">
        <f t="shared" si="19"/>
        <v>巧</v>
      </c>
    </row>
    <row r="124" spans="25:38">
      <c r="Y124" s="122" cm="1">
        <f t="array" ref="Y124" xml:space="preserve"> ROW() - ROW($6:$6)</f>
        <v>118</v>
      </c>
      <c r="Z124" s="122">
        <v>51</v>
      </c>
      <c r="AA124" s="123" t="s">
        <v>516</v>
      </c>
      <c r="AB124" s="133" t="s">
        <v>1017</v>
      </c>
      <c r="AC124" s="138">
        <f t="shared" si="10"/>
        <v>3</v>
      </c>
      <c r="AD124" s="138">
        <f t="shared" si="11"/>
        <v>10</v>
      </c>
      <c r="AE124" s="138">
        <f t="shared" si="12"/>
        <v>10</v>
      </c>
      <c r="AF124" s="122" t="str">
        <f t="shared" si="13"/>
        <v xml:space="preserve">晧 </v>
      </c>
      <c r="AG124" s="122" t="str">
        <f t="shared" si="14"/>
        <v>上聲三十二晧</v>
      </c>
      <c r="AH124" s="122">
        <f t="shared" si="15"/>
        <v>2</v>
      </c>
      <c r="AI124" s="122" t="str">
        <f t="shared" si="16"/>
        <v>上</v>
      </c>
      <c r="AJ124" s="123" t="str">
        <f t="shared" si="17"/>
        <v>上</v>
      </c>
      <c r="AK124" s="122" t="str">
        <f t="shared" si="18"/>
        <v>三十二</v>
      </c>
      <c r="AL124" s="122" t="str">
        <f t="shared" si="19"/>
        <v>晧</v>
      </c>
    </row>
    <row r="125" spans="25:38">
      <c r="Y125" s="122" cm="1">
        <f t="array" ref="Y125" xml:space="preserve"> ROW() - ROW($6:$6)</f>
        <v>119</v>
      </c>
      <c r="Z125" s="122">
        <v>52</v>
      </c>
      <c r="AA125" s="123" t="s">
        <v>535</v>
      </c>
      <c r="AB125" s="133" t="s">
        <v>1022</v>
      </c>
      <c r="AC125" s="138">
        <f t="shared" si="10"/>
        <v>3</v>
      </c>
      <c r="AD125" s="138">
        <f t="shared" si="11"/>
        <v>10</v>
      </c>
      <c r="AE125" s="138">
        <f t="shared" si="12"/>
        <v>10</v>
      </c>
      <c r="AF125" s="122" t="str">
        <f t="shared" si="13"/>
        <v xml:space="preserve">哿 </v>
      </c>
      <c r="AG125" s="122" t="str">
        <f t="shared" si="14"/>
        <v>上聲三十三哿</v>
      </c>
      <c r="AH125" s="122">
        <f t="shared" si="15"/>
        <v>2</v>
      </c>
      <c r="AI125" s="122" t="str">
        <f t="shared" si="16"/>
        <v>上</v>
      </c>
      <c r="AJ125" s="123" t="str">
        <f t="shared" si="17"/>
        <v>上</v>
      </c>
      <c r="AK125" s="122" t="str">
        <f t="shared" si="18"/>
        <v>三十三</v>
      </c>
      <c r="AL125" s="122" t="str">
        <f t="shared" si="19"/>
        <v>哿</v>
      </c>
    </row>
    <row r="126" spans="25:38">
      <c r="Y126" s="122" cm="1">
        <f t="array" ref="Y126" xml:space="preserve"> ROW() - ROW($6:$6)</f>
        <v>120</v>
      </c>
      <c r="Z126" s="122">
        <v>53</v>
      </c>
      <c r="AA126" s="123" t="s">
        <v>535</v>
      </c>
      <c r="AB126" s="133" t="s">
        <v>1026</v>
      </c>
      <c r="AC126" s="138">
        <f t="shared" si="10"/>
        <v>3</v>
      </c>
      <c r="AD126" s="138">
        <f t="shared" si="11"/>
        <v>10</v>
      </c>
      <c r="AE126" s="138">
        <f t="shared" si="12"/>
        <v>10</v>
      </c>
      <c r="AF126" s="122" t="str">
        <f t="shared" si="13"/>
        <v xml:space="preserve">果 </v>
      </c>
      <c r="AG126" s="122" t="str">
        <f t="shared" si="14"/>
        <v>上聲三十四果</v>
      </c>
      <c r="AH126" s="122">
        <f t="shared" si="15"/>
        <v>2</v>
      </c>
      <c r="AI126" s="122" t="str">
        <f t="shared" si="16"/>
        <v>上</v>
      </c>
      <c r="AJ126" s="123" t="str">
        <f t="shared" si="17"/>
        <v>上</v>
      </c>
      <c r="AK126" s="122" t="str">
        <f t="shared" si="18"/>
        <v>三十四</v>
      </c>
      <c r="AL126" s="122" t="str">
        <f t="shared" si="19"/>
        <v>果</v>
      </c>
    </row>
    <row r="127" spans="25:38">
      <c r="Y127" s="122" cm="1">
        <f t="array" ref="Y127" xml:space="preserve"> ROW() - ROW($6:$6)</f>
        <v>121</v>
      </c>
      <c r="Z127" s="122">
        <v>54</v>
      </c>
      <c r="AA127" s="123" t="s">
        <v>550</v>
      </c>
      <c r="AB127" s="133" t="s">
        <v>1030</v>
      </c>
      <c r="AC127" s="138">
        <f t="shared" si="10"/>
        <v>3</v>
      </c>
      <c r="AD127" s="138">
        <f t="shared" si="11"/>
        <v>10</v>
      </c>
      <c r="AE127" s="138">
        <f t="shared" si="12"/>
        <v>10</v>
      </c>
      <c r="AF127" s="122" t="str">
        <f t="shared" si="13"/>
        <v xml:space="preserve">馬 </v>
      </c>
      <c r="AG127" s="122" t="str">
        <f t="shared" si="14"/>
        <v>上聲三十五馬</v>
      </c>
      <c r="AH127" s="122">
        <f t="shared" si="15"/>
        <v>2</v>
      </c>
      <c r="AI127" s="122" t="str">
        <f t="shared" si="16"/>
        <v>上</v>
      </c>
      <c r="AJ127" s="123" t="str">
        <f t="shared" si="17"/>
        <v>上</v>
      </c>
      <c r="AK127" s="122" t="str">
        <f t="shared" si="18"/>
        <v>三十五</v>
      </c>
      <c r="AL127" s="122" t="str">
        <f t="shared" si="19"/>
        <v>馬</v>
      </c>
    </row>
    <row r="128" spans="25:38">
      <c r="Y128" s="122" cm="1">
        <f t="array" ref="Y128" xml:space="preserve"> ROW() - ROW($6:$6)</f>
        <v>122</v>
      </c>
      <c r="Z128" s="122">
        <v>55</v>
      </c>
      <c r="AA128" s="123" t="s">
        <v>563</v>
      </c>
      <c r="AB128" s="133" t="s">
        <v>1034</v>
      </c>
      <c r="AC128" s="138">
        <f t="shared" si="10"/>
        <v>3</v>
      </c>
      <c r="AD128" s="138">
        <f t="shared" si="11"/>
        <v>10</v>
      </c>
      <c r="AE128" s="138">
        <f t="shared" si="12"/>
        <v>10</v>
      </c>
      <c r="AF128" s="122" t="str">
        <f t="shared" si="13"/>
        <v xml:space="preserve">養 </v>
      </c>
      <c r="AG128" s="122" t="str">
        <f t="shared" si="14"/>
        <v>上聲三十六養</v>
      </c>
      <c r="AH128" s="122">
        <f t="shared" si="15"/>
        <v>2</v>
      </c>
      <c r="AI128" s="122" t="str">
        <f t="shared" si="16"/>
        <v>上</v>
      </c>
      <c r="AJ128" s="123" t="str">
        <f t="shared" si="17"/>
        <v>上</v>
      </c>
      <c r="AK128" s="122" t="str">
        <f t="shared" si="18"/>
        <v>三十六</v>
      </c>
      <c r="AL128" s="122" t="str">
        <f t="shared" si="19"/>
        <v>養</v>
      </c>
    </row>
    <row r="129" spans="25:38">
      <c r="Y129" s="122" cm="1">
        <f t="array" ref="Y129" xml:space="preserve"> ROW() - ROW($6:$6)</f>
        <v>123</v>
      </c>
      <c r="Z129" s="122">
        <v>56</v>
      </c>
      <c r="AA129" s="123" t="s">
        <v>563</v>
      </c>
      <c r="AB129" s="133" t="s">
        <v>1038</v>
      </c>
      <c r="AC129" s="138">
        <f t="shared" si="10"/>
        <v>3</v>
      </c>
      <c r="AD129" s="138">
        <f t="shared" si="11"/>
        <v>10</v>
      </c>
      <c r="AE129" s="138">
        <f t="shared" si="12"/>
        <v>10</v>
      </c>
      <c r="AF129" s="122" t="str">
        <f t="shared" si="13"/>
        <v xml:space="preserve">蕩 </v>
      </c>
      <c r="AG129" s="122" t="str">
        <f t="shared" si="14"/>
        <v>上聲三十七蕩</v>
      </c>
      <c r="AH129" s="122">
        <f t="shared" si="15"/>
        <v>2</v>
      </c>
      <c r="AI129" s="122" t="str">
        <f t="shared" si="16"/>
        <v>上</v>
      </c>
      <c r="AJ129" s="123" t="str">
        <f t="shared" si="17"/>
        <v>上</v>
      </c>
      <c r="AK129" s="122" t="str">
        <f t="shared" si="18"/>
        <v>三十七</v>
      </c>
      <c r="AL129" s="122" t="str">
        <f t="shared" si="19"/>
        <v>蕩</v>
      </c>
    </row>
    <row r="130" spans="25:38">
      <c r="Y130" s="122" cm="1">
        <f t="array" ref="Y130" xml:space="preserve"> ROW() - ROW($6:$6)</f>
        <v>124</v>
      </c>
      <c r="Z130" s="122">
        <v>57</v>
      </c>
      <c r="AA130" s="123" t="s">
        <v>578</v>
      </c>
      <c r="AB130" s="133" t="s">
        <v>1042</v>
      </c>
      <c r="AC130" s="138">
        <f t="shared" si="10"/>
        <v>3</v>
      </c>
      <c r="AD130" s="138">
        <f t="shared" si="11"/>
        <v>10</v>
      </c>
      <c r="AE130" s="138">
        <f t="shared" si="12"/>
        <v>10</v>
      </c>
      <c r="AF130" s="122" t="str">
        <f t="shared" si="13"/>
        <v xml:space="preserve">梗 </v>
      </c>
      <c r="AG130" s="122" t="str">
        <f t="shared" si="14"/>
        <v>上聲三十八梗</v>
      </c>
      <c r="AH130" s="122">
        <f t="shared" si="15"/>
        <v>2</v>
      </c>
      <c r="AI130" s="122" t="str">
        <f t="shared" si="16"/>
        <v>上</v>
      </c>
      <c r="AJ130" s="123" t="str">
        <f t="shared" si="17"/>
        <v>上</v>
      </c>
      <c r="AK130" s="122" t="str">
        <f t="shared" si="18"/>
        <v>三十八</v>
      </c>
      <c r="AL130" s="122" t="str">
        <f t="shared" si="19"/>
        <v>梗</v>
      </c>
    </row>
    <row r="131" spans="25:38">
      <c r="Y131" s="122" cm="1">
        <f t="array" ref="Y131" xml:space="preserve"> ROW() - ROW($6:$6)</f>
        <v>125</v>
      </c>
      <c r="Z131" s="122">
        <v>58</v>
      </c>
      <c r="AA131" s="123" t="s">
        <v>578</v>
      </c>
      <c r="AB131" s="133" t="s">
        <v>1046</v>
      </c>
      <c r="AC131" s="138">
        <f t="shared" si="10"/>
        <v>3</v>
      </c>
      <c r="AD131" s="138">
        <f t="shared" si="11"/>
        <v>10</v>
      </c>
      <c r="AE131" s="138">
        <f t="shared" si="12"/>
        <v>10</v>
      </c>
      <c r="AF131" s="122" t="str">
        <f t="shared" si="13"/>
        <v xml:space="preserve">耿 </v>
      </c>
      <c r="AG131" s="122" t="str">
        <f t="shared" si="14"/>
        <v>上聲三十九耿</v>
      </c>
      <c r="AH131" s="122">
        <f t="shared" si="15"/>
        <v>2</v>
      </c>
      <c r="AI131" s="122" t="str">
        <f t="shared" si="16"/>
        <v>上</v>
      </c>
      <c r="AJ131" s="123" t="str">
        <f t="shared" si="17"/>
        <v>上</v>
      </c>
      <c r="AK131" s="122" t="str">
        <f t="shared" si="18"/>
        <v>三十九</v>
      </c>
      <c r="AL131" s="122" t="str">
        <f t="shared" si="19"/>
        <v>耿</v>
      </c>
    </row>
    <row r="132" spans="25:38">
      <c r="Y132" s="122" cm="1">
        <f t="array" ref="Y132" xml:space="preserve"> ROW() - ROW($6:$6)</f>
        <v>126</v>
      </c>
      <c r="Z132" s="122">
        <v>59</v>
      </c>
      <c r="AA132" s="123" t="s">
        <v>578</v>
      </c>
      <c r="AB132" s="133" t="s">
        <v>1050</v>
      </c>
      <c r="AC132" s="138">
        <f t="shared" si="10"/>
        <v>3</v>
      </c>
      <c r="AD132" s="138">
        <f t="shared" si="11"/>
        <v>9</v>
      </c>
      <c r="AE132" s="138">
        <f t="shared" si="12"/>
        <v>9</v>
      </c>
      <c r="AF132" s="122" t="str">
        <f t="shared" si="13"/>
        <v xml:space="preserve">靜 </v>
      </c>
      <c r="AG132" s="122" t="str">
        <f t="shared" si="14"/>
        <v>上聲四十靜</v>
      </c>
      <c r="AH132" s="122">
        <f t="shared" si="15"/>
        <v>2</v>
      </c>
      <c r="AI132" s="122" t="str">
        <f t="shared" si="16"/>
        <v>上</v>
      </c>
      <c r="AJ132" s="123" t="str">
        <f t="shared" si="17"/>
        <v>上</v>
      </c>
      <c r="AK132" s="122" t="str">
        <f t="shared" si="18"/>
        <v>四十</v>
      </c>
      <c r="AL132" s="122" t="str">
        <f t="shared" si="19"/>
        <v>靜</v>
      </c>
    </row>
    <row r="133" spans="25:38">
      <c r="Y133" s="122" cm="1">
        <f t="array" ref="Y133" xml:space="preserve"> ROW() - ROW($6:$6)</f>
        <v>127</v>
      </c>
      <c r="Z133" s="122">
        <v>60</v>
      </c>
      <c r="AA133" s="123" t="s">
        <v>578</v>
      </c>
      <c r="AB133" s="133" t="s">
        <v>1054</v>
      </c>
      <c r="AC133" s="138">
        <f t="shared" si="10"/>
        <v>4</v>
      </c>
      <c r="AD133" s="138">
        <f t="shared" si="11"/>
        <v>10</v>
      </c>
      <c r="AE133" s="138">
        <f t="shared" si="12"/>
        <v>10</v>
      </c>
      <c r="AF133" s="122" t="str">
        <f t="shared" si="13"/>
        <v xml:space="preserve">靜A </v>
      </c>
      <c r="AG133" s="122" t="str">
        <f t="shared" si="14"/>
        <v>上聲四十靜</v>
      </c>
      <c r="AH133" s="122">
        <f t="shared" si="15"/>
        <v>2</v>
      </c>
      <c r="AI133" s="122" t="str">
        <f t="shared" si="16"/>
        <v>上</v>
      </c>
      <c r="AJ133" s="123" t="str">
        <f t="shared" si="17"/>
        <v>上</v>
      </c>
      <c r="AK133" s="122" t="str">
        <f t="shared" si="18"/>
        <v>四十</v>
      </c>
      <c r="AL133" s="122" t="str">
        <f t="shared" si="19"/>
        <v>靜</v>
      </c>
    </row>
    <row r="134" spans="25:38">
      <c r="Y134" s="122" cm="1">
        <f t="array" ref="Y134" xml:space="preserve"> ROW() - ROW($6:$6)</f>
        <v>128</v>
      </c>
      <c r="Z134" s="122">
        <v>61</v>
      </c>
      <c r="AA134" s="123" t="s">
        <v>578</v>
      </c>
      <c r="AB134" s="133" t="s">
        <v>1058</v>
      </c>
      <c r="AC134" s="138">
        <f t="shared" si="10"/>
        <v>3</v>
      </c>
      <c r="AD134" s="138">
        <f t="shared" si="11"/>
        <v>10</v>
      </c>
      <c r="AE134" s="138">
        <f t="shared" si="12"/>
        <v>10</v>
      </c>
      <c r="AF134" s="122" t="str">
        <f t="shared" si="13"/>
        <v xml:space="preserve">迥 </v>
      </c>
      <c r="AG134" s="122" t="str">
        <f t="shared" si="14"/>
        <v>上聲四十一迥</v>
      </c>
      <c r="AH134" s="122">
        <f t="shared" si="15"/>
        <v>2</v>
      </c>
      <c r="AI134" s="122" t="str">
        <f t="shared" si="16"/>
        <v>上</v>
      </c>
      <c r="AJ134" s="123" t="str">
        <f t="shared" si="17"/>
        <v>上</v>
      </c>
      <c r="AK134" s="122" t="str">
        <f t="shared" si="18"/>
        <v>四十一</v>
      </c>
      <c r="AL134" s="122" t="str">
        <f t="shared" si="19"/>
        <v>迥</v>
      </c>
    </row>
    <row r="135" spans="25:38">
      <c r="Y135" s="122" cm="1">
        <f t="array" ref="Y135" xml:space="preserve"> ROW() - ROW($6:$6)</f>
        <v>129</v>
      </c>
      <c r="Z135" s="122">
        <v>62</v>
      </c>
      <c r="AA135" s="123" t="s">
        <v>618</v>
      </c>
      <c r="AB135" s="133" t="s">
        <v>1062</v>
      </c>
      <c r="AC135" s="138">
        <f t="shared" si="10"/>
        <v>3</v>
      </c>
      <c r="AD135" s="138">
        <f t="shared" si="11"/>
        <v>10</v>
      </c>
      <c r="AE135" s="138">
        <f t="shared" si="12"/>
        <v>10</v>
      </c>
      <c r="AF135" s="122" t="str">
        <f t="shared" si="13"/>
        <v xml:space="preserve">拯 </v>
      </c>
      <c r="AG135" s="122" t="str">
        <f t="shared" si="14"/>
        <v>上聲四十二拯</v>
      </c>
      <c r="AH135" s="122">
        <f t="shared" si="15"/>
        <v>2</v>
      </c>
      <c r="AI135" s="122" t="str">
        <f t="shared" si="16"/>
        <v>上</v>
      </c>
      <c r="AJ135" s="123" t="str">
        <f t="shared" si="17"/>
        <v>上</v>
      </c>
      <c r="AK135" s="122" t="str">
        <f t="shared" si="18"/>
        <v>四十二</v>
      </c>
      <c r="AL135" s="122" t="str">
        <f t="shared" si="19"/>
        <v>拯</v>
      </c>
    </row>
    <row r="136" spans="25:38">
      <c r="Y136" s="122" cm="1">
        <f t="array" ref="Y136" xml:space="preserve"> ROW() - ROW($6:$6)</f>
        <v>130</v>
      </c>
      <c r="Z136" s="122">
        <v>63</v>
      </c>
      <c r="AA136" s="123" t="s">
        <v>618</v>
      </c>
      <c r="AB136" s="133" t="s">
        <v>1066</v>
      </c>
      <c r="AC136" s="138">
        <f t="shared" ref="AC136:AC199" si="20" xml:space="preserve"> FIND("【", $AB136)</f>
        <v>3</v>
      </c>
      <c r="AD136" s="138">
        <f t="shared" ref="AD136:AD199" si="21" xml:space="preserve"> FIND("】", $AB136)</f>
        <v>10</v>
      </c>
      <c r="AE136" s="138">
        <f t="shared" ref="AE136:AE199" si="22" xml:space="preserve"> LEN($AB136)</f>
        <v>10</v>
      </c>
      <c r="AF136" s="122" t="str">
        <f t="shared" ref="AF136:AF199" si="23">LEFT($AB136, AC136-1)</f>
        <v xml:space="preserve">等 </v>
      </c>
      <c r="AG136" s="122" t="str">
        <f t="shared" ref="AG136:AG199" si="24">MID($AB136,AC136+1,AE136-(AC136+1))</f>
        <v>上聲四十三等</v>
      </c>
      <c r="AH136" s="122">
        <f t="shared" ref="AH136:AH199" si="25">FIND("聲", $AG136)</f>
        <v>2</v>
      </c>
      <c r="AI136" s="122" t="str">
        <f t="shared" ref="AI136:AI199" si="26" xml:space="preserve"> LEFT($AG136, $AH136-1)</f>
        <v>上</v>
      </c>
      <c r="AJ136" s="123" t="str">
        <f t="shared" ref="AJ136:AJ199" si="27" xml:space="preserve"> IF( RIGHT($AI136,1)="平", "平", $AI136)</f>
        <v>上</v>
      </c>
      <c r="AK136" s="122" t="str">
        <f t="shared" ref="AK136:AK199" si="28" xml:space="preserve"> MID($AG136, AH136+1, LEN(AG136) -AH136 -1)</f>
        <v>四十三</v>
      </c>
      <c r="AL136" s="122" t="str">
        <f t="shared" ref="AL136:AL199" si="29" xml:space="preserve"> RIGHT($AG136,1)</f>
        <v>等</v>
      </c>
    </row>
    <row r="137" spans="25:38">
      <c r="Y137" s="122" cm="1">
        <f t="array" ref="Y137" xml:space="preserve"> ROW() - ROW($6:$6)</f>
        <v>131</v>
      </c>
      <c r="Z137" s="122">
        <v>64</v>
      </c>
      <c r="AA137" s="123" t="s">
        <v>687</v>
      </c>
      <c r="AB137" s="133" t="s">
        <v>1070</v>
      </c>
      <c r="AC137" s="138">
        <f t="shared" si="20"/>
        <v>3</v>
      </c>
      <c r="AD137" s="138">
        <f t="shared" si="21"/>
        <v>10</v>
      </c>
      <c r="AE137" s="138">
        <f t="shared" si="22"/>
        <v>10</v>
      </c>
      <c r="AF137" s="122" t="str">
        <f t="shared" si="23"/>
        <v xml:space="preserve">有 </v>
      </c>
      <c r="AG137" s="122" t="str">
        <f t="shared" si="24"/>
        <v>上聲四十四有</v>
      </c>
      <c r="AH137" s="122">
        <f t="shared" si="25"/>
        <v>2</v>
      </c>
      <c r="AI137" s="122" t="str">
        <f t="shared" si="26"/>
        <v>上</v>
      </c>
      <c r="AJ137" s="123" t="str">
        <f t="shared" si="27"/>
        <v>上</v>
      </c>
      <c r="AK137" s="122" t="str">
        <f t="shared" si="28"/>
        <v>四十四</v>
      </c>
      <c r="AL137" s="122" t="str">
        <f t="shared" si="29"/>
        <v>有</v>
      </c>
    </row>
    <row r="138" spans="25:38">
      <c r="Y138" s="122" cm="1">
        <f t="array" ref="Y138" xml:space="preserve"> ROW() - ROW($6:$6)</f>
        <v>132</v>
      </c>
      <c r="Z138" s="122">
        <v>65</v>
      </c>
      <c r="AA138" s="123" t="s">
        <v>687</v>
      </c>
      <c r="AB138" s="133" t="s">
        <v>1074</v>
      </c>
      <c r="AC138" s="138">
        <f t="shared" si="20"/>
        <v>3</v>
      </c>
      <c r="AD138" s="138">
        <f t="shared" si="21"/>
        <v>10</v>
      </c>
      <c r="AE138" s="138">
        <f t="shared" si="22"/>
        <v>10</v>
      </c>
      <c r="AF138" s="122" t="str">
        <f t="shared" si="23"/>
        <v xml:space="preserve">厚 </v>
      </c>
      <c r="AG138" s="122" t="str">
        <f t="shared" si="24"/>
        <v>上聲四十五厚</v>
      </c>
      <c r="AH138" s="122">
        <f t="shared" si="25"/>
        <v>2</v>
      </c>
      <c r="AI138" s="122" t="str">
        <f t="shared" si="26"/>
        <v>上</v>
      </c>
      <c r="AJ138" s="123" t="str">
        <f t="shared" si="27"/>
        <v>上</v>
      </c>
      <c r="AK138" s="122" t="str">
        <f t="shared" si="28"/>
        <v>四十五</v>
      </c>
      <c r="AL138" s="122" t="str">
        <f t="shared" si="29"/>
        <v>厚</v>
      </c>
    </row>
    <row r="139" spans="25:38">
      <c r="Y139" s="122" cm="1">
        <f t="array" ref="Y139" xml:space="preserve"> ROW() - ROW($6:$6)</f>
        <v>133</v>
      </c>
      <c r="Z139" s="122">
        <v>66</v>
      </c>
      <c r="AA139" s="123" t="s">
        <v>687</v>
      </c>
      <c r="AB139" s="133" t="s">
        <v>1078</v>
      </c>
      <c r="AC139" s="138">
        <f t="shared" si="20"/>
        <v>3</v>
      </c>
      <c r="AD139" s="138">
        <f t="shared" si="21"/>
        <v>10</v>
      </c>
      <c r="AE139" s="138">
        <f t="shared" si="22"/>
        <v>10</v>
      </c>
      <c r="AF139" s="122" t="str">
        <f t="shared" si="23"/>
        <v xml:space="preserve">黝 </v>
      </c>
      <c r="AG139" s="122" t="str">
        <f t="shared" si="24"/>
        <v>上聲四十六黝</v>
      </c>
      <c r="AH139" s="122">
        <f t="shared" si="25"/>
        <v>2</v>
      </c>
      <c r="AI139" s="122" t="str">
        <f t="shared" si="26"/>
        <v>上</v>
      </c>
      <c r="AJ139" s="123" t="str">
        <f t="shared" si="27"/>
        <v>上</v>
      </c>
      <c r="AK139" s="122" t="str">
        <f t="shared" si="28"/>
        <v>四十六</v>
      </c>
      <c r="AL139" s="122" t="str">
        <f t="shared" si="29"/>
        <v>黝</v>
      </c>
    </row>
    <row r="140" spans="25:38">
      <c r="Y140" s="122" cm="1">
        <f t="array" ref="Y140" xml:space="preserve"> ROW() - ROW($6:$6)</f>
        <v>134</v>
      </c>
      <c r="Z140" s="122">
        <v>67</v>
      </c>
      <c r="AA140" s="123" t="s">
        <v>699</v>
      </c>
      <c r="AB140" s="133" t="s">
        <v>1082</v>
      </c>
      <c r="AC140" s="138">
        <f t="shared" si="20"/>
        <v>3</v>
      </c>
      <c r="AD140" s="138">
        <f t="shared" si="21"/>
        <v>10</v>
      </c>
      <c r="AE140" s="138">
        <f t="shared" si="22"/>
        <v>10</v>
      </c>
      <c r="AF140" s="122" t="str">
        <f t="shared" si="23"/>
        <v xml:space="preserve">寑 </v>
      </c>
      <c r="AG140" s="122" t="str">
        <f t="shared" si="24"/>
        <v>上聲四十七寑</v>
      </c>
      <c r="AH140" s="122">
        <f t="shared" si="25"/>
        <v>2</v>
      </c>
      <c r="AI140" s="122" t="str">
        <f t="shared" si="26"/>
        <v>上</v>
      </c>
      <c r="AJ140" s="123" t="str">
        <f t="shared" si="27"/>
        <v>上</v>
      </c>
      <c r="AK140" s="122" t="str">
        <f t="shared" si="28"/>
        <v>四十七</v>
      </c>
      <c r="AL140" s="122" t="str">
        <f t="shared" si="29"/>
        <v>寑</v>
      </c>
    </row>
    <row r="141" spans="25:38">
      <c r="Y141" s="122" cm="1">
        <f t="array" ref="Y141" xml:space="preserve"> ROW() - ROW($6:$6)</f>
        <v>135</v>
      </c>
      <c r="Z141" s="122">
        <v>68</v>
      </c>
      <c r="AA141" s="123" t="s">
        <v>699</v>
      </c>
      <c r="AB141" s="133" t="s">
        <v>1086</v>
      </c>
      <c r="AC141" s="138">
        <f t="shared" si="20"/>
        <v>4</v>
      </c>
      <c r="AD141" s="138">
        <f t="shared" si="21"/>
        <v>11</v>
      </c>
      <c r="AE141" s="138">
        <f t="shared" si="22"/>
        <v>11</v>
      </c>
      <c r="AF141" s="122" t="str">
        <f t="shared" si="23"/>
        <v xml:space="preserve">寑A </v>
      </c>
      <c r="AG141" s="122" t="str">
        <f t="shared" si="24"/>
        <v>上聲四十七寑</v>
      </c>
      <c r="AH141" s="122">
        <f t="shared" si="25"/>
        <v>2</v>
      </c>
      <c r="AI141" s="122" t="str">
        <f t="shared" si="26"/>
        <v>上</v>
      </c>
      <c r="AJ141" s="123" t="str">
        <f t="shared" si="27"/>
        <v>上</v>
      </c>
      <c r="AK141" s="122" t="str">
        <f t="shared" si="28"/>
        <v>四十七</v>
      </c>
      <c r="AL141" s="122" t="str">
        <f t="shared" si="29"/>
        <v>寑</v>
      </c>
    </row>
    <row r="142" spans="25:38">
      <c r="Y142" s="122" cm="1">
        <f t="array" ref="Y142" xml:space="preserve"> ROW() - ROW($6:$6)</f>
        <v>136</v>
      </c>
      <c r="Z142" s="122">
        <v>69</v>
      </c>
      <c r="AA142" s="123" t="s">
        <v>699</v>
      </c>
      <c r="AB142" s="133" t="s">
        <v>1090</v>
      </c>
      <c r="AC142" s="138">
        <f t="shared" si="20"/>
        <v>4</v>
      </c>
      <c r="AD142" s="138">
        <f t="shared" si="21"/>
        <v>11</v>
      </c>
      <c r="AE142" s="138">
        <f t="shared" si="22"/>
        <v>11</v>
      </c>
      <c r="AF142" s="122" t="str">
        <f t="shared" si="23"/>
        <v xml:space="preserve">寑B </v>
      </c>
      <c r="AG142" s="122" t="str">
        <f t="shared" si="24"/>
        <v>上聲四十七寑</v>
      </c>
      <c r="AH142" s="122">
        <f t="shared" si="25"/>
        <v>2</v>
      </c>
      <c r="AI142" s="122" t="str">
        <f t="shared" si="26"/>
        <v>上</v>
      </c>
      <c r="AJ142" s="123" t="str">
        <f t="shared" si="27"/>
        <v>上</v>
      </c>
      <c r="AK142" s="122" t="str">
        <f t="shared" si="28"/>
        <v>四十七</v>
      </c>
      <c r="AL142" s="122" t="str">
        <f t="shared" si="29"/>
        <v>寑</v>
      </c>
    </row>
    <row r="143" spans="25:38">
      <c r="Y143" s="122" cm="1">
        <f t="array" ref="Y143" xml:space="preserve"> ROW() - ROW($6:$6)</f>
        <v>137</v>
      </c>
      <c r="Z143" s="122">
        <v>70</v>
      </c>
      <c r="AA143" s="123" t="s">
        <v>708</v>
      </c>
      <c r="AB143" s="133" t="s">
        <v>1094</v>
      </c>
      <c r="AC143" s="138">
        <f t="shared" si="20"/>
        <v>3</v>
      </c>
      <c r="AD143" s="138">
        <f t="shared" si="21"/>
        <v>10</v>
      </c>
      <c r="AE143" s="138">
        <f t="shared" si="22"/>
        <v>10</v>
      </c>
      <c r="AF143" s="122" t="str">
        <f t="shared" si="23"/>
        <v xml:space="preserve">感 </v>
      </c>
      <c r="AG143" s="122" t="str">
        <f t="shared" si="24"/>
        <v>上聲四十八感</v>
      </c>
      <c r="AH143" s="122">
        <f t="shared" si="25"/>
        <v>2</v>
      </c>
      <c r="AI143" s="122" t="str">
        <f t="shared" si="26"/>
        <v>上</v>
      </c>
      <c r="AJ143" s="123" t="str">
        <f t="shared" si="27"/>
        <v>上</v>
      </c>
      <c r="AK143" s="122" t="str">
        <f t="shared" si="28"/>
        <v>四十八</v>
      </c>
      <c r="AL143" s="122" t="str">
        <f t="shared" si="29"/>
        <v>感</v>
      </c>
    </row>
    <row r="144" spans="25:38">
      <c r="Y144" s="122" cm="1">
        <f t="array" ref="Y144" xml:space="preserve"> ROW() - ROW($6:$6)</f>
        <v>138</v>
      </c>
      <c r="Z144" s="122">
        <v>71</v>
      </c>
      <c r="AA144" s="123" t="s">
        <v>708</v>
      </c>
      <c r="AB144" s="133" t="s">
        <v>1098</v>
      </c>
      <c r="AC144" s="138">
        <f t="shared" si="20"/>
        <v>3</v>
      </c>
      <c r="AD144" s="138">
        <f t="shared" si="21"/>
        <v>10</v>
      </c>
      <c r="AE144" s="138">
        <f t="shared" si="22"/>
        <v>10</v>
      </c>
      <c r="AF144" s="122" t="str">
        <f t="shared" si="23"/>
        <v xml:space="preserve">敢 </v>
      </c>
      <c r="AG144" s="122" t="str">
        <f t="shared" si="24"/>
        <v>上聲四十九敢</v>
      </c>
      <c r="AH144" s="122">
        <f t="shared" si="25"/>
        <v>2</v>
      </c>
      <c r="AI144" s="122" t="str">
        <f t="shared" si="26"/>
        <v>上</v>
      </c>
      <c r="AJ144" s="123" t="str">
        <f t="shared" si="27"/>
        <v>上</v>
      </c>
      <c r="AK144" s="122" t="str">
        <f t="shared" si="28"/>
        <v>四十九</v>
      </c>
      <c r="AL144" s="122" t="str">
        <f t="shared" si="29"/>
        <v>敢</v>
      </c>
    </row>
    <row r="145" spans="25:38">
      <c r="Y145" s="122" cm="1">
        <f t="array" ref="Y145" xml:space="preserve"> ROW() - ROW($6:$6)</f>
        <v>139</v>
      </c>
      <c r="Z145" s="122">
        <v>72</v>
      </c>
      <c r="AA145" s="123" t="s">
        <v>708</v>
      </c>
      <c r="AB145" s="133" t="s">
        <v>1102</v>
      </c>
      <c r="AC145" s="138">
        <f t="shared" si="20"/>
        <v>3</v>
      </c>
      <c r="AD145" s="138">
        <f t="shared" si="21"/>
        <v>9</v>
      </c>
      <c r="AE145" s="138">
        <f t="shared" si="22"/>
        <v>9</v>
      </c>
      <c r="AF145" s="122" t="str">
        <f t="shared" si="23"/>
        <v xml:space="preserve">琰 </v>
      </c>
      <c r="AG145" s="122" t="str">
        <f t="shared" si="24"/>
        <v>上聲五十琰</v>
      </c>
      <c r="AH145" s="122">
        <f t="shared" si="25"/>
        <v>2</v>
      </c>
      <c r="AI145" s="122" t="str">
        <f t="shared" si="26"/>
        <v>上</v>
      </c>
      <c r="AJ145" s="123" t="str">
        <f t="shared" si="27"/>
        <v>上</v>
      </c>
      <c r="AK145" s="122" t="str">
        <f t="shared" si="28"/>
        <v>五十</v>
      </c>
      <c r="AL145" s="122" t="str">
        <f t="shared" si="29"/>
        <v>琰</v>
      </c>
    </row>
    <row r="146" spans="25:38">
      <c r="Y146" s="122" cm="1">
        <f t="array" ref="Y146" xml:space="preserve"> ROW() - ROW($6:$6)</f>
        <v>140</v>
      </c>
      <c r="Z146" s="122">
        <v>73</v>
      </c>
      <c r="AA146" s="123" t="s">
        <v>708</v>
      </c>
      <c r="AB146" s="133" t="s">
        <v>1106</v>
      </c>
      <c r="AC146" s="138">
        <f t="shared" si="20"/>
        <v>4</v>
      </c>
      <c r="AD146" s="138">
        <f t="shared" si="21"/>
        <v>10</v>
      </c>
      <c r="AE146" s="138">
        <f t="shared" si="22"/>
        <v>10</v>
      </c>
      <c r="AF146" s="122" t="str">
        <f t="shared" si="23"/>
        <v xml:space="preserve">琰A </v>
      </c>
      <c r="AG146" s="122" t="str">
        <f t="shared" si="24"/>
        <v>上聲五十琰</v>
      </c>
      <c r="AH146" s="122">
        <f t="shared" si="25"/>
        <v>2</v>
      </c>
      <c r="AI146" s="122" t="str">
        <f t="shared" si="26"/>
        <v>上</v>
      </c>
      <c r="AJ146" s="123" t="str">
        <f t="shared" si="27"/>
        <v>上</v>
      </c>
      <c r="AK146" s="122" t="str">
        <f t="shared" si="28"/>
        <v>五十</v>
      </c>
      <c r="AL146" s="122" t="str">
        <f t="shared" si="29"/>
        <v>琰</v>
      </c>
    </row>
    <row r="147" spans="25:38">
      <c r="Y147" s="122" cm="1">
        <f t="array" ref="Y147" xml:space="preserve"> ROW() - ROW($6:$6)</f>
        <v>141</v>
      </c>
      <c r="Z147" s="122">
        <v>74</v>
      </c>
      <c r="AA147" s="123" t="s">
        <v>708</v>
      </c>
      <c r="AB147" s="133" t="s">
        <v>1110</v>
      </c>
      <c r="AC147" s="138">
        <f t="shared" si="20"/>
        <v>4</v>
      </c>
      <c r="AD147" s="138">
        <f t="shared" si="21"/>
        <v>10</v>
      </c>
      <c r="AE147" s="138">
        <f t="shared" si="22"/>
        <v>10</v>
      </c>
      <c r="AF147" s="122" t="str">
        <f t="shared" si="23"/>
        <v xml:space="preserve">琰B </v>
      </c>
      <c r="AG147" s="122" t="str">
        <f t="shared" si="24"/>
        <v>上聲五十琰</v>
      </c>
      <c r="AH147" s="122">
        <f t="shared" si="25"/>
        <v>2</v>
      </c>
      <c r="AI147" s="122" t="str">
        <f t="shared" si="26"/>
        <v>上</v>
      </c>
      <c r="AJ147" s="123" t="str">
        <f t="shared" si="27"/>
        <v>上</v>
      </c>
      <c r="AK147" s="122" t="str">
        <f t="shared" si="28"/>
        <v>五十</v>
      </c>
      <c r="AL147" s="122" t="str">
        <f t="shared" si="29"/>
        <v>琰</v>
      </c>
    </row>
    <row r="148" spans="25:38">
      <c r="Y148" s="122" cm="1">
        <f t="array" ref="Y148" xml:space="preserve"> ROW() - ROW($6:$6)</f>
        <v>142</v>
      </c>
      <c r="Z148" s="122">
        <v>75</v>
      </c>
      <c r="AA148" s="123" t="s">
        <v>708</v>
      </c>
      <c r="AB148" s="133" t="s">
        <v>1113</v>
      </c>
      <c r="AC148" s="138">
        <f t="shared" si="20"/>
        <v>3</v>
      </c>
      <c r="AD148" s="138">
        <f t="shared" si="21"/>
        <v>10</v>
      </c>
      <c r="AE148" s="138">
        <f t="shared" si="22"/>
        <v>10</v>
      </c>
      <c r="AF148" s="122" t="str">
        <f t="shared" si="23"/>
        <v xml:space="preserve">忝 </v>
      </c>
      <c r="AG148" s="122" t="str">
        <f t="shared" si="24"/>
        <v>上聲五十一忝</v>
      </c>
      <c r="AH148" s="122">
        <f t="shared" si="25"/>
        <v>2</v>
      </c>
      <c r="AI148" s="122" t="str">
        <f t="shared" si="26"/>
        <v>上</v>
      </c>
      <c r="AJ148" s="123" t="str">
        <f t="shared" si="27"/>
        <v>上</v>
      </c>
      <c r="AK148" s="122" t="str">
        <f t="shared" si="28"/>
        <v>五十一</v>
      </c>
      <c r="AL148" s="122" t="str">
        <f t="shared" si="29"/>
        <v>忝</v>
      </c>
    </row>
    <row r="149" spans="25:38">
      <c r="Y149" s="122" cm="1">
        <f t="array" ref="Y149" xml:space="preserve"> ROW() - ROW($6:$6)</f>
        <v>143</v>
      </c>
      <c r="Z149" s="122">
        <v>76</v>
      </c>
      <c r="AA149" s="123" t="s">
        <v>708</v>
      </c>
      <c r="AB149" s="133" t="s">
        <v>1116</v>
      </c>
      <c r="AC149" s="138">
        <f t="shared" si="20"/>
        <v>3</v>
      </c>
      <c r="AD149" s="138">
        <f t="shared" si="21"/>
        <v>10</v>
      </c>
      <c r="AE149" s="138">
        <f t="shared" si="22"/>
        <v>10</v>
      </c>
      <c r="AF149" s="122" t="str">
        <f t="shared" si="23"/>
        <v xml:space="preserve">豏 </v>
      </c>
      <c r="AG149" s="122" t="str">
        <f t="shared" si="24"/>
        <v>上聲五十三豏</v>
      </c>
      <c r="AH149" s="122">
        <f t="shared" si="25"/>
        <v>2</v>
      </c>
      <c r="AI149" s="122" t="str">
        <f t="shared" si="26"/>
        <v>上</v>
      </c>
      <c r="AJ149" s="123" t="str">
        <f t="shared" si="27"/>
        <v>上</v>
      </c>
      <c r="AK149" s="122" t="str">
        <f t="shared" si="28"/>
        <v>五十三</v>
      </c>
      <c r="AL149" s="122" t="str">
        <f t="shared" si="29"/>
        <v>豏</v>
      </c>
    </row>
    <row r="150" spans="25:38">
      <c r="Y150" s="122" cm="1">
        <f t="array" ref="Y150" xml:space="preserve"> ROW() - ROW($6:$6)</f>
        <v>144</v>
      </c>
      <c r="Z150" s="122">
        <v>77</v>
      </c>
      <c r="AA150" s="123" t="s">
        <v>708</v>
      </c>
      <c r="AB150" s="133" t="s">
        <v>1119</v>
      </c>
      <c r="AC150" s="138">
        <f t="shared" si="20"/>
        <v>3</v>
      </c>
      <c r="AD150" s="138">
        <f t="shared" si="21"/>
        <v>10</v>
      </c>
      <c r="AE150" s="138">
        <f t="shared" si="22"/>
        <v>10</v>
      </c>
      <c r="AF150" s="122" t="str">
        <f t="shared" si="23"/>
        <v xml:space="preserve">檻 </v>
      </c>
      <c r="AG150" s="122" t="str">
        <f t="shared" si="24"/>
        <v>上聲五十四檻</v>
      </c>
      <c r="AH150" s="122">
        <f t="shared" si="25"/>
        <v>2</v>
      </c>
      <c r="AI150" s="122" t="str">
        <f t="shared" si="26"/>
        <v>上</v>
      </c>
      <c r="AJ150" s="123" t="str">
        <f t="shared" si="27"/>
        <v>上</v>
      </c>
      <c r="AK150" s="122" t="str">
        <f t="shared" si="28"/>
        <v>五十四</v>
      </c>
      <c r="AL150" s="122" t="str">
        <f t="shared" si="29"/>
        <v>檻</v>
      </c>
    </row>
    <row r="151" spans="25:38">
      <c r="Y151" s="122" cm="1">
        <f t="array" ref="Y151" xml:space="preserve"> ROW() - ROW($6:$6)</f>
        <v>145</v>
      </c>
      <c r="Z151" s="122">
        <v>78</v>
      </c>
      <c r="AA151" s="123" t="s">
        <v>708</v>
      </c>
      <c r="AB151" s="133" t="s">
        <v>1122</v>
      </c>
      <c r="AC151" s="138">
        <f t="shared" si="20"/>
        <v>3</v>
      </c>
      <c r="AD151" s="138">
        <f t="shared" si="21"/>
        <v>10</v>
      </c>
      <c r="AE151" s="138">
        <f t="shared" si="22"/>
        <v>10</v>
      </c>
      <c r="AF151" s="122" t="str">
        <f t="shared" si="23"/>
        <v xml:space="preserve">儼 </v>
      </c>
      <c r="AG151" s="122" t="str">
        <f t="shared" si="24"/>
        <v>上聲五十二儼</v>
      </c>
      <c r="AH151" s="122">
        <f t="shared" si="25"/>
        <v>2</v>
      </c>
      <c r="AI151" s="122" t="str">
        <f t="shared" si="26"/>
        <v>上</v>
      </c>
      <c r="AJ151" s="123" t="str">
        <f t="shared" si="27"/>
        <v>上</v>
      </c>
      <c r="AK151" s="122" t="str">
        <f t="shared" si="28"/>
        <v>五十二</v>
      </c>
      <c r="AL151" s="122" t="str">
        <f t="shared" si="29"/>
        <v>儼</v>
      </c>
    </row>
    <row r="152" spans="25:38">
      <c r="Y152" s="122" cm="1">
        <f t="array" ref="Y152" xml:space="preserve"> ROW() - ROW($6:$6)</f>
        <v>146</v>
      </c>
      <c r="Z152" s="122">
        <v>79</v>
      </c>
      <c r="AA152" s="123" t="s">
        <v>708</v>
      </c>
      <c r="AB152" s="133" t="s">
        <v>1125</v>
      </c>
      <c r="AC152" s="138">
        <f t="shared" si="20"/>
        <v>3</v>
      </c>
      <c r="AD152" s="138">
        <f t="shared" si="21"/>
        <v>9</v>
      </c>
      <c r="AE152" s="138">
        <f t="shared" si="22"/>
        <v>9</v>
      </c>
      <c r="AF152" s="122" t="str">
        <f t="shared" si="23"/>
        <v xml:space="preserve">梵 </v>
      </c>
      <c r="AG152" s="122" t="str">
        <f t="shared" si="24"/>
        <v>去聲六十梵</v>
      </c>
      <c r="AH152" s="122">
        <f t="shared" si="25"/>
        <v>2</v>
      </c>
      <c r="AI152" s="122" t="str">
        <f t="shared" si="26"/>
        <v>去</v>
      </c>
      <c r="AJ152" s="123" t="str">
        <f t="shared" si="27"/>
        <v>去</v>
      </c>
      <c r="AK152" s="122" t="str">
        <f t="shared" si="28"/>
        <v>六十</v>
      </c>
      <c r="AL152" s="122" t="str">
        <f t="shared" si="29"/>
        <v>梵</v>
      </c>
    </row>
    <row r="153" spans="25:38">
      <c r="Y153" s="122" cm="1">
        <f t="array" ref="Y153" xml:space="preserve"> ROW() - ROW($6:$6)</f>
        <v>147</v>
      </c>
      <c r="Z153" s="122">
        <v>1</v>
      </c>
      <c r="AA153" s="123" t="s">
        <v>170</v>
      </c>
      <c r="AB153" s="133" t="s">
        <v>792</v>
      </c>
      <c r="AC153" s="138">
        <f t="shared" si="20"/>
        <v>3</v>
      </c>
      <c r="AD153" s="138">
        <f t="shared" si="21"/>
        <v>8</v>
      </c>
      <c r="AE153" s="138">
        <f t="shared" si="22"/>
        <v>8</v>
      </c>
      <c r="AF153" s="122" t="str">
        <f t="shared" si="23"/>
        <v xml:space="preserve">送 </v>
      </c>
      <c r="AG153" s="122" t="str">
        <f t="shared" si="24"/>
        <v>去聲一送</v>
      </c>
      <c r="AH153" s="122">
        <f t="shared" si="25"/>
        <v>2</v>
      </c>
      <c r="AI153" s="122" t="str">
        <f t="shared" si="26"/>
        <v>去</v>
      </c>
      <c r="AJ153" s="123" t="str">
        <f t="shared" si="27"/>
        <v>去</v>
      </c>
      <c r="AK153" s="122" t="str">
        <f t="shared" si="28"/>
        <v>一</v>
      </c>
      <c r="AL153" s="122" t="str">
        <f t="shared" si="29"/>
        <v>送</v>
      </c>
    </row>
    <row r="154" spans="25:38">
      <c r="Y154" s="122" cm="1">
        <f t="array" ref="Y154" xml:space="preserve"> ROW() - ROW($6:$6)</f>
        <v>148</v>
      </c>
      <c r="Z154" s="122">
        <v>2</v>
      </c>
      <c r="AA154" s="123" t="s">
        <v>170</v>
      </c>
      <c r="AB154" s="133" t="s">
        <v>797</v>
      </c>
      <c r="AC154" s="138">
        <f t="shared" si="20"/>
        <v>3</v>
      </c>
      <c r="AD154" s="138">
        <f t="shared" si="21"/>
        <v>8</v>
      </c>
      <c r="AE154" s="138">
        <f t="shared" si="22"/>
        <v>8</v>
      </c>
      <c r="AF154" s="122" t="str">
        <f t="shared" si="23"/>
        <v xml:space="preserve">宋 </v>
      </c>
      <c r="AG154" s="122" t="str">
        <f t="shared" si="24"/>
        <v>去聲二宋</v>
      </c>
      <c r="AH154" s="122">
        <f t="shared" si="25"/>
        <v>2</v>
      </c>
      <c r="AI154" s="122" t="str">
        <f t="shared" si="26"/>
        <v>去</v>
      </c>
      <c r="AJ154" s="123" t="str">
        <f t="shared" si="27"/>
        <v>去</v>
      </c>
      <c r="AK154" s="122" t="str">
        <f t="shared" si="28"/>
        <v>二</v>
      </c>
      <c r="AL154" s="122" t="str">
        <f t="shared" si="29"/>
        <v>宋</v>
      </c>
    </row>
    <row r="155" spans="25:38">
      <c r="Y155" s="122" cm="1">
        <f t="array" ref="Y155" xml:space="preserve"> ROW() - ROW($6:$6)</f>
        <v>149</v>
      </c>
      <c r="Z155" s="122">
        <v>3</v>
      </c>
      <c r="AA155" s="123" t="s">
        <v>170</v>
      </c>
      <c r="AB155" s="133" t="s">
        <v>802</v>
      </c>
      <c r="AC155" s="138">
        <f t="shared" si="20"/>
        <v>3</v>
      </c>
      <c r="AD155" s="138">
        <f t="shared" si="21"/>
        <v>8</v>
      </c>
      <c r="AE155" s="138">
        <f t="shared" si="22"/>
        <v>8</v>
      </c>
      <c r="AF155" s="122" t="str">
        <f t="shared" si="23"/>
        <v xml:space="preserve">用 </v>
      </c>
      <c r="AG155" s="122" t="str">
        <f t="shared" si="24"/>
        <v>去聲三用</v>
      </c>
      <c r="AH155" s="122">
        <f t="shared" si="25"/>
        <v>2</v>
      </c>
      <c r="AI155" s="122" t="str">
        <f t="shared" si="26"/>
        <v>去</v>
      </c>
      <c r="AJ155" s="123" t="str">
        <f t="shared" si="27"/>
        <v>去</v>
      </c>
      <c r="AK155" s="122" t="str">
        <f t="shared" si="28"/>
        <v>三</v>
      </c>
      <c r="AL155" s="122" t="str">
        <f t="shared" si="29"/>
        <v>用</v>
      </c>
    </row>
    <row r="156" spans="25:38">
      <c r="Y156" s="122" cm="1">
        <f t="array" ref="Y156" xml:space="preserve"> ROW() - ROW($6:$6)</f>
        <v>150</v>
      </c>
      <c r="Z156" s="122">
        <v>4</v>
      </c>
      <c r="AA156" s="123" t="s">
        <v>190</v>
      </c>
      <c r="AB156" s="133" t="s">
        <v>807</v>
      </c>
      <c r="AC156" s="138">
        <f t="shared" si="20"/>
        <v>3</v>
      </c>
      <c r="AD156" s="138">
        <f t="shared" si="21"/>
        <v>8</v>
      </c>
      <c r="AE156" s="138">
        <f t="shared" si="22"/>
        <v>8</v>
      </c>
      <c r="AF156" s="122" t="str">
        <f t="shared" si="23"/>
        <v xml:space="preserve">絳 </v>
      </c>
      <c r="AG156" s="122" t="str">
        <f t="shared" si="24"/>
        <v>去聲四絳</v>
      </c>
      <c r="AH156" s="122">
        <f t="shared" si="25"/>
        <v>2</v>
      </c>
      <c r="AI156" s="122" t="str">
        <f t="shared" si="26"/>
        <v>去</v>
      </c>
      <c r="AJ156" s="123" t="str">
        <f t="shared" si="27"/>
        <v>去</v>
      </c>
      <c r="AK156" s="122" t="str">
        <f t="shared" si="28"/>
        <v>四</v>
      </c>
      <c r="AL156" s="122" t="str">
        <f t="shared" si="29"/>
        <v>絳</v>
      </c>
    </row>
    <row r="157" spans="25:38">
      <c r="Y157" s="122" cm="1">
        <f t="array" ref="Y157" xml:space="preserve"> ROW() - ROW($6:$6)</f>
        <v>151</v>
      </c>
      <c r="Z157" s="122">
        <v>5</v>
      </c>
      <c r="AA157" s="123" t="s">
        <v>214</v>
      </c>
      <c r="AB157" s="133" t="s">
        <v>812</v>
      </c>
      <c r="AC157" s="138">
        <f t="shared" si="20"/>
        <v>3</v>
      </c>
      <c r="AD157" s="138">
        <f t="shared" si="21"/>
        <v>8</v>
      </c>
      <c r="AE157" s="138">
        <f t="shared" si="22"/>
        <v>8</v>
      </c>
      <c r="AF157" s="122" t="str">
        <f t="shared" si="23"/>
        <v xml:space="preserve">寘 </v>
      </c>
      <c r="AG157" s="122" t="str">
        <f t="shared" si="24"/>
        <v>去聲五寘</v>
      </c>
      <c r="AH157" s="122">
        <f t="shared" si="25"/>
        <v>2</v>
      </c>
      <c r="AI157" s="122" t="str">
        <f t="shared" si="26"/>
        <v>去</v>
      </c>
      <c r="AJ157" s="123" t="str">
        <f t="shared" si="27"/>
        <v>去</v>
      </c>
      <c r="AK157" s="122" t="str">
        <f t="shared" si="28"/>
        <v>五</v>
      </c>
      <c r="AL157" s="122" t="str">
        <f t="shared" si="29"/>
        <v>寘</v>
      </c>
    </row>
    <row r="158" spans="25:38">
      <c r="Y158" s="122" cm="1">
        <f t="array" ref="Y158" xml:space="preserve"> ROW() - ROW($6:$6)</f>
        <v>152</v>
      </c>
      <c r="Z158" s="122">
        <v>6</v>
      </c>
      <c r="AA158" s="123" t="s">
        <v>214</v>
      </c>
      <c r="AB158" s="133" t="s">
        <v>817</v>
      </c>
      <c r="AC158" s="138">
        <f t="shared" si="20"/>
        <v>4</v>
      </c>
      <c r="AD158" s="138">
        <f t="shared" si="21"/>
        <v>9</v>
      </c>
      <c r="AE158" s="138">
        <f t="shared" si="22"/>
        <v>9</v>
      </c>
      <c r="AF158" s="122" t="str">
        <f t="shared" si="23"/>
        <v xml:space="preserve">寘A </v>
      </c>
      <c r="AG158" s="122" t="str">
        <f t="shared" si="24"/>
        <v>去聲五寘</v>
      </c>
      <c r="AH158" s="122">
        <f t="shared" si="25"/>
        <v>2</v>
      </c>
      <c r="AI158" s="122" t="str">
        <f t="shared" si="26"/>
        <v>去</v>
      </c>
      <c r="AJ158" s="123" t="str">
        <f t="shared" si="27"/>
        <v>去</v>
      </c>
      <c r="AK158" s="122" t="str">
        <f t="shared" si="28"/>
        <v>五</v>
      </c>
      <c r="AL158" s="122" t="str">
        <f t="shared" si="29"/>
        <v>寘</v>
      </c>
    </row>
    <row r="159" spans="25:38">
      <c r="Y159" s="122" cm="1">
        <f t="array" ref="Y159" xml:space="preserve"> ROW() - ROW($6:$6)</f>
        <v>153</v>
      </c>
      <c r="Z159" s="122">
        <v>7</v>
      </c>
      <c r="AA159" s="123" t="s">
        <v>214</v>
      </c>
      <c r="AB159" s="133" t="s">
        <v>822</v>
      </c>
      <c r="AC159" s="138">
        <f t="shared" si="20"/>
        <v>4</v>
      </c>
      <c r="AD159" s="138">
        <f t="shared" si="21"/>
        <v>9</v>
      </c>
      <c r="AE159" s="138">
        <f t="shared" si="22"/>
        <v>9</v>
      </c>
      <c r="AF159" s="122" t="str">
        <f t="shared" si="23"/>
        <v xml:space="preserve">寘B </v>
      </c>
      <c r="AG159" s="122" t="str">
        <f t="shared" si="24"/>
        <v>去聲五寘</v>
      </c>
      <c r="AH159" s="122">
        <f t="shared" si="25"/>
        <v>2</v>
      </c>
      <c r="AI159" s="122" t="str">
        <f t="shared" si="26"/>
        <v>去</v>
      </c>
      <c r="AJ159" s="123" t="str">
        <f t="shared" si="27"/>
        <v>去</v>
      </c>
      <c r="AK159" s="122" t="str">
        <f t="shared" si="28"/>
        <v>五</v>
      </c>
      <c r="AL159" s="122" t="str">
        <f t="shared" si="29"/>
        <v>寘</v>
      </c>
    </row>
    <row r="160" spans="25:38">
      <c r="Y160" s="122" cm="1">
        <f t="array" ref="Y160" xml:space="preserve"> ROW() - ROW($6:$6)</f>
        <v>154</v>
      </c>
      <c r="Z160" s="122">
        <v>8</v>
      </c>
      <c r="AA160" s="123" t="s">
        <v>214</v>
      </c>
      <c r="AB160" s="133" t="s">
        <v>827</v>
      </c>
      <c r="AC160" s="138">
        <f t="shared" si="20"/>
        <v>3</v>
      </c>
      <c r="AD160" s="138">
        <f t="shared" si="21"/>
        <v>8</v>
      </c>
      <c r="AE160" s="138">
        <f t="shared" si="22"/>
        <v>8</v>
      </c>
      <c r="AF160" s="122" t="str">
        <f t="shared" si="23"/>
        <v xml:space="preserve">至 </v>
      </c>
      <c r="AG160" s="122" t="str">
        <f t="shared" si="24"/>
        <v>去聲六至</v>
      </c>
      <c r="AH160" s="122">
        <f t="shared" si="25"/>
        <v>2</v>
      </c>
      <c r="AI160" s="122" t="str">
        <f t="shared" si="26"/>
        <v>去</v>
      </c>
      <c r="AJ160" s="123" t="str">
        <f t="shared" si="27"/>
        <v>去</v>
      </c>
      <c r="AK160" s="122" t="str">
        <f t="shared" si="28"/>
        <v>六</v>
      </c>
      <c r="AL160" s="122" t="str">
        <f t="shared" si="29"/>
        <v>至</v>
      </c>
    </row>
    <row r="161" spans="25:38">
      <c r="Y161" s="122" cm="1">
        <f t="array" ref="Y161" xml:space="preserve"> ROW() - ROW($6:$6)</f>
        <v>155</v>
      </c>
      <c r="Z161" s="122">
        <v>9</v>
      </c>
      <c r="AA161" s="123" t="s">
        <v>214</v>
      </c>
      <c r="AB161" s="133" t="s">
        <v>832</v>
      </c>
      <c r="AC161" s="138">
        <f t="shared" si="20"/>
        <v>4</v>
      </c>
      <c r="AD161" s="138">
        <f t="shared" si="21"/>
        <v>9</v>
      </c>
      <c r="AE161" s="138">
        <f t="shared" si="22"/>
        <v>9</v>
      </c>
      <c r="AF161" s="122" t="str">
        <f t="shared" si="23"/>
        <v xml:space="preserve">至A </v>
      </c>
      <c r="AG161" s="122" t="str">
        <f t="shared" si="24"/>
        <v>去聲六至</v>
      </c>
      <c r="AH161" s="122">
        <f t="shared" si="25"/>
        <v>2</v>
      </c>
      <c r="AI161" s="122" t="str">
        <f t="shared" si="26"/>
        <v>去</v>
      </c>
      <c r="AJ161" s="123" t="str">
        <f t="shared" si="27"/>
        <v>去</v>
      </c>
      <c r="AK161" s="122" t="str">
        <f t="shared" si="28"/>
        <v>六</v>
      </c>
      <c r="AL161" s="122" t="str">
        <f t="shared" si="29"/>
        <v>至</v>
      </c>
    </row>
    <row r="162" spans="25:38">
      <c r="Y162" s="122" cm="1">
        <f t="array" ref="Y162" xml:space="preserve"> ROW() - ROW($6:$6)</f>
        <v>156</v>
      </c>
      <c r="Z162" s="122">
        <v>10</v>
      </c>
      <c r="AA162" s="123" t="s">
        <v>214</v>
      </c>
      <c r="AB162" s="133" t="s">
        <v>837</v>
      </c>
      <c r="AC162" s="138">
        <f t="shared" si="20"/>
        <v>4</v>
      </c>
      <c r="AD162" s="138">
        <f t="shared" si="21"/>
        <v>9</v>
      </c>
      <c r="AE162" s="138">
        <f t="shared" si="22"/>
        <v>9</v>
      </c>
      <c r="AF162" s="122" t="str">
        <f t="shared" si="23"/>
        <v xml:space="preserve">至B </v>
      </c>
      <c r="AG162" s="122" t="str">
        <f t="shared" si="24"/>
        <v>去聲六至</v>
      </c>
      <c r="AH162" s="122">
        <f t="shared" si="25"/>
        <v>2</v>
      </c>
      <c r="AI162" s="122" t="str">
        <f t="shared" si="26"/>
        <v>去</v>
      </c>
      <c r="AJ162" s="123" t="str">
        <f t="shared" si="27"/>
        <v>去</v>
      </c>
      <c r="AK162" s="122" t="str">
        <f t="shared" si="28"/>
        <v>六</v>
      </c>
      <c r="AL162" s="122" t="str">
        <f t="shared" si="29"/>
        <v>至</v>
      </c>
    </row>
    <row r="163" spans="25:38">
      <c r="Y163" s="122" cm="1">
        <f t="array" ref="Y163" xml:space="preserve"> ROW() - ROW($6:$6)</f>
        <v>157</v>
      </c>
      <c r="Z163" s="122">
        <v>11</v>
      </c>
      <c r="AA163" s="123" t="s">
        <v>214</v>
      </c>
      <c r="AB163" s="133" t="s">
        <v>842</v>
      </c>
      <c r="AC163" s="138">
        <f t="shared" si="20"/>
        <v>3</v>
      </c>
      <c r="AD163" s="138">
        <f t="shared" si="21"/>
        <v>8</v>
      </c>
      <c r="AE163" s="138">
        <f t="shared" si="22"/>
        <v>8</v>
      </c>
      <c r="AF163" s="122" t="str">
        <f t="shared" si="23"/>
        <v xml:space="preserve">志 </v>
      </c>
      <c r="AG163" s="122" t="str">
        <f t="shared" si="24"/>
        <v>去聲七志</v>
      </c>
      <c r="AH163" s="122">
        <f t="shared" si="25"/>
        <v>2</v>
      </c>
      <c r="AI163" s="122" t="str">
        <f t="shared" si="26"/>
        <v>去</v>
      </c>
      <c r="AJ163" s="123" t="str">
        <f t="shared" si="27"/>
        <v>去</v>
      </c>
      <c r="AK163" s="122" t="str">
        <f t="shared" si="28"/>
        <v>七</v>
      </c>
      <c r="AL163" s="122" t="str">
        <f t="shared" si="29"/>
        <v>志</v>
      </c>
    </row>
    <row r="164" spans="25:38">
      <c r="Y164" s="122" cm="1">
        <f t="array" ref="Y164" xml:space="preserve"> ROW() - ROW($6:$6)</f>
        <v>158</v>
      </c>
      <c r="Z164" s="122">
        <v>12</v>
      </c>
      <c r="AA164" s="123" t="s">
        <v>214</v>
      </c>
      <c r="AB164" s="133" t="s">
        <v>847</v>
      </c>
      <c r="AC164" s="138">
        <f t="shared" si="20"/>
        <v>3</v>
      </c>
      <c r="AD164" s="138">
        <f t="shared" si="21"/>
        <v>8</v>
      </c>
      <c r="AE164" s="138">
        <f t="shared" si="22"/>
        <v>8</v>
      </c>
      <c r="AF164" s="122" t="str">
        <f t="shared" si="23"/>
        <v xml:space="preserve">未 </v>
      </c>
      <c r="AG164" s="122" t="str">
        <f t="shared" si="24"/>
        <v>去聲八未</v>
      </c>
      <c r="AH164" s="122">
        <f t="shared" si="25"/>
        <v>2</v>
      </c>
      <c r="AI164" s="122" t="str">
        <f t="shared" si="26"/>
        <v>去</v>
      </c>
      <c r="AJ164" s="123" t="str">
        <f t="shared" si="27"/>
        <v>去</v>
      </c>
      <c r="AK164" s="122" t="str">
        <f t="shared" si="28"/>
        <v>八</v>
      </c>
      <c r="AL164" s="122" t="str">
        <f t="shared" si="29"/>
        <v>未</v>
      </c>
    </row>
    <row r="165" spans="25:38">
      <c r="Y165" s="122" cm="1">
        <f t="array" ref="Y165" xml:space="preserve"> ROW() - ROW($6:$6)</f>
        <v>159</v>
      </c>
      <c r="Z165" s="122">
        <v>13</v>
      </c>
      <c r="AA165" s="123" t="s">
        <v>262</v>
      </c>
      <c r="AB165" s="133" t="s">
        <v>852</v>
      </c>
      <c r="AC165" s="138">
        <f t="shared" si="20"/>
        <v>3</v>
      </c>
      <c r="AD165" s="138">
        <f t="shared" si="21"/>
        <v>8</v>
      </c>
      <c r="AE165" s="138">
        <f t="shared" si="22"/>
        <v>8</v>
      </c>
      <c r="AF165" s="122" t="str">
        <f t="shared" si="23"/>
        <v xml:space="preserve">御 </v>
      </c>
      <c r="AG165" s="122" t="str">
        <f t="shared" si="24"/>
        <v>去聲九御</v>
      </c>
      <c r="AH165" s="122">
        <f t="shared" si="25"/>
        <v>2</v>
      </c>
      <c r="AI165" s="122" t="str">
        <f t="shared" si="26"/>
        <v>去</v>
      </c>
      <c r="AJ165" s="123" t="str">
        <f t="shared" si="27"/>
        <v>去</v>
      </c>
      <c r="AK165" s="122" t="str">
        <f t="shared" si="28"/>
        <v>九</v>
      </c>
      <c r="AL165" s="122" t="str">
        <f t="shared" si="29"/>
        <v>御</v>
      </c>
    </row>
    <row r="166" spans="25:38">
      <c r="Y166" s="122" cm="1">
        <f t="array" ref="Y166" xml:space="preserve"> ROW() - ROW($6:$6)</f>
        <v>160</v>
      </c>
      <c r="Z166" s="122">
        <v>14</v>
      </c>
      <c r="AA166" s="123" t="s">
        <v>262</v>
      </c>
      <c r="AB166" s="133" t="s">
        <v>857</v>
      </c>
      <c r="AC166" s="138">
        <f t="shared" si="20"/>
        <v>3</v>
      </c>
      <c r="AD166" s="138">
        <f t="shared" si="21"/>
        <v>8</v>
      </c>
      <c r="AE166" s="138">
        <f t="shared" si="22"/>
        <v>8</v>
      </c>
      <c r="AF166" s="122" t="str">
        <f t="shared" si="23"/>
        <v xml:space="preserve">遇 </v>
      </c>
      <c r="AG166" s="122" t="str">
        <f t="shared" si="24"/>
        <v>去聲十遇</v>
      </c>
      <c r="AH166" s="122">
        <f t="shared" si="25"/>
        <v>2</v>
      </c>
      <c r="AI166" s="122" t="str">
        <f t="shared" si="26"/>
        <v>去</v>
      </c>
      <c r="AJ166" s="123" t="str">
        <f t="shared" si="27"/>
        <v>去</v>
      </c>
      <c r="AK166" s="122" t="str">
        <f t="shared" si="28"/>
        <v>十</v>
      </c>
      <c r="AL166" s="122" t="str">
        <f t="shared" si="29"/>
        <v>遇</v>
      </c>
    </row>
    <row r="167" spans="25:38">
      <c r="Y167" s="122" cm="1">
        <f t="array" ref="Y167" xml:space="preserve"> ROW() - ROW($6:$6)</f>
        <v>161</v>
      </c>
      <c r="Z167" s="122">
        <v>15</v>
      </c>
      <c r="AA167" s="123" t="s">
        <v>262</v>
      </c>
      <c r="AB167" s="133" t="s">
        <v>862</v>
      </c>
      <c r="AC167" s="138">
        <f t="shared" si="20"/>
        <v>3</v>
      </c>
      <c r="AD167" s="138">
        <f t="shared" si="21"/>
        <v>9</v>
      </c>
      <c r="AE167" s="138">
        <f t="shared" si="22"/>
        <v>9</v>
      </c>
      <c r="AF167" s="122" t="str">
        <f t="shared" si="23"/>
        <v xml:space="preserve">暮 </v>
      </c>
      <c r="AG167" s="122" t="str">
        <f t="shared" si="24"/>
        <v>去聲十一暮</v>
      </c>
      <c r="AH167" s="122">
        <f t="shared" si="25"/>
        <v>2</v>
      </c>
      <c r="AI167" s="122" t="str">
        <f t="shared" si="26"/>
        <v>去</v>
      </c>
      <c r="AJ167" s="123" t="str">
        <f t="shared" si="27"/>
        <v>去</v>
      </c>
      <c r="AK167" s="122" t="str">
        <f t="shared" si="28"/>
        <v>十一</v>
      </c>
      <c r="AL167" s="122" t="str">
        <f t="shared" si="29"/>
        <v>暮</v>
      </c>
    </row>
    <row r="168" spans="25:38">
      <c r="Y168" s="122" cm="1">
        <f t="array" ref="Y168" xml:space="preserve"> ROW() - ROW($6:$6)</f>
        <v>162</v>
      </c>
      <c r="Z168" s="122">
        <v>16</v>
      </c>
      <c r="AA168" s="123" t="s">
        <v>275</v>
      </c>
      <c r="AB168" s="133" t="s">
        <v>867</v>
      </c>
      <c r="AC168" s="138">
        <f t="shared" si="20"/>
        <v>3</v>
      </c>
      <c r="AD168" s="138">
        <f t="shared" si="21"/>
        <v>9</v>
      </c>
      <c r="AE168" s="138">
        <f t="shared" si="22"/>
        <v>9</v>
      </c>
      <c r="AF168" s="122" t="str">
        <f t="shared" si="23"/>
        <v xml:space="preserve">霽 </v>
      </c>
      <c r="AG168" s="122" t="str">
        <f t="shared" si="24"/>
        <v>去聲十二霽</v>
      </c>
      <c r="AH168" s="122">
        <f t="shared" si="25"/>
        <v>2</v>
      </c>
      <c r="AI168" s="122" t="str">
        <f t="shared" si="26"/>
        <v>去</v>
      </c>
      <c r="AJ168" s="123" t="str">
        <f t="shared" si="27"/>
        <v>去</v>
      </c>
      <c r="AK168" s="122" t="str">
        <f t="shared" si="28"/>
        <v>十二</v>
      </c>
      <c r="AL168" s="122" t="str">
        <f t="shared" si="29"/>
        <v>霽</v>
      </c>
    </row>
    <row r="169" spans="25:38">
      <c r="Y169" s="122" cm="1">
        <f t="array" ref="Y169" xml:space="preserve"> ROW() - ROW($6:$6)</f>
        <v>163</v>
      </c>
      <c r="Z169" s="122">
        <v>17</v>
      </c>
      <c r="AA169" s="123" t="s">
        <v>275</v>
      </c>
      <c r="AB169" s="133" t="s">
        <v>870</v>
      </c>
      <c r="AC169" s="138">
        <f t="shared" si="20"/>
        <v>3</v>
      </c>
      <c r="AD169" s="138">
        <f t="shared" si="21"/>
        <v>9</v>
      </c>
      <c r="AE169" s="138">
        <f t="shared" si="22"/>
        <v>9</v>
      </c>
      <c r="AF169" s="122" t="str">
        <f t="shared" si="23"/>
        <v xml:space="preserve">祭 </v>
      </c>
      <c r="AG169" s="122" t="str">
        <f t="shared" si="24"/>
        <v>去聲十三祭</v>
      </c>
      <c r="AH169" s="122">
        <f t="shared" si="25"/>
        <v>2</v>
      </c>
      <c r="AI169" s="122" t="str">
        <f t="shared" si="26"/>
        <v>去</v>
      </c>
      <c r="AJ169" s="123" t="str">
        <f t="shared" si="27"/>
        <v>去</v>
      </c>
      <c r="AK169" s="122" t="str">
        <f t="shared" si="28"/>
        <v>十三</v>
      </c>
      <c r="AL169" s="122" t="str">
        <f t="shared" si="29"/>
        <v>祭</v>
      </c>
    </row>
    <row r="170" spans="25:38">
      <c r="Y170" s="122" cm="1">
        <f t="array" ref="Y170" xml:space="preserve"> ROW() - ROW($6:$6)</f>
        <v>164</v>
      </c>
      <c r="Z170" s="122">
        <v>18</v>
      </c>
      <c r="AA170" s="123" t="s">
        <v>275</v>
      </c>
      <c r="AB170" s="133" t="s">
        <v>876</v>
      </c>
      <c r="AC170" s="138">
        <f t="shared" si="20"/>
        <v>4</v>
      </c>
      <c r="AD170" s="138">
        <f t="shared" si="21"/>
        <v>10</v>
      </c>
      <c r="AE170" s="138">
        <f t="shared" si="22"/>
        <v>10</v>
      </c>
      <c r="AF170" s="122" t="str">
        <f t="shared" si="23"/>
        <v xml:space="preserve">祭A </v>
      </c>
      <c r="AG170" s="122" t="str">
        <f t="shared" si="24"/>
        <v>去聲十三祭</v>
      </c>
      <c r="AH170" s="122">
        <f t="shared" si="25"/>
        <v>2</v>
      </c>
      <c r="AI170" s="122" t="str">
        <f t="shared" si="26"/>
        <v>去</v>
      </c>
      <c r="AJ170" s="123" t="str">
        <f t="shared" si="27"/>
        <v>去</v>
      </c>
      <c r="AK170" s="122" t="str">
        <f t="shared" si="28"/>
        <v>十三</v>
      </c>
      <c r="AL170" s="122" t="str">
        <f t="shared" si="29"/>
        <v>祭</v>
      </c>
    </row>
    <row r="171" spans="25:38">
      <c r="Y171" s="122" cm="1">
        <f t="array" ref="Y171" xml:space="preserve"> ROW() - ROW($6:$6)</f>
        <v>165</v>
      </c>
      <c r="Z171" s="122">
        <v>19</v>
      </c>
      <c r="AA171" s="123" t="s">
        <v>275</v>
      </c>
      <c r="AB171" s="133" t="s">
        <v>882</v>
      </c>
      <c r="AC171" s="138">
        <f t="shared" si="20"/>
        <v>4</v>
      </c>
      <c r="AD171" s="138">
        <f t="shared" si="21"/>
        <v>10</v>
      </c>
      <c r="AE171" s="138">
        <f t="shared" si="22"/>
        <v>10</v>
      </c>
      <c r="AF171" s="122" t="str">
        <f t="shared" si="23"/>
        <v xml:space="preserve">祭B </v>
      </c>
      <c r="AG171" s="122" t="str">
        <f t="shared" si="24"/>
        <v>去聲十三祭</v>
      </c>
      <c r="AH171" s="122">
        <f t="shared" si="25"/>
        <v>2</v>
      </c>
      <c r="AI171" s="122" t="str">
        <f t="shared" si="26"/>
        <v>去</v>
      </c>
      <c r="AJ171" s="123" t="str">
        <f t="shared" si="27"/>
        <v>去</v>
      </c>
      <c r="AK171" s="122" t="str">
        <f t="shared" si="28"/>
        <v>十三</v>
      </c>
      <c r="AL171" s="122" t="str">
        <f t="shared" si="29"/>
        <v>祭</v>
      </c>
    </row>
    <row r="172" spans="25:38">
      <c r="Y172" s="122" cm="1">
        <f t="array" ref="Y172" xml:space="preserve"> ROW() - ROW($6:$6)</f>
        <v>166</v>
      </c>
      <c r="Z172" s="122">
        <v>20</v>
      </c>
      <c r="AA172" s="123" t="s">
        <v>275</v>
      </c>
      <c r="AB172" s="133" t="s">
        <v>888</v>
      </c>
      <c r="AC172" s="138">
        <f t="shared" si="20"/>
        <v>3</v>
      </c>
      <c r="AD172" s="138">
        <f t="shared" si="21"/>
        <v>9</v>
      </c>
      <c r="AE172" s="138">
        <f t="shared" si="22"/>
        <v>9</v>
      </c>
      <c r="AF172" s="122" t="str">
        <f t="shared" si="23"/>
        <v xml:space="preserve">泰 </v>
      </c>
      <c r="AG172" s="122" t="str">
        <f t="shared" si="24"/>
        <v>去聲十四泰</v>
      </c>
      <c r="AH172" s="122">
        <f t="shared" si="25"/>
        <v>2</v>
      </c>
      <c r="AI172" s="122" t="str">
        <f t="shared" si="26"/>
        <v>去</v>
      </c>
      <c r="AJ172" s="123" t="str">
        <f t="shared" si="27"/>
        <v>去</v>
      </c>
      <c r="AK172" s="122" t="str">
        <f t="shared" si="28"/>
        <v>十四</v>
      </c>
      <c r="AL172" s="122" t="str">
        <f t="shared" si="29"/>
        <v>泰</v>
      </c>
    </row>
    <row r="173" spans="25:38">
      <c r="Y173" s="122" cm="1">
        <f t="array" ref="Y173" xml:space="preserve"> ROW() - ROW($6:$6)</f>
        <v>167</v>
      </c>
      <c r="Z173" s="122">
        <v>21</v>
      </c>
      <c r="AA173" s="123" t="s">
        <v>275</v>
      </c>
      <c r="AB173" s="133" t="s">
        <v>894</v>
      </c>
      <c r="AC173" s="138">
        <f t="shared" si="20"/>
        <v>3</v>
      </c>
      <c r="AD173" s="138">
        <f t="shared" si="21"/>
        <v>9</v>
      </c>
      <c r="AE173" s="138">
        <f t="shared" si="22"/>
        <v>9</v>
      </c>
      <c r="AF173" s="122" t="str">
        <f t="shared" si="23"/>
        <v xml:space="preserve">卦 </v>
      </c>
      <c r="AG173" s="122" t="str">
        <f t="shared" si="24"/>
        <v>去聲十五卦</v>
      </c>
      <c r="AH173" s="122">
        <f t="shared" si="25"/>
        <v>2</v>
      </c>
      <c r="AI173" s="122" t="str">
        <f t="shared" si="26"/>
        <v>去</v>
      </c>
      <c r="AJ173" s="123" t="str">
        <f t="shared" si="27"/>
        <v>去</v>
      </c>
      <c r="AK173" s="122" t="str">
        <f t="shared" si="28"/>
        <v>十五</v>
      </c>
      <c r="AL173" s="122" t="str">
        <f t="shared" si="29"/>
        <v>卦</v>
      </c>
    </row>
    <row r="174" spans="25:38">
      <c r="Y174" s="122" cm="1">
        <f t="array" ref="Y174" xml:space="preserve"> ROW() - ROW($6:$6)</f>
        <v>168</v>
      </c>
      <c r="Z174" s="122">
        <v>22</v>
      </c>
      <c r="AA174" s="123" t="s">
        <v>275</v>
      </c>
      <c r="AB174" s="133" t="s">
        <v>899</v>
      </c>
      <c r="AC174" s="138">
        <f t="shared" si="20"/>
        <v>3</v>
      </c>
      <c r="AD174" s="138">
        <f t="shared" si="21"/>
        <v>9</v>
      </c>
      <c r="AE174" s="138">
        <f t="shared" si="22"/>
        <v>9</v>
      </c>
      <c r="AF174" s="122" t="str">
        <f t="shared" si="23"/>
        <v xml:space="preserve">怪 </v>
      </c>
      <c r="AG174" s="122" t="str">
        <f t="shared" si="24"/>
        <v>去聲十六怪</v>
      </c>
      <c r="AH174" s="122">
        <f t="shared" si="25"/>
        <v>2</v>
      </c>
      <c r="AI174" s="122" t="str">
        <f t="shared" si="26"/>
        <v>去</v>
      </c>
      <c r="AJ174" s="123" t="str">
        <f t="shared" si="27"/>
        <v>去</v>
      </c>
      <c r="AK174" s="122" t="str">
        <f t="shared" si="28"/>
        <v>十六</v>
      </c>
      <c r="AL174" s="122" t="str">
        <f t="shared" si="29"/>
        <v>怪</v>
      </c>
    </row>
    <row r="175" spans="25:38">
      <c r="Y175" s="122" cm="1">
        <f t="array" ref="Y175" xml:space="preserve"> ROW() - ROW($6:$6)</f>
        <v>169</v>
      </c>
      <c r="Z175" s="122">
        <v>23</v>
      </c>
      <c r="AA175" s="123" t="s">
        <v>275</v>
      </c>
      <c r="AB175" s="133" t="s">
        <v>904</v>
      </c>
      <c r="AC175" s="138">
        <f t="shared" si="20"/>
        <v>3</v>
      </c>
      <c r="AD175" s="138">
        <f t="shared" si="21"/>
        <v>9</v>
      </c>
      <c r="AE175" s="138">
        <f t="shared" si="22"/>
        <v>9</v>
      </c>
      <c r="AF175" s="122" t="str">
        <f t="shared" si="23"/>
        <v xml:space="preserve">夬 </v>
      </c>
      <c r="AG175" s="122" t="str">
        <f t="shared" si="24"/>
        <v>去聲十七夬</v>
      </c>
      <c r="AH175" s="122">
        <f t="shared" si="25"/>
        <v>2</v>
      </c>
      <c r="AI175" s="122" t="str">
        <f t="shared" si="26"/>
        <v>去</v>
      </c>
      <c r="AJ175" s="123" t="str">
        <f t="shared" si="27"/>
        <v>去</v>
      </c>
      <c r="AK175" s="122" t="str">
        <f t="shared" si="28"/>
        <v>十七</v>
      </c>
      <c r="AL175" s="122" t="str">
        <f t="shared" si="29"/>
        <v>夬</v>
      </c>
    </row>
    <row r="176" spans="25:38">
      <c r="Y176" s="122" cm="1">
        <f t="array" ref="Y176" xml:space="preserve"> ROW() - ROW($6:$6)</f>
        <v>170</v>
      </c>
      <c r="Z176" s="122">
        <v>24</v>
      </c>
      <c r="AA176" s="123" t="s">
        <v>275</v>
      </c>
      <c r="AB176" s="133" t="s">
        <v>910</v>
      </c>
      <c r="AC176" s="138">
        <f t="shared" si="20"/>
        <v>3</v>
      </c>
      <c r="AD176" s="138">
        <f t="shared" si="21"/>
        <v>9</v>
      </c>
      <c r="AE176" s="138">
        <f t="shared" si="22"/>
        <v>9</v>
      </c>
      <c r="AF176" s="122" t="str">
        <f t="shared" si="23"/>
        <v xml:space="preserve">隊 </v>
      </c>
      <c r="AG176" s="122" t="str">
        <f t="shared" si="24"/>
        <v>去聲十八隊</v>
      </c>
      <c r="AH176" s="122">
        <f t="shared" si="25"/>
        <v>2</v>
      </c>
      <c r="AI176" s="122" t="str">
        <f t="shared" si="26"/>
        <v>去</v>
      </c>
      <c r="AJ176" s="123" t="str">
        <f t="shared" si="27"/>
        <v>去</v>
      </c>
      <c r="AK176" s="122" t="str">
        <f t="shared" si="28"/>
        <v>十八</v>
      </c>
      <c r="AL176" s="122" t="str">
        <f t="shared" si="29"/>
        <v>隊</v>
      </c>
    </row>
    <row r="177" spans="25:38">
      <c r="Y177" s="122" cm="1">
        <f t="array" ref="Y177" xml:space="preserve"> ROW() - ROW($6:$6)</f>
        <v>171</v>
      </c>
      <c r="Z177" s="122">
        <v>25</v>
      </c>
      <c r="AA177" s="123" t="s">
        <v>275</v>
      </c>
      <c r="AB177" s="133" t="s">
        <v>915</v>
      </c>
      <c r="AC177" s="138">
        <f t="shared" si="20"/>
        <v>3</v>
      </c>
      <c r="AD177" s="138">
        <f t="shared" si="21"/>
        <v>9</v>
      </c>
      <c r="AE177" s="138">
        <f t="shared" si="22"/>
        <v>9</v>
      </c>
      <c r="AF177" s="122" t="str">
        <f t="shared" si="23"/>
        <v xml:space="preserve">代 </v>
      </c>
      <c r="AG177" s="122" t="str">
        <f t="shared" si="24"/>
        <v>去聲十九代</v>
      </c>
      <c r="AH177" s="122">
        <f t="shared" si="25"/>
        <v>2</v>
      </c>
      <c r="AI177" s="122" t="str">
        <f t="shared" si="26"/>
        <v>去</v>
      </c>
      <c r="AJ177" s="123" t="str">
        <f t="shared" si="27"/>
        <v>去</v>
      </c>
      <c r="AK177" s="122" t="str">
        <f t="shared" si="28"/>
        <v>十九</v>
      </c>
      <c r="AL177" s="122" t="str">
        <f t="shared" si="29"/>
        <v>代</v>
      </c>
    </row>
    <row r="178" spans="25:38">
      <c r="Y178" s="122" cm="1">
        <f t="array" ref="Y178" xml:space="preserve"> ROW() - ROW($6:$6)</f>
        <v>172</v>
      </c>
      <c r="Z178" s="122">
        <v>26</v>
      </c>
      <c r="AA178" s="123" t="s">
        <v>275</v>
      </c>
      <c r="AB178" s="133" t="s">
        <v>920</v>
      </c>
      <c r="AC178" s="138">
        <f t="shared" si="20"/>
        <v>3</v>
      </c>
      <c r="AD178" s="138">
        <f t="shared" si="21"/>
        <v>9</v>
      </c>
      <c r="AE178" s="138">
        <f t="shared" si="22"/>
        <v>9</v>
      </c>
      <c r="AF178" s="122" t="str">
        <f t="shared" si="23"/>
        <v xml:space="preserve">廢 </v>
      </c>
      <c r="AG178" s="122" t="str">
        <f t="shared" si="24"/>
        <v>去聲二十廢</v>
      </c>
      <c r="AH178" s="122">
        <f t="shared" si="25"/>
        <v>2</v>
      </c>
      <c r="AI178" s="122" t="str">
        <f t="shared" si="26"/>
        <v>去</v>
      </c>
      <c r="AJ178" s="123" t="str">
        <f t="shared" si="27"/>
        <v>去</v>
      </c>
      <c r="AK178" s="122" t="str">
        <f t="shared" si="28"/>
        <v>二十</v>
      </c>
      <c r="AL178" s="122" t="str">
        <f t="shared" si="29"/>
        <v>廢</v>
      </c>
    </row>
    <row r="179" spans="25:38">
      <c r="Y179" s="122" cm="1">
        <f t="array" ref="Y179" xml:space="preserve"> ROW() - ROW($6:$6)</f>
        <v>173</v>
      </c>
      <c r="Z179" s="122">
        <v>27</v>
      </c>
      <c r="AA179" s="123" t="s">
        <v>348</v>
      </c>
      <c r="AB179" s="133" t="s">
        <v>926</v>
      </c>
      <c r="AC179" s="138">
        <f t="shared" si="20"/>
        <v>3</v>
      </c>
      <c r="AD179" s="138">
        <f t="shared" si="21"/>
        <v>10</v>
      </c>
      <c r="AE179" s="138">
        <f t="shared" si="22"/>
        <v>10</v>
      </c>
      <c r="AF179" s="122" t="str">
        <f t="shared" si="23"/>
        <v xml:space="preserve">震 </v>
      </c>
      <c r="AG179" s="122" t="str">
        <f t="shared" si="24"/>
        <v>去聲二十一震</v>
      </c>
      <c r="AH179" s="122">
        <f t="shared" si="25"/>
        <v>2</v>
      </c>
      <c r="AI179" s="122" t="str">
        <f t="shared" si="26"/>
        <v>去</v>
      </c>
      <c r="AJ179" s="123" t="str">
        <f t="shared" si="27"/>
        <v>去</v>
      </c>
      <c r="AK179" s="122" t="str">
        <f t="shared" si="28"/>
        <v>二十一</v>
      </c>
      <c r="AL179" s="122" t="str">
        <f t="shared" si="29"/>
        <v>震</v>
      </c>
    </row>
    <row r="180" spans="25:38">
      <c r="Y180" s="122" cm="1">
        <f t="array" ref="Y180" xml:space="preserve"> ROW() - ROW($6:$6)</f>
        <v>174</v>
      </c>
      <c r="Z180" s="122">
        <v>28</v>
      </c>
      <c r="AA180" s="123" t="s">
        <v>348</v>
      </c>
      <c r="AB180" s="133" t="s">
        <v>931</v>
      </c>
      <c r="AC180" s="138">
        <f t="shared" si="20"/>
        <v>4</v>
      </c>
      <c r="AD180" s="138">
        <f t="shared" si="21"/>
        <v>11</v>
      </c>
      <c r="AE180" s="138">
        <f t="shared" si="22"/>
        <v>11</v>
      </c>
      <c r="AF180" s="122" t="str">
        <f t="shared" si="23"/>
        <v xml:space="preserve">震A </v>
      </c>
      <c r="AG180" s="122" t="str">
        <f t="shared" si="24"/>
        <v>去聲二十一震</v>
      </c>
      <c r="AH180" s="122">
        <f t="shared" si="25"/>
        <v>2</v>
      </c>
      <c r="AI180" s="122" t="str">
        <f t="shared" si="26"/>
        <v>去</v>
      </c>
      <c r="AJ180" s="123" t="str">
        <f t="shared" si="27"/>
        <v>去</v>
      </c>
      <c r="AK180" s="122" t="str">
        <f t="shared" si="28"/>
        <v>二十一</v>
      </c>
      <c r="AL180" s="122" t="str">
        <f t="shared" si="29"/>
        <v>震</v>
      </c>
    </row>
    <row r="181" spans="25:38">
      <c r="Y181" s="122" cm="1">
        <f t="array" ref="Y181" xml:space="preserve"> ROW() - ROW($6:$6)</f>
        <v>175</v>
      </c>
      <c r="Z181" s="122">
        <v>29</v>
      </c>
      <c r="AA181" s="123" t="s">
        <v>348</v>
      </c>
      <c r="AB181" s="133" t="s">
        <v>936</v>
      </c>
      <c r="AC181" s="138">
        <f t="shared" si="20"/>
        <v>4</v>
      </c>
      <c r="AD181" s="138">
        <f t="shared" si="21"/>
        <v>11</v>
      </c>
      <c r="AE181" s="138">
        <f t="shared" si="22"/>
        <v>11</v>
      </c>
      <c r="AF181" s="122" t="str">
        <f t="shared" si="23"/>
        <v xml:space="preserve">震B </v>
      </c>
      <c r="AG181" s="122" t="str">
        <f t="shared" si="24"/>
        <v>去聲二十一震</v>
      </c>
      <c r="AH181" s="122">
        <f t="shared" si="25"/>
        <v>2</v>
      </c>
      <c r="AI181" s="122" t="str">
        <f t="shared" si="26"/>
        <v>去</v>
      </c>
      <c r="AJ181" s="123" t="str">
        <f t="shared" si="27"/>
        <v>去</v>
      </c>
      <c r="AK181" s="122" t="str">
        <f t="shared" si="28"/>
        <v>二十一</v>
      </c>
      <c r="AL181" s="122" t="str">
        <f t="shared" si="29"/>
        <v>震</v>
      </c>
    </row>
    <row r="182" spans="25:38">
      <c r="Y182" s="122" cm="1">
        <f t="array" ref="Y182" xml:space="preserve"> ROW() - ROW($6:$6)</f>
        <v>176</v>
      </c>
      <c r="Z182" s="122">
        <v>30</v>
      </c>
      <c r="AA182" s="123" t="s">
        <v>348</v>
      </c>
      <c r="AB182" s="133" t="s">
        <v>941</v>
      </c>
      <c r="AC182" s="138">
        <f t="shared" si="20"/>
        <v>3</v>
      </c>
      <c r="AD182" s="138">
        <f t="shared" si="21"/>
        <v>10</v>
      </c>
      <c r="AE182" s="138">
        <f t="shared" si="22"/>
        <v>10</v>
      </c>
      <c r="AF182" s="122" t="str">
        <f t="shared" si="23"/>
        <v xml:space="preserve">稕 </v>
      </c>
      <c r="AG182" s="122" t="str">
        <f t="shared" si="24"/>
        <v>去聲二十二稕</v>
      </c>
      <c r="AH182" s="122">
        <f t="shared" si="25"/>
        <v>2</v>
      </c>
      <c r="AI182" s="122" t="str">
        <f t="shared" si="26"/>
        <v>去</v>
      </c>
      <c r="AJ182" s="123" t="str">
        <f t="shared" si="27"/>
        <v>去</v>
      </c>
      <c r="AK182" s="122" t="str">
        <f t="shared" si="28"/>
        <v>二十二</v>
      </c>
      <c r="AL182" s="122" t="str">
        <f t="shared" si="29"/>
        <v>稕</v>
      </c>
    </row>
    <row r="183" spans="25:38">
      <c r="Y183" s="122" cm="1">
        <f t="array" ref="Y183" xml:space="preserve"> ROW() - ROW($6:$6)</f>
        <v>177</v>
      </c>
      <c r="Z183" s="122">
        <v>31</v>
      </c>
      <c r="AA183" s="123" t="s">
        <v>348</v>
      </c>
      <c r="AB183" s="133" t="s">
        <v>946</v>
      </c>
      <c r="AC183" s="138">
        <f t="shared" si="20"/>
        <v>4</v>
      </c>
      <c r="AD183" s="138">
        <f t="shared" si="21"/>
        <v>11</v>
      </c>
      <c r="AE183" s="138">
        <f t="shared" si="22"/>
        <v>11</v>
      </c>
      <c r="AF183" s="122" t="str">
        <f t="shared" si="23"/>
        <v xml:space="preserve">稕A </v>
      </c>
      <c r="AG183" s="122" t="str">
        <f t="shared" si="24"/>
        <v>去聲二十二稕</v>
      </c>
      <c r="AH183" s="122">
        <f t="shared" si="25"/>
        <v>2</v>
      </c>
      <c r="AI183" s="122" t="str">
        <f t="shared" si="26"/>
        <v>去</v>
      </c>
      <c r="AJ183" s="123" t="str">
        <f t="shared" si="27"/>
        <v>去</v>
      </c>
      <c r="AK183" s="122" t="str">
        <f t="shared" si="28"/>
        <v>二十二</v>
      </c>
      <c r="AL183" s="122" t="str">
        <f t="shared" si="29"/>
        <v>稕</v>
      </c>
    </row>
    <row r="184" spans="25:38">
      <c r="Y184" s="122" cm="1">
        <f t="array" ref="Y184" xml:space="preserve"> ROW() - ROW($6:$6)</f>
        <v>178</v>
      </c>
      <c r="Z184" s="122">
        <v>32</v>
      </c>
      <c r="AA184" s="123" t="s">
        <v>348</v>
      </c>
      <c r="AB184" s="133" t="s">
        <v>951</v>
      </c>
      <c r="AC184" s="138">
        <f t="shared" si="20"/>
        <v>3</v>
      </c>
      <c r="AD184" s="138">
        <f t="shared" si="21"/>
        <v>10</v>
      </c>
      <c r="AE184" s="138">
        <f t="shared" si="22"/>
        <v>10</v>
      </c>
      <c r="AF184" s="122" t="str">
        <f t="shared" si="23"/>
        <v xml:space="preserve">櫬 </v>
      </c>
      <c r="AG184" s="122" t="str">
        <f t="shared" si="24"/>
        <v>去聲二十一震</v>
      </c>
      <c r="AH184" s="122">
        <f t="shared" si="25"/>
        <v>2</v>
      </c>
      <c r="AI184" s="122" t="str">
        <f t="shared" si="26"/>
        <v>去</v>
      </c>
      <c r="AJ184" s="123" t="str">
        <f t="shared" si="27"/>
        <v>去</v>
      </c>
      <c r="AK184" s="122" t="str">
        <f t="shared" si="28"/>
        <v>二十一</v>
      </c>
      <c r="AL184" s="122" t="str">
        <f t="shared" si="29"/>
        <v>震</v>
      </c>
    </row>
    <row r="185" spans="25:38">
      <c r="Y185" s="122" cm="1">
        <f t="array" ref="Y185" xml:space="preserve"> ROW() - ROW($6:$6)</f>
        <v>179</v>
      </c>
      <c r="Z185" s="122">
        <v>33</v>
      </c>
      <c r="AA185" s="123" t="s">
        <v>348</v>
      </c>
      <c r="AB185" s="133" t="s">
        <v>956</v>
      </c>
      <c r="AC185" s="138">
        <f t="shared" si="20"/>
        <v>3</v>
      </c>
      <c r="AD185" s="138">
        <f t="shared" si="21"/>
        <v>10</v>
      </c>
      <c r="AE185" s="138">
        <f t="shared" si="22"/>
        <v>10</v>
      </c>
      <c r="AF185" s="122" t="str">
        <f t="shared" si="23"/>
        <v xml:space="preserve">問 </v>
      </c>
      <c r="AG185" s="122" t="str">
        <f t="shared" si="24"/>
        <v>去聲二十三問</v>
      </c>
      <c r="AH185" s="122">
        <f t="shared" si="25"/>
        <v>2</v>
      </c>
      <c r="AI185" s="122" t="str">
        <f t="shared" si="26"/>
        <v>去</v>
      </c>
      <c r="AJ185" s="123" t="str">
        <f t="shared" si="27"/>
        <v>去</v>
      </c>
      <c r="AK185" s="122" t="str">
        <f t="shared" si="28"/>
        <v>二十三</v>
      </c>
      <c r="AL185" s="122" t="str">
        <f t="shared" si="29"/>
        <v>問</v>
      </c>
    </row>
    <row r="186" spans="25:38">
      <c r="Y186" s="122" cm="1">
        <f t="array" ref="Y186" xml:space="preserve"> ROW() - ROW($6:$6)</f>
        <v>180</v>
      </c>
      <c r="Z186" s="122">
        <v>34</v>
      </c>
      <c r="AA186" s="123" t="s">
        <v>348</v>
      </c>
      <c r="AB186" s="133" t="s">
        <v>961</v>
      </c>
      <c r="AC186" s="138">
        <f t="shared" si="20"/>
        <v>3</v>
      </c>
      <c r="AD186" s="138">
        <f t="shared" si="21"/>
        <v>10</v>
      </c>
      <c r="AE186" s="138">
        <f t="shared" si="22"/>
        <v>10</v>
      </c>
      <c r="AF186" s="122" t="str">
        <f t="shared" si="23"/>
        <v xml:space="preserve">焮 </v>
      </c>
      <c r="AG186" s="122" t="str">
        <f t="shared" si="24"/>
        <v>去聲二十四焮</v>
      </c>
      <c r="AH186" s="122">
        <f t="shared" si="25"/>
        <v>2</v>
      </c>
      <c r="AI186" s="122" t="str">
        <f t="shared" si="26"/>
        <v>去</v>
      </c>
      <c r="AJ186" s="123" t="str">
        <f t="shared" si="27"/>
        <v>去</v>
      </c>
      <c r="AK186" s="122" t="str">
        <f t="shared" si="28"/>
        <v>二十四</v>
      </c>
      <c r="AL186" s="122" t="str">
        <f t="shared" si="29"/>
        <v>焮</v>
      </c>
    </row>
    <row r="187" spans="25:38">
      <c r="Y187" s="122" cm="1">
        <f t="array" ref="Y187" xml:space="preserve"> ROW() - ROW($6:$6)</f>
        <v>181</v>
      </c>
      <c r="Z187" s="122">
        <v>35</v>
      </c>
      <c r="AA187" s="123" t="s">
        <v>348</v>
      </c>
      <c r="AB187" s="133" t="s">
        <v>966</v>
      </c>
      <c r="AC187" s="138">
        <f t="shared" si="20"/>
        <v>3</v>
      </c>
      <c r="AD187" s="138">
        <f t="shared" si="21"/>
        <v>10</v>
      </c>
      <c r="AE187" s="138">
        <f t="shared" si="22"/>
        <v>10</v>
      </c>
      <c r="AF187" s="122" t="str">
        <f t="shared" si="23"/>
        <v xml:space="preserve">願 </v>
      </c>
      <c r="AG187" s="122" t="str">
        <f t="shared" si="24"/>
        <v>去聲二十五願</v>
      </c>
      <c r="AH187" s="122">
        <f t="shared" si="25"/>
        <v>2</v>
      </c>
      <c r="AI187" s="122" t="str">
        <f t="shared" si="26"/>
        <v>去</v>
      </c>
      <c r="AJ187" s="123" t="str">
        <f t="shared" si="27"/>
        <v>去</v>
      </c>
      <c r="AK187" s="122" t="str">
        <f t="shared" si="28"/>
        <v>二十五</v>
      </c>
      <c r="AL187" s="122" t="str">
        <f t="shared" si="29"/>
        <v>願</v>
      </c>
    </row>
    <row r="188" spans="25:38">
      <c r="Y188" s="122" cm="1">
        <f t="array" ref="Y188" xml:space="preserve"> ROW() - ROW($6:$6)</f>
        <v>182</v>
      </c>
      <c r="Z188" s="122">
        <v>36</v>
      </c>
      <c r="AA188" s="123" t="s">
        <v>348</v>
      </c>
      <c r="AB188" s="133" t="s">
        <v>971</v>
      </c>
      <c r="AC188" s="138">
        <f t="shared" si="20"/>
        <v>3</v>
      </c>
      <c r="AD188" s="138">
        <f t="shared" si="21"/>
        <v>10</v>
      </c>
      <c r="AE188" s="138">
        <f t="shared" si="22"/>
        <v>10</v>
      </c>
      <c r="AF188" s="122" t="str">
        <f t="shared" si="23"/>
        <v xml:space="preserve">慁 </v>
      </c>
      <c r="AG188" s="122" t="str">
        <f t="shared" si="24"/>
        <v>去聲二十六慁</v>
      </c>
      <c r="AH188" s="122">
        <f t="shared" si="25"/>
        <v>2</v>
      </c>
      <c r="AI188" s="122" t="str">
        <f t="shared" si="26"/>
        <v>去</v>
      </c>
      <c r="AJ188" s="123" t="str">
        <f t="shared" si="27"/>
        <v>去</v>
      </c>
      <c r="AK188" s="122" t="str">
        <f t="shared" si="28"/>
        <v>二十六</v>
      </c>
      <c r="AL188" s="122" t="str">
        <f t="shared" si="29"/>
        <v>慁</v>
      </c>
    </row>
    <row r="189" spans="25:38">
      <c r="Y189" s="122" cm="1">
        <f t="array" ref="Y189" xml:space="preserve"> ROW() - ROW($6:$6)</f>
        <v>183</v>
      </c>
      <c r="Z189" s="122">
        <v>37</v>
      </c>
      <c r="AA189" s="123" t="s">
        <v>348</v>
      </c>
      <c r="AB189" s="133" t="s">
        <v>976</v>
      </c>
      <c r="AC189" s="138">
        <f t="shared" si="20"/>
        <v>3</v>
      </c>
      <c r="AD189" s="138">
        <f t="shared" si="21"/>
        <v>10</v>
      </c>
      <c r="AE189" s="138">
        <f t="shared" si="22"/>
        <v>10</v>
      </c>
      <c r="AF189" s="122" t="str">
        <f t="shared" si="23"/>
        <v xml:space="preserve">恨 </v>
      </c>
      <c r="AG189" s="122" t="str">
        <f t="shared" si="24"/>
        <v>去聲二十七恨</v>
      </c>
      <c r="AH189" s="122">
        <f t="shared" si="25"/>
        <v>2</v>
      </c>
      <c r="AI189" s="122" t="str">
        <f t="shared" si="26"/>
        <v>去</v>
      </c>
      <c r="AJ189" s="123" t="str">
        <f t="shared" si="27"/>
        <v>去</v>
      </c>
      <c r="AK189" s="122" t="str">
        <f t="shared" si="28"/>
        <v>二十七</v>
      </c>
      <c r="AL189" s="122" t="str">
        <f t="shared" si="29"/>
        <v>恨</v>
      </c>
    </row>
    <row r="190" spans="25:38">
      <c r="Y190" s="122" cm="1">
        <f t="array" ref="Y190" xml:space="preserve"> ROW() - ROW($6:$6)</f>
        <v>184</v>
      </c>
      <c r="Z190" s="122">
        <v>38</v>
      </c>
      <c r="AA190" s="123" t="s">
        <v>383</v>
      </c>
      <c r="AB190" s="133" t="s">
        <v>981</v>
      </c>
      <c r="AC190" s="138">
        <f t="shared" si="20"/>
        <v>3</v>
      </c>
      <c r="AD190" s="138">
        <f t="shared" si="21"/>
        <v>10</v>
      </c>
      <c r="AE190" s="138">
        <f t="shared" si="22"/>
        <v>10</v>
      </c>
      <c r="AF190" s="122" t="str">
        <f t="shared" si="23"/>
        <v xml:space="preserve">翰 </v>
      </c>
      <c r="AG190" s="122" t="str">
        <f t="shared" si="24"/>
        <v>去聲二十八翰</v>
      </c>
      <c r="AH190" s="122">
        <f t="shared" si="25"/>
        <v>2</v>
      </c>
      <c r="AI190" s="122" t="str">
        <f t="shared" si="26"/>
        <v>去</v>
      </c>
      <c r="AJ190" s="123" t="str">
        <f t="shared" si="27"/>
        <v>去</v>
      </c>
      <c r="AK190" s="122" t="str">
        <f t="shared" si="28"/>
        <v>二十八</v>
      </c>
      <c r="AL190" s="122" t="str">
        <f t="shared" si="29"/>
        <v>翰</v>
      </c>
    </row>
    <row r="191" spans="25:38">
      <c r="Y191" s="122" cm="1">
        <f t="array" ref="Y191" xml:space="preserve"> ROW() - ROW($6:$6)</f>
        <v>185</v>
      </c>
      <c r="Z191" s="122">
        <v>39</v>
      </c>
      <c r="AA191" s="123" t="s">
        <v>383</v>
      </c>
      <c r="AB191" s="133" t="s">
        <v>986</v>
      </c>
      <c r="AC191" s="138">
        <f t="shared" si="20"/>
        <v>3</v>
      </c>
      <c r="AD191" s="138">
        <f t="shared" si="21"/>
        <v>10</v>
      </c>
      <c r="AE191" s="138">
        <f t="shared" si="22"/>
        <v>10</v>
      </c>
      <c r="AF191" s="122" t="str">
        <f t="shared" si="23"/>
        <v xml:space="preserve">換 </v>
      </c>
      <c r="AG191" s="122" t="str">
        <f t="shared" si="24"/>
        <v>去聲二十九換</v>
      </c>
      <c r="AH191" s="122">
        <f t="shared" si="25"/>
        <v>2</v>
      </c>
      <c r="AI191" s="122" t="str">
        <f t="shared" si="26"/>
        <v>去</v>
      </c>
      <c r="AJ191" s="123" t="str">
        <f t="shared" si="27"/>
        <v>去</v>
      </c>
      <c r="AK191" s="122" t="str">
        <f t="shared" si="28"/>
        <v>二十九</v>
      </c>
      <c r="AL191" s="122" t="str">
        <f t="shared" si="29"/>
        <v>換</v>
      </c>
    </row>
    <row r="192" spans="25:38">
      <c r="Y192" s="122" cm="1">
        <f t="array" ref="Y192" xml:space="preserve"> ROW() - ROW($6:$6)</f>
        <v>186</v>
      </c>
      <c r="Z192" s="122">
        <v>40</v>
      </c>
      <c r="AA192" s="123" t="s">
        <v>383</v>
      </c>
      <c r="AB192" s="133" t="s">
        <v>991</v>
      </c>
      <c r="AC192" s="138">
        <f t="shared" si="20"/>
        <v>3</v>
      </c>
      <c r="AD192" s="138">
        <f t="shared" si="21"/>
        <v>9</v>
      </c>
      <c r="AE192" s="138">
        <f t="shared" si="22"/>
        <v>9</v>
      </c>
      <c r="AF192" s="122" t="str">
        <f t="shared" si="23"/>
        <v xml:space="preserve">諫 </v>
      </c>
      <c r="AG192" s="122" t="str">
        <f t="shared" si="24"/>
        <v>去聲三十諫</v>
      </c>
      <c r="AH192" s="122">
        <f t="shared" si="25"/>
        <v>2</v>
      </c>
      <c r="AI192" s="122" t="str">
        <f t="shared" si="26"/>
        <v>去</v>
      </c>
      <c r="AJ192" s="123" t="str">
        <f t="shared" si="27"/>
        <v>去</v>
      </c>
      <c r="AK192" s="122" t="str">
        <f t="shared" si="28"/>
        <v>三十</v>
      </c>
      <c r="AL192" s="122" t="str">
        <f t="shared" si="29"/>
        <v>諫</v>
      </c>
    </row>
    <row r="193" spans="25:38">
      <c r="Y193" s="122" cm="1">
        <f t="array" ref="Y193" xml:space="preserve"> ROW() - ROW($6:$6)</f>
        <v>187</v>
      </c>
      <c r="Z193" s="122">
        <v>41</v>
      </c>
      <c r="AA193" s="123" t="s">
        <v>383</v>
      </c>
      <c r="AB193" s="133" t="s">
        <v>996</v>
      </c>
      <c r="AC193" s="138">
        <f t="shared" si="20"/>
        <v>3</v>
      </c>
      <c r="AD193" s="138">
        <f t="shared" si="21"/>
        <v>10</v>
      </c>
      <c r="AE193" s="138">
        <f t="shared" si="22"/>
        <v>10</v>
      </c>
      <c r="AF193" s="122" t="str">
        <f t="shared" si="23"/>
        <v xml:space="preserve">襇 </v>
      </c>
      <c r="AG193" s="122" t="str">
        <f t="shared" si="24"/>
        <v>去聲三十一襇</v>
      </c>
      <c r="AH193" s="122">
        <f t="shared" si="25"/>
        <v>2</v>
      </c>
      <c r="AI193" s="122" t="str">
        <f t="shared" si="26"/>
        <v>去</v>
      </c>
      <c r="AJ193" s="123" t="str">
        <f t="shared" si="27"/>
        <v>去</v>
      </c>
      <c r="AK193" s="122" t="str">
        <f t="shared" si="28"/>
        <v>三十一</v>
      </c>
      <c r="AL193" s="122" t="str">
        <f t="shared" si="29"/>
        <v>襇</v>
      </c>
    </row>
    <row r="194" spans="25:38">
      <c r="Y194" s="122" cm="1">
        <f t="array" ref="Y194" xml:space="preserve"> ROW() - ROW($6:$6)</f>
        <v>188</v>
      </c>
      <c r="Z194" s="122">
        <v>42</v>
      </c>
      <c r="AA194" s="123" t="s">
        <v>383</v>
      </c>
      <c r="AB194" s="133" t="s">
        <v>1001</v>
      </c>
      <c r="AC194" s="138">
        <f t="shared" si="20"/>
        <v>3</v>
      </c>
      <c r="AD194" s="138">
        <f t="shared" si="21"/>
        <v>10</v>
      </c>
      <c r="AE194" s="138">
        <f t="shared" si="22"/>
        <v>10</v>
      </c>
      <c r="AF194" s="122" t="str">
        <f t="shared" si="23"/>
        <v xml:space="preserve">霰 </v>
      </c>
      <c r="AG194" s="122" t="str">
        <f t="shared" si="24"/>
        <v>去聲三十二霰</v>
      </c>
      <c r="AH194" s="122">
        <f t="shared" si="25"/>
        <v>2</v>
      </c>
      <c r="AI194" s="122" t="str">
        <f t="shared" si="26"/>
        <v>去</v>
      </c>
      <c r="AJ194" s="123" t="str">
        <f t="shared" si="27"/>
        <v>去</v>
      </c>
      <c r="AK194" s="122" t="str">
        <f t="shared" si="28"/>
        <v>三十二</v>
      </c>
      <c r="AL194" s="122" t="str">
        <f t="shared" si="29"/>
        <v>霰</v>
      </c>
    </row>
    <row r="195" spans="25:38">
      <c r="Y195" s="122" cm="1">
        <f t="array" ref="Y195" xml:space="preserve"> ROW() - ROW($6:$6)</f>
        <v>189</v>
      </c>
      <c r="Z195" s="122">
        <v>43</v>
      </c>
      <c r="AA195" s="123" t="s">
        <v>383</v>
      </c>
      <c r="AB195" s="133" t="s">
        <v>1006</v>
      </c>
      <c r="AC195" s="138">
        <f t="shared" si="20"/>
        <v>3</v>
      </c>
      <c r="AD195" s="138">
        <f t="shared" si="21"/>
        <v>10</v>
      </c>
      <c r="AE195" s="138">
        <f t="shared" si="22"/>
        <v>10</v>
      </c>
      <c r="AF195" s="122" t="str">
        <f t="shared" si="23"/>
        <v xml:space="preserve">線 </v>
      </c>
      <c r="AG195" s="122" t="str">
        <f t="shared" si="24"/>
        <v>去聲三十三線</v>
      </c>
      <c r="AH195" s="122">
        <f t="shared" si="25"/>
        <v>2</v>
      </c>
      <c r="AI195" s="122" t="str">
        <f t="shared" si="26"/>
        <v>去</v>
      </c>
      <c r="AJ195" s="123" t="str">
        <f t="shared" si="27"/>
        <v>去</v>
      </c>
      <c r="AK195" s="122" t="str">
        <f t="shared" si="28"/>
        <v>三十三</v>
      </c>
      <c r="AL195" s="122" t="str">
        <f t="shared" si="29"/>
        <v>線</v>
      </c>
    </row>
    <row r="196" spans="25:38">
      <c r="Y196" s="122" cm="1">
        <f t="array" ref="Y196" xml:space="preserve"> ROW() - ROW($6:$6)</f>
        <v>190</v>
      </c>
      <c r="Z196" s="122">
        <v>44</v>
      </c>
      <c r="AA196" s="123" t="s">
        <v>383</v>
      </c>
      <c r="AB196" s="133" t="s">
        <v>1011</v>
      </c>
      <c r="AC196" s="138">
        <f t="shared" si="20"/>
        <v>4</v>
      </c>
      <c r="AD196" s="138">
        <f t="shared" si="21"/>
        <v>11</v>
      </c>
      <c r="AE196" s="138">
        <f t="shared" si="22"/>
        <v>11</v>
      </c>
      <c r="AF196" s="122" t="str">
        <f t="shared" si="23"/>
        <v xml:space="preserve">線A </v>
      </c>
      <c r="AG196" s="122" t="str">
        <f t="shared" si="24"/>
        <v>去聲三十三線</v>
      </c>
      <c r="AH196" s="122">
        <f t="shared" si="25"/>
        <v>2</v>
      </c>
      <c r="AI196" s="122" t="str">
        <f t="shared" si="26"/>
        <v>去</v>
      </c>
      <c r="AJ196" s="123" t="str">
        <f t="shared" si="27"/>
        <v>去</v>
      </c>
      <c r="AK196" s="122" t="str">
        <f t="shared" si="28"/>
        <v>三十三</v>
      </c>
      <c r="AL196" s="122" t="str">
        <f t="shared" si="29"/>
        <v>線</v>
      </c>
    </row>
    <row r="197" spans="25:38">
      <c r="Y197" s="122" cm="1">
        <f t="array" ref="Y197" xml:space="preserve"> ROW() - ROW($6:$6)</f>
        <v>191</v>
      </c>
      <c r="Z197" s="122">
        <v>45</v>
      </c>
      <c r="AA197" s="123" t="s">
        <v>383</v>
      </c>
      <c r="AB197" s="133" t="s">
        <v>1016</v>
      </c>
      <c r="AC197" s="138">
        <f t="shared" si="20"/>
        <v>4</v>
      </c>
      <c r="AD197" s="138">
        <f t="shared" si="21"/>
        <v>11</v>
      </c>
      <c r="AE197" s="138">
        <f t="shared" si="22"/>
        <v>11</v>
      </c>
      <c r="AF197" s="122" t="str">
        <f t="shared" si="23"/>
        <v xml:space="preserve">線B </v>
      </c>
      <c r="AG197" s="122" t="str">
        <f t="shared" si="24"/>
        <v>去聲三十三線</v>
      </c>
      <c r="AH197" s="122">
        <f t="shared" si="25"/>
        <v>2</v>
      </c>
      <c r="AI197" s="122" t="str">
        <f t="shared" si="26"/>
        <v>去</v>
      </c>
      <c r="AJ197" s="123" t="str">
        <f t="shared" si="27"/>
        <v>去</v>
      </c>
      <c r="AK197" s="122" t="str">
        <f t="shared" si="28"/>
        <v>三十三</v>
      </c>
      <c r="AL197" s="122" t="str">
        <f t="shared" si="29"/>
        <v>線</v>
      </c>
    </row>
    <row r="198" spans="25:38">
      <c r="Y198" s="122" cm="1">
        <f t="array" ref="Y198" xml:space="preserve"> ROW() - ROW($6:$6)</f>
        <v>192</v>
      </c>
      <c r="Z198" s="122">
        <v>46</v>
      </c>
      <c r="AA198" s="123" t="s">
        <v>516</v>
      </c>
      <c r="AB198" s="133" t="s">
        <v>1021</v>
      </c>
      <c r="AC198" s="138">
        <f t="shared" si="20"/>
        <v>3</v>
      </c>
      <c r="AD198" s="138">
        <f t="shared" si="21"/>
        <v>10</v>
      </c>
      <c r="AE198" s="138">
        <f t="shared" si="22"/>
        <v>10</v>
      </c>
      <c r="AF198" s="122" t="str">
        <f t="shared" si="23"/>
        <v xml:space="preserve">嘯 </v>
      </c>
      <c r="AG198" s="122" t="str">
        <f t="shared" si="24"/>
        <v>去聲三十四嘯</v>
      </c>
      <c r="AH198" s="122">
        <f t="shared" si="25"/>
        <v>2</v>
      </c>
      <c r="AI198" s="122" t="str">
        <f t="shared" si="26"/>
        <v>去</v>
      </c>
      <c r="AJ198" s="123" t="str">
        <f t="shared" si="27"/>
        <v>去</v>
      </c>
      <c r="AK198" s="122" t="str">
        <f t="shared" si="28"/>
        <v>三十四</v>
      </c>
      <c r="AL198" s="122" t="str">
        <f t="shared" si="29"/>
        <v>嘯</v>
      </c>
    </row>
    <row r="199" spans="25:38">
      <c r="Y199" s="122" cm="1">
        <f t="array" ref="Y199" xml:space="preserve"> ROW() - ROW($6:$6)</f>
        <v>193</v>
      </c>
      <c r="Z199" s="122">
        <v>47</v>
      </c>
      <c r="AA199" s="123" t="s">
        <v>516</v>
      </c>
      <c r="AB199" s="133" t="s">
        <v>1025</v>
      </c>
      <c r="AC199" s="138">
        <f t="shared" si="20"/>
        <v>3</v>
      </c>
      <c r="AD199" s="138">
        <f t="shared" si="21"/>
        <v>10</v>
      </c>
      <c r="AE199" s="138">
        <f t="shared" si="22"/>
        <v>10</v>
      </c>
      <c r="AF199" s="122" t="str">
        <f t="shared" si="23"/>
        <v xml:space="preserve">笑 </v>
      </c>
      <c r="AG199" s="122" t="str">
        <f t="shared" si="24"/>
        <v>去聲三十五笑</v>
      </c>
      <c r="AH199" s="122">
        <f t="shared" si="25"/>
        <v>2</v>
      </c>
      <c r="AI199" s="122" t="str">
        <f t="shared" si="26"/>
        <v>去</v>
      </c>
      <c r="AJ199" s="123" t="str">
        <f t="shared" si="27"/>
        <v>去</v>
      </c>
      <c r="AK199" s="122" t="str">
        <f t="shared" si="28"/>
        <v>三十五</v>
      </c>
      <c r="AL199" s="122" t="str">
        <f t="shared" si="29"/>
        <v>笑</v>
      </c>
    </row>
    <row r="200" spans="25:38">
      <c r="Y200" s="122" cm="1">
        <f t="array" ref="Y200" xml:space="preserve"> ROW() - ROW($6:$6)</f>
        <v>194</v>
      </c>
      <c r="Z200" s="122">
        <v>48</v>
      </c>
      <c r="AA200" s="123" t="s">
        <v>516</v>
      </c>
      <c r="AB200" s="133" t="s">
        <v>1029</v>
      </c>
      <c r="AC200" s="138">
        <f t="shared" ref="AC200:AC263" si="30" xml:space="preserve"> FIND("【", $AB200)</f>
        <v>4</v>
      </c>
      <c r="AD200" s="138">
        <f t="shared" ref="AD200:AD263" si="31" xml:space="preserve"> FIND("】", $AB200)</f>
        <v>11</v>
      </c>
      <c r="AE200" s="138">
        <f t="shared" ref="AE200:AE263" si="32" xml:space="preserve"> LEN($AB200)</f>
        <v>11</v>
      </c>
      <c r="AF200" s="122" t="str">
        <f t="shared" ref="AF200:AF263" si="33">LEFT($AB200, AC200-1)</f>
        <v xml:space="preserve">笑A </v>
      </c>
      <c r="AG200" s="122" t="str">
        <f t="shared" ref="AG200:AG263" si="34">MID($AB200,AC200+1,AE200-(AC200+1))</f>
        <v>去聲三十五笑</v>
      </c>
      <c r="AH200" s="122">
        <f t="shared" ref="AH200:AH263" si="35">FIND("聲", $AG200)</f>
        <v>2</v>
      </c>
      <c r="AI200" s="122" t="str">
        <f t="shared" ref="AI200:AI263" si="36" xml:space="preserve"> LEFT($AG200, $AH200-1)</f>
        <v>去</v>
      </c>
      <c r="AJ200" s="123" t="str">
        <f t="shared" ref="AJ200:AJ263" si="37" xml:space="preserve"> IF( RIGHT($AI200,1)="平", "平", $AI200)</f>
        <v>去</v>
      </c>
      <c r="AK200" s="122" t="str">
        <f t="shared" ref="AK200:AK263" si="38" xml:space="preserve"> MID($AG200, AH200+1, LEN(AG200) -AH200 -1)</f>
        <v>三十五</v>
      </c>
      <c r="AL200" s="122" t="str">
        <f t="shared" ref="AL200:AL263" si="39" xml:space="preserve"> RIGHT($AG200,1)</f>
        <v>笑</v>
      </c>
    </row>
    <row r="201" spans="25:38">
      <c r="Y201" s="122" cm="1">
        <f t="array" ref="Y201" xml:space="preserve"> ROW() - ROW($6:$6)</f>
        <v>195</v>
      </c>
      <c r="Z201" s="122">
        <v>49</v>
      </c>
      <c r="AA201" s="123" t="s">
        <v>516</v>
      </c>
      <c r="AB201" s="133" t="s">
        <v>1033</v>
      </c>
      <c r="AC201" s="138">
        <f t="shared" si="30"/>
        <v>4</v>
      </c>
      <c r="AD201" s="138">
        <f t="shared" si="31"/>
        <v>11</v>
      </c>
      <c r="AE201" s="138">
        <f t="shared" si="32"/>
        <v>11</v>
      </c>
      <c r="AF201" s="122" t="str">
        <f t="shared" si="33"/>
        <v xml:space="preserve">笑B </v>
      </c>
      <c r="AG201" s="122" t="str">
        <f t="shared" si="34"/>
        <v>去聲三十五笑</v>
      </c>
      <c r="AH201" s="122">
        <f t="shared" si="35"/>
        <v>2</v>
      </c>
      <c r="AI201" s="122" t="str">
        <f t="shared" si="36"/>
        <v>去</v>
      </c>
      <c r="AJ201" s="123" t="str">
        <f t="shared" si="37"/>
        <v>去</v>
      </c>
      <c r="AK201" s="122" t="str">
        <f t="shared" si="38"/>
        <v>三十五</v>
      </c>
      <c r="AL201" s="122" t="str">
        <f t="shared" si="39"/>
        <v>笑</v>
      </c>
    </row>
    <row r="202" spans="25:38">
      <c r="Y202" s="122" cm="1">
        <f t="array" ref="Y202" xml:space="preserve"> ROW() - ROW($6:$6)</f>
        <v>196</v>
      </c>
      <c r="Z202" s="122">
        <v>50</v>
      </c>
      <c r="AA202" s="123" t="s">
        <v>516</v>
      </c>
      <c r="AB202" s="133" t="s">
        <v>1037</v>
      </c>
      <c r="AC202" s="138">
        <f t="shared" si="30"/>
        <v>3</v>
      </c>
      <c r="AD202" s="138">
        <f t="shared" si="31"/>
        <v>10</v>
      </c>
      <c r="AE202" s="138">
        <f t="shared" si="32"/>
        <v>10</v>
      </c>
      <c r="AF202" s="122" t="str">
        <f t="shared" si="33"/>
        <v xml:space="preserve">效 </v>
      </c>
      <c r="AG202" s="122" t="str">
        <f t="shared" si="34"/>
        <v>去聲三十六效</v>
      </c>
      <c r="AH202" s="122">
        <f t="shared" si="35"/>
        <v>2</v>
      </c>
      <c r="AI202" s="122" t="str">
        <f t="shared" si="36"/>
        <v>去</v>
      </c>
      <c r="AJ202" s="123" t="str">
        <f t="shared" si="37"/>
        <v>去</v>
      </c>
      <c r="AK202" s="122" t="str">
        <f t="shared" si="38"/>
        <v>三十六</v>
      </c>
      <c r="AL202" s="122" t="str">
        <f t="shared" si="39"/>
        <v>效</v>
      </c>
    </row>
    <row r="203" spans="25:38">
      <c r="Y203" s="122" cm="1">
        <f t="array" ref="Y203" xml:space="preserve"> ROW() - ROW($6:$6)</f>
        <v>197</v>
      </c>
      <c r="Z203" s="122">
        <v>51</v>
      </c>
      <c r="AA203" s="123" t="s">
        <v>516</v>
      </c>
      <c r="AB203" s="133" t="s">
        <v>1041</v>
      </c>
      <c r="AC203" s="138">
        <f t="shared" si="30"/>
        <v>3</v>
      </c>
      <c r="AD203" s="138">
        <f t="shared" si="31"/>
        <v>10</v>
      </c>
      <c r="AE203" s="138">
        <f t="shared" si="32"/>
        <v>10</v>
      </c>
      <c r="AF203" s="122" t="str">
        <f t="shared" si="33"/>
        <v xml:space="preserve">号 </v>
      </c>
      <c r="AG203" s="122" t="str">
        <f t="shared" si="34"/>
        <v>去聲三十七号</v>
      </c>
      <c r="AH203" s="122">
        <f t="shared" si="35"/>
        <v>2</v>
      </c>
      <c r="AI203" s="122" t="str">
        <f t="shared" si="36"/>
        <v>去</v>
      </c>
      <c r="AJ203" s="123" t="str">
        <f t="shared" si="37"/>
        <v>去</v>
      </c>
      <c r="AK203" s="122" t="str">
        <f t="shared" si="38"/>
        <v>三十七</v>
      </c>
      <c r="AL203" s="122" t="str">
        <f t="shared" si="39"/>
        <v>号</v>
      </c>
    </row>
    <row r="204" spans="25:38">
      <c r="Y204" s="122" cm="1">
        <f t="array" ref="Y204" xml:space="preserve"> ROW() - ROW($6:$6)</f>
        <v>198</v>
      </c>
      <c r="Z204" s="122">
        <v>52</v>
      </c>
      <c r="AA204" s="123" t="s">
        <v>535</v>
      </c>
      <c r="AB204" s="133" t="s">
        <v>1045</v>
      </c>
      <c r="AC204" s="138">
        <f t="shared" si="30"/>
        <v>3</v>
      </c>
      <c r="AD204" s="138">
        <f t="shared" si="31"/>
        <v>10</v>
      </c>
      <c r="AE204" s="138">
        <f t="shared" si="32"/>
        <v>10</v>
      </c>
      <c r="AF204" s="122" t="str">
        <f t="shared" si="33"/>
        <v xml:space="preserve">箇 </v>
      </c>
      <c r="AG204" s="122" t="str">
        <f t="shared" si="34"/>
        <v>去聲三十八箇</v>
      </c>
      <c r="AH204" s="122">
        <f t="shared" si="35"/>
        <v>2</v>
      </c>
      <c r="AI204" s="122" t="str">
        <f t="shared" si="36"/>
        <v>去</v>
      </c>
      <c r="AJ204" s="123" t="str">
        <f t="shared" si="37"/>
        <v>去</v>
      </c>
      <c r="AK204" s="122" t="str">
        <f t="shared" si="38"/>
        <v>三十八</v>
      </c>
      <c r="AL204" s="122" t="str">
        <f t="shared" si="39"/>
        <v>箇</v>
      </c>
    </row>
    <row r="205" spans="25:38">
      <c r="Y205" s="122" cm="1">
        <f t="array" ref="Y205" xml:space="preserve"> ROW() - ROW($6:$6)</f>
        <v>199</v>
      </c>
      <c r="Z205" s="122">
        <v>53</v>
      </c>
      <c r="AA205" s="123" t="s">
        <v>535</v>
      </c>
      <c r="AB205" s="133" t="s">
        <v>1049</v>
      </c>
      <c r="AC205" s="138">
        <f t="shared" si="30"/>
        <v>3</v>
      </c>
      <c r="AD205" s="138">
        <f t="shared" si="31"/>
        <v>10</v>
      </c>
      <c r="AE205" s="138">
        <f t="shared" si="32"/>
        <v>10</v>
      </c>
      <c r="AF205" s="122" t="str">
        <f t="shared" si="33"/>
        <v xml:space="preserve">過 </v>
      </c>
      <c r="AG205" s="122" t="str">
        <f t="shared" si="34"/>
        <v>去聲三十九過</v>
      </c>
      <c r="AH205" s="122">
        <f t="shared" si="35"/>
        <v>2</v>
      </c>
      <c r="AI205" s="122" t="str">
        <f t="shared" si="36"/>
        <v>去</v>
      </c>
      <c r="AJ205" s="123" t="str">
        <f t="shared" si="37"/>
        <v>去</v>
      </c>
      <c r="AK205" s="122" t="str">
        <f t="shared" si="38"/>
        <v>三十九</v>
      </c>
      <c r="AL205" s="122" t="str">
        <f t="shared" si="39"/>
        <v>過</v>
      </c>
    </row>
    <row r="206" spans="25:38">
      <c r="Y206" s="122" cm="1">
        <f t="array" ref="Y206" xml:space="preserve"> ROW() - ROW($6:$6)</f>
        <v>200</v>
      </c>
      <c r="Z206" s="122">
        <v>54</v>
      </c>
      <c r="AA206" s="123" t="s">
        <v>550</v>
      </c>
      <c r="AB206" s="133" t="s">
        <v>1053</v>
      </c>
      <c r="AC206" s="138">
        <f t="shared" si="30"/>
        <v>3</v>
      </c>
      <c r="AD206" s="138">
        <f t="shared" si="31"/>
        <v>9</v>
      </c>
      <c r="AE206" s="138">
        <f t="shared" si="32"/>
        <v>9</v>
      </c>
      <c r="AF206" s="122" t="str">
        <f t="shared" si="33"/>
        <v xml:space="preserve">禡 </v>
      </c>
      <c r="AG206" s="122" t="str">
        <f t="shared" si="34"/>
        <v>去聲四十禡</v>
      </c>
      <c r="AH206" s="122">
        <f t="shared" si="35"/>
        <v>2</v>
      </c>
      <c r="AI206" s="122" t="str">
        <f t="shared" si="36"/>
        <v>去</v>
      </c>
      <c r="AJ206" s="123" t="str">
        <f t="shared" si="37"/>
        <v>去</v>
      </c>
      <c r="AK206" s="122" t="str">
        <f t="shared" si="38"/>
        <v>四十</v>
      </c>
      <c r="AL206" s="122" t="str">
        <f t="shared" si="39"/>
        <v>禡</v>
      </c>
    </row>
    <row r="207" spans="25:38">
      <c r="Y207" s="122" cm="1">
        <f t="array" ref="Y207" xml:space="preserve"> ROW() - ROW($6:$6)</f>
        <v>201</v>
      </c>
      <c r="Z207" s="122">
        <v>55</v>
      </c>
      <c r="AA207" s="123" t="s">
        <v>563</v>
      </c>
      <c r="AB207" s="133" t="s">
        <v>1057</v>
      </c>
      <c r="AC207" s="138">
        <f t="shared" si="30"/>
        <v>3</v>
      </c>
      <c r="AD207" s="138">
        <f t="shared" si="31"/>
        <v>10</v>
      </c>
      <c r="AE207" s="138">
        <f t="shared" si="32"/>
        <v>10</v>
      </c>
      <c r="AF207" s="122" t="str">
        <f t="shared" si="33"/>
        <v xml:space="preserve">漾 </v>
      </c>
      <c r="AG207" s="122" t="str">
        <f t="shared" si="34"/>
        <v>去聲四十一漾</v>
      </c>
      <c r="AH207" s="122">
        <f t="shared" si="35"/>
        <v>2</v>
      </c>
      <c r="AI207" s="122" t="str">
        <f t="shared" si="36"/>
        <v>去</v>
      </c>
      <c r="AJ207" s="123" t="str">
        <f t="shared" si="37"/>
        <v>去</v>
      </c>
      <c r="AK207" s="122" t="str">
        <f t="shared" si="38"/>
        <v>四十一</v>
      </c>
      <c r="AL207" s="122" t="str">
        <f t="shared" si="39"/>
        <v>漾</v>
      </c>
    </row>
    <row r="208" spans="25:38">
      <c r="Y208" s="122" cm="1">
        <f t="array" ref="Y208" xml:space="preserve"> ROW() - ROW($6:$6)</f>
        <v>202</v>
      </c>
      <c r="Z208" s="122">
        <v>56</v>
      </c>
      <c r="AA208" s="123" t="s">
        <v>563</v>
      </c>
      <c r="AB208" s="133" t="s">
        <v>1061</v>
      </c>
      <c r="AC208" s="138">
        <f t="shared" si="30"/>
        <v>3</v>
      </c>
      <c r="AD208" s="138">
        <f t="shared" si="31"/>
        <v>10</v>
      </c>
      <c r="AE208" s="138">
        <f t="shared" si="32"/>
        <v>10</v>
      </c>
      <c r="AF208" s="122" t="str">
        <f t="shared" si="33"/>
        <v xml:space="preserve">宕 </v>
      </c>
      <c r="AG208" s="122" t="str">
        <f t="shared" si="34"/>
        <v>去聲四十二宕</v>
      </c>
      <c r="AH208" s="122">
        <f t="shared" si="35"/>
        <v>2</v>
      </c>
      <c r="AI208" s="122" t="str">
        <f t="shared" si="36"/>
        <v>去</v>
      </c>
      <c r="AJ208" s="123" t="str">
        <f t="shared" si="37"/>
        <v>去</v>
      </c>
      <c r="AK208" s="122" t="str">
        <f t="shared" si="38"/>
        <v>四十二</v>
      </c>
      <c r="AL208" s="122" t="str">
        <f t="shared" si="39"/>
        <v>宕</v>
      </c>
    </row>
    <row r="209" spans="25:38">
      <c r="Y209" s="122" cm="1">
        <f t="array" ref="Y209" xml:space="preserve"> ROW() - ROW($6:$6)</f>
        <v>203</v>
      </c>
      <c r="Z209" s="122">
        <v>57</v>
      </c>
      <c r="AA209" s="123" t="s">
        <v>578</v>
      </c>
      <c r="AB209" s="133" t="s">
        <v>1065</v>
      </c>
      <c r="AC209" s="138">
        <f t="shared" si="30"/>
        <v>3</v>
      </c>
      <c r="AD209" s="138">
        <f t="shared" si="31"/>
        <v>10</v>
      </c>
      <c r="AE209" s="138">
        <f t="shared" si="32"/>
        <v>10</v>
      </c>
      <c r="AF209" s="122" t="str">
        <f t="shared" si="33"/>
        <v xml:space="preserve">映 </v>
      </c>
      <c r="AG209" s="122" t="str">
        <f t="shared" si="34"/>
        <v>去聲四十三映</v>
      </c>
      <c r="AH209" s="122">
        <f t="shared" si="35"/>
        <v>2</v>
      </c>
      <c r="AI209" s="122" t="str">
        <f t="shared" si="36"/>
        <v>去</v>
      </c>
      <c r="AJ209" s="123" t="str">
        <f t="shared" si="37"/>
        <v>去</v>
      </c>
      <c r="AK209" s="122" t="str">
        <f t="shared" si="38"/>
        <v>四十三</v>
      </c>
      <c r="AL209" s="122" t="str">
        <f t="shared" si="39"/>
        <v>映</v>
      </c>
    </row>
    <row r="210" spans="25:38" ht="18.75">
      <c r="Y210" s="122" cm="1">
        <f t="array" ref="Y210" xml:space="preserve"> ROW() - ROW($6:$6)</f>
        <v>204</v>
      </c>
      <c r="Z210" s="122">
        <v>58</v>
      </c>
      <c r="AA210" s="123" t="s">
        <v>578</v>
      </c>
      <c r="AB210" s="137" t="s">
        <v>1139</v>
      </c>
      <c r="AC210" s="138">
        <f t="shared" si="30"/>
        <v>3</v>
      </c>
      <c r="AD210" s="138">
        <f t="shared" si="31"/>
        <v>10</v>
      </c>
      <c r="AE210" s="138">
        <f t="shared" si="32"/>
        <v>10</v>
      </c>
      <c r="AF210" s="122" t="str">
        <f t="shared" si="33"/>
        <v xml:space="preserve">諍 </v>
      </c>
      <c r="AG210" s="122" t="str">
        <f t="shared" si="34"/>
        <v>去聲四十四諍</v>
      </c>
      <c r="AH210" s="122">
        <f t="shared" si="35"/>
        <v>2</v>
      </c>
      <c r="AI210" s="122" t="str">
        <f t="shared" si="36"/>
        <v>去</v>
      </c>
      <c r="AJ210" s="123" t="str">
        <f t="shared" si="37"/>
        <v>去</v>
      </c>
      <c r="AK210" s="122" t="str">
        <f t="shared" si="38"/>
        <v>四十四</v>
      </c>
      <c r="AL210" s="122" t="str">
        <f t="shared" si="39"/>
        <v>諍</v>
      </c>
    </row>
    <row r="211" spans="25:38">
      <c r="Y211" s="122" cm="1">
        <f t="array" ref="Y211" xml:space="preserve"> ROW() - ROW($6:$6)</f>
        <v>205</v>
      </c>
      <c r="Z211" s="122">
        <v>59</v>
      </c>
      <c r="AA211" s="123" t="s">
        <v>578</v>
      </c>
      <c r="AB211" s="133" t="s">
        <v>1073</v>
      </c>
      <c r="AC211" s="138">
        <f t="shared" si="30"/>
        <v>3</v>
      </c>
      <c r="AD211" s="138">
        <f t="shared" si="31"/>
        <v>10</v>
      </c>
      <c r="AE211" s="138">
        <f t="shared" si="32"/>
        <v>10</v>
      </c>
      <c r="AF211" s="122" t="str">
        <f t="shared" si="33"/>
        <v xml:space="preserve">勁 </v>
      </c>
      <c r="AG211" s="122" t="str">
        <f t="shared" si="34"/>
        <v>去聲四十五勁</v>
      </c>
      <c r="AH211" s="122">
        <f t="shared" si="35"/>
        <v>2</v>
      </c>
      <c r="AI211" s="122" t="str">
        <f t="shared" si="36"/>
        <v>去</v>
      </c>
      <c r="AJ211" s="123" t="str">
        <f t="shared" si="37"/>
        <v>去</v>
      </c>
      <c r="AK211" s="122" t="str">
        <f t="shared" si="38"/>
        <v>四十五</v>
      </c>
      <c r="AL211" s="122" t="str">
        <f t="shared" si="39"/>
        <v>勁</v>
      </c>
    </row>
    <row r="212" spans="25:38">
      <c r="Y212" s="122" cm="1">
        <f t="array" ref="Y212" xml:space="preserve"> ROW() - ROW($6:$6)</f>
        <v>206</v>
      </c>
      <c r="Z212" s="122">
        <v>60</v>
      </c>
      <c r="AA212" s="123" t="s">
        <v>578</v>
      </c>
      <c r="AB212" s="133" t="s">
        <v>1077</v>
      </c>
      <c r="AC212" s="138">
        <f t="shared" si="30"/>
        <v>4</v>
      </c>
      <c r="AD212" s="138">
        <f t="shared" si="31"/>
        <v>11</v>
      </c>
      <c r="AE212" s="138">
        <f t="shared" si="32"/>
        <v>11</v>
      </c>
      <c r="AF212" s="122" t="str">
        <f t="shared" si="33"/>
        <v xml:space="preserve">勁A </v>
      </c>
      <c r="AG212" s="122" t="str">
        <f t="shared" si="34"/>
        <v>去聲四十五勁</v>
      </c>
      <c r="AH212" s="122">
        <f t="shared" si="35"/>
        <v>2</v>
      </c>
      <c r="AI212" s="122" t="str">
        <f t="shared" si="36"/>
        <v>去</v>
      </c>
      <c r="AJ212" s="123" t="str">
        <f t="shared" si="37"/>
        <v>去</v>
      </c>
      <c r="AK212" s="122" t="str">
        <f t="shared" si="38"/>
        <v>四十五</v>
      </c>
      <c r="AL212" s="122" t="str">
        <f t="shared" si="39"/>
        <v>勁</v>
      </c>
    </row>
    <row r="213" spans="25:38">
      <c r="Y213" s="122" cm="1">
        <f t="array" ref="Y213" xml:space="preserve"> ROW() - ROW($6:$6)</f>
        <v>207</v>
      </c>
      <c r="Z213" s="122">
        <v>61</v>
      </c>
      <c r="AA213" s="123" t="s">
        <v>578</v>
      </c>
      <c r="AB213" s="133" t="s">
        <v>1081</v>
      </c>
      <c r="AC213" s="138">
        <f t="shared" si="30"/>
        <v>3</v>
      </c>
      <c r="AD213" s="138">
        <f t="shared" si="31"/>
        <v>10</v>
      </c>
      <c r="AE213" s="138">
        <f t="shared" si="32"/>
        <v>10</v>
      </c>
      <c r="AF213" s="122" t="str">
        <f t="shared" si="33"/>
        <v xml:space="preserve">徑 </v>
      </c>
      <c r="AG213" s="122" t="str">
        <f t="shared" si="34"/>
        <v>去聲四十六徑</v>
      </c>
      <c r="AH213" s="122">
        <f t="shared" si="35"/>
        <v>2</v>
      </c>
      <c r="AI213" s="122" t="str">
        <f t="shared" si="36"/>
        <v>去</v>
      </c>
      <c r="AJ213" s="123" t="str">
        <f t="shared" si="37"/>
        <v>去</v>
      </c>
      <c r="AK213" s="122" t="str">
        <f t="shared" si="38"/>
        <v>四十六</v>
      </c>
      <c r="AL213" s="122" t="str">
        <f t="shared" si="39"/>
        <v>徑</v>
      </c>
    </row>
    <row r="214" spans="25:38">
      <c r="Y214" s="122" cm="1">
        <f t="array" ref="Y214" xml:space="preserve"> ROW() - ROW($6:$6)</f>
        <v>208</v>
      </c>
      <c r="Z214" s="122">
        <v>62</v>
      </c>
      <c r="AA214" s="123" t="s">
        <v>618</v>
      </c>
      <c r="AB214" s="133" t="s">
        <v>1085</v>
      </c>
      <c r="AC214" s="138">
        <f t="shared" si="30"/>
        <v>3</v>
      </c>
      <c r="AD214" s="138">
        <f t="shared" si="31"/>
        <v>10</v>
      </c>
      <c r="AE214" s="138">
        <f t="shared" si="32"/>
        <v>10</v>
      </c>
      <c r="AF214" s="122" t="str">
        <f t="shared" si="33"/>
        <v xml:space="preserve">證 </v>
      </c>
      <c r="AG214" s="122" t="str">
        <f t="shared" si="34"/>
        <v>去聲四十七證</v>
      </c>
      <c r="AH214" s="122">
        <f t="shared" si="35"/>
        <v>2</v>
      </c>
      <c r="AI214" s="122" t="str">
        <f t="shared" si="36"/>
        <v>去</v>
      </c>
      <c r="AJ214" s="123" t="str">
        <f t="shared" si="37"/>
        <v>去</v>
      </c>
      <c r="AK214" s="122" t="str">
        <f t="shared" si="38"/>
        <v>四十七</v>
      </c>
      <c r="AL214" s="122" t="str">
        <f t="shared" si="39"/>
        <v>證</v>
      </c>
    </row>
    <row r="215" spans="25:38">
      <c r="Y215" s="122" cm="1">
        <f t="array" ref="Y215" xml:space="preserve"> ROW() - ROW($6:$6)</f>
        <v>209</v>
      </c>
      <c r="Z215" s="122">
        <v>63</v>
      </c>
      <c r="AA215" s="123" t="s">
        <v>618</v>
      </c>
      <c r="AB215" s="133" t="s">
        <v>1089</v>
      </c>
      <c r="AC215" s="138">
        <f t="shared" si="30"/>
        <v>3</v>
      </c>
      <c r="AD215" s="138">
        <f t="shared" si="31"/>
        <v>10</v>
      </c>
      <c r="AE215" s="138">
        <f t="shared" si="32"/>
        <v>10</v>
      </c>
      <c r="AF215" s="122" t="str">
        <f t="shared" si="33"/>
        <v xml:space="preserve">嶝 </v>
      </c>
      <c r="AG215" s="122" t="str">
        <f t="shared" si="34"/>
        <v>去聲四十八嶝</v>
      </c>
      <c r="AH215" s="122">
        <f t="shared" si="35"/>
        <v>2</v>
      </c>
      <c r="AI215" s="122" t="str">
        <f t="shared" si="36"/>
        <v>去</v>
      </c>
      <c r="AJ215" s="123" t="str">
        <f t="shared" si="37"/>
        <v>去</v>
      </c>
      <c r="AK215" s="122" t="str">
        <f t="shared" si="38"/>
        <v>四十八</v>
      </c>
      <c r="AL215" s="122" t="str">
        <f t="shared" si="39"/>
        <v>嶝</v>
      </c>
    </row>
    <row r="216" spans="25:38">
      <c r="Y216" s="122" cm="1">
        <f t="array" ref="Y216" xml:space="preserve"> ROW() - ROW($6:$6)</f>
        <v>210</v>
      </c>
      <c r="Z216" s="122">
        <v>64</v>
      </c>
      <c r="AA216" s="123" t="s">
        <v>687</v>
      </c>
      <c r="AB216" s="133" t="s">
        <v>1093</v>
      </c>
      <c r="AC216" s="138">
        <f t="shared" si="30"/>
        <v>3</v>
      </c>
      <c r="AD216" s="138">
        <f t="shared" si="31"/>
        <v>10</v>
      </c>
      <c r="AE216" s="138">
        <f t="shared" si="32"/>
        <v>10</v>
      </c>
      <c r="AF216" s="122" t="str">
        <f t="shared" si="33"/>
        <v xml:space="preserve">宥 </v>
      </c>
      <c r="AG216" s="122" t="str">
        <f t="shared" si="34"/>
        <v>去聲四十九宥</v>
      </c>
      <c r="AH216" s="122">
        <f t="shared" si="35"/>
        <v>2</v>
      </c>
      <c r="AI216" s="122" t="str">
        <f t="shared" si="36"/>
        <v>去</v>
      </c>
      <c r="AJ216" s="123" t="str">
        <f t="shared" si="37"/>
        <v>去</v>
      </c>
      <c r="AK216" s="122" t="str">
        <f t="shared" si="38"/>
        <v>四十九</v>
      </c>
      <c r="AL216" s="122" t="str">
        <f t="shared" si="39"/>
        <v>宥</v>
      </c>
    </row>
    <row r="217" spans="25:38">
      <c r="Y217" s="122" cm="1">
        <f t="array" ref="Y217" xml:space="preserve"> ROW() - ROW($6:$6)</f>
        <v>211</v>
      </c>
      <c r="Z217" s="122">
        <v>65</v>
      </c>
      <c r="AA217" s="123" t="s">
        <v>687</v>
      </c>
      <c r="AB217" s="133" t="s">
        <v>1097</v>
      </c>
      <c r="AC217" s="138">
        <f t="shared" si="30"/>
        <v>3</v>
      </c>
      <c r="AD217" s="138">
        <f t="shared" si="31"/>
        <v>9</v>
      </c>
      <c r="AE217" s="138">
        <f t="shared" si="32"/>
        <v>9</v>
      </c>
      <c r="AF217" s="122" t="str">
        <f t="shared" si="33"/>
        <v xml:space="preserve">候 </v>
      </c>
      <c r="AG217" s="122" t="str">
        <f t="shared" si="34"/>
        <v>去聲五十候</v>
      </c>
      <c r="AH217" s="122">
        <f t="shared" si="35"/>
        <v>2</v>
      </c>
      <c r="AI217" s="122" t="str">
        <f t="shared" si="36"/>
        <v>去</v>
      </c>
      <c r="AJ217" s="123" t="str">
        <f t="shared" si="37"/>
        <v>去</v>
      </c>
      <c r="AK217" s="122" t="str">
        <f t="shared" si="38"/>
        <v>五十</v>
      </c>
      <c r="AL217" s="122" t="str">
        <f t="shared" si="39"/>
        <v>候</v>
      </c>
    </row>
    <row r="218" spans="25:38">
      <c r="Y218" s="122" cm="1">
        <f t="array" ref="Y218" xml:space="preserve"> ROW() - ROW($6:$6)</f>
        <v>212</v>
      </c>
      <c r="Z218" s="122">
        <v>66</v>
      </c>
      <c r="AA218" s="123" t="s">
        <v>687</v>
      </c>
      <c r="AB218" s="133" t="s">
        <v>1101</v>
      </c>
      <c r="AC218" s="138">
        <f t="shared" si="30"/>
        <v>3</v>
      </c>
      <c r="AD218" s="138">
        <f t="shared" si="31"/>
        <v>10</v>
      </c>
      <c r="AE218" s="138">
        <f t="shared" si="32"/>
        <v>10</v>
      </c>
      <c r="AF218" s="122" t="str">
        <f t="shared" si="33"/>
        <v xml:space="preserve">幼 </v>
      </c>
      <c r="AG218" s="122" t="str">
        <f t="shared" si="34"/>
        <v>去聲五十一幼</v>
      </c>
      <c r="AH218" s="122">
        <f t="shared" si="35"/>
        <v>2</v>
      </c>
      <c r="AI218" s="122" t="str">
        <f t="shared" si="36"/>
        <v>去</v>
      </c>
      <c r="AJ218" s="123" t="str">
        <f t="shared" si="37"/>
        <v>去</v>
      </c>
      <c r="AK218" s="122" t="str">
        <f t="shared" si="38"/>
        <v>五十一</v>
      </c>
      <c r="AL218" s="122" t="str">
        <f t="shared" si="39"/>
        <v>幼</v>
      </c>
    </row>
    <row r="219" spans="25:38">
      <c r="Y219" s="122" cm="1">
        <f t="array" ref="Y219" xml:space="preserve"> ROW() - ROW($6:$6)</f>
        <v>213</v>
      </c>
      <c r="Z219" s="122">
        <v>67</v>
      </c>
      <c r="AA219" s="123" t="s">
        <v>699</v>
      </c>
      <c r="AB219" s="133" t="s">
        <v>1105</v>
      </c>
      <c r="AC219" s="138">
        <f t="shared" si="30"/>
        <v>3</v>
      </c>
      <c r="AD219" s="138">
        <f t="shared" si="31"/>
        <v>10</v>
      </c>
      <c r="AE219" s="138">
        <f t="shared" si="32"/>
        <v>10</v>
      </c>
      <c r="AF219" s="122" t="str">
        <f t="shared" si="33"/>
        <v xml:space="preserve">沁 </v>
      </c>
      <c r="AG219" s="122" t="str">
        <f t="shared" si="34"/>
        <v>去聲五十二沁</v>
      </c>
      <c r="AH219" s="122">
        <f t="shared" si="35"/>
        <v>2</v>
      </c>
      <c r="AI219" s="122" t="str">
        <f t="shared" si="36"/>
        <v>去</v>
      </c>
      <c r="AJ219" s="123" t="str">
        <f t="shared" si="37"/>
        <v>去</v>
      </c>
      <c r="AK219" s="122" t="str">
        <f t="shared" si="38"/>
        <v>五十二</v>
      </c>
      <c r="AL219" s="122" t="str">
        <f t="shared" si="39"/>
        <v>沁</v>
      </c>
    </row>
    <row r="220" spans="25:38">
      <c r="Y220" s="122" cm="1">
        <f t="array" ref="Y220" xml:space="preserve"> ROW() - ROW($6:$6)</f>
        <v>214</v>
      </c>
      <c r="Z220" s="122">
        <v>68</v>
      </c>
      <c r="AA220" s="123" t="s">
        <v>699</v>
      </c>
      <c r="AB220" s="133" t="s">
        <v>1109</v>
      </c>
      <c r="AC220" s="138">
        <f t="shared" si="30"/>
        <v>4</v>
      </c>
      <c r="AD220" s="138">
        <f t="shared" si="31"/>
        <v>11</v>
      </c>
      <c r="AE220" s="138">
        <f t="shared" si="32"/>
        <v>11</v>
      </c>
      <c r="AF220" s="122" t="str">
        <f t="shared" si="33"/>
        <v xml:space="preserve">沁A </v>
      </c>
      <c r="AG220" s="122" t="str">
        <f t="shared" si="34"/>
        <v>去聲五十二沁</v>
      </c>
      <c r="AH220" s="122">
        <f t="shared" si="35"/>
        <v>2</v>
      </c>
      <c r="AI220" s="122" t="str">
        <f t="shared" si="36"/>
        <v>去</v>
      </c>
      <c r="AJ220" s="123" t="str">
        <f t="shared" si="37"/>
        <v>去</v>
      </c>
      <c r="AK220" s="122" t="str">
        <f t="shared" si="38"/>
        <v>五十二</v>
      </c>
      <c r="AL220" s="122" t="str">
        <f t="shared" si="39"/>
        <v>沁</v>
      </c>
    </row>
    <row r="221" spans="25:38">
      <c r="Y221" s="122" cm="1">
        <f t="array" ref="Y221" xml:space="preserve"> ROW() - ROW($6:$6)</f>
        <v>215</v>
      </c>
      <c r="Z221" s="122">
        <v>69</v>
      </c>
      <c r="AA221" s="123" t="s">
        <v>699</v>
      </c>
      <c r="AB221" s="133" t="s">
        <v>1112</v>
      </c>
      <c r="AC221" s="138">
        <f t="shared" si="30"/>
        <v>4</v>
      </c>
      <c r="AD221" s="138">
        <f t="shared" si="31"/>
        <v>11</v>
      </c>
      <c r="AE221" s="138">
        <f t="shared" si="32"/>
        <v>11</v>
      </c>
      <c r="AF221" s="122" t="str">
        <f t="shared" si="33"/>
        <v xml:space="preserve">沁B </v>
      </c>
      <c r="AG221" s="122" t="str">
        <f t="shared" si="34"/>
        <v>去聲五十二沁</v>
      </c>
      <c r="AH221" s="122">
        <f t="shared" si="35"/>
        <v>2</v>
      </c>
      <c r="AI221" s="122" t="str">
        <f t="shared" si="36"/>
        <v>去</v>
      </c>
      <c r="AJ221" s="123" t="str">
        <f t="shared" si="37"/>
        <v>去</v>
      </c>
      <c r="AK221" s="122" t="str">
        <f t="shared" si="38"/>
        <v>五十二</v>
      </c>
      <c r="AL221" s="122" t="str">
        <f t="shared" si="39"/>
        <v>沁</v>
      </c>
    </row>
    <row r="222" spans="25:38">
      <c r="Y222" s="122" cm="1">
        <f t="array" ref="Y222" xml:space="preserve"> ROW() - ROW($6:$6)</f>
        <v>216</v>
      </c>
      <c r="Z222" s="122">
        <v>70</v>
      </c>
      <c r="AA222" s="123" t="s">
        <v>708</v>
      </c>
      <c r="AB222" s="133" t="s">
        <v>1115</v>
      </c>
      <c r="AC222" s="138">
        <f t="shared" si="30"/>
        <v>3</v>
      </c>
      <c r="AD222" s="138">
        <f t="shared" si="31"/>
        <v>10</v>
      </c>
      <c r="AE222" s="138">
        <f t="shared" si="32"/>
        <v>10</v>
      </c>
      <c r="AF222" s="122" t="str">
        <f t="shared" si="33"/>
        <v xml:space="preserve">勘 </v>
      </c>
      <c r="AG222" s="122" t="str">
        <f t="shared" si="34"/>
        <v>去聲五十三勘</v>
      </c>
      <c r="AH222" s="122">
        <f t="shared" si="35"/>
        <v>2</v>
      </c>
      <c r="AI222" s="122" t="str">
        <f t="shared" si="36"/>
        <v>去</v>
      </c>
      <c r="AJ222" s="123" t="str">
        <f t="shared" si="37"/>
        <v>去</v>
      </c>
      <c r="AK222" s="122" t="str">
        <f t="shared" si="38"/>
        <v>五十三</v>
      </c>
      <c r="AL222" s="122" t="str">
        <f t="shared" si="39"/>
        <v>勘</v>
      </c>
    </row>
    <row r="223" spans="25:38">
      <c r="Y223" s="122" cm="1">
        <f t="array" ref="Y223" xml:space="preserve"> ROW() - ROW($6:$6)</f>
        <v>217</v>
      </c>
      <c r="Z223" s="122">
        <v>71</v>
      </c>
      <c r="AA223" s="123" t="s">
        <v>708</v>
      </c>
      <c r="AB223" s="133" t="s">
        <v>1118</v>
      </c>
      <c r="AC223" s="138">
        <f t="shared" si="30"/>
        <v>3</v>
      </c>
      <c r="AD223" s="138">
        <f t="shared" si="31"/>
        <v>10</v>
      </c>
      <c r="AE223" s="138">
        <f t="shared" si="32"/>
        <v>10</v>
      </c>
      <c r="AF223" s="122" t="str">
        <f t="shared" si="33"/>
        <v xml:space="preserve">闞 </v>
      </c>
      <c r="AG223" s="122" t="str">
        <f t="shared" si="34"/>
        <v>去聲五十四闞</v>
      </c>
      <c r="AH223" s="122">
        <f t="shared" si="35"/>
        <v>2</v>
      </c>
      <c r="AI223" s="122" t="str">
        <f t="shared" si="36"/>
        <v>去</v>
      </c>
      <c r="AJ223" s="123" t="str">
        <f t="shared" si="37"/>
        <v>去</v>
      </c>
      <c r="AK223" s="122" t="str">
        <f t="shared" si="38"/>
        <v>五十四</v>
      </c>
      <c r="AL223" s="122" t="str">
        <f t="shared" si="39"/>
        <v>闞</v>
      </c>
    </row>
    <row r="224" spans="25:38">
      <c r="Y224" s="122" cm="1">
        <f t="array" ref="Y224" xml:space="preserve"> ROW() - ROW($6:$6)</f>
        <v>218</v>
      </c>
      <c r="Z224" s="122">
        <v>72</v>
      </c>
      <c r="AA224" s="123" t="s">
        <v>708</v>
      </c>
      <c r="AB224" s="133" t="s">
        <v>1121</v>
      </c>
      <c r="AC224" s="138">
        <f t="shared" si="30"/>
        <v>3</v>
      </c>
      <c r="AD224" s="138">
        <f t="shared" si="31"/>
        <v>10</v>
      </c>
      <c r="AE224" s="138">
        <f t="shared" si="32"/>
        <v>10</v>
      </c>
      <c r="AF224" s="122" t="str">
        <f t="shared" si="33"/>
        <v xml:space="preserve">豔 </v>
      </c>
      <c r="AG224" s="122" t="str">
        <f t="shared" si="34"/>
        <v>去聲五十五豔</v>
      </c>
      <c r="AH224" s="122">
        <f t="shared" si="35"/>
        <v>2</v>
      </c>
      <c r="AI224" s="122" t="str">
        <f t="shared" si="36"/>
        <v>去</v>
      </c>
      <c r="AJ224" s="123" t="str">
        <f t="shared" si="37"/>
        <v>去</v>
      </c>
      <c r="AK224" s="122" t="str">
        <f t="shared" si="38"/>
        <v>五十五</v>
      </c>
      <c r="AL224" s="122" t="str">
        <f t="shared" si="39"/>
        <v>豔</v>
      </c>
    </row>
    <row r="225" spans="25:38">
      <c r="Y225" s="122" cm="1">
        <f t="array" ref="Y225" xml:space="preserve"> ROW() - ROW($6:$6)</f>
        <v>219</v>
      </c>
      <c r="Z225" s="122">
        <v>73</v>
      </c>
      <c r="AA225" s="123" t="s">
        <v>708</v>
      </c>
      <c r="AB225" s="133" t="s">
        <v>1124</v>
      </c>
      <c r="AC225" s="138">
        <f t="shared" si="30"/>
        <v>4</v>
      </c>
      <c r="AD225" s="138">
        <f t="shared" si="31"/>
        <v>11</v>
      </c>
      <c r="AE225" s="138">
        <f t="shared" si="32"/>
        <v>11</v>
      </c>
      <c r="AF225" s="122" t="str">
        <f t="shared" si="33"/>
        <v xml:space="preserve">豔A </v>
      </c>
      <c r="AG225" s="122" t="str">
        <f t="shared" si="34"/>
        <v>去聲五十五豔</v>
      </c>
      <c r="AH225" s="122">
        <f t="shared" si="35"/>
        <v>2</v>
      </c>
      <c r="AI225" s="122" t="str">
        <f t="shared" si="36"/>
        <v>去</v>
      </c>
      <c r="AJ225" s="123" t="str">
        <f t="shared" si="37"/>
        <v>去</v>
      </c>
      <c r="AK225" s="122" t="str">
        <f t="shared" si="38"/>
        <v>五十五</v>
      </c>
      <c r="AL225" s="122" t="str">
        <f t="shared" si="39"/>
        <v>豔</v>
      </c>
    </row>
    <row r="226" spans="25:38">
      <c r="Y226" s="122" cm="1">
        <f t="array" ref="Y226" xml:space="preserve"> ROW() - ROW($6:$6)</f>
        <v>220</v>
      </c>
      <c r="Z226" s="122">
        <v>74</v>
      </c>
      <c r="AA226" s="123" t="s">
        <v>708</v>
      </c>
      <c r="AB226" s="133" t="s">
        <v>1127</v>
      </c>
      <c r="AC226" s="138">
        <f t="shared" si="30"/>
        <v>4</v>
      </c>
      <c r="AD226" s="138">
        <f t="shared" si="31"/>
        <v>11</v>
      </c>
      <c r="AE226" s="138">
        <f t="shared" si="32"/>
        <v>11</v>
      </c>
      <c r="AF226" s="122" t="str">
        <f t="shared" si="33"/>
        <v xml:space="preserve">豔B </v>
      </c>
      <c r="AG226" s="122" t="str">
        <f t="shared" si="34"/>
        <v>去聲五十五豔</v>
      </c>
      <c r="AH226" s="122">
        <f t="shared" si="35"/>
        <v>2</v>
      </c>
      <c r="AI226" s="122" t="str">
        <f t="shared" si="36"/>
        <v>去</v>
      </c>
      <c r="AJ226" s="123" t="str">
        <f t="shared" si="37"/>
        <v>去</v>
      </c>
      <c r="AK226" s="122" t="str">
        <f t="shared" si="38"/>
        <v>五十五</v>
      </c>
      <c r="AL226" s="122" t="str">
        <f t="shared" si="39"/>
        <v>豔</v>
      </c>
    </row>
    <row r="227" spans="25:38">
      <c r="Y227" s="122" cm="1">
        <f t="array" ref="Y227" xml:space="preserve"> ROW() - ROW($6:$6)</f>
        <v>221</v>
      </c>
      <c r="Z227" s="122">
        <v>75</v>
      </c>
      <c r="AA227" s="123" t="s">
        <v>708</v>
      </c>
      <c r="AB227" s="133" t="s">
        <v>1128</v>
      </c>
      <c r="AC227" s="138">
        <f t="shared" si="30"/>
        <v>3</v>
      </c>
      <c r="AD227" s="138">
        <f t="shared" si="31"/>
        <v>10</v>
      </c>
      <c r="AE227" s="138">
        <f t="shared" si="32"/>
        <v>10</v>
      </c>
      <c r="AF227" s="122" t="str">
        <f t="shared" si="33"/>
        <v xml:space="preserve">㮇 </v>
      </c>
      <c r="AG227" s="122" t="str">
        <f t="shared" si="34"/>
        <v>去聲五十六㮇</v>
      </c>
      <c r="AH227" s="122">
        <f t="shared" si="35"/>
        <v>2</v>
      </c>
      <c r="AI227" s="122" t="str">
        <f t="shared" si="36"/>
        <v>去</v>
      </c>
      <c r="AJ227" s="123" t="str">
        <f t="shared" si="37"/>
        <v>去</v>
      </c>
      <c r="AK227" s="122" t="str">
        <f t="shared" si="38"/>
        <v>五十六</v>
      </c>
      <c r="AL227" s="122" t="str">
        <f t="shared" si="39"/>
        <v>㮇</v>
      </c>
    </row>
    <row r="228" spans="25:38">
      <c r="Y228" s="122" cm="1">
        <f t="array" ref="Y228" xml:space="preserve"> ROW() - ROW($6:$6)</f>
        <v>222</v>
      </c>
      <c r="Z228" s="122">
        <v>76</v>
      </c>
      <c r="AA228" s="123" t="s">
        <v>708</v>
      </c>
      <c r="AB228" s="133" t="s">
        <v>1129</v>
      </c>
      <c r="AC228" s="138">
        <f t="shared" si="30"/>
        <v>3</v>
      </c>
      <c r="AD228" s="138">
        <f t="shared" si="31"/>
        <v>10</v>
      </c>
      <c r="AE228" s="138">
        <f t="shared" si="32"/>
        <v>10</v>
      </c>
      <c r="AF228" s="122" t="str">
        <f t="shared" si="33"/>
        <v xml:space="preserve">陷 </v>
      </c>
      <c r="AG228" s="122" t="str">
        <f t="shared" si="34"/>
        <v>去聲五十八陷</v>
      </c>
      <c r="AH228" s="122">
        <f t="shared" si="35"/>
        <v>2</v>
      </c>
      <c r="AI228" s="122" t="str">
        <f t="shared" si="36"/>
        <v>去</v>
      </c>
      <c r="AJ228" s="123" t="str">
        <f t="shared" si="37"/>
        <v>去</v>
      </c>
      <c r="AK228" s="122" t="str">
        <f t="shared" si="38"/>
        <v>五十八</v>
      </c>
      <c r="AL228" s="122" t="str">
        <f t="shared" si="39"/>
        <v>陷</v>
      </c>
    </row>
    <row r="229" spans="25:38">
      <c r="Y229" s="122" cm="1">
        <f t="array" ref="Y229" xml:space="preserve"> ROW() - ROW($6:$6)</f>
        <v>223</v>
      </c>
      <c r="Z229" s="122">
        <v>77</v>
      </c>
      <c r="AA229" s="123" t="s">
        <v>708</v>
      </c>
      <c r="AB229" s="133" t="s">
        <v>1130</v>
      </c>
      <c r="AC229" s="138">
        <f t="shared" si="30"/>
        <v>3</v>
      </c>
      <c r="AD229" s="138">
        <f t="shared" si="31"/>
        <v>10</v>
      </c>
      <c r="AE229" s="138">
        <f t="shared" si="32"/>
        <v>10</v>
      </c>
      <c r="AF229" s="122" t="str">
        <f t="shared" si="33"/>
        <v xml:space="preserve">鑑 </v>
      </c>
      <c r="AG229" s="122" t="str">
        <f t="shared" si="34"/>
        <v>去聲五十九鑑</v>
      </c>
      <c r="AH229" s="122">
        <f t="shared" si="35"/>
        <v>2</v>
      </c>
      <c r="AI229" s="122" t="str">
        <f t="shared" si="36"/>
        <v>去</v>
      </c>
      <c r="AJ229" s="123" t="str">
        <f t="shared" si="37"/>
        <v>去</v>
      </c>
      <c r="AK229" s="122" t="str">
        <f t="shared" si="38"/>
        <v>五十九</v>
      </c>
      <c r="AL229" s="122" t="str">
        <f t="shared" si="39"/>
        <v>鑑</v>
      </c>
    </row>
    <row r="230" spans="25:38">
      <c r="Y230" s="122" cm="1">
        <f t="array" ref="Y230" xml:space="preserve"> ROW() - ROW($6:$6)</f>
        <v>224</v>
      </c>
      <c r="Z230" s="122">
        <v>78</v>
      </c>
      <c r="AA230" s="123" t="s">
        <v>708</v>
      </c>
      <c r="AB230" s="133" t="s">
        <v>1131</v>
      </c>
      <c r="AC230" s="138">
        <f t="shared" si="30"/>
        <v>3</v>
      </c>
      <c r="AD230" s="138">
        <f t="shared" si="31"/>
        <v>10</v>
      </c>
      <c r="AE230" s="138">
        <f t="shared" si="32"/>
        <v>10</v>
      </c>
      <c r="AF230" s="122" t="str">
        <f t="shared" si="33"/>
        <v xml:space="preserve">釅 </v>
      </c>
      <c r="AG230" s="122" t="str">
        <f t="shared" si="34"/>
        <v>去聲五十七釅</v>
      </c>
      <c r="AH230" s="122">
        <f t="shared" si="35"/>
        <v>2</v>
      </c>
      <c r="AI230" s="122" t="str">
        <f t="shared" si="36"/>
        <v>去</v>
      </c>
      <c r="AJ230" s="123" t="str">
        <f t="shared" si="37"/>
        <v>去</v>
      </c>
      <c r="AK230" s="122" t="str">
        <f t="shared" si="38"/>
        <v>五十七</v>
      </c>
      <c r="AL230" s="122" t="str">
        <f t="shared" si="39"/>
        <v>釅</v>
      </c>
    </row>
    <row r="231" spans="25:38">
      <c r="Y231" s="122" cm="1">
        <f t="array" ref="Y231" xml:space="preserve"> ROW() - ROW($6:$6)</f>
        <v>225</v>
      </c>
      <c r="Z231" s="122">
        <v>79</v>
      </c>
      <c r="AA231" s="123" t="s">
        <v>708</v>
      </c>
      <c r="AB231" s="133" t="s">
        <v>1132</v>
      </c>
      <c r="AC231" s="138">
        <f t="shared" si="30"/>
        <v>3</v>
      </c>
      <c r="AD231" s="138">
        <f t="shared" si="31"/>
        <v>10</v>
      </c>
      <c r="AE231" s="138">
        <f t="shared" si="32"/>
        <v>10</v>
      </c>
      <c r="AF231" s="122" t="str">
        <f t="shared" si="33"/>
        <v xml:space="preserve">范 </v>
      </c>
      <c r="AG231" s="122" t="str">
        <f t="shared" si="34"/>
        <v>上聲五十五范</v>
      </c>
      <c r="AH231" s="122">
        <f t="shared" si="35"/>
        <v>2</v>
      </c>
      <c r="AI231" s="122" t="str">
        <f t="shared" si="36"/>
        <v>上</v>
      </c>
      <c r="AJ231" s="123" t="str">
        <f t="shared" si="37"/>
        <v>上</v>
      </c>
      <c r="AK231" s="122" t="str">
        <f t="shared" si="38"/>
        <v>五十五</v>
      </c>
      <c r="AL231" s="122" t="str">
        <f t="shared" si="39"/>
        <v>范</v>
      </c>
    </row>
    <row r="232" spans="25:38">
      <c r="Y232" s="122" cm="1">
        <f t="array" ref="Y232" xml:space="preserve"> ROW() - ROW($6:$6)</f>
        <v>226</v>
      </c>
      <c r="Z232" s="122">
        <v>1</v>
      </c>
      <c r="AA232" s="123" t="s">
        <v>170</v>
      </c>
      <c r="AB232" s="133" t="s">
        <v>793</v>
      </c>
      <c r="AC232" s="138">
        <f t="shared" si="30"/>
        <v>3</v>
      </c>
      <c r="AD232" s="138">
        <f t="shared" si="31"/>
        <v>8</v>
      </c>
      <c r="AE232" s="138">
        <f t="shared" si="32"/>
        <v>8</v>
      </c>
      <c r="AF232" s="122" t="str">
        <f t="shared" si="33"/>
        <v xml:space="preserve">屋 </v>
      </c>
      <c r="AG232" s="122" t="str">
        <f t="shared" si="34"/>
        <v>入聲一屋</v>
      </c>
      <c r="AH232" s="122">
        <f t="shared" si="35"/>
        <v>2</v>
      </c>
      <c r="AI232" s="122" t="str">
        <f t="shared" si="36"/>
        <v>入</v>
      </c>
      <c r="AJ232" s="123" t="str">
        <f t="shared" si="37"/>
        <v>入</v>
      </c>
      <c r="AK232" s="122" t="str">
        <f t="shared" si="38"/>
        <v>一</v>
      </c>
      <c r="AL232" s="122" t="str">
        <f t="shared" si="39"/>
        <v>屋</v>
      </c>
    </row>
    <row r="233" spans="25:38">
      <c r="Y233" s="122" cm="1">
        <f t="array" ref="Y233" xml:space="preserve"> ROW() - ROW($6:$6)</f>
        <v>227</v>
      </c>
      <c r="Z233" s="122">
        <v>2</v>
      </c>
      <c r="AA233" s="123" t="s">
        <v>170</v>
      </c>
      <c r="AB233" s="133" t="s">
        <v>798</v>
      </c>
      <c r="AC233" s="138">
        <f t="shared" si="30"/>
        <v>3</v>
      </c>
      <c r="AD233" s="138">
        <f t="shared" si="31"/>
        <v>8</v>
      </c>
      <c r="AE233" s="138">
        <f t="shared" si="32"/>
        <v>8</v>
      </c>
      <c r="AF233" s="122" t="str">
        <f t="shared" si="33"/>
        <v xml:space="preserve">沃 </v>
      </c>
      <c r="AG233" s="122" t="str">
        <f t="shared" si="34"/>
        <v>入聲二沃</v>
      </c>
      <c r="AH233" s="122">
        <f t="shared" si="35"/>
        <v>2</v>
      </c>
      <c r="AI233" s="122" t="str">
        <f t="shared" si="36"/>
        <v>入</v>
      </c>
      <c r="AJ233" s="123" t="str">
        <f t="shared" si="37"/>
        <v>入</v>
      </c>
      <c r="AK233" s="122" t="str">
        <f t="shared" si="38"/>
        <v>二</v>
      </c>
      <c r="AL233" s="122" t="str">
        <f t="shared" si="39"/>
        <v>沃</v>
      </c>
    </row>
    <row r="234" spans="25:38">
      <c r="Y234" s="122" cm="1">
        <f t="array" ref="Y234" xml:space="preserve"> ROW() - ROW($6:$6)</f>
        <v>228</v>
      </c>
      <c r="Z234" s="122">
        <v>3</v>
      </c>
      <c r="AA234" s="123" t="s">
        <v>170</v>
      </c>
      <c r="AB234" s="133" t="s">
        <v>803</v>
      </c>
      <c r="AC234" s="138">
        <f t="shared" si="30"/>
        <v>3</v>
      </c>
      <c r="AD234" s="138">
        <f t="shared" si="31"/>
        <v>8</v>
      </c>
      <c r="AE234" s="138">
        <f t="shared" si="32"/>
        <v>8</v>
      </c>
      <c r="AF234" s="122" t="str">
        <f t="shared" si="33"/>
        <v xml:space="preserve">燭 </v>
      </c>
      <c r="AG234" s="122" t="str">
        <f t="shared" si="34"/>
        <v>入聲三燭</v>
      </c>
      <c r="AH234" s="122">
        <f t="shared" si="35"/>
        <v>2</v>
      </c>
      <c r="AI234" s="122" t="str">
        <f t="shared" si="36"/>
        <v>入</v>
      </c>
      <c r="AJ234" s="123" t="str">
        <f t="shared" si="37"/>
        <v>入</v>
      </c>
      <c r="AK234" s="122" t="str">
        <f t="shared" si="38"/>
        <v>三</v>
      </c>
      <c r="AL234" s="122" t="str">
        <f t="shared" si="39"/>
        <v>燭</v>
      </c>
    </row>
    <row r="235" spans="25:38">
      <c r="Y235" s="122" cm="1">
        <f t="array" ref="Y235" xml:space="preserve"> ROW() - ROW($6:$6)</f>
        <v>229</v>
      </c>
      <c r="Z235" s="122">
        <v>4</v>
      </c>
      <c r="AA235" s="123" t="s">
        <v>190</v>
      </c>
      <c r="AB235" s="133" t="s">
        <v>808</v>
      </c>
      <c r="AC235" s="138">
        <f t="shared" si="30"/>
        <v>3</v>
      </c>
      <c r="AD235" s="138">
        <f t="shared" si="31"/>
        <v>8</v>
      </c>
      <c r="AE235" s="138">
        <f t="shared" si="32"/>
        <v>8</v>
      </c>
      <c r="AF235" s="122" t="str">
        <f t="shared" si="33"/>
        <v xml:space="preserve">覺 </v>
      </c>
      <c r="AG235" s="122" t="str">
        <f t="shared" si="34"/>
        <v>入聲四覺</v>
      </c>
      <c r="AH235" s="122">
        <f t="shared" si="35"/>
        <v>2</v>
      </c>
      <c r="AI235" s="122" t="str">
        <f t="shared" si="36"/>
        <v>入</v>
      </c>
      <c r="AJ235" s="123" t="str">
        <f t="shared" si="37"/>
        <v>入</v>
      </c>
      <c r="AK235" s="122" t="str">
        <f t="shared" si="38"/>
        <v>四</v>
      </c>
      <c r="AL235" s="122" t="str">
        <f t="shared" si="39"/>
        <v>覺</v>
      </c>
    </row>
    <row r="236" spans="25:38">
      <c r="Y236" s="122" cm="1">
        <f t="array" ref="Y236" xml:space="preserve"> ROW() - ROW($6:$6)</f>
        <v>230</v>
      </c>
      <c r="Z236" s="122">
        <v>27</v>
      </c>
      <c r="AA236" s="123" t="s">
        <v>348</v>
      </c>
      <c r="AB236" s="133" t="s">
        <v>813</v>
      </c>
      <c r="AC236" s="138">
        <f t="shared" si="30"/>
        <v>3</v>
      </c>
      <c r="AD236" s="138">
        <f t="shared" si="31"/>
        <v>8</v>
      </c>
      <c r="AE236" s="138">
        <f t="shared" si="32"/>
        <v>8</v>
      </c>
      <c r="AF236" s="122" t="str">
        <f t="shared" si="33"/>
        <v xml:space="preserve">質 </v>
      </c>
      <c r="AG236" s="122" t="str">
        <f t="shared" si="34"/>
        <v>入聲五質</v>
      </c>
      <c r="AH236" s="122">
        <f t="shared" si="35"/>
        <v>2</v>
      </c>
      <c r="AI236" s="122" t="str">
        <f t="shared" si="36"/>
        <v>入</v>
      </c>
      <c r="AJ236" s="123" t="str">
        <f t="shared" si="37"/>
        <v>入</v>
      </c>
      <c r="AK236" s="122" t="str">
        <f t="shared" si="38"/>
        <v>五</v>
      </c>
      <c r="AL236" s="122" t="str">
        <f t="shared" si="39"/>
        <v>質</v>
      </c>
    </row>
    <row r="237" spans="25:38">
      <c r="Y237" s="122" cm="1">
        <f t="array" ref="Y237" xml:space="preserve"> ROW() - ROW($6:$6)</f>
        <v>231</v>
      </c>
      <c r="Z237" s="122">
        <v>28</v>
      </c>
      <c r="AA237" s="123" t="s">
        <v>348</v>
      </c>
      <c r="AB237" s="133" t="s">
        <v>818</v>
      </c>
      <c r="AC237" s="138">
        <f t="shared" si="30"/>
        <v>4</v>
      </c>
      <c r="AD237" s="138">
        <f t="shared" si="31"/>
        <v>9</v>
      </c>
      <c r="AE237" s="138">
        <f t="shared" si="32"/>
        <v>9</v>
      </c>
      <c r="AF237" s="122" t="str">
        <f t="shared" si="33"/>
        <v xml:space="preserve">質A </v>
      </c>
      <c r="AG237" s="122" t="str">
        <f t="shared" si="34"/>
        <v>入聲五質</v>
      </c>
      <c r="AH237" s="122">
        <f t="shared" si="35"/>
        <v>2</v>
      </c>
      <c r="AI237" s="122" t="str">
        <f t="shared" si="36"/>
        <v>入</v>
      </c>
      <c r="AJ237" s="123" t="str">
        <f t="shared" si="37"/>
        <v>入</v>
      </c>
      <c r="AK237" s="122" t="str">
        <f t="shared" si="38"/>
        <v>五</v>
      </c>
      <c r="AL237" s="122" t="str">
        <f t="shared" si="39"/>
        <v>質</v>
      </c>
    </row>
    <row r="238" spans="25:38">
      <c r="Y238" s="122" cm="1">
        <f t="array" ref="Y238" xml:space="preserve"> ROW() - ROW($6:$6)</f>
        <v>232</v>
      </c>
      <c r="Z238" s="122">
        <v>29</v>
      </c>
      <c r="AA238" s="123" t="s">
        <v>348</v>
      </c>
      <c r="AB238" s="133" t="s">
        <v>823</v>
      </c>
      <c r="AC238" s="138">
        <f t="shared" si="30"/>
        <v>4</v>
      </c>
      <c r="AD238" s="138">
        <f t="shared" si="31"/>
        <v>9</v>
      </c>
      <c r="AE238" s="138">
        <f t="shared" si="32"/>
        <v>9</v>
      </c>
      <c r="AF238" s="122" t="str">
        <f t="shared" si="33"/>
        <v xml:space="preserve">質B </v>
      </c>
      <c r="AG238" s="122" t="str">
        <f t="shared" si="34"/>
        <v>入聲五質</v>
      </c>
      <c r="AH238" s="122">
        <f t="shared" si="35"/>
        <v>2</v>
      </c>
      <c r="AI238" s="122" t="str">
        <f t="shared" si="36"/>
        <v>入</v>
      </c>
      <c r="AJ238" s="123" t="str">
        <f t="shared" si="37"/>
        <v>入</v>
      </c>
      <c r="AK238" s="122" t="str">
        <f t="shared" si="38"/>
        <v>五</v>
      </c>
      <c r="AL238" s="122" t="str">
        <f t="shared" si="39"/>
        <v>質</v>
      </c>
    </row>
    <row r="239" spans="25:38">
      <c r="Y239" s="122" cm="1">
        <f t="array" ref="Y239" xml:space="preserve"> ROW() - ROW($6:$6)</f>
        <v>233</v>
      </c>
      <c r="Z239" s="122">
        <v>30</v>
      </c>
      <c r="AA239" s="123" t="s">
        <v>348</v>
      </c>
      <c r="AB239" s="133" t="s">
        <v>828</v>
      </c>
      <c r="AC239" s="138">
        <f t="shared" si="30"/>
        <v>3</v>
      </c>
      <c r="AD239" s="138">
        <f t="shared" si="31"/>
        <v>8</v>
      </c>
      <c r="AE239" s="138">
        <f t="shared" si="32"/>
        <v>8</v>
      </c>
      <c r="AF239" s="122" t="str">
        <f t="shared" si="33"/>
        <v xml:space="preserve">術 </v>
      </c>
      <c r="AG239" s="122" t="str">
        <f t="shared" si="34"/>
        <v>入聲六術</v>
      </c>
      <c r="AH239" s="122">
        <f t="shared" si="35"/>
        <v>2</v>
      </c>
      <c r="AI239" s="122" t="str">
        <f t="shared" si="36"/>
        <v>入</v>
      </c>
      <c r="AJ239" s="123" t="str">
        <f t="shared" si="37"/>
        <v>入</v>
      </c>
      <c r="AK239" s="122" t="str">
        <f t="shared" si="38"/>
        <v>六</v>
      </c>
      <c r="AL239" s="122" t="str">
        <f t="shared" si="39"/>
        <v>術</v>
      </c>
    </row>
    <row r="240" spans="25:38">
      <c r="Y240" s="122" cm="1">
        <f t="array" ref="Y240" xml:space="preserve"> ROW() - ROW($6:$6)</f>
        <v>234</v>
      </c>
      <c r="Z240" s="122">
        <v>31</v>
      </c>
      <c r="AA240" s="123" t="s">
        <v>348</v>
      </c>
      <c r="AB240" s="133" t="s">
        <v>833</v>
      </c>
      <c r="AC240" s="138">
        <f t="shared" si="30"/>
        <v>4</v>
      </c>
      <c r="AD240" s="138">
        <f t="shared" si="31"/>
        <v>9</v>
      </c>
      <c r="AE240" s="138">
        <f t="shared" si="32"/>
        <v>9</v>
      </c>
      <c r="AF240" s="122" t="str">
        <f t="shared" si="33"/>
        <v xml:space="preserve">術A </v>
      </c>
      <c r="AG240" s="122" t="str">
        <f t="shared" si="34"/>
        <v>入聲六術</v>
      </c>
      <c r="AH240" s="122">
        <f t="shared" si="35"/>
        <v>2</v>
      </c>
      <c r="AI240" s="122" t="str">
        <f t="shared" si="36"/>
        <v>入</v>
      </c>
      <c r="AJ240" s="123" t="str">
        <f t="shared" si="37"/>
        <v>入</v>
      </c>
      <c r="AK240" s="122" t="str">
        <f t="shared" si="38"/>
        <v>六</v>
      </c>
      <c r="AL240" s="122" t="str">
        <f t="shared" si="39"/>
        <v>術</v>
      </c>
    </row>
    <row r="241" spans="25:38">
      <c r="Y241" s="122" cm="1">
        <f t="array" ref="Y241" xml:space="preserve"> ROW() - ROW($6:$6)</f>
        <v>235</v>
      </c>
      <c r="Z241" s="122">
        <v>32</v>
      </c>
      <c r="AA241" s="123" t="s">
        <v>348</v>
      </c>
      <c r="AB241" s="133" t="s">
        <v>838</v>
      </c>
      <c r="AC241" s="138">
        <f t="shared" si="30"/>
        <v>3</v>
      </c>
      <c r="AD241" s="138">
        <f t="shared" si="31"/>
        <v>8</v>
      </c>
      <c r="AE241" s="138">
        <f t="shared" si="32"/>
        <v>8</v>
      </c>
      <c r="AF241" s="122" t="str">
        <f t="shared" si="33"/>
        <v xml:space="preserve">櫛 </v>
      </c>
      <c r="AG241" s="122" t="str">
        <f t="shared" si="34"/>
        <v>入聲七櫛</v>
      </c>
      <c r="AH241" s="122">
        <f t="shared" si="35"/>
        <v>2</v>
      </c>
      <c r="AI241" s="122" t="str">
        <f t="shared" si="36"/>
        <v>入</v>
      </c>
      <c r="AJ241" s="123" t="str">
        <f t="shared" si="37"/>
        <v>入</v>
      </c>
      <c r="AK241" s="122" t="str">
        <f t="shared" si="38"/>
        <v>七</v>
      </c>
      <c r="AL241" s="122" t="str">
        <f t="shared" si="39"/>
        <v>櫛</v>
      </c>
    </row>
    <row r="242" spans="25:38">
      <c r="Y242" s="122" cm="1">
        <f t="array" ref="Y242" xml:space="preserve"> ROW() - ROW($6:$6)</f>
        <v>236</v>
      </c>
      <c r="Z242" s="122">
        <v>33</v>
      </c>
      <c r="AA242" s="123" t="s">
        <v>348</v>
      </c>
      <c r="AB242" s="133" t="s">
        <v>843</v>
      </c>
      <c r="AC242" s="138">
        <f t="shared" si="30"/>
        <v>3</v>
      </c>
      <c r="AD242" s="138">
        <f t="shared" si="31"/>
        <v>8</v>
      </c>
      <c r="AE242" s="138">
        <f t="shared" si="32"/>
        <v>8</v>
      </c>
      <c r="AF242" s="122" t="str">
        <f t="shared" si="33"/>
        <v xml:space="preserve">物 </v>
      </c>
      <c r="AG242" s="122" t="str">
        <f t="shared" si="34"/>
        <v>入聲八物</v>
      </c>
      <c r="AH242" s="122">
        <f t="shared" si="35"/>
        <v>2</v>
      </c>
      <c r="AI242" s="122" t="str">
        <f t="shared" si="36"/>
        <v>入</v>
      </c>
      <c r="AJ242" s="123" t="str">
        <f t="shared" si="37"/>
        <v>入</v>
      </c>
      <c r="AK242" s="122" t="str">
        <f t="shared" si="38"/>
        <v>八</v>
      </c>
      <c r="AL242" s="122" t="str">
        <f t="shared" si="39"/>
        <v>物</v>
      </c>
    </row>
    <row r="243" spans="25:38">
      <c r="Y243" s="122" cm="1">
        <f t="array" ref="Y243" xml:space="preserve"> ROW() - ROW($6:$6)</f>
        <v>237</v>
      </c>
      <c r="Z243" s="122">
        <v>34</v>
      </c>
      <c r="AA243" s="123" t="s">
        <v>348</v>
      </c>
      <c r="AB243" s="133" t="s">
        <v>848</v>
      </c>
      <c r="AC243" s="138">
        <f t="shared" si="30"/>
        <v>3</v>
      </c>
      <c r="AD243" s="138">
        <f t="shared" si="31"/>
        <v>8</v>
      </c>
      <c r="AE243" s="138">
        <f t="shared" si="32"/>
        <v>8</v>
      </c>
      <c r="AF243" s="122" t="str">
        <f t="shared" si="33"/>
        <v xml:space="preserve">迄 </v>
      </c>
      <c r="AG243" s="122" t="str">
        <f t="shared" si="34"/>
        <v>入聲九迄</v>
      </c>
      <c r="AH243" s="122">
        <f t="shared" si="35"/>
        <v>2</v>
      </c>
      <c r="AI243" s="122" t="str">
        <f t="shared" si="36"/>
        <v>入</v>
      </c>
      <c r="AJ243" s="123" t="str">
        <f t="shared" si="37"/>
        <v>入</v>
      </c>
      <c r="AK243" s="122" t="str">
        <f t="shared" si="38"/>
        <v>九</v>
      </c>
      <c r="AL243" s="122" t="str">
        <f t="shared" si="39"/>
        <v>迄</v>
      </c>
    </row>
    <row r="244" spans="25:38">
      <c r="Y244" s="122" cm="1">
        <f t="array" ref="Y244" xml:space="preserve"> ROW() - ROW($6:$6)</f>
        <v>238</v>
      </c>
      <c r="Z244" s="122">
        <v>35</v>
      </c>
      <c r="AA244" s="123" t="s">
        <v>348</v>
      </c>
      <c r="AB244" s="133" t="s">
        <v>853</v>
      </c>
      <c r="AC244" s="138">
        <f t="shared" si="30"/>
        <v>3</v>
      </c>
      <c r="AD244" s="138">
        <f t="shared" si="31"/>
        <v>8</v>
      </c>
      <c r="AE244" s="138">
        <f t="shared" si="32"/>
        <v>8</v>
      </c>
      <c r="AF244" s="122" t="str">
        <f t="shared" si="33"/>
        <v xml:space="preserve">月 </v>
      </c>
      <c r="AG244" s="122" t="str">
        <f t="shared" si="34"/>
        <v>入聲十月</v>
      </c>
      <c r="AH244" s="122">
        <f t="shared" si="35"/>
        <v>2</v>
      </c>
      <c r="AI244" s="122" t="str">
        <f t="shared" si="36"/>
        <v>入</v>
      </c>
      <c r="AJ244" s="123" t="str">
        <f t="shared" si="37"/>
        <v>入</v>
      </c>
      <c r="AK244" s="122" t="str">
        <f t="shared" si="38"/>
        <v>十</v>
      </c>
      <c r="AL244" s="122" t="str">
        <f t="shared" si="39"/>
        <v>月</v>
      </c>
    </row>
    <row r="245" spans="25:38">
      <c r="Y245" s="122" cm="1">
        <f t="array" ref="Y245" xml:space="preserve"> ROW() - ROW($6:$6)</f>
        <v>239</v>
      </c>
      <c r="Z245" s="122">
        <v>36</v>
      </c>
      <c r="AA245" s="123" t="s">
        <v>348</v>
      </c>
      <c r="AB245" s="133" t="s">
        <v>858</v>
      </c>
      <c r="AC245" s="138">
        <f t="shared" si="30"/>
        <v>3</v>
      </c>
      <c r="AD245" s="138">
        <f t="shared" si="31"/>
        <v>9</v>
      </c>
      <c r="AE245" s="138">
        <f t="shared" si="32"/>
        <v>9</v>
      </c>
      <c r="AF245" s="122" t="str">
        <f t="shared" si="33"/>
        <v xml:space="preserve">沒 </v>
      </c>
      <c r="AG245" s="122" t="str">
        <f t="shared" si="34"/>
        <v>入聲十一沒</v>
      </c>
      <c r="AH245" s="122">
        <f t="shared" si="35"/>
        <v>2</v>
      </c>
      <c r="AI245" s="122" t="str">
        <f t="shared" si="36"/>
        <v>入</v>
      </c>
      <c r="AJ245" s="123" t="str">
        <f t="shared" si="37"/>
        <v>入</v>
      </c>
      <c r="AK245" s="122" t="str">
        <f t="shared" si="38"/>
        <v>十一</v>
      </c>
      <c r="AL245" s="122" t="str">
        <f t="shared" si="39"/>
        <v>沒</v>
      </c>
    </row>
    <row r="246" spans="25:38">
      <c r="Y246" s="122" cm="1">
        <f t="array" ref="Y246" xml:space="preserve"> ROW() - ROW($6:$6)</f>
        <v>240</v>
      </c>
      <c r="Z246" s="122">
        <v>37</v>
      </c>
      <c r="AA246" s="123" t="s">
        <v>348</v>
      </c>
      <c r="AB246" s="133" t="s">
        <v>863</v>
      </c>
      <c r="AC246" s="138">
        <f t="shared" si="30"/>
        <v>3</v>
      </c>
      <c r="AD246" s="138">
        <f t="shared" si="31"/>
        <v>9</v>
      </c>
      <c r="AE246" s="138">
        <f t="shared" si="32"/>
        <v>9</v>
      </c>
      <c r="AF246" s="122" t="str">
        <f t="shared" si="33"/>
        <v xml:space="preserve">麧 </v>
      </c>
      <c r="AG246" s="122" t="str">
        <f t="shared" si="34"/>
        <v>入聲十一沒</v>
      </c>
      <c r="AH246" s="122">
        <f t="shared" si="35"/>
        <v>2</v>
      </c>
      <c r="AI246" s="122" t="str">
        <f t="shared" si="36"/>
        <v>入</v>
      </c>
      <c r="AJ246" s="123" t="str">
        <f t="shared" si="37"/>
        <v>入</v>
      </c>
      <c r="AK246" s="122" t="str">
        <f t="shared" si="38"/>
        <v>十一</v>
      </c>
      <c r="AL246" s="122" t="str">
        <f t="shared" si="39"/>
        <v>沒</v>
      </c>
    </row>
    <row r="247" spans="25:38">
      <c r="Y247" s="122" cm="1">
        <f t="array" ref="Y247" xml:space="preserve"> ROW() - ROW($6:$6)</f>
        <v>241</v>
      </c>
      <c r="Z247" s="122">
        <v>38</v>
      </c>
      <c r="AA247" s="123" t="s">
        <v>383</v>
      </c>
      <c r="AB247" s="133" t="s">
        <v>868</v>
      </c>
      <c r="AC247" s="138">
        <f t="shared" si="30"/>
        <v>3</v>
      </c>
      <c r="AD247" s="138">
        <f t="shared" si="31"/>
        <v>9</v>
      </c>
      <c r="AE247" s="138">
        <f t="shared" si="32"/>
        <v>9</v>
      </c>
      <c r="AF247" s="122" t="str">
        <f t="shared" si="33"/>
        <v xml:space="preserve">曷 </v>
      </c>
      <c r="AG247" s="122" t="str">
        <f t="shared" si="34"/>
        <v>入聲十二曷</v>
      </c>
      <c r="AH247" s="122">
        <f t="shared" si="35"/>
        <v>2</v>
      </c>
      <c r="AI247" s="122" t="str">
        <f t="shared" si="36"/>
        <v>入</v>
      </c>
      <c r="AJ247" s="123" t="str">
        <f t="shared" si="37"/>
        <v>入</v>
      </c>
      <c r="AK247" s="122" t="str">
        <f t="shared" si="38"/>
        <v>十二</v>
      </c>
      <c r="AL247" s="122" t="str">
        <f t="shared" si="39"/>
        <v>曷</v>
      </c>
    </row>
    <row r="248" spans="25:38">
      <c r="Y248" s="122" cm="1">
        <f t="array" ref="Y248" xml:space="preserve"> ROW() - ROW($6:$6)</f>
        <v>242</v>
      </c>
      <c r="Z248" s="122">
        <v>39</v>
      </c>
      <c r="AA248" s="123" t="s">
        <v>383</v>
      </c>
      <c r="AB248" s="133" t="s">
        <v>873</v>
      </c>
      <c r="AC248" s="138">
        <f t="shared" si="30"/>
        <v>3</v>
      </c>
      <c r="AD248" s="138">
        <f t="shared" si="31"/>
        <v>9</v>
      </c>
      <c r="AE248" s="138">
        <f t="shared" si="32"/>
        <v>9</v>
      </c>
      <c r="AF248" s="122" t="str">
        <f t="shared" si="33"/>
        <v xml:space="preserve">末 </v>
      </c>
      <c r="AG248" s="122" t="str">
        <f t="shared" si="34"/>
        <v>入聲十三末</v>
      </c>
      <c r="AH248" s="122">
        <f t="shared" si="35"/>
        <v>2</v>
      </c>
      <c r="AI248" s="122" t="str">
        <f t="shared" si="36"/>
        <v>入</v>
      </c>
      <c r="AJ248" s="123" t="str">
        <f t="shared" si="37"/>
        <v>入</v>
      </c>
      <c r="AK248" s="122" t="str">
        <f t="shared" si="38"/>
        <v>十三</v>
      </c>
      <c r="AL248" s="122" t="str">
        <f t="shared" si="39"/>
        <v>末</v>
      </c>
    </row>
    <row r="249" spans="25:38">
      <c r="Y249" s="122" cm="1">
        <f t="array" ref="Y249" xml:space="preserve"> ROW() - ROW($6:$6)</f>
        <v>243</v>
      </c>
      <c r="Z249" s="122">
        <v>40</v>
      </c>
      <c r="AA249" s="123" t="s">
        <v>383</v>
      </c>
      <c r="AB249" s="133" t="s">
        <v>879</v>
      </c>
      <c r="AC249" s="138">
        <f t="shared" si="30"/>
        <v>3</v>
      </c>
      <c r="AD249" s="138">
        <f t="shared" si="31"/>
        <v>9</v>
      </c>
      <c r="AE249" s="138">
        <f t="shared" si="32"/>
        <v>9</v>
      </c>
      <c r="AF249" s="122" t="str">
        <f t="shared" si="33"/>
        <v xml:space="preserve">黠 </v>
      </c>
      <c r="AG249" s="122" t="str">
        <f t="shared" si="34"/>
        <v>入聲十四黠</v>
      </c>
      <c r="AH249" s="122">
        <f t="shared" si="35"/>
        <v>2</v>
      </c>
      <c r="AI249" s="122" t="str">
        <f t="shared" si="36"/>
        <v>入</v>
      </c>
      <c r="AJ249" s="123" t="str">
        <f t="shared" si="37"/>
        <v>入</v>
      </c>
      <c r="AK249" s="122" t="str">
        <f t="shared" si="38"/>
        <v>十四</v>
      </c>
      <c r="AL249" s="122" t="str">
        <f t="shared" si="39"/>
        <v>黠</v>
      </c>
    </row>
    <row r="250" spans="25:38">
      <c r="Y250" s="122" cm="1">
        <f t="array" ref="Y250" xml:space="preserve"> ROW() - ROW($6:$6)</f>
        <v>244</v>
      </c>
      <c r="Z250" s="122">
        <v>41</v>
      </c>
      <c r="AA250" s="123" t="s">
        <v>383</v>
      </c>
      <c r="AB250" s="133" t="s">
        <v>885</v>
      </c>
      <c r="AC250" s="138">
        <f t="shared" si="30"/>
        <v>3</v>
      </c>
      <c r="AD250" s="138">
        <f t="shared" si="31"/>
        <v>9</v>
      </c>
      <c r="AE250" s="138">
        <f t="shared" si="32"/>
        <v>9</v>
      </c>
      <c r="AF250" s="122" t="str">
        <f t="shared" si="33"/>
        <v xml:space="preserve">鎋 </v>
      </c>
      <c r="AG250" s="122" t="str">
        <f t="shared" si="34"/>
        <v>入聲十五鎋</v>
      </c>
      <c r="AH250" s="122">
        <f t="shared" si="35"/>
        <v>2</v>
      </c>
      <c r="AI250" s="122" t="str">
        <f t="shared" si="36"/>
        <v>入</v>
      </c>
      <c r="AJ250" s="123" t="str">
        <f t="shared" si="37"/>
        <v>入</v>
      </c>
      <c r="AK250" s="122" t="str">
        <f t="shared" si="38"/>
        <v>十五</v>
      </c>
      <c r="AL250" s="122" t="str">
        <f t="shared" si="39"/>
        <v>鎋</v>
      </c>
    </row>
    <row r="251" spans="25:38">
      <c r="Y251" s="122" cm="1">
        <f t="array" ref="Y251" xml:space="preserve"> ROW() - ROW($6:$6)</f>
        <v>245</v>
      </c>
      <c r="Z251" s="122">
        <v>42</v>
      </c>
      <c r="AA251" s="123" t="s">
        <v>383</v>
      </c>
      <c r="AB251" s="133" t="s">
        <v>891</v>
      </c>
      <c r="AC251" s="138">
        <f t="shared" si="30"/>
        <v>3</v>
      </c>
      <c r="AD251" s="138">
        <f t="shared" si="31"/>
        <v>9</v>
      </c>
      <c r="AE251" s="138">
        <f t="shared" si="32"/>
        <v>9</v>
      </c>
      <c r="AF251" s="122" t="str">
        <f t="shared" si="33"/>
        <v xml:space="preserve">屑 </v>
      </c>
      <c r="AG251" s="122" t="str">
        <f t="shared" si="34"/>
        <v>入聲十六屑</v>
      </c>
      <c r="AH251" s="122">
        <f t="shared" si="35"/>
        <v>2</v>
      </c>
      <c r="AI251" s="122" t="str">
        <f t="shared" si="36"/>
        <v>入</v>
      </c>
      <c r="AJ251" s="123" t="str">
        <f t="shared" si="37"/>
        <v>入</v>
      </c>
      <c r="AK251" s="122" t="str">
        <f t="shared" si="38"/>
        <v>十六</v>
      </c>
      <c r="AL251" s="122" t="str">
        <f t="shared" si="39"/>
        <v>屑</v>
      </c>
    </row>
    <row r="252" spans="25:38">
      <c r="Y252" s="122" cm="1">
        <f t="array" ref="Y252" xml:space="preserve"> ROW() - ROW($6:$6)</f>
        <v>246</v>
      </c>
      <c r="Z252" s="122">
        <v>43</v>
      </c>
      <c r="AA252" s="123" t="s">
        <v>383</v>
      </c>
      <c r="AB252" s="133" t="s">
        <v>896</v>
      </c>
      <c r="AC252" s="138">
        <f t="shared" si="30"/>
        <v>3</v>
      </c>
      <c r="AD252" s="138">
        <f t="shared" si="31"/>
        <v>9</v>
      </c>
      <c r="AE252" s="138">
        <f t="shared" si="32"/>
        <v>9</v>
      </c>
      <c r="AF252" s="122" t="str">
        <f t="shared" si="33"/>
        <v xml:space="preserve">薛 </v>
      </c>
      <c r="AG252" s="122" t="str">
        <f t="shared" si="34"/>
        <v>入聲十七薛</v>
      </c>
      <c r="AH252" s="122">
        <f t="shared" si="35"/>
        <v>2</v>
      </c>
      <c r="AI252" s="122" t="str">
        <f t="shared" si="36"/>
        <v>入</v>
      </c>
      <c r="AJ252" s="123" t="str">
        <f t="shared" si="37"/>
        <v>入</v>
      </c>
      <c r="AK252" s="122" t="str">
        <f t="shared" si="38"/>
        <v>十七</v>
      </c>
      <c r="AL252" s="122" t="str">
        <f t="shared" si="39"/>
        <v>薛</v>
      </c>
    </row>
    <row r="253" spans="25:38">
      <c r="Y253" s="122" cm="1">
        <f t="array" ref="Y253" xml:space="preserve"> ROW() - ROW($6:$6)</f>
        <v>247</v>
      </c>
      <c r="Z253" s="122">
        <v>44</v>
      </c>
      <c r="AA253" s="123" t="s">
        <v>383</v>
      </c>
      <c r="AB253" s="133" t="s">
        <v>901</v>
      </c>
      <c r="AC253" s="138">
        <f t="shared" si="30"/>
        <v>4</v>
      </c>
      <c r="AD253" s="138">
        <f t="shared" si="31"/>
        <v>10</v>
      </c>
      <c r="AE253" s="138">
        <f t="shared" si="32"/>
        <v>10</v>
      </c>
      <c r="AF253" s="122" t="str">
        <f t="shared" si="33"/>
        <v xml:space="preserve">薛A </v>
      </c>
      <c r="AG253" s="122" t="str">
        <f t="shared" si="34"/>
        <v>入聲十七薛</v>
      </c>
      <c r="AH253" s="122">
        <f t="shared" si="35"/>
        <v>2</v>
      </c>
      <c r="AI253" s="122" t="str">
        <f t="shared" si="36"/>
        <v>入</v>
      </c>
      <c r="AJ253" s="123" t="str">
        <f t="shared" si="37"/>
        <v>入</v>
      </c>
      <c r="AK253" s="122" t="str">
        <f t="shared" si="38"/>
        <v>十七</v>
      </c>
      <c r="AL253" s="122" t="str">
        <f t="shared" si="39"/>
        <v>薛</v>
      </c>
    </row>
    <row r="254" spans="25:38">
      <c r="Y254" s="122" cm="1">
        <f t="array" ref="Y254" xml:space="preserve"> ROW() - ROW($6:$6)</f>
        <v>248</v>
      </c>
      <c r="Z254" s="122">
        <v>45</v>
      </c>
      <c r="AA254" s="123" t="s">
        <v>383</v>
      </c>
      <c r="AB254" s="133" t="s">
        <v>907</v>
      </c>
      <c r="AC254" s="138">
        <f t="shared" si="30"/>
        <v>4</v>
      </c>
      <c r="AD254" s="138">
        <f t="shared" si="31"/>
        <v>10</v>
      </c>
      <c r="AE254" s="138">
        <f t="shared" si="32"/>
        <v>10</v>
      </c>
      <c r="AF254" s="122" t="str">
        <f t="shared" si="33"/>
        <v xml:space="preserve">薛B </v>
      </c>
      <c r="AG254" s="122" t="str">
        <f t="shared" si="34"/>
        <v>入聲十七薛</v>
      </c>
      <c r="AH254" s="122">
        <f t="shared" si="35"/>
        <v>2</v>
      </c>
      <c r="AI254" s="122" t="str">
        <f t="shared" si="36"/>
        <v>入</v>
      </c>
      <c r="AJ254" s="123" t="str">
        <f t="shared" si="37"/>
        <v>入</v>
      </c>
      <c r="AK254" s="122" t="str">
        <f t="shared" si="38"/>
        <v>十七</v>
      </c>
      <c r="AL254" s="122" t="str">
        <f t="shared" si="39"/>
        <v>薛</v>
      </c>
    </row>
    <row r="255" spans="25:38">
      <c r="Y255" s="122" cm="1">
        <f t="array" ref="Y255" xml:space="preserve"> ROW() - ROW($6:$6)</f>
        <v>249</v>
      </c>
      <c r="Z255" s="122">
        <v>55</v>
      </c>
      <c r="AA255" s="123" t="s">
        <v>563</v>
      </c>
      <c r="AB255" s="133" t="s">
        <v>912</v>
      </c>
      <c r="AC255" s="138">
        <f t="shared" si="30"/>
        <v>3</v>
      </c>
      <c r="AD255" s="138">
        <f t="shared" si="31"/>
        <v>9</v>
      </c>
      <c r="AE255" s="138">
        <f t="shared" si="32"/>
        <v>9</v>
      </c>
      <c r="AF255" s="122" t="str">
        <f t="shared" si="33"/>
        <v xml:space="preserve">藥 </v>
      </c>
      <c r="AG255" s="122" t="str">
        <f t="shared" si="34"/>
        <v>入聲十八藥</v>
      </c>
      <c r="AH255" s="122">
        <f t="shared" si="35"/>
        <v>2</v>
      </c>
      <c r="AI255" s="122" t="str">
        <f t="shared" si="36"/>
        <v>入</v>
      </c>
      <c r="AJ255" s="123" t="str">
        <f t="shared" si="37"/>
        <v>入</v>
      </c>
      <c r="AK255" s="122" t="str">
        <f t="shared" si="38"/>
        <v>十八</v>
      </c>
      <c r="AL255" s="122" t="str">
        <f t="shared" si="39"/>
        <v>藥</v>
      </c>
    </row>
    <row r="256" spans="25:38">
      <c r="Y256" s="122" cm="1">
        <f t="array" ref="Y256" xml:space="preserve"> ROW() - ROW($6:$6)</f>
        <v>250</v>
      </c>
      <c r="Z256" s="122">
        <v>56</v>
      </c>
      <c r="AA256" s="123" t="s">
        <v>563</v>
      </c>
      <c r="AB256" s="133" t="s">
        <v>917</v>
      </c>
      <c r="AC256" s="138">
        <f t="shared" si="30"/>
        <v>3</v>
      </c>
      <c r="AD256" s="138">
        <f t="shared" si="31"/>
        <v>9</v>
      </c>
      <c r="AE256" s="138">
        <f t="shared" si="32"/>
        <v>9</v>
      </c>
      <c r="AF256" s="122" t="str">
        <f t="shared" si="33"/>
        <v xml:space="preserve">鐸 </v>
      </c>
      <c r="AG256" s="122" t="str">
        <f t="shared" si="34"/>
        <v>入聲十九鐸</v>
      </c>
      <c r="AH256" s="122">
        <f t="shared" si="35"/>
        <v>2</v>
      </c>
      <c r="AI256" s="122" t="str">
        <f t="shared" si="36"/>
        <v>入</v>
      </c>
      <c r="AJ256" s="123" t="str">
        <f t="shared" si="37"/>
        <v>入</v>
      </c>
      <c r="AK256" s="122" t="str">
        <f t="shared" si="38"/>
        <v>十九</v>
      </c>
      <c r="AL256" s="122" t="str">
        <f t="shared" si="39"/>
        <v>鐸</v>
      </c>
    </row>
    <row r="257" spans="25:38">
      <c r="Y257" s="122" cm="1">
        <f t="array" ref="Y257" xml:space="preserve"> ROW() - ROW($6:$6)</f>
        <v>251</v>
      </c>
      <c r="Z257" s="122">
        <v>57</v>
      </c>
      <c r="AA257" s="123" t="s">
        <v>578</v>
      </c>
      <c r="AB257" s="133" t="s">
        <v>923</v>
      </c>
      <c r="AC257" s="138">
        <f t="shared" si="30"/>
        <v>3</v>
      </c>
      <c r="AD257" s="138">
        <f t="shared" si="31"/>
        <v>9</v>
      </c>
      <c r="AE257" s="138">
        <f t="shared" si="32"/>
        <v>9</v>
      </c>
      <c r="AF257" s="122" t="str">
        <f t="shared" si="33"/>
        <v xml:space="preserve">陌 </v>
      </c>
      <c r="AG257" s="122" t="str">
        <f t="shared" si="34"/>
        <v>入聲二十陌</v>
      </c>
      <c r="AH257" s="122">
        <f t="shared" si="35"/>
        <v>2</v>
      </c>
      <c r="AI257" s="122" t="str">
        <f t="shared" si="36"/>
        <v>入</v>
      </c>
      <c r="AJ257" s="123" t="str">
        <f t="shared" si="37"/>
        <v>入</v>
      </c>
      <c r="AK257" s="122" t="str">
        <f t="shared" si="38"/>
        <v>二十</v>
      </c>
      <c r="AL257" s="122" t="str">
        <f t="shared" si="39"/>
        <v>陌</v>
      </c>
    </row>
    <row r="258" spans="25:38">
      <c r="Y258" s="122" cm="1">
        <f t="array" ref="Y258" xml:space="preserve"> ROW() - ROW($6:$6)</f>
        <v>252</v>
      </c>
      <c r="Z258" s="122">
        <v>58</v>
      </c>
      <c r="AA258" s="123" t="s">
        <v>578</v>
      </c>
      <c r="AB258" s="133" t="s">
        <v>928</v>
      </c>
      <c r="AC258" s="138">
        <f t="shared" si="30"/>
        <v>3</v>
      </c>
      <c r="AD258" s="138">
        <f t="shared" si="31"/>
        <v>10</v>
      </c>
      <c r="AE258" s="138">
        <f t="shared" si="32"/>
        <v>10</v>
      </c>
      <c r="AF258" s="122" t="str">
        <f t="shared" si="33"/>
        <v xml:space="preserve">麥 </v>
      </c>
      <c r="AG258" s="122" t="str">
        <f t="shared" si="34"/>
        <v>入聲二十一麥</v>
      </c>
      <c r="AH258" s="122">
        <f t="shared" si="35"/>
        <v>2</v>
      </c>
      <c r="AI258" s="122" t="str">
        <f t="shared" si="36"/>
        <v>入</v>
      </c>
      <c r="AJ258" s="123" t="str">
        <f t="shared" si="37"/>
        <v>入</v>
      </c>
      <c r="AK258" s="122" t="str">
        <f t="shared" si="38"/>
        <v>二十一</v>
      </c>
      <c r="AL258" s="122" t="str">
        <f t="shared" si="39"/>
        <v>麥</v>
      </c>
    </row>
    <row r="259" spans="25:38">
      <c r="Y259" s="122" cm="1">
        <f t="array" ref="Y259" xml:space="preserve"> ROW() - ROW($6:$6)</f>
        <v>253</v>
      </c>
      <c r="Z259" s="122">
        <v>59</v>
      </c>
      <c r="AA259" s="123" t="s">
        <v>578</v>
      </c>
      <c r="AB259" s="133" t="s">
        <v>933</v>
      </c>
      <c r="AC259" s="138">
        <f t="shared" si="30"/>
        <v>3</v>
      </c>
      <c r="AD259" s="138">
        <f t="shared" si="31"/>
        <v>10</v>
      </c>
      <c r="AE259" s="138">
        <f t="shared" si="32"/>
        <v>10</v>
      </c>
      <c r="AF259" s="122" t="str">
        <f t="shared" si="33"/>
        <v xml:space="preserve">昔 </v>
      </c>
      <c r="AG259" s="122" t="str">
        <f t="shared" si="34"/>
        <v>入聲二十二昔</v>
      </c>
      <c r="AH259" s="122">
        <f t="shared" si="35"/>
        <v>2</v>
      </c>
      <c r="AI259" s="122" t="str">
        <f t="shared" si="36"/>
        <v>入</v>
      </c>
      <c r="AJ259" s="123" t="str">
        <f t="shared" si="37"/>
        <v>入</v>
      </c>
      <c r="AK259" s="122" t="str">
        <f t="shared" si="38"/>
        <v>二十二</v>
      </c>
      <c r="AL259" s="122" t="str">
        <f t="shared" si="39"/>
        <v>昔</v>
      </c>
    </row>
    <row r="260" spans="25:38">
      <c r="Y260" s="122" cm="1">
        <f t="array" ref="Y260" xml:space="preserve"> ROW() - ROW($6:$6)</f>
        <v>254</v>
      </c>
      <c r="Z260" s="122">
        <v>60</v>
      </c>
      <c r="AA260" s="123" t="s">
        <v>578</v>
      </c>
      <c r="AB260" s="133" t="s">
        <v>938</v>
      </c>
      <c r="AC260" s="138">
        <f t="shared" si="30"/>
        <v>4</v>
      </c>
      <c r="AD260" s="138">
        <f t="shared" si="31"/>
        <v>11</v>
      </c>
      <c r="AE260" s="138">
        <f t="shared" si="32"/>
        <v>11</v>
      </c>
      <c r="AF260" s="122" t="str">
        <f t="shared" si="33"/>
        <v xml:space="preserve">昔A </v>
      </c>
      <c r="AG260" s="122" t="str">
        <f t="shared" si="34"/>
        <v>入聲二十二昔</v>
      </c>
      <c r="AH260" s="122">
        <f t="shared" si="35"/>
        <v>2</v>
      </c>
      <c r="AI260" s="122" t="str">
        <f t="shared" si="36"/>
        <v>入</v>
      </c>
      <c r="AJ260" s="123" t="str">
        <f t="shared" si="37"/>
        <v>入</v>
      </c>
      <c r="AK260" s="122" t="str">
        <f t="shared" si="38"/>
        <v>二十二</v>
      </c>
      <c r="AL260" s="122" t="str">
        <f t="shared" si="39"/>
        <v>昔</v>
      </c>
    </row>
    <row r="261" spans="25:38">
      <c r="Y261" s="122" cm="1">
        <f t="array" ref="Y261" xml:space="preserve"> ROW() - ROW($6:$6)</f>
        <v>255</v>
      </c>
      <c r="Z261" s="122">
        <v>61</v>
      </c>
      <c r="AA261" s="123" t="s">
        <v>578</v>
      </c>
      <c r="AB261" s="133" t="s">
        <v>943</v>
      </c>
      <c r="AC261" s="138">
        <f t="shared" si="30"/>
        <v>3</v>
      </c>
      <c r="AD261" s="138">
        <f t="shared" si="31"/>
        <v>10</v>
      </c>
      <c r="AE261" s="138">
        <f t="shared" si="32"/>
        <v>10</v>
      </c>
      <c r="AF261" s="122" t="str">
        <f t="shared" si="33"/>
        <v xml:space="preserve">錫 </v>
      </c>
      <c r="AG261" s="122" t="str">
        <f t="shared" si="34"/>
        <v>入聲二十三錫</v>
      </c>
      <c r="AH261" s="122">
        <f t="shared" si="35"/>
        <v>2</v>
      </c>
      <c r="AI261" s="122" t="str">
        <f t="shared" si="36"/>
        <v>入</v>
      </c>
      <c r="AJ261" s="123" t="str">
        <f t="shared" si="37"/>
        <v>入</v>
      </c>
      <c r="AK261" s="122" t="str">
        <f t="shared" si="38"/>
        <v>二十三</v>
      </c>
      <c r="AL261" s="122" t="str">
        <f t="shared" si="39"/>
        <v>錫</v>
      </c>
    </row>
    <row r="262" spans="25:38">
      <c r="Y262" s="122" cm="1">
        <f t="array" ref="Y262" xml:space="preserve"> ROW() - ROW($6:$6)</f>
        <v>256</v>
      </c>
      <c r="Z262" s="122">
        <v>62</v>
      </c>
      <c r="AA262" s="123" t="s">
        <v>618</v>
      </c>
      <c r="AB262" s="133" t="s">
        <v>948</v>
      </c>
      <c r="AC262" s="138">
        <f t="shared" si="30"/>
        <v>3</v>
      </c>
      <c r="AD262" s="138">
        <f t="shared" si="31"/>
        <v>10</v>
      </c>
      <c r="AE262" s="138">
        <f t="shared" si="32"/>
        <v>10</v>
      </c>
      <c r="AF262" s="122" t="str">
        <f t="shared" si="33"/>
        <v xml:space="preserve">職 </v>
      </c>
      <c r="AG262" s="122" t="str">
        <f t="shared" si="34"/>
        <v>入聲二十四職</v>
      </c>
      <c r="AH262" s="122">
        <f t="shared" si="35"/>
        <v>2</v>
      </c>
      <c r="AI262" s="122" t="str">
        <f t="shared" si="36"/>
        <v>入</v>
      </c>
      <c r="AJ262" s="123" t="str">
        <f t="shared" si="37"/>
        <v>入</v>
      </c>
      <c r="AK262" s="122" t="str">
        <f t="shared" si="38"/>
        <v>二十四</v>
      </c>
      <c r="AL262" s="122" t="str">
        <f t="shared" si="39"/>
        <v>職</v>
      </c>
    </row>
    <row r="263" spans="25:38">
      <c r="Y263" s="122" cm="1">
        <f t="array" ref="Y263" xml:space="preserve"> ROW() - ROW($6:$6)</f>
        <v>257</v>
      </c>
      <c r="Z263" s="122">
        <v>63</v>
      </c>
      <c r="AA263" s="123" t="s">
        <v>618</v>
      </c>
      <c r="AB263" s="133" t="s">
        <v>953</v>
      </c>
      <c r="AC263" s="138">
        <f t="shared" si="30"/>
        <v>3</v>
      </c>
      <c r="AD263" s="138">
        <f t="shared" si="31"/>
        <v>10</v>
      </c>
      <c r="AE263" s="138">
        <f t="shared" si="32"/>
        <v>10</v>
      </c>
      <c r="AF263" s="122" t="str">
        <f t="shared" si="33"/>
        <v xml:space="preserve">德 </v>
      </c>
      <c r="AG263" s="122" t="str">
        <f t="shared" si="34"/>
        <v>入聲二十五德</v>
      </c>
      <c r="AH263" s="122">
        <f t="shared" si="35"/>
        <v>2</v>
      </c>
      <c r="AI263" s="122" t="str">
        <f t="shared" si="36"/>
        <v>入</v>
      </c>
      <c r="AJ263" s="123" t="str">
        <f t="shared" si="37"/>
        <v>入</v>
      </c>
      <c r="AK263" s="122" t="str">
        <f t="shared" si="38"/>
        <v>二十五</v>
      </c>
      <c r="AL263" s="122" t="str">
        <f t="shared" si="39"/>
        <v>德</v>
      </c>
    </row>
    <row r="264" spans="25:38">
      <c r="Y264" s="122" cm="1">
        <f t="array" ref="Y264" xml:space="preserve"> ROW() - ROW($6:$6)</f>
        <v>258</v>
      </c>
      <c r="Z264" s="122">
        <v>67</v>
      </c>
      <c r="AA264" s="123" t="s">
        <v>699</v>
      </c>
      <c r="AB264" s="133" t="s">
        <v>958</v>
      </c>
      <c r="AC264" s="138">
        <f t="shared" ref="AC264:AC276" si="40" xml:space="preserve"> FIND("【", $AB264)</f>
        <v>3</v>
      </c>
      <c r="AD264" s="138">
        <f t="shared" ref="AD264:AD276" si="41" xml:space="preserve"> FIND("】", $AB264)</f>
        <v>10</v>
      </c>
      <c r="AE264" s="138">
        <f t="shared" ref="AE264:AE276" si="42" xml:space="preserve"> LEN($AB264)</f>
        <v>10</v>
      </c>
      <c r="AF264" s="122" t="str">
        <f t="shared" ref="AF264:AF276" si="43">LEFT($AB264, AC264-1)</f>
        <v xml:space="preserve">緝 </v>
      </c>
      <c r="AG264" s="122" t="str">
        <f t="shared" ref="AG264:AG276" si="44">MID($AB264,AC264+1,AE264-(AC264+1))</f>
        <v>入聲二十六緝</v>
      </c>
      <c r="AH264" s="122">
        <f t="shared" ref="AH264:AH276" si="45">FIND("聲", $AG264)</f>
        <v>2</v>
      </c>
      <c r="AI264" s="122" t="str">
        <f t="shared" ref="AI264:AI276" si="46" xml:space="preserve"> LEFT($AG264, $AH264-1)</f>
        <v>入</v>
      </c>
      <c r="AJ264" s="123" t="str">
        <f t="shared" ref="AJ264:AJ276" si="47" xml:space="preserve"> IF( RIGHT($AI264,1)="平", "平", $AI264)</f>
        <v>入</v>
      </c>
      <c r="AK264" s="122" t="str">
        <f t="shared" ref="AK264:AK276" si="48" xml:space="preserve"> MID($AG264, AH264+1, LEN(AG264) -AH264 -1)</f>
        <v>二十六</v>
      </c>
      <c r="AL264" s="122" t="str">
        <f t="shared" ref="AL264:AL276" si="49" xml:space="preserve"> RIGHT($AG264,1)</f>
        <v>緝</v>
      </c>
    </row>
    <row r="265" spans="25:38">
      <c r="Y265" s="122" cm="1">
        <f t="array" ref="Y265" xml:space="preserve"> ROW() - ROW($6:$6)</f>
        <v>259</v>
      </c>
      <c r="Z265" s="122">
        <v>68</v>
      </c>
      <c r="AA265" s="123" t="s">
        <v>699</v>
      </c>
      <c r="AB265" s="133" t="s">
        <v>963</v>
      </c>
      <c r="AC265" s="138">
        <f t="shared" si="40"/>
        <v>4</v>
      </c>
      <c r="AD265" s="138">
        <f t="shared" si="41"/>
        <v>11</v>
      </c>
      <c r="AE265" s="138">
        <f t="shared" si="42"/>
        <v>11</v>
      </c>
      <c r="AF265" s="122" t="str">
        <f t="shared" si="43"/>
        <v xml:space="preserve">緝A </v>
      </c>
      <c r="AG265" s="122" t="str">
        <f t="shared" si="44"/>
        <v>入聲二十六緝</v>
      </c>
      <c r="AH265" s="122">
        <f t="shared" si="45"/>
        <v>2</v>
      </c>
      <c r="AI265" s="122" t="str">
        <f t="shared" si="46"/>
        <v>入</v>
      </c>
      <c r="AJ265" s="123" t="str">
        <f t="shared" si="47"/>
        <v>入</v>
      </c>
      <c r="AK265" s="122" t="str">
        <f t="shared" si="48"/>
        <v>二十六</v>
      </c>
      <c r="AL265" s="122" t="str">
        <f t="shared" si="49"/>
        <v>緝</v>
      </c>
    </row>
    <row r="266" spans="25:38">
      <c r="Y266" s="122" cm="1">
        <f t="array" ref="Y266" xml:space="preserve"> ROW() - ROW($6:$6)</f>
        <v>260</v>
      </c>
      <c r="Z266" s="122">
        <v>69</v>
      </c>
      <c r="AA266" s="123" t="s">
        <v>699</v>
      </c>
      <c r="AB266" s="133" t="s">
        <v>968</v>
      </c>
      <c r="AC266" s="138">
        <f t="shared" si="40"/>
        <v>4</v>
      </c>
      <c r="AD266" s="138">
        <f t="shared" si="41"/>
        <v>11</v>
      </c>
      <c r="AE266" s="138">
        <f t="shared" si="42"/>
        <v>11</v>
      </c>
      <c r="AF266" s="122" t="str">
        <f t="shared" si="43"/>
        <v xml:space="preserve">緝B </v>
      </c>
      <c r="AG266" s="122" t="str">
        <f t="shared" si="44"/>
        <v>入聲二十六緝</v>
      </c>
      <c r="AH266" s="122">
        <f t="shared" si="45"/>
        <v>2</v>
      </c>
      <c r="AI266" s="122" t="str">
        <f t="shared" si="46"/>
        <v>入</v>
      </c>
      <c r="AJ266" s="123" t="str">
        <f t="shared" si="47"/>
        <v>入</v>
      </c>
      <c r="AK266" s="122" t="str">
        <f t="shared" si="48"/>
        <v>二十六</v>
      </c>
      <c r="AL266" s="122" t="str">
        <f t="shared" si="49"/>
        <v>緝</v>
      </c>
    </row>
    <row r="267" spans="25:38">
      <c r="Y267" s="122" cm="1">
        <f t="array" ref="Y267" xml:space="preserve"> ROW() - ROW($6:$6)</f>
        <v>261</v>
      </c>
      <c r="Z267" s="122">
        <v>70</v>
      </c>
      <c r="AA267" s="123" t="s">
        <v>708</v>
      </c>
      <c r="AB267" s="133" t="s">
        <v>973</v>
      </c>
      <c r="AC267" s="138">
        <f t="shared" si="40"/>
        <v>3</v>
      </c>
      <c r="AD267" s="138">
        <f t="shared" si="41"/>
        <v>10</v>
      </c>
      <c r="AE267" s="138">
        <f t="shared" si="42"/>
        <v>10</v>
      </c>
      <c r="AF267" s="122" t="str">
        <f t="shared" si="43"/>
        <v xml:space="preserve">合 </v>
      </c>
      <c r="AG267" s="122" t="str">
        <f t="shared" si="44"/>
        <v>入聲二十七合</v>
      </c>
      <c r="AH267" s="122">
        <f t="shared" si="45"/>
        <v>2</v>
      </c>
      <c r="AI267" s="122" t="str">
        <f t="shared" si="46"/>
        <v>入</v>
      </c>
      <c r="AJ267" s="123" t="str">
        <f t="shared" si="47"/>
        <v>入</v>
      </c>
      <c r="AK267" s="122" t="str">
        <f t="shared" si="48"/>
        <v>二十七</v>
      </c>
      <c r="AL267" s="122" t="str">
        <f t="shared" si="49"/>
        <v>合</v>
      </c>
    </row>
    <row r="268" spans="25:38">
      <c r="Y268" s="122" cm="1">
        <f t="array" ref="Y268" xml:space="preserve"> ROW() - ROW($6:$6)</f>
        <v>262</v>
      </c>
      <c r="Z268" s="122">
        <v>71</v>
      </c>
      <c r="AA268" s="123" t="s">
        <v>708</v>
      </c>
      <c r="AB268" s="133" t="s">
        <v>978</v>
      </c>
      <c r="AC268" s="138">
        <f t="shared" si="40"/>
        <v>3</v>
      </c>
      <c r="AD268" s="138">
        <f t="shared" si="41"/>
        <v>10</v>
      </c>
      <c r="AE268" s="138">
        <f t="shared" si="42"/>
        <v>10</v>
      </c>
      <c r="AF268" s="122" t="str">
        <f t="shared" si="43"/>
        <v xml:space="preserve">盍 </v>
      </c>
      <c r="AG268" s="122" t="str">
        <f t="shared" si="44"/>
        <v>入聲二十八盍</v>
      </c>
      <c r="AH268" s="122">
        <f t="shared" si="45"/>
        <v>2</v>
      </c>
      <c r="AI268" s="122" t="str">
        <f t="shared" si="46"/>
        <v>入</v>
      </c>
      <c r="AJ268" s="123" t="str">
        <f t="shared" si="47"/>
        <v>入</v>
      </c>
      <c r="AK268" s="122" t="str">
        <f t="shared" si="48"/>
        <v>二十八</v>
      </c>
      <c r="AL268" s="122" t="str">
        <f t="shared" si="49"/>
        <v>盍</v>
      </c>
    </row>
    <row r="269" spans="25:38">
      <c r="Y269" s="122" cm="1">
        <f t="array" ref="Y269" xml:space="preserve"> ROW() - ROW($6:$6)</f>
        <v>263</v>
      </c>
      <c r="Z269" s="122">
        <v>72</v>
      </c>
      <c r="AA269" s="123" t="s">
        <v>708</v>
      </c>
      <c r="AB269" s="133" t="s">
        <v>983</v>
      </c>
      <c r="AC269" s="138">
        <f t="shared" si="40"/>
        <v>3</v>
      </c>
      <c r="AD269" s="138">
        <f t="shared" si="41"/>
        <v>10</v>
      </c>
      <c r="AE269" s="138">
        <f t="shared" si="42"/>
        <v>10</v>
      </c>
      <c r="AF269" s="122" t="str">
        <f t="shared" si="43"/>
        <v xml:space="preserve">葉 </v>
      </c>
      <c r="AG269" s="122" t="str">
        <f t="shared" si="44"/>
        <v>入聲二十九葉</v>
      </c>
      <c r="AH269" s="122">
        <f t="shared" si="45"/>
        <v>2</v>
      </c>
      <c r="AI269" s="122" t="str">
        <f t="shared" si="46"/>
        <v>入</v>
      </c>
      <c r="AJ269" s="123" t="str">
        <f t="shared" si="47"/>
        <v>入</v>
      </c>
      <c r="AK269" s="122" t="str">
        <f t="shared" si="48"/>
        <v>二十九</v>
      </c>
      <c r="AL269" s="122" t="str">
        <f t="shared" si="49"/>
        <v>葉</v>
      </c>
    </row>
    <row r="270" spans="25:38">
      <c r="Y270" s="122" cm="1">
        <f t="array" ref="Y270" xml:space="preserve"> ROW() - ROW($6:$6)</f>
        <v>264</v>
      </c>
      <c r="Z270" s="122">
        <v>73</v>
      </c>
      <c r="AA270" s="123" t="s">
        <v>708</v>
      </c>
      <c r="AB270" s="133" t="s">
        <v>988</v>
      </c>
      <c r="AC270" s="138">
        <f t="shared" si="40"/>
        <v>4</v>
      </c>
      <c r="AD270" s="138">
        <f t="shared" si="41"/>
        <v>11</v>
      </c>
      <c r="AE270" s="138">
        <f t="shared" si="42"/>
        <v>11</v>
      </c>
      <c r="AF270" s="122" t="str">
        <f t="shared" si="43"/>
        <v xml:space="preserve">葉A </v>
      </c>
      <c r="AG270" s="122" t="str">
        <f t="shared" si="44"/>
        <v>入聲二十九葉</v>
      </c>
      <c r="AH270" s="122">
        <f t="shared" si="45"/>
        <v>2</v>
      </c>
      <c r="AI270" s="122" t="str">
        <f t="shared" si="46"/>
        <v>入</v>
      </c>
      <c r="AJ270" s="123" t="str">
        <f t="shared" si="47"/>
        <v>入</v>
      </c>
      <c r="AK270" s="122" t="str">
        <f t="shared" si="48"/>
        <v>二十九</v>
      </c>
      <c r="AL270" s="122" t="str">
        <f t="shared" si="49"/>
        <v>葉</v>
      </c>
    </row>
    <row r="271" spans="25:38">
      <c r="Y271" s="122" cm="1">
        <f t="array" ref="Y271" xml:space="preserve"> ROW() - ROW($6:$6)</f>
        <v>265</v>
      </c>
      <c r="Z271" s="122">
        <v>74</v>
      </c>
      <c r="AA271" s="123" t="s">
        <v>708</v>
      </c>
      <c r="AB271" s="133" t="s">
        <v>993</v>
      </c>
      <c r="AC271" s="138">
        <f t="shared" si="40"/>
        <v>4</v>
      </c>
      <c r="AD271" s="138">
        <f t="shared" si="41"/>
        <v>11</v>
      </c>
      <c r="AE271" s="138">
        <f t="shared" si="42"/>
        <v>11</v>
      </c>
      <c r="AF271" s="122" t="str">
        <f t="shared" si="43"/>
        <v xml:space="preserve">葉B </v>
      </c>
      <c r="AG271" s="122" t="str">
        <f t="shared" si="44"/>
        <v>入聲二十九葉</v>
      </c>
      <c r="AH271" s="122">
        <f t="shared" si="45"/>
        <v>2</v>
      </c>
      <c r="AI271" s="122" t="str">
        <f t="shared" si="46"/>
        <v>入</v>
      </c>
      <c r="AJ271" s="123" t="str">
        <f t="shared" si="47"/>
        <v>入</v>
      </c>
      <c r="AK271" s="122" t="str">
        <f t="shared" si="48"/>
        <v>二十九</v>
      </c>
      <c r="AL271" s="122" t="str">
        <f t="shared" si="49"/>
        <v>葉</v>
      </c>
    </row>
    <row r="272" spans="25:38">
      <c r="Y272" s="122" cm="1">
        <f t="array" ref="Y272" xml:space="preserve"> ROW() - ROW($6:$6)</f>
        <v>266</v>
      </c>
      <c r="Z272" s="122">
        <v>75</v>
      </c>
      <c r="AA272" s="123" t="s">
        <v>708</v>
      </c>
      <c r="AB272" s="133" t="s">
        <v>998</v>
      </c>
      <c r="AC272" s="138">
        <f t="shared" si="40"/>
        <v>3</v>
      </c>
      <c r="AD272" s="138">
        <f t="shared" si="41"/>
        <v>9</v>
      </c>
      <c r="AE272" s="138">
        <f t="shared" si="42"/>
        <v>9</v>
      </c>
      <c r="AF272" s="122" t="str">
        <f t="shared" si="43"/>
        <v xml:space="preserve">怗 </v>
      </c>
      <c r="AG272" s="122" t="str">
        <f t="shared" si="44"/>
        <v>入聲三十怗</v>
      </c>
      <c r="AH272" s="122">
        <f t="shared" si="45"/>
        <v>2</v>
      </c>
      <c r="AI272" s="122" t="str">
        <f t="shared" si="46"/>
        <v>入</v>
      </c>
      <c r="AJ272" s="123" t="str">
        <f t="shared" si="47"/>
        <v>入</v>
      </c>
      <c r="AK272" s="122" t="str">
        <f t="shared" si="48"/>
        <v>三十</v>
      </c>
      <c r="AL272" s="122" t="str">
        <f t="shared" si="49"/>
        <v>怗</v>
      </c>
    </row>
    <row r="273" spans="25:38">
      <c r="Y273" s="122" cm="1">
        <f t="array" ref="Y273" xml:space="preserve"> ROW() - ROW($6:$6)</f>
        <v>267</v>
      </c>
      <c r="Z273" s="122">
        <v>76</v>
      </c>
      <c r="AA273" s="123" t="s">
        <v>708</v>
      </c>
      <c r="AB273" s="133" t="s">
        <v>1003</v>
      </c>
      <c r="AC273" s="138">
        <f t="shared" si="40"/>
        <v>3</v>
      </c>
      <c r="AD273" s="138">
        <f t="shared" si="41"/>
        <v>10</v>
      </c>
      <c r="AE273" s="138">
        <f t="shared" si="42"/>
        <v>10</v>
      </c>
      <c r="AF273" s="122" t="str">
        <f t="shared" si="43"/>
        <v xml:space="preserve">洽 </v>
      </c>
      <c r="AG273" s="122" t="str">
        <f t="shared" si="44"/>
        <v>入聲三十一洽</v>
      </c>
      <c r="AH273" s="122">
        <f t="shared" si="45"/>
        <v>2</v>
      </c>
      <c r="AI273" s="122" t="str">
        <f t="shared" si="46"/>
        <v>入</v>
      </c>
      <c r="AJ273" s="123" t="str">
        <f t="shared" si="47"/>
        <v>入</v>
      </c>
      <c r="AK273" s="122" t="str">
        <f t="shared" si="48"/>
        <v>三十一</v>
      </c>
      <c r="AL273" s="122" t="str">
        <f t="shared" si="49"/>
        <v>洽</v>
      </c>
    </row>
    <row r="274" spans="25:38">
      <c r="Y274" s="122" cm="1">
        <f t="array" ref="Y274" xml:space="preserve"> ROW() - ROW($6:$6)</f>
        <v>268</v>
      </c>
      <c r="Z274" s="122">
        <v>77</v>
      </c>
      <c r="AA274" s="123" t="s">
        <v>708</v>
      </c>
      <c r="AB274" s="133" t="s">
        <v>1008</v>
      </c>
      <c r="AC274" s="138">
        <f t="shared" si="40"/>
        <v>3</v>
      </c>
      <c r="AD274" s="138">
        <f t="shared" si="41"/>
        <v>10</v>
      </c>
      <c r="AE274" s="138">
        <f t="shared" si="42"/>
        <v>10</v>
      </c>
      <c r="AF274" s="122" t="str">
        <f t="shared" si="43"/>
        <v xml:space="preserve">狎 </v>
      </c>
      <c r="AG274" s="122" t="str">
        <f t="shared" si="44"/>
        <v>入聲三十二狎</v>
      </c>
      <c r="AH274" s="122">
        <f t="shared" si="45"/>
        <v>2</v>
      </c>
      <c r="AI274" s="122" t="str">
        <f t="shared" si="46"/>
        <v>入</v>
      </c>
      <c r="AJ274" s="123" t="str">
        <f t="shared" si="47"/>
        <v>入</v>
      </c>
      <c r="AK274" s="122" t="str">
        <f t="shared" si="48"/>
        <v>三十二</v>
      </c>
      <c r="AL274" s="122" t="str">
        <f t="shared" si="49"/>
        <v>狎</v>
      </c>
    </row>
    <row r="275" spans="25:38">
      <c r="Y275" s="122" cm="1">
        <f t="array" ref="Y275" xml:space="preserve"> ROW() - ROW($6:$6)</f>
        <v>269</v>
      </c>
      <c r="Z275" s="122">
        <v>78</v>
      </c>
      <c r="AA275" s="123" t="s">
        <v>708</v>
      </c>
      <c r="AB275" s="133" t="s">
        <v>1013</v>
      </c>
      <c r="AC275" s="138">
        <f t="shared" si="40"/>
        <v>3</v>
      </c>
      <c r="AD275" s="138">
        <f t="shared" si="41"/>
        <v>10</v>
      </c>
      <c r="AE275" s="138">
        <f t="shared" si="42"/>
        <v>10</v>
      </c>
      <c r="AF275" s="122" t="str">
        <f t="shared" si="43"/>
        <v xml:space="preserve">業 </v>
      </c>
      <c r="AG275" s="122" t="str">
        <f t="shared" si="44"/>
        <v>入聲三十三業</v>
      </c>
      <c r="AH275" s="122">
        <f t="shared" si="45"/>
        <v>2</v>
      </c>
      <c r="AI275" s="122" t="str">
        <f t="shared" si="46"/>
        <v>入</v>
      </c>
      <c r="AJ275" s="123" t="str">
        <f t="shared" si="47"/>
        <v>入</v>
      </c>
      <c r="AK275" s="122" t="str">
        <f t="shared" si="48"/>
        <v>三十三</v>
      </c>
      <c r="AL275" s="122" t="str">
        <f t="shared" si="49"/>
        <v>業</v>
      </c>
    </row>
    <row r="276" spans="25:38">
      <c r="Y276" s="122" cm="1">
        <f t="array" ref="Y276" xml:space="preserve"> ROW() - ROW($6:$6)</f>
        <v>270</v>
      </c>
      <c r="Z276" s="122">
        <v>79</v>
      </c>
      <c r="AA276" s="123" t="s">
        <v>708</v>
      </c>
      <c r="AB276" s="133" t="s">
        <v>1018</v>
      </c>
      <c r="AC276" s="138">
        <f t="shared" si="40"/>
        <v>3</v>
      </c>
      <c r="AD276" s="138">
        <f t="shared" si="41"/>
        <v>10</v>
      </c>
      <c r="AE276" s="138">
        <f t="shared" si="42"/>
        <v>10</v>
      </c>
      <c r="AF276" s="122" t="str">
        <f t="shared" si="43"/>
        <v xml:space="preserve">乏 </v>
      </c>
      <c r="AG276" s="122" t="str">
        <f t="shared" si="44"/>
        <v>入聲三十四乏</v>
      </c>
      <c r="AH276" s="122">
        <f t="shared" si="45"/>
        <v>2</v>
      </c>
      <c r="AI276" s="122" t="str">
        <f t="shared" si="46"/>
        <v>入</v>
      </c>
      <c r="AJ276" s="123" t="str">
        <f t="shared" si="47"/>
        <v>入</v>
      </c>
      <c r="AK276" s="122" t="str">
        <f t="shared" si="48"/>
        <v>三十四</v>
      </c>
      <c r="AL276" s="122" t="str">
        <f t="shared" si="49"/>
        <v>乏</v>
      </c>
    </row>
    <row r="278" spans="25:38">
      <c r="AK278" s="139"/>
    </row>
  </sheetData>
  <phoneticPr fontId="11" type="noConversion"/>
  <hyperlinks>
    <hyperlink ref="D7" r:id="rId1" xr:uid="{D80A110D-E691-409A-8147-79745DD05F98}"/>
    <hyperlink ref="E7" r:id="rId2" xr:uid="{FF25320A-23B9-40DE-8B25-19B685CDCEF7}"/>
    <hyperlink ref="F7" r:id="rId3" xr:uid="{974F8B46-BD66-4F65-9D1C-219A19C543B8}"/>
    <hyperlink ref="G7" r:id="rId4" xr:uid="{46AD770E-A723-4C1C-851D-6EF107F2713E}"/>
    <hyperlink ref="D8" r:id="rId5" xr:uid="{794F502F-15BF-44A3-B0EA-562F0219C07E}"/>
    <hyperlink ref="E8" r:id="rId6" xr:uid="{47914725-CBA1-4199-AF5D-4A8D7F95CE0C}"/>
    <hyperlink ref="F8" r:id="rId7" xr:uid="{85AC7AAE-54CC-41D8-85FE-985900C3CB4C}"/>
    <hyperlink ref="G8" r:id="rId8" xr:uid="{63A7DDB2-01FE-4CC4-B621-78FFE59DB8AD}"/>
    <hyperlink ref="D9" r:id="rId9" xr:uid="{340F7ECE-C644-4C97-A264-F7F8D72229C5}"/>
    <hyperlink ref="E9" r:id="rId10" xr:uid="{5BA67CB9-7AF3-4B4C-9D5C-E5EF540530C5}"/>
    <hyperlink ref="F9" r:id="rId11" xr:uid="{F64565EA-7391-4D8D-9ABA-9D08034AF5F6}"/>
    <hyperlink ref="G9" r:id="rId12" xr:uid="{29C3DA6A-6B81-470A-AF74-9B697E157546}"/>
    <hyperlink ref="D10" r:id="rId13" xr:uid="{A7D71410-8C6D-4201-AA69-296B66AC9F64}"/>
    <hyperlink ref="E10" r:id="rId14" xr:uid="{283919EC-2FD3-4430-B73A-DB5B10850B4A}"/>
    <hyperlink ref="F10" r:id="rId15" xr:uid="{349B3B64-BC4C-4FD8-9313-970CB700134D}"/>
    <hyperlink ref="G10" r:id="rId16" xr:uid="{B6CA70C6-3485-463C-8676-D7F7234BF4D5}"/>
    <hyperlink ref="D11" r:id="rId17" xr:uid="{52C489A3-B96E-4952-BF38-8FD4A52C3312}"/>
    <hyperlink ref="E11" r:id="rId18" xr:uid="{E76AF138-EEEC-429A-A4DA-991ABEA4542D}"/>
    <hyperlink ref="F11" r:id="rId19" xr:uid="{C52B980C-84B4-4867-A1BA-99640DAE0E79}"/>
    <hyperlink ref="D12" r:id="rId20" xr:uid="{4A51E342-BCA9-4D2C-BF4F-70AF5F4499D2}"/>
    <hyperlink ref="E12" r:id="rId21" xr:uid="{2E68E287-4C99-4DA5-81C1-2A0DB2560F7A}"/>
    <hyperlink ref="F12" r:id="rId22" xr:uid="{41C6A069-68A1-4DDE-8D73-02E728338DC1}"/>
    <hyperlink ref="D13" r:id="rId23" xr:uid="{27F196E0-B797-4A77-BEF7-900EC7CBF4AE}"/>
    <hyperlink ref="E13" r:id="rId24" xr:uid="{94C6276E-0058-4CCB-84A7-61FE015C181D}"/>
    <hyperlink ref="F13" r:id="rId25" xr:uid="{8BC28C79-F29A-4EFA-9075-32C71E0DF22C}"/>
    <hyperlink ref="D14" r:id="rId26" xr:uid="{99C3E549-1F80-435C-A201-164E7C8E6F02}"/>
    <hyperlink ref="E14" r:id="rId27" xr:uid="{5F0D43F2-30B1-416E-ACBD-939D0E0491A3}"/>
    <hyperlink ref="F14" r:id="rId28" xr:uid="{FCB5311A-D0B7-4050-8E70-0A8D01DB0697}"/>
    <hyperlink ref="D15" r:id="rId29" xr:uid="{0BBF0ECA-B4D4-4E71-B9AB-A3C0396EF838}"/>
    <hyperlink ref="E15" r:id="rId30" xr:uid="{729FD3D4-5955-43F1-9C36-5C8E3EA04998}"/>
    <hyperlink ref="F15" r:id="rId31" xr:uid="{FD160425-542B-4045-8B1C-6DFAD0E3BBED}"/>
    <hyperlink ref="D16" r:id="rId32" xr:uid="{F7E141ED-A5AD-464B-BB55-FE974E6B0978}"/>
    <hyperlink ref="E16" r:id="rId33" xr:uid="{6BB7D174-0587-429F-A944-016924277756}"/>
    <hyperlink ref="F16" r:id="rId34" xr:uid="{DFA0BFD8-0947-4A13-B35B-BB3085012A33}"/>
    <hyperlink ref="D17" r:id="rId35" xr:uid="{FAC755CC-970E-434E-A8C0-435045AA88FD}"/>
    <hyperlink ref="E17" r:id="rId36" xr:uid="{8148ACBC-326E-4CFD-862D-6001F8E31D64}"/>
    <hyperlink ref="F17" r:id="rId37" xr:uid="{C01CD0EA-0E9A-402A-BE6B-B83578BD74EB}"/>
    <hyperlink ref="D18" r:id="rId38" xr:uid="{48B1F94A-C994-43F8-A696-76669BAD8ECD}"/>
    <hyperlink ref="E18" r:id="rId39" xr:uid="{78FDCC98-516F-425A-87FE-9691B40FFB16}"/>
    <hyperlink ref="F18" r:id="rId40" xr:uid="{10387598-7A44-4364-AA1F-D6FBDB50EBC2}"/>
    <hyperlink ref="D19" r:id="rId41" xr:uid="{F7C3699D-758E-4484-97BB-32DA9D5DFCAD}"/>
    <hyperlink ref="E19" r:id="rId42" xr:uid="{58075EC3-4B2F-4A6C-8342-5E476E20EB08}"/>
    <hyperlink ref="F19" r:id="rId43" xr:uid="{2760B4D2-99DA-44FB-89CD-5412606D1FB6}"/>
    <hyperlink ref="D20" r:id="rId44" xr:uid="{B795384F-8851-4FAF-9240-B8D086DF6F4B}"/>
    <hyperlink ref="E20" r:id="rId45" xr:uid="{1AD43912-A647-4129-91EA-AA2BBBB86EE7}"/>
    <hyperlink ref="F20" r:id="rId46" xr:uid="{EF07E667-0ED1-4DF7-835C-32EC43FDE3BE}"/>
    <hyperlink ref="D21" r:id="rId47" xr:uid="{B0D09007-9F71-4423-ACC9-2BDA5A0678D8}"/>
    <hyperlink ref="E21" r:id="rId48" xr:uid="{D87F5D0B-44D5-4F2F-A43A-CF0AD0CA32A5}"/>
    <hyperlink ref="F21" r:id="rId49" xr:uid="{622AF2C6-7DF4-4845-905D-86CD7CFE0AF0}"/>
    <hyperlink ref="D22" r:id="rId50" xr:uid="{06AB37AE-5FCB-4FAD-A674-6613F9D530D4}"/>
    <hyperlink ref="E22" r:id="rId51" xr:uid="{18156C47-2D62-4BCE-8011-B2EB7C778E13}"/>
    <hyperlink ref="F22" r:id="rId52" xr:uid="{D2E118C2-77AE-4144-83CE-3E3148D9ACF0}"/>
    <hyperlink ref="F23" r:id="rId53" xr:uid="{13DEFACA-212F-444E-8251-32DF7231AA9D}"/>
    <hyperlink ref="F24" r:id="rId54" xr:uid="{37330A0C-C546-49C4-8111-86A0B62FB7C7}"/>
    <hyperlink ref="F25" r:id="rId55" xr:uid="{3C8DD732-59D1-4AD2-BB6A-16049E6F7B8E}"/>
    <hyperlink ref="F26" r:id="rId56" xr:uid="{E5B5A6F3-DDFE-4174-8624-E994903B757D}"/>
    <hyperlink ref="D27" r:id="rId57" xr:uid="{17E34A17-E829-4829-B6FB-56E5753DD42A}"/>
    <hyperlink ref="E27" r:id="rId58" xr:uid="{2FDFEDFF-0F27-4A13-A808-36E5C9A069FC}"/>
    <hyperlink ref="F27" r:id="rId59" xr:uid="{CC16615A-33A9-43F5-A5BA-D626CF3E2030}"/>
    <hyperlink ref="D28" r:id="rId60" xr:uid="{5967A1D9-BE61-47FC-B711-B8C11AA0930D}"/>
    <hyperlink ref="E28" r:id="rId61" xr:uid="{284BA04E-8403-4B44-B86B-471907762BD6}"/>
    <hyperlink ref="F28" r:id="rId62" xr:uid="{2693DB4B-DC5E-4D72-9079-63BF0ADAB2FE}"/>
    <hyperlink ref="F29" r:id="rId63" xr:uid="{9D31D51C-CD13-4FF8-9D61-A27620615FF9}"/>
    <hyperlink ref="D30" r:id="rId64" xr:uid="{C9F31E7A-33B5-4B24-8CFF-659A107961F6}"/>
    <hyperlink ref="E30" r:id="rId65" xr:uid="{D0EBB1F0-AB22-4E8A-B209-122CA6FE3EB6}"/>
    <hyperlink ref="F30" r:id="rId66" xr:uid="{9492B314-7AE4-4EFF-AD38-A86A79EA57DF}"/>
    <hyperlink ref="D31" r:id="rId67" xr:uid="{2CB5B751-876A-469D-8C0A-97C8FC0B952F}"/>
    <hyperlink ref="E31" r:id="rId68" xr:uid="{10914B11-0B9B-43E2-94EA-F058C1AE1559}"/>
    <hyperlink ref="F31" r:id="rId69" xr:uid="{7A5A6F4C-B653-455C-9E57-E2C33C10676D}"/>
    <hyperlink ref="F32" r:id="rId70" xr:uid="{5F698EF9-6CA2-4207-BF61-A941644023D0}"/>
    <hyperlink ref="D33" r:id="rId71" xr:uid="{EDCEF3DD-B8E7-47BD-8201-D42C280B055B}"/>
    <hyperlink ref="E33" r:id="rId72" xr:uid="{00A95F31-8170-446A-8FD9-BF8E317FAB52}"/>
    <hyperlink ref="F33" r:id="rId73" xr:uid="{682D1E68-D7FA-407B-BF46-4AE183D0037F}"/>
    <hyperlink ref="G33" r:id="rId74" xr:uid="{603A7B62-78FA-442C-A4DE-8A4AE7996CD0}"/>
    <hyperlink ref="D34" r:id="rId75" xr:uid="{33451E25-B3A6-48BB-ABBD-C0B59696C5A6}"/>
    <hyperlink ref="E34" r:id="rId76" xr:uid="{7CDD64FC-B1D9-4428-A7D3-23CB23DFE97A}"/>
    <hyperlink ref="F34" r:id="rId77" xr:uid="{5C9518E1-AD6E-4DEF-832B-B578F334174F}"/>
    <hyperlink ref="G34" r:id="rId78" xr:uid="{B205507F-0B3A-4315-A64C-A9F94F121635}"/>
    <hyperlink ref="D35" r:id="rId79" xr:uid="{B0D712A1-8395-4E6C-A55A-81B26E5528D8}"/>
    <hyperlink ref="E35" r:id="rId80" xr:uid="{4585FAA6-0D9E-49D7-B6F1-670A87D0A487}"/>
    <hyperlink ref="F35" r:id="rId81" xr:uid="{7DE0E11C-089C-4C34-A731-7E59811BFD15}"/>
    <hyperlink ref="G35" r:id="rId82" xr:uid="{A15DF184-510B-43AA-B02C-0F181B38FB3E}"/>
    <hyperlink ref="D36" r:id="rId83" xr:uid="{20BBECC0-77C1-4332-8BDD-B2961352550F}"/>
    <hyperlink ref="E36" r:id="rId84" xr:uid="{4742217F-15D3-47C7-9004-81117CD386B5}"/>
    <hyperlink ref="F36" r:id="rId85" xr:uid="{E023A835-F284-429C-A82C-5BE7335B4079}"/>
    <hyperlink ref="G36" r:id="rId86" xr:uid="{37D19749-4090-4F39-8912-3213CD42531E}"/>
    <hyperlink ref="D37" r:id="rId87" xr:uid="{070789D8-F13A-461A-B36C-B955D2DBB9E4}"/>
    <hyperlink ref="E37" r:id="rId88" xr:uid="{23192AFF-E439-491E-9D8E-A578A7051545}"/>
    <hyperlink ref="F37" r:id="rId89" xr:uid="{2308E7D6-3518-4A64-808E-E5588EF38A56}"/>
    <hyperlink ref="G37" r:id="rId90" xr:uid="{F4BB90FB-EEA0-456E-B294-7AD3C16AD6CF}"/>
    <hyperlink ref="D38" r:id="rId91" xr:uid="{89095B0C-832E-4ED6-8F2B-34A15F9A2F3B}"/>
    <hyperlink ref="E38" r:id="rId92" xr:uid="{C28840D4-1E49-47D2-844E-47CBDBD904CA}"/>
    <hyperlink ref="F38" r:id="rId93" xr:uid="{31851BCA-21C3-46D8-A8C3-5EF32F61AB9B}"/>
    <hyperlink ref="G38" r:id="rId94" xr:uid="{C088C0ED-72BB-482C-BBC4-2E4AEB98E0C6}"/>
    <hyperlink ref="D39" r:id="rId95" xr:uid="{D3343DEB-67E3-4164-9F76-33E76C6B4CE2}"/>
    <hyperlink ref="E39" r:id="rId96" xr:uid="{34F6CBD4-974F-4A6D-B78D-ED6C34EDAF37}"/>
    <hyperlink ref="F39" r:id="rId97" xr:uid="{7B9EC7C5-C605-4017-BAE0-82D3958C99A7}"/>
    <hyperlink ref="G39" r:id="rId98" xr:uid="{EA804067-9A5C-415F-95E8-FE3587B09642}"/>
    <hyperlink ref="D40" r:id="rId99" xr:uid="{31C05DBB-AD41-4197-9992-BD7B4312FB5C}"/>
    <hyperlink ref="E40" r:id="rId100" xr:uid="{4672FA42-CC6C-44BF-95F5-813DBAB36366}"/>
    <hyperlink ref="F40" r:id="rId101" xr:uid="{C5E176C0-5D26-4890-A45A-A54EFE7AA2DC}"/>
    <hyperlink ref="G40" r:id="rId102" xr:uid="{C79C5836-21D4-438E-8CFD-B567B24271C2}"/>
    <hyperlink ref="D41" r:id="rId103" xr:uid="{76C1B74B-82AE-4B36-9D65-C2F7F568BEE7}"/>
    <hyperlink ref="E41" r:id="rId104" xr:uid="{35E8ACD8-D616-4D0F-8DB1-F511AA466EAB}"/>
    <hyperlink ref="F41" r:id="rId105" xr:uid="{B876181C-417A-48BE-93F3-1E8AA5D6F682}"/>
    <hyperlink ref="G41" r:id="rId106" xr:uid="{04CA3DFF-3CD9-49AD-A426-F713A38D86E0}"/>
    <hyperlink ref="D42" r:id="rId107" xr:uid="{C0AFCC02-06D5-4409-B9C6-C3069F91BD11}"/>
    <hyperlink ref="E42" r:id="rId108" xr:uid="{4A99A6A4-DF61-45C2-92F5-0E495C3B4657}"/>
    <hyperlink ref="F42" r:id="rId109" xr:uid="{91185999-8E6C-4FF1-934E-B8E3E6033B86}"/>
    <hyperlink ref="G42" r:id="rId110" xr:uid="{1F09C3A2-7B43-4312-91F6-BA92C4177FB2}"/>
    <hyperlink ref="D43" r:id="rId111" xr:uid="{BBB259CE-1B9F-4DEB-A9E6-C2668B3F3121}"/>
    <hyperlink ref="E43" r:id="rId112" xr:uid="{5C4F394A-52A2-4ACD-86E5-4A752D41649F}"/>
    <hyperlink ref="F43" r:id="rId113" xr:uid="{B49D515F-E03A-4665-BFCB-19E6896FFC9F}"/>
    <hyperlink ref="G43" r:id="rId114" xr:uid="{E2ADF0BF-67CE-4571-959C-F4B9BD897EAF}"/>
    <hyperlink ref="D44" r:id="rId115" xr:uid="{8076A0B5-0BFE-43E2-A49C-103EFC2D9D30}"/>
    <hyperlink ref="E44" r:id="rId116" xr:uid="{28A797B0-FA0F-4338-B87B-DA125681828F}"/>
    <hyperlink ref="F44" r:id="rId117" xr:uid="{8E6C7444-3F17-4B45-BF49-97E60F37824F}"/>
    <hyperlink ref="G44" r:id="rId118" xr:uid="{055E10EB-A82A-4BD8-9CB3-10FD90E1081D}"/>
    <hyperlink ref="D45" r:id="rId119" xr:uid="{31D280C9-6F78-4D01-86B3-9C0C1AE64F35}"/>
    <hyperlink ref="E45" r:id="rId120" xr:uid="{AF2C7122-2A19-43AC-A1CD-22C695DAA2BE}"/>
    <hyperlink ref="F45" r:id="rId121" xr:uid="{9D9BDD80-6E94-4D19-A54E-49762B811623}"/>
    <hyperlink ref="G45" r:id="rId122" xr:uid="{DCA51E7C-6F33-4F3D-8746-12CE754BABB8}"/>
    <hyperlink ref="D46" r:id="rId123" xr:uid="{C34CC5D3-171B-4C97-BE12-73F0ADEFDE76}"/>
    <hyperlink ref="E46" r:id="rId124" xr:uid="{35A13542-1AF4-4262-B1C5-1DBAB79C174E}"/>
    <hyperlink ref="F46" r:id="rId125" xr:uid="{11B937E1-7080-4563-8CE4-31982CBCEBF1}"/>
    <hyperlink ref="G46" r:id="rId126" xr:uid="{B69F3690-E0B4-48EA-B989-C7748FA6DD2C}"/>
    <hyperlink ref="D47" r:id="rId127" xr:uid="{BD3D6CDC-BF70-42EE-9695-5143396FA55B}"/>
    <hyperlink ref="E47" r:id="rId128" xr:uid="{0AC85663-66B5-491C-8E96-9D0AB80D7B1A}"/>
    <hyperlink ref="F47" r:id="rId129" xr:uid="{555D0F3F-2AD6-4F55-9F6B-FDA699BEC670}"/>
    <hyperlink ref="G47" r:id="rId130" xr:uid="{1CE11732-6869-4BE2-901C-30E20D9F4559}"/>
    <hyperlink ref="D48" r:id="rId131" xr:uid="{23A4F88C-4248-4C1B-A9A1-80A871FC6830}"/>
    <hyperlink ref="E48" r:id="rId132" xr:uid="{BE96B712-47B6-4873-B3FD-7E4E31E5D9E7}"/>
    <hyperlink ref="F48" r:id="rId133" xr:uid="{2748305A-BBDE-4CD1-90C4-B243B4B4ECCF}"/>
    <hyperlink ref="G48" r:id="rId134" xr:uid="{CB124440-700E-4338-8F8A-469756893879}"/>
    <hyperlink ref="D49" r:id="rId135" xr:uid="{D5D91487-6703-46A0-8C67-170C38A06F09}"/>
    <hyperlink ref="E49" r:id="rId136" xr:uid="{1AD1730F-9557-4FA2-9174-B0E4147C3272}"/>
    <hyperlink ref="F49" r:id="rId137" xr:uid="{E6638CC3-29C9-4F49-8C5C-98567AFFB2B6}"/>
    <hyperlink ref="G49" r:id="rId138" xr:uid="{08C35674-1B80-45BC-940D-3E67A07FB3D0}"/>
    <hyperlink ref="D50" r:id="rId139" xr:uid="{A87503F2-E7BA-43E2-8927-3A4A8D9D67D2}"/>
    <hyperlink ref="E50" r:id="rId140" xr:uid="{99622284-7F50-42D9-B2D2-D0A1C6E9F55E}"/>
    <hyperlink ref="F50" r:id="rId141" xr:uid="{4921223B-F5E1-4DF7-9CBF-F239BF42B2E4}"/>
    <hyperlink ref="G50" r:id="rId142" xr:uid="{D4A647A0-1D71-4F49-BA6C-58C4A40A3FD5}"/>
    <hyperlink ref="D51" r:id="rId143" xr:uid="{1155607D-7052-430F-9686-1330FEBB4155}"/>
    <hyperlink ref="E51" r:id="rId144" xr:uid="{622E8749-66BC-4780-8DE6-959EDF402862}"/>
    <hyperlink ref="F51" r:id="rId145" xr:uid="{522D1A8F-51CA-4C0C-BCDE-90DF25BAA9DC}"/>
    <hyperlink ref="G51" r:id="rId146" xr:uid="{F2F455B2-3C17-45E0-B8E4-BCE327F1EA92}"/>
    <hyperlink ref="D52" r:id="rId147" xr:uid="{7D2261B6-8DC9-4950-BA13-93113CB85669}"/>
    <hyperlink ref="E52" r:id="rId148" xr:uid="{570EF505-9A20-428B-9DAE-6BF07464FFCA}"/>
    <hyperlink ref="F52" r:id="rId149" xr:uid="{2A8F8C2C-51ED-409C-8717-816074661D88}"/>
    <hyperlink ref="D53" r:id="rId150" xr:uid="{68D6DF84-81C3-46A4-840E-7E971CEEBB50}"/>
    <hyperlink ref="E53" r:id="rId151" xr:uid="{1B99F8B6-D263-4E3D-A11D-949F469F8020}"/>
    <hyperlink ref="F53" r:id="rId152" xr:uid="{C1557F6E-B99C-44F8-BA0E-3D311BC1DF65}"/>
    <hyperlink ref="D54" r:id="rId153" xr:uid="{BE6AE36B-5221-4DE9-A916-AC292185EF2D}"/>
    <hyperlink ref="E54" r:id="rId154" xr:uid="{71BEF795-D764-482C-9A5D-34F402BCE5F9}"/>
    <hyperlink ref="F54" r:id="rId155" xr:uid="{862CA4F7-A164-4E62-B05B-17209200D717}"/>
    <hyperlink ref="D55" r:id="rId156" xr:uid="{F6DB98C9-5A5C-4067-8106-8B7150FDDED7}"/>
    <hyperlink ref="E55" r:id="rId157" xr:uid="{E61F6F4E-2FAE-4AA8-9A7B-6691A9AE3B80}"/>
    <hyperlink ref="F55" r:id="rId158" xr:uid="{686C31BF-9E61-4613-9FF4-C17089CB53A2}"/>
    <hyperlink ref="D56" r:id="rId159" xr:uid="{194BAF90-A1C7-42D0-9A2C-933938D492F6}"/>
    <hyperlink ref="E56" r:id="rId160" xr:uid="{2CBA9EFB-E9E4-48FB-99B0-3A1C28E799E7}"/>
    <hyperlink ref="F56" r:id="rId161" xr:uid="{7030E1B5-8FBD-4739-A950-9EED29C2E024}"/>
    <hyperlink ref="D57" r:id="rId162" xr:uid="{7CAFF55B-4EDE-4932-B93A-45ABE5ADB9C1}"/>
    <hyperlink ref="E57" r:id="rId163" xr:uid="{44F78CC1-9796-4299-A91E-589E04097B84}"/>
    <hyperlink ref="F57" r:id="rId164" xr:uid="{5976CF7F-997D-4425-BE41-B58646AF7CD1}"/>
    <hyperlink ref="D58" r:id="rId165" xr:uid="{AE70B010-BBBA-4368-A266-E52D018116A8}"/>
    <hyperlink ref="E58" r:id="rId166" xr:uid="{CE453686-A138-4491-A0CE-AA33DF9495BF}"/>
    <hyperlink ref="F58" r:id="rId167" xr:uid="{D69CED08-89E8-47CB-95DF-678D5AD9FAE2}"/>
    <hyperlink ref="D59" r:id="rId168" xr:uid="{7A53DD3A-2911-4BCB-A4DB-EA608208970F}"/>
    <hyperlink ref="E59" r:id="rId169" xr:uid="{C7B26256-6A0B-4F6A-878E-F17AEB2C8BA5}"/>
    <hyperlink ref="F59" r:id="rId170" xr:uid="{EEED3700-DC43-443B-8F08-46BE4FFBD152}"/>
    <hyperlink ref="D60" r:id="rId171" xr:uid="{D88A8F9D-E833-4B58-A11C-5EEE0632636B}"/>
    <hyperlink ref="E60" r:id="rId172" xr:uid="{37CFD2B9-0FFD-4517-9D1E-AE12B312783B}"/>
    <hyperlink ref="F60" r:id="rId173" xr:uid="{1164E523-687D-4B80-826D-34090B988C15}"/>
    <hyperlink ref="D61" r:id="rId174" xr:uid="{EFD2F408-2708-41DA-94CE-BE3EE956BE67}"/>
    <hyperlink ref="E61" r:id="rId175" xr:uid="{790CA879-10C4-4A82-BC1F-D40009B17E56}"/>
    <hyperlink ref="F61" r:id="rId176" xr:uid="{FB9DFDF8-A55C-4AD6-94BC-621FEB76297A}"/>
    <hyperlink ref="G61" r:id="rId177" xr:uid="{600614F2-C260-44EC-8392-DC8D4B325687}"/>
    <hyperlink ref="D62" r:id="rId178" xr:uid="{DE73EEE5-477B-47DD-BC5F-05129F96B176}"/>
    <hyperlink ref="E62" r:id="rId179" xr:uid="{5CB08EA3-C32D-4711-B498-40DEDCE06D63}"/>
    <hyperlink ref="F62" r:id="rId180" xr:uid="{E5D861AF-1EA1-44D6-B038-744ED5D09685}"/>
    <hyperlink ref="G62" r:id="rId181" xr:uid="{027DD1F3-C822-4D3F-8025-03506A5A7725}"/>
    <hyperlink ref="D63" r:id="rId182" xr:uid="{857F4A54-6E15-484A-B880-9DCB69F07671}"/>
    <hyperlink ref="E63" r:id="rId183" xr:uid="{57AF62E8-B88A-48E1-8F79-66C66FE973CA}"/>
    <hyperlink ref="F63" r:id="rId184" xr:uid="{EA155C0F-EB2D-4044-968A-5B4DB0E29366}"/>
    <hyperlink ref="G63" r:id="rId185" xr:uid="{FEB1A485-E29C-43A2-9EF1-E6429A8F656E}"/>
    <hyperlink ref="D64" r:id="rId186" xr:uid="{EFF258B5-C8F7-4C1B-B2CA-BFB7D670FF5D}"/>
    <hyperlink ref="E64" r:id="rId187" xr:uid="{C0C7F1F4-9D78-4DB6-94EC-4DD25C9008CB}"/>
    <hyperlink ref="F64" r:id="rId188" xr:uid="{9DB1048C-302A-4DC9-A026-9FEC0577692F}"/>
    <hyperlink ref="G64" r:id="rId189" xr:uid="{8F421949-6183-4733-82C2-FC614AF9B13A}"/>
    <hyperlink ref="D65" r:id="rId190" xr:uid="{9672F35E-19B4-492F-A455-FDEF25D8C517}"/>
    <hyperlink ref="E65" r:id="rId191" xr:uid="{C06BDDB2-D55E-4A81-A5F9-4990BD5DCCEB}"/>
    <hyperlink ref="F65" r:id="rId192" xr:uid="{FA2538E0-C02E-43C8-A0C9-AA82CA5880F9}"/>
    <hyperlink ref="G65" r:id="rId193" xr:uid="{51C2942A-468C-4481-B7AC-1E95AA894099}"/>
    <hyperlink ref="D66" r:id="rId194" xr:uid="{0AAFC273-7D4B-4921-85C9-D3FE9575BD00}"/>
    <hyperlink ref="E66" r:id="rId195" xr:uid="{4946B7D9-D167-418C-A44C-6B26D1E8D7CC}"/>
    <hyperlink ref="F66" r:id="rId196" xr:uid="{60B2484C-03E8-4B24-815E-4F095D945282}"/>
    <hyperlink ref="G66" r:id="rId197" xr:uid="{1095287B-3E46-4DCC-987D-0BFD6D62B69B}"/>
    <hyperlink ref="D67" r:id="rId198" xr:uid="{B1C3FAB4-03F5-4E26-ABE8-8A326249A826}"/>
    <hyperlink ref="E67" r:id="rId199" xr:uid="{F65F706D-C3F5-4EE1-89B8-9277CE75F5C4}"/>
    <hyperlink ref="F67" r:id="rId200" xr:uid="{4A4D7179-545A-4A60-98E9-CF09A5DAEB67}"/>
    <hyperlink ref="G67" r:id="rId201" xr:uid="{07E6F187-65B8-416C-AC15-88F7CB8E73C7}"/>
    <hyperlink ref="D68" r:id="rId202" xr:uid="{BD312067-CE5B-4661-9683-6D589B078998}"/>
    <hyperlink ref="E68" r:id="rId203" xr:uid="{693F91EE-001A-422D-827A-4D3B5CA40A76}"/>
    <hyperlink ref="F68" r:id="rId204" xr:uid="{8E9FC0D4-D151-4CCB-AD62-6A42747E9CC5}"/>
    <hyperlink ref="G68" r:id="rId205" xr:uid="{99406AA4-97E9-4206-BD39-07B1A836D2DA}"/>
    <hyperlink ref="D69" r:id="rId206" xr:uid="{3BDD49FF-4D69-4398-9DA7-FE3B3AE4C38D}"/>
    <hyperlink ref="E69" r:id="rId207" xr:uid="{249E0BE9-9E22-4EC2-A2DE-7F5F6F19D5D1}"/>
    <hyperlink ref="F69" r:id="rId208" xr:uid="{A874E6EF-F6AC-4554-8C61-C85A41FD4CA0}"/>
    <hyperlink ref="G69" r:id="rId209" xr:uid="{4BB830E8-1346-425A-B612-03EB409156DA}"/>
    <hyperlink ref="D70" r:id="rId210" xr:uid="{CEE75D09-A117-4C67-920E-ADD26A2B94C4}"/>
    <hyperlink ref="E70" r:id="rId211" xr:uid="{18474936-65C9-47BE-B638-01CBB5A3EB07}"/>
    <hyperlink ref="F70" r:id="rId212" xr:uid="{808532CD-270C-409B-8CB8-4B9E6B266361}"/>
    <hyperlink ref="D71" r:id="rId213" xr:uid="{C41BF8C3-4B99-4C57-8C4A-C354FE7C301E}"/>
    <hyperlink ref="E71" r:id="rId214" xr:uid="{762BCA28-1595-4FF0-B0B1-BF2507CB9CC5}"/>
    <hyperlink ref="F71" r:id="rId215" xr:uid="{562E5140-9235-472A-976F-303DC52935B7}"/>
    <hyperlink ref="D72" r:id="rId216" xr:uid="{317E085F-D7C9-4F1A-9705-5E927202D390}"/>
    <hyperlink ref="E72" r:id="rId217" xr:uid="{74ACE6D0-639E-489E-8615-72DEB6B4EA63}"/>
    <hyperlink ref="F72" r:id="rId218" xr:uid="{9C53D4E3-8A3F-4238-9178-82D728130F67}"/>
    <hyperlink ref="D73" r:id="rId219" xr:uid="{5D03A3C9-7CEC-46DB-8D40-657AEAACBD2F}"/>
    <hyperlink ref="E73" r:id="rId220" xr:uid="{A9CDEA80-486F-44B2-B802-F765FBB96370}"/>
    <hyperlink ref="F73" r:id="rId221" xr:uid="{DBCBA6AF-E4EC-4529-9227-D7EC3F2B9261}"/>
    <hyperlink ref="G73" r:id="rId222" xr:uid="{6900A202-300A-47B1-A3CF-BC5124DE8A81}"/>
    <hyperlink ref="D74" r:id="rId223" xr:uid="{6C719463-5149-45CB-8146-447260FCEA8F}"/>
    <hyperlink ref="E74" r:id="rId224" xr:uid="{8069A921-726B-46BD-A620-9AA9020A4823}"/>
    <hyperlink ref="F74" r:id="rId225" xr:uid="{59D89C81-F821-4B13-846D-D344BBD9A39B}"/>
    <hyperlink ref="G74" r:id="rId226" xr:uid="{CC53B030-5D89-4D27-B30F-0A53887F87E2}"/>
    <hyperlink ref="D75" r:id="rId227" xr:uid="{48249C81-A426-4DA4-9480-3FB30DFEEC2F}"/>
    <hyperlink ref="E75" r:id="rId228" xr:uid="{900B9059-1625-4515-86F8-715AC21F89BE}"/>
    <hyperlink ref="F75" r:id="rId229" xr:uid="{67C24C58-5B8A-45AF-B4AB-3709B07CAC8A}"/>
    <hyperlink ref="G75" r:id="rId230" xr:uid="{2DFD4692-4A81-47FE-958C-FB20D50F7BD4}"/>
    <hyperlink ref="D76" r:id="rId231" xr:uid="{A878F6B6-10BB-4436-A4DC-F445B40065CC}"/>
    <hyperlink ref="E76" r:id="rId232" xr:uid="{A81AD373-237E-4356-91AC-CADBCD4DC2C0}"/>
    <hyperlink ref="F76" r:id="rId233" xr:uid="{0950055B-DA73-4E0F-9AF9-B3EAE5F6E69E}"/>
    <hyperlink ref="G76" r:id="rId234" xr:uid="{513B99B9-AEDC-4E96-A6EC-D572024A1060}"/>
    <hyperlink ref="D77" r:id="rId235" xr:uid="{3D515849-3C91-4215-B787-E8E6A7C5CC22}"/>
    <hyperlink ref="E77" r:id="rId236" xr:uid="{CC27A470-9E6C-4F87-A9B9-E7A0DA97497B}"/>
    <hyperlink ref="F77" r:id="rId237" xr:uid="{D0930557-A311-405C-855D-F7F4CE3CE525}"/>
    <hyperlink ref="G77" r:id="rId238" xr:uid="{893CCBB2-83A2-4E23-93E7-A66D4EB97669}"/>
    <hyperlink ref="D78" r:id="rId239" xr:uid="{55D71F26-51A4-4850-A067-17891F3BC304}"/>
    <hyperlink ref="E78" r:id="rId240" xr:uid="{28646542-F73F-43BD-8CBE-0BD0FF8185E5}"/>
    <hyperlink ref="F78" r:id="rId241" xr:uid="{9D92D291-E3A5-40B0-8F7F-7C7B6D539CCA}"/>
    <hyperlink ref="G78" r:id="rId242" xr:uid="{59728CC3-D447-4411-91D4-B63023129F0C}"/>
    <hyperlink ref="D79" r:id="rId243" xr:uid="{673E1CB5-F543-41F8-88BF-32504559B891}"/>
    <hyperlink ref="E79" r:id="rId244" xr:uid="{249BD78B-FB95-44E4-877B-E5AC4BDF1761}"/>
    <hyperlink ref="F79" r:id="rId245" xr:uid="{B4508D81-1365-485A-9FDC-196A106200AB}"/>
    <hyperlink ref="G79" r:id="rId246" xr:uid="{FCAFCAEE-3667-4E2D-B245-F3479758A4DB}"/>
    <hyperlink ref="D80" r:id="rId247" xr:uid="{02FD9D16-6315-441D-BE10-65B56C5E5020}"/>
    <hyperlink ref="E80" r:id="rId248" xr:uid="{63022C75-64DB-4747-9866-9FC0EC7C3FE0}"/>
    <hyperlink ref="F80" r:id="rId249" xr:uid="{49018348-9A03-4523-9A10-20CD4CA50EE1}"/>
    <hyperlink ref="G80" r:id="rId250" xr:uid="{AF4A6E38-B8F9-4FE6-B8E3-BE4EF46FDC5E}"/>
    <hyperlink ref="D81" r:id="rId251" xr:uid="{CAD56F76-93A6-4236-ADAF-C772FAEA3BF0}"/>
    <hyperlink ref="E81" r:id="rId252" xr:uid="{49A5F5C0-6FB1-402F-B86E-BBA029B9C4FD}"/>
    <hyperlink ref="F81" r:id="rId253" xr:uid="{2D86FF53-8A03-495A-8579-2B3A94A7D79A}"/>
    <hyperlink ref="G81" r:id="rId254" xr:uid="{AB9112B5-7BAC-46E8-85C7-D8FA58B72465}"/>
    <hyperlink ref="D82" r:id="rId255" xr:uid="{4BF78382-1621-4AA0-A77A-7A8DC38F5FAE}"/>
    <hyperlink ref="E82" r:id="rId256" xr:uid="{1C90B445-B73A-4860-9E65-F5F4ED2D5264}"/>
    <hyperlink ref="F82" r:id="rId257" xr:uid="{98630192-428C-424C-BCDD-9A36EE4C9541}"/>
    <hyperlink ref="G82" r:id="rId258" xr:uid="{B5F19266-C567-42EE-89CB-D70E5548F745}"/>
    <hyperlink ref="D83" r:id="rId259" xr:uid="{52B377F7-8423-4E80-B8A6-772449D1F667}"/>
    <hyperlink ref="E83" r:id="rId260" xr:uid="{412DE3A0-599E-42E5-B0CC-979A49A290B9}"/>
    <hyperlink ref="F83" r:id="rId261" xr:uid="{69AEEBF8-BC86-4882-AA83-237E9ACE0844}"/>
    <hyperlink ref="G83" r:id="rId262" xr:uid="{71CC6E74-14E2-40E8-9BB7-73506EFBDDDF}"/>
    <hyperlink ref="D84" r:id="rId263" xr:uid="{967BD9FF-47D5-4D1C-9050-BA1C4B725655}"/>
    <hyperlink ref="E84" r:id="rId264" xr:uid="{E0CBA8B7-832C-44C2-B406-07D9AF7E0301}"/>
    <hyperlink ref="F84" r:id="rId265" xr:uid="{B1EE6F35-CA27-43B4-93DC-826E7E2542AB}"/>
    <hyperlink ref="G84" r:id="rId266" xr:uid="{F858FEA2-EE17-4961-8614-79D106CDF2D8}"/>
    <hyperlink ref="D85" r:id="rId267" xr:uid="{91AC4301-83BC-412F-B8A0-65A325DF8461}"/>
    <hyperlink ref="E85" r:id="rId268" xr:uid="{02AF7788-00E8-43A0-B03D-FE6A2145A023}"/>
    <hyperlink ref="F85" r:id="rId269" xr:uid="{3FF1EEBA-853E-485C-B1F0-E2DF548D717E}"/>
    <hyperlink ref="G85" r:id="rId270" xr:uid="{7D5E82DD-EC99-42FD-A56B-F5DE174AA1DE}"/>
  </hyperlinks>
  <pageMargins left="0.7" right="0.7" top="0.75" bottom="0.75" header="0.3" footer="0.3"/>
  <tableParts count="1">
    <tablePart r:id="rId27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D8BF-4449-4AB6-81B9-8F04902EA19A}">
  <sheetPr codeName="Worksheet___3">
    <tabColor rgb="FF00B0F0"/>
  </sheetPr>
  <dimension ref="B1:I40"/>
  <sheetViews>
    <sheetView showGridLines="0" workbookViewId="0">
      <pane ySplit="2" topLeftCell="A3" activePane="bottomLeft" state="frozen"/>
      <selection pane="bottomLeft" activeCell="B2" sqref="B2"/>
    </sheetView>
  </sheetViews>
  <sheetFormatPr defaultColWidth="8.765625" defaultRowHeight="23.25" outlineLevelCol="1"/>
  <cols>
    <col min="1" max="1" width="1.4609375" customWidth="1"/>
    <col min="2" max="2" width="5" customWidth="1"/>
    <col min="3" max="3" width="13.4609375" customWidth="1"/>
    <col min="4" max="4" width="4.69140625" customWidth="1"/>
    <col min="5" max="5" width="93.4609375" bestFit="1" customWidth="1"/>
    <col min="6" max="6" width="2.69140625" customWidth="1"/>
    <col min="8" max="8" width="0" hidden="1" customWidth="1" outlineLevel="1"/>
    <col min="9" max="9" width="8.765625" collapsed="1"/>
  </cols>
  <sheetData>
    <row r="1" spans="2:9" ht="5.25" customHeight="1">
      <c r="C1" s="28"/>
    </row>
    <row r="2" spans="2:9">
      <c r="B2" s="38" t="s">
        <v>29</v>
      </c>
      <c r="C2" s="39" t="s">
        <v>30</v>
      </c>
      <c r="D2" s="39" t="s">
        <v>31</v>
      </c>
      <c r="E2" s="40" t="s">
        <v>9</v>
      </c>
      <c r="G2" s="110" t="s">
        <v>9</v>
      </c>
      <c r="H2" t="s">
        <v>20</v>
      </c>
      <c r="I2" t="s">
        <v>1140</v>
      </c>
    </row>
    <row r="3" spans="2:9">
      <c r="B3" s="32">
        <v>1</v>
      </c>
      <c r="C3" s="30" t="s">
        <v>34</v>
      </c>
      <c r="D3" s="31" t="s">
        <v>35</v>
      </c>
      <c r="E3" s="33" t="s">
        <v>38</v>
      </c>
      <c r="G3" s="111" t="s">
        <v>1141</v>
      </c>
      <c r="H3">
        <f t="array" ref="H3:H40">MATCH(TRUE,ISNUMBER(SEARCH(G3,E3:E40)),0)</f>
        <v>21</v>
      </c>
      <c r="I3" s="112" t="str" cm="1">
        <f t="array" ref="I3">INDEX(反切上字與聲母對映表[],反切上字!H3,4)</f>
        <v>s</v>
      </c>
    </row>
    <row r="4" spans="2:9">
      <c r="B4" s="32">
        <v>2</v>
      </c>
      <c r="C4" s="30" t="s">
        <v>34</v>
      </c>
      <c r="D4" s="31" t="s">
        <v>39</v>
      </c>
      <c r="E4" s="33" t="s">
        <v>43</v>
      </c>
      <c r="H4">
        <v>21</v>
      </c>
    </row>
    <row r="5" spans="2:9">
      <c r="B5" s="32">
        <v>3</v>
      </c>
      <c r="C5" s="30" t="s">
        <v>34</v>
      </c>
      <c r="D5" s="31" t="s">
        <v>44</v>
      </c>
      <c r="E5" s="33" t="s">
        <v>47</v>
      </c>
      <c r="H5">
        <v>21</v>
      </c>
    </row>
    <row r="6" spans="2:9">
      <c r="B6" s="32">
        <v>4</v>
      </c>
      <c r="C6" s="30" t="s">
        <v>34</v>
      </c>
      <c r="D6" s="31" t="s">
        <v>48</v>
      </c>
      <c r="E6" s="33" t="s">
        <v>51</v>
      </c>
      <c r="H6">
        <v>21</v>
      </c>
    </row>
    <row r="7" spans="2:9">
      <c r="B7" s="32">
        <v>5</v>
      </c>
      <c r="C7" s="30" t="s">
        <v>52</v>
      </c>
      <c r="D7" s="31" t="s">
        <v>53</v>
      </c>
      <c r="E7" s="33" t="s">
        <v>55</v>
      </c>
      <c r="H7">
        <v>21</v>
      </c>
    </row>
    <row r="8" spans="2:9">
      <c r="B8" s="32">
        <v>6</v>
      </c>
      <c r="C8" s="30" t="s">
        <v>52</v>
      </c>
      <c r="D8" s="31" t="s">
        <v>56</v>
      </c>
      <c r="E8" s="33" t="s">
        <v>59</v>
      </c>
      <c r="H8">
        <v>21</v>
      </c>
    </row>
    <row r="9" spans="2:9">
      <c r="B9" s="32">
        <v>7</v>
      </c>
      <c r="C9" s="30" t="s">
        <v>52</v>
      </c>
      <c r="D9" s="31" t="s">
        <v>60</v>
      </c>
      <c r="E9" s="33" t="s">
        <v>62</v>
      </c>
      <c r="H9">
        <v>21</v>
      </c>
    </row>
    <row r="10" spans="2:9">
      <c r="B10" s="32">
        <v>8</v>
      </c>
      <c r="C10" s="30" t="s">
        <v>52</v>
      </c>
      <c r="D10" s="31" t="s">
        <v>63</v>
      </c>
      <c r="E10" s="33" t="s">
        <v>65</v>
      </c>
      <c r="H10">
        <v>21</v>
      </c>
    </row>
    <row r="11" spans="2:9">
      <c r="B11" s="32">
        <v>9</v>
      </c>
      <c r="C11" s="30" t="s">
        <v>66</v>
      </c>
      <c r="D11" s="31" t="s">
        <v>67</v>
      </c>
      <c r="E11" s="33" t="s">
        <v>69</v>
      </c>
      <c r="H11">
        <v>21</v>
      </c>
    </row>
    <row r="12" spans="2:9">
      <c r="B12" s="32">
        <v>10</v>
      </c>
      <c r="C12" s="30" t="s">
        <v>66</v>
      </c>
      <c r="D12" s="31" t="s">
        <v>70</v>
      </c>
      <c r="E12" s="33" t="s">
        <v>72</v>
      </c>
      <c r="H12">
        <v>21</v>
      </c>
    </row>
    <row r="13" spans="2:9">
      <c r="B13" s="32">
        <v>11</v>
      </c>
      <c r="C13" s="30" t="s">
        <v>66</v>
      </c>
      <c r="D13" s="31" t="s">
        <v>73</v>
      </c>
      <c r="E13" s="33" t="s">
        <v>75</v>
      </c>
      <c r="H13">
        <v>21</v>
      </c>
    </row>
    <row r="14" spans="2:9">
      <c r="B14" s="32">
        <v>12</v>
      </c>
      <c r="C14" s="30" t="s">
        <v>66</v>
      </c>
      <c r="D14" s="31" t="s">
        <v>76</v>
      </c>
      <c r="E14" s="33" t="s">
        <v>78</v>
      </c>
      <c r="H14">
        <v>21</v>
      </c>
    </row>
    <row r="15" spans="2:9">
      <c r="B15" s="32">
        <v>13</v>
      </c>
      <c r="C15" s="30" t="s">
        <v>79</v>
      </c>
      <c r="D15" s="31" t="s">
        <v>80</v>
      </c>
      <c r="E15" s="33" t="s">
        <v>82</v>
      </c>
      <c r="H15">
        <v>21</v>
      </c>
    </row>
    <row r="16" spans="2:9">
      <c r="B16" s="32">
        <v>14</v>
      </c>
      <c r="C16" s="30" t="s">
        <v>79</v>
      </c>
      <c r="D16" s="31" t="s">
        <v>83</v>
      </c>
      <c r="E16" s="33" t="s">
        <v>86</v>
      </c>
      <c r="H16">
        <v>21</v>
      </c>
    </row>
    <row r="17" spans="2:8">
      <c r="B17" s="32">
        <v>15</v>
      </c>
      <c r="C17" s="30" t="s">
        <v>79</v>
      </c>
      <c r="D17" s="31" t="s">
        <v>87</v>
      </c>
      <c r="E17" s="33" t="s">
        <v>89</v>
      </c>
      <c r="H17">
        <v>21</v>
      </c>
    </row>
    <row r="18" spans="2:8">
      <c r="B18" s="32">
        <v>16</v>
      </c>
      <c r="C18" s="30" t="s">
        <v>79</v>
      </c>
      <c r="D18" s="31" t="s">
        <v>90</v>
      </c>
      <c r="E18" s="33" t="s">
        <v>92</v>
      </c>
      <c r="H18">
        <v>21</v>
      </c>
    </row>
    <row r="19" spans="2:8">
      <c r="B19" s="32">
        <v>17</v>
      </c>
      <c r="C19" s="30" t="s">
        <v>79</v>
      </c>
      <c r="D19" s="31" t="s">
        <v>93</v>
      </c>
      <c r="E19" s="33" t="s">
        <v>95</v>
      </c>
      <c r="H19">
        <v>21</v>
      </c>
    </row>
    <row r="20" spans="2:8">
      <c r="B20" s="32">
        <v>18</v>
      </c>
      <c r="C20" s="30" t="s">
        <v>96</v>
      </c>
      <c r="D20" s="31" t="s">
        <v>97</v>
      </c>
      <c r="E20" s="33" t="s">
        <v>99</v>
      </c>
      <c r="H20">
        <v>21</v>
      </c>
    </row>
    <row r="21" spans="2:8">
      <c r="B21" s="32">
        <v>19</v>
      </c>
      <c r="C21" s="30" t="s">
        <v>96</v>
      </c>
      <c r="D21" s="31" t="s">
        <v>100</v>
      </c>
      <c r="E21" s="33" t="s">
        <v>102</v>
      </c>
      <c r="H21">
        <v>21</v>
      </c>
    </row>
    <row r="22" spans="2:8">
      <c r="B22" s="32">
        <v>20</v>
      </c>
      <c r="C22" s="30" t="s">
        <v>96</v>
      </c>
      <c r="D22" s="31" t="s">
        <v>103</v>
      </c>
      <c r="E22" s="33" t="s">
        <v>105</v>
      </c>
      <c r="H22">
        <v>21</v>
      </c>
    </row>
    <row r="23" spans="2:8">
      <c r="B23" s="32">
        <v>21</v>
      </c>
      <c r="C23" s="30" t="s">
        <v>96</v>
      </c>
      <c r="D23" s="31" t="s">
        <v>106</v>
      </c>
      <c r="E23" s="33" t="s">
        <v>108</v>
      </c>
      <c r="H23">
        <v>21</v>
      </c>
    </row>
    <row r="24" spans="2:8">
      <c r="B24" s="32">
        <v>22</v>
      </c>
      <c r="C24" s="30" t="s">
        <v>96</v>
      </c>
      <c r="D24" s="31" t="s">
        <v>109</v>
      </c>
      <c r="E24" s="33" t="s">
        <v>111</v>
      </c>
      <c r="H24">
        <v>21</v>
      </c>
    </row>
    <row r="25" spans="2:8">
      <c r="B25" s="32">
        <v>23</v>
      </c>
      <c r="C25" s="30" t="s">
        <v>112</v>
      </c>
      <c r="D25" s="31" t="s">
        <v>113</v>
      </c>
      <c r="E25" s="33" t="s">
        <v>114</v>
      </c>
      <c r="H25">
        <v>21</v>
      </c>
    </row>
    <row r="26" spans="2:8">
      <c r="B26" s="32">
        <v>24</v>
      </c>
      <c r="C26" s="30" t="s">
        <v>112</v>
      </c>
      <c r="D26" s="31" t="s">
        <v>115</v>
      </c>
      <c r="E26" s="33" t="s">
        <v>116</v>
      </c>
      <c r="H26">
        <v>21</v>
      </c>
    </row>
    <row r="27" spans="2:8">
      <c r="B27" s="32">
        <v>25</v>
      </c>
      <c r="C27" s="30" t="s">
        <v>112</v>
      </c>
      <c r="D27" s="31" t="s">
        <v>117</v>
      </c>
      <c r="E27" s="33" t="s">
        <v>118</v>
      </c>
      <c r="H27">
        <v>21</v>
      </c>
    </row>
    <row r="28" spans="2:8">
      <c r="B28" s="32">
        <v>26</v>
      </c>
      <c r="C28" s="30" t="s">
        <v>112</v>
      </c>
      <c r="D28" s="31" t="s">
        <v>119</v>
      </c>
      <c r="E28" s="33" t="s">
        <v>120</v>
      </c>
      <c r="H28">
        <v>21</v>
      </c>
    </row>
    <row r="29" spans="2:8">
      <c r="B29" s="32">
        <v>27</v>
      </c>
      <c r="C29" s="30" t="s">
        <v>112</v>
      </c>
      <c r="D29" s="31" t="s">
        <v>121</v>
      </c>
      <c r="E29" s="33" t="s">
        <v>122</v>
      </c>
      <c r="H29">
        <v>21</v>
      </c>
    </row>
    <row r="30" spans="2:8">
      <c r="B30" s="32">
        <v>28</v>
      </c>
      <c r="C30" s="30" t="s">
        <v>123</v>
      </c>
      <c r="D30" s="31" t="s">
        <v>124</v>
      </c>
      <c r="E30" s="33" t="s">
        <v>126</v>
      </c>
      <c r="H30">
        <v>21</v>
      </c>
    </row>
    <row r="31" spans="2:8">
      <c r="B31" s="32">
        <v>29</v>
      </c>
      <c r="C31" s="30" t="s">
        <v>123</v>
      </c>
      <c r="D31" s="31" t="s">
        <v>127</v>
      </c>
      <c r="E31" s="33" t="s">
        <v>130</v>
      </c>
      <c r="H31">
        <v>21</v>
      </c>
    </row>
    <row r="32" spans="2:8">
      <c r="B32" s="32">
        <v>30</v>
      </c>
      <c r="C32" s="30" t="s">
        <v>123</v>
      </c>
      <c r="D32" s="31" t="s">
        <v>131</v>
      </c>
      <c r="E32" s="33" t="s">
        <v>133</v>
      </c>
      <c r="H32">
        <v>21</v>
      </c>
    </row>
    <row r="33" spans="2:8">
      <c r="B33" s="32">
        <v>31</v>
      </c>
      <c r="C33" s="30" t="s">
        <v>123</v>
      </c>
      <c r="D33" s="31" t="s">
        <v>134</v>
      </c>
      <c r="E33" s="33" t="s">
        <v>137</v>
      </c>
      <c r="H33">
        <v>21</v>
      </c>
    </row>
    <row r="34" spans="2:8">
      <c r="B34" s="32">
        <v>32</v>
      </c>
      <c r="C34" s="30" t="s">
        <v>138</v>
      </c>
      <c r="D34" s="31" t="s">
        <v>139</v>
      </c>
      <c r="E34" s="33" t="s">
        <v>142</v>
      </c>
      <c r="H34">
        <v>21</v>
      </c>
    </row>
    <row r="35" spans="2:8">
      <c r="B35" s="32">
        <v>33</v>
      </c>
      <c r="C35" s="30" t="s">
        <v>138</v>
      </c>
      <c r="D35" s="31" t="s">
        <v>143</v>
      </c>
      <c r="E35" s="33" t="s">
        <v>145</v>
      </c>
      <c r="H35">
        <v>21</v>
      </c>
    </row>
    <row r="36" spans="2:8">
      <c r="B36" s="32">
        <v>34</v>
      </c>
      <c r="C36" s="30" t="s">
        <v>138</v>
      </c>
      <c r="D36" s="31" t="s">
        <v>146</v>
      </c>
      <c r="E36" s="33" t="s">
        <v>148</v>
      </c>
      <c r="H36">
        <v>21</v>
      </c>
    </row>
    <row r="37" spans="2:8">
      <c r="B37" s="32">
        <v>35</v>
      </c>
      <c r="C37" s="30" t="s">
        <v>138</v>
      </c>
      <c r="D37" s="31" t="s">
        <v>149</v>
      </c>
      <c r="E37" s="33" t="s">
        <v>150</v>
      </c>
      <c r="H37">
        <v>21</v>
      </c>
    </row>
    <row r="38" spans="2:8">
      <c r="B38" s="32">
        <v>36</v>
      </c>
      <c r="C38" s="30" t="s">
        <v>138</v>
      </c>
      <c r="D38" s="31" t="s">
        <v>151</v>
      </c>
      <c r="E38" s="33" t="s">
        <v>153</v>
      </c>
      <c r="H38">
        <v>21</v>
      </c>
    </row>
    <row r="39" spans="2:8">
      <c r="B39" s="32">
        <v>37</v>
      </c>
      <c r="C39" s="30" t="s">
        <v>154</v>
      </c>
      <c r="D39" s="31" t="s">
        <v>155</v>
      </c>
      <c r="E39" s="33" t="s">
        <v>156</v>
      </c>
      <c r="H39">
        <v>21</v>
      </c>
    </row>
    <row r="40" spans="2:8">
      <c r="B40" s="34">
        <v>38</v>
      </c>
      <c r="C40" s="35" t="s">
        <v>157</v>
      </c>
      <c r="D40" s="36" t="s">
        <v>158</v>
      </c>
      <c r="E40" s="37" t="s">
        <v>160</v>
      </c>
      <c r="H40">
        <v>21</v>
      </c>
    </row>
  </sheetData>
  <phoneticPr fontId="11" type="noConversion"/>
  <hyperlinks>
    <hyperlink ref="D3" r:id="rId1" xr:uid="{C4ADA9E5-234D-4C30-88E6-ACAA298F6A64}"/>
    <hyperlink ref="D4" r:id="rId2" xr:uid="{83E414F6-D2C7-4AF0-9FB4-A7AF2F577148}"/>
    <hyperlink ref="D5" r:id="rId3" xr:uid="{E5A0FBD0-2E78-4EFE-9CFE-9F0BB21BE99C}"/>
    <hyperlink ref="D6" r:id="rId4" xr:uid="{DC4D95DF-A52F-463B-B3C5-094A8F52E9AF}"/>
    <hyperlink ref="D7" r:id="rId5" xr:uid="{002BFDC1-A0B6-4E44-B1FD-8BAD746AF4D9}"/>
    <hyperlink ref="D8" r:id="rId6" xr:uid="{DFA4989E-C7BC-467F-A626-0861A189535F}"/>
    <hyperlink ref="D9" r:id="rId7" xr:uid="{31988925-454C-407F-BB54-361947A643FA}"/>
    <hyperlink ref="D10" r:id="rId8" xr:uid="{0D5E418A-2EC8-45D8-B16D-BD8C5445F3EC}"/>
    <hyperlink ref="D11" r:id="rId9" xr:uid="{A419D68E-105B-460F-A8C5-36BABE34700B}"/>
    <hyperlink ref="D12" r:id="rId10" xr:uid="{FEB4CD7D-AE76-4559-AEAB-D2A912B4EC1B}"/>
    <hyperlink ref="D13" r:id="rId11" xr:uid="{CEBDE0AC-D1E7-41BE-AEFB-1501D4B1A9EE}"/>
    <hyperlink ref="D14" r:id="rId12" xr:uid="{DDA58C8F-4C75-41B5-882F-7C7638914A26}"/>
    <hyperlink ref="D15" r:id="rId13" xr:uid="{01FFCF06-57C2-43C2-BFDE-EB2EEF0F5B8D}"/>
    <hyperlink ref="D16" r:id="rId14" xr:uid="{B9D67EDA-8583-4D11-BD5D-A936F4E1DB43}"/>
    <hyperlink ref="D17" r:id="rId15" xr:uid="{2C381853-535F-4512-B23D-B34A7D86D12C}"/>
    <hyperlink ref="D18" r:id="rId16" xr:uid="{940BC122-5C2A-45B7-9743-E8A1164337B0}"/>
    <hyperlink ref="D19" r:id="rId17" xr:uid="{4F0D6143-CACD-46F8-AC4F-B977A0E8D892}"/>
    <hyperlink ref="D20" r:id="rId18" xr:uid="{097C3526-CB2F-4C5E-BA31-A6E5BC13AE99}"/>
    <hyperlink ref="D21" r:id="rId19" xr:uid="{69119D1E-0928-4E3C-A391-386E4E5109E9}"/>
    <hyperlink ref="D22" r:id="rId20" xr:uid="{7B4191F3-5848-45CC-8689-84493D220CC5}"/>
    <hyperlink ref="D23" r:id="rId21" xr:uid="{619DA6F8-B4F1-4283-946F-D9B7A0E3CBCD}"/>
    <hyperlink ref="D24" r:id="rId22" xr:uid="{B81AA4FF-1607-4CC7-BF97-F177EF57E4F6}"/>
    <hyperlink ref="D25" r:id="rId23" xr:uid="{10BE412D-3E7A-4365-B0D0-905317D915CE}"/>
    <hyperlink ref="D26" r:id="rId24" xr:uid="{D5145B47-06FF-49A2-BCE9-5DBD6AAEFAC8}"/>
    <hyperlink ref="D27" r:id="rId25" xr:uid="{20063E30-9E4A-46CA-9F88-C709E8D6002E}"/>
    <hyperlink ref="D28" r:id="rId26" xr:uid="{CD848D0E-03D9-4F81-9A61-9933810815AF}"/>
    <hyperlink ref="D29" r:id="rId27" xr:uid="{53F5EE21-E88A-45B6-A1E0-D92FE9ED58E7}"/>
    <hyperlink ref="D30" r:id="rId28" xr:uid="{10175BD5-58B4-4FB6-96E6-E08CE0BFDD61}"/>
    <hyperlink ref="D31" r:id="rId29" xr:uid="{750E2DB1-8995-4AFF-B6E3-A3CAB3E00DE1}"/>
    <hyperlink ref="D32" r:id="rId30" xr:uid="{37338C6F-DDFA-4149-9146-11923DE71E64}"/>
    <hyperlink ref="D33" r:id="rId31" xr:uid="{1D3A0B9E-3CFA-48CD-9268-E76EF6DA8E94}"/>
    <hyperlink ref="D34" r:id="rId32" xr:uid="{23CE383C-C862-4A56-8C55-242534D9ACEA}"/>
    <hyperlink ref="D35" r:id="rId33" xr:uid="{B113E3A8-0EA3-4938-B02A-C24771FC5ABF}"/>
    <hyperlink ref="D36" r:id="rId34" xr:uid="{84741604-6DD9-4D1F-8A38-EBC2F8597E32}"/>
    <hyperlink ref="D37" r:id="rId35" xr:uid="{B37FEBEE-CB42-484F-ACB5-99D1F7E09431}"/>
    <hyperlink ref="D38" r:id="rId36" xr:uid="{697C7C33-E75D-4672-A5B5-39CF1034BC9C}"/>
    <hyperlink ref="D39" r:id="rId37" xr:uid="{00FB860A-1FA6-47C7-9F3F-1EF0761ACB9B}"/>
    <hyperlink ref="D40" r:id="rId38" xr:uid="{A37AF5DA-5B5C-479A-A4DF-7B6B220C67E0}"/>
  </hyperlinks>
  <pageMargins left="0.7" right="0.7" top="0.75" bottom="0.75" header="0.3" footer="0.3"/>
  <tableParts count="1">
    <tablePart r:id="rId39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3389-5128-4497-92C3-D79BDF2CBB43}">
  <sheetPr codeName="Worksheet___4">
    <tabColor rgb="FF00B0F0"/>
  </sheetPr>
  <dimension ref="B1:O40"/>
  <sheetViews>
    <sheetView workbookViewId="0">
      <pane ySplit="2" topLeftCell="A3" activePane="bottomLeft" state="frozen"/>
      <selection pane="bottomLeft" activeCell="B3" sqref="B3"/>
    </sheetView>
  </sheetViews>
  <sheetFormatPr defaultColWidth="8.765625" defaultRowHeight="23.25" customHeight="1" outlineLevelCol="1"/>
  <cols>
    <col min="1" max="1" width="1.07421875" customWidth="1"/>
    <col min="4" max="4" width="9.23046875" customWidth="1"/>
    <col min="7" max="7" width="0" hidden="1" customWidth="1" outlineLevel="1"/>
    <col min="8" max="11" width="9.23046875" hidden="1" customWidth="1" outlineLevel="1"/>
    <col min="12" max="12" width="9.84375" hidden="1" customWidth="1" outlineLevel="1"/>
    <col min="13" max="14" width="9.23046875" hidden="1" customWidth="1" outlineLevel="1"/>
    <col min="15" max="15" width="9.23046875" collapsed="1"/>
  </cols>
  <sheetData>
    <row r="1" spans="2:14" ht="5.25" customHeight="1"/>
    <row r="2" spans="2:14">
      <c r="B2" s="17" t="s">
        <v>1142</v>
      </c>
      <c r="C2" s="17" t="s">
        <v>31</v>
      </c>
      <c r="D2" s="17" t="s">
        <v>1143</v>
      </c>
      <c r="E2" s="17" t="s">
        <v>1144</v>
      </c>
      <c r="F2" s="17" t="s">
        <v>1145</v>
      </c>
      <c r="G2" s="17" t="s">
        <v>1146</v>
      </c>
      <c r="H2" s="17" t="s">
        <v>1147</v>
      </c>
      <c r="I2" s="17" t="s">
        <v>1148</v>
      </c>
      <c r="J2" s="17" t="s">
        <v>1149</v>
      </c>
      <c r="K2" s="17" t="s">
        <v>1150</v>
      </c>
      <c r="L2" s="17" t="s">
        <v>1151</v>
      </c>
      <c r="M2" s="17" t="s">
        <v>1152</v>
      </c>
      <c r="N2" s="17" t="s">
        <v>1153</v>
      </c>
    </row>
    <row r="3" spans="2:14">
      <c r="B3" s="29" cm="1">
        <f t="array" ref="B3" xml:space="preserve"> ROW() - ROW($2:$2)</f>
        <v>1</v>
      </c>
      <c r="C3" s="29" t="s">
        <v>35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</row>
    <row r="4" spans="2:14">
      <c r="B4" s="29" cm="1">
        <f t="array" ref="B4" xml:space="preserve"> ROW() - ROW($2:$2)</f>
        <v>2</v>
      </c>
      <c r="C4" s="29" t="s">
        <v>39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</row>
    <row r="5" spans="2:14">
      <c r="B5" s="29" cm="1">
        <f t="array" ref="B5" xml:space="preserve"> ROW() - ROW($2:$2)</f>
        <v>3</v>
      </c>
      <c r="C5" s="29" t="s">
        <v>44</v>
      </c>
      <c r="D5" t="s">
        <v>45</v>
      </c>
      <c r="E5" t="s">
        <v>45</v>
      </c>
      <c r="F5" t="s">
        <v>1154</v>
      </c>
      <c r="G5" t="s">
        <v>45</v>
      </c>
      <c r="H5" t="s">
        <v>45</v>
      </c>
      <c r="I5" t="s">
        <v>45</v>
      </c>
      <c r="J5" t="s">
        <v>1154</v>
      </c>
      <c r="K5" t="s">
        <v>45</v>
      </c>
      <c r="L5" t="s">
        <v>45</v>
      </c>
      <c r="M5" t="s">
        <v>45</v>
      </c>
      <c r="N5" t="s">
        <v>45</v>
      </c>
    </row>
    <row r="6" spans="2:14">
      <c r="B6" s="29" cm="1">
        <f t="array" ref="B6" xml:space="preserve"> ROW() - ROW($2:$2)</f>
        <v>4</v>
      </c>
      <c r="C6" s="29" t="s">
        <v>48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</row>
    <row r="7" spans="2:14">
      <c r="B7" s="29" cm="1">
        <f t="array" ref="B7" xml:space="preserve"> ROW() - ROW($2:$2)</f>
        <v>5</v>
      </c>
      <c r="C7" s="29" t="s">
        <v>53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  <c r="J7" t="s">
        <v>54</v>
      </c>
      <c r="K7" t="s">
        <v>54</v>
      </c>
      <c r="L7" t="s">
        <v>54</v>
      </c>
      <c r="M7" t="s">
        <v>54</v>
      </c>
      <c r="N7" t="s">
        <v>54</v>
      </c>
    </row>
    <row r="8" spans="2:14">
      <c r="B8" s="29" cm="1">
        <f t="array" ref="B8" xml:space="preserve"> ROW() - ROW($2:$2)</f>
        <v>6</v>
      </c>
      <c r="C8" s="29" t="s">
        <v>56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</row>
    <row r="9" spans="2:14">
      <c r="B9" s="29" cm="1">
        <f t="array" ref="B9" xml:space="preserve"> ROW() - ROW($2:$2)</f>
        <v>7</v>
      </c>
      <c r="C9" s="29" t="s">
        <v>60</v>
      </c>
      <c r="D9" t="s">
        <v>61</v>
      </c>
      <c r="E9" t="s">
        <v>61</v>
      </c>
      <c r="F9" t="s">
        <v>1155</v>
      </c>
      <c r="G9" t="s">
        <v>61</v>
      </c>
      <c r="H9" t="s">
        <v>61</v>
      </c>
      <c r="I9" t="s">
        <v>61</v>
      </c>
      <c r="J9" t="s">
        <v>1155</v>
      </c>
      <c r="K9" t="s">
        <v>61</v>
      </c>
      <c r="L9" t="s">
        <v>61</v>
      </c>
      <c r="M9" t="s">
        <v>61</v>
      </c>
      <c r="N9" t="s">
        <v>61</v>
      </c>
    </row>
    <row r="10" spans="2:14">
      <c r="B10" s="29" cm="1">
        <f t="array" ref="B10" xml:space="preserve"> ROW() - ROW($2:$2)</f>
        <v>8</v>
      </c>
      <c r="C10" s="29" t="s">
        <v>63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</row>
    <row r="11" spans="2:14">
      <c r="B11" s="29" cm="1">
        <f t="array" ref="B11" xml:space="preserve"> ROW() - ROW($2:$2)</f>
        <v>9</v>
      </c>
      <c r="C11" s="29" t="s">
        <v>67</v>
      </c>
      <c r="D11" t="s">
        <v>68</v>
      </c>
      <c r="E11" t="s">
        <v>68</v>
      </c>
      <c r="F11" t="s">
        <v>68</v>
      </c>
      <c r="G11" t="s">
        <v>1156</v>
      </c>
      <c r="H11" t="s">
        <v>1156</v>
      </c>
      <c r="I11" t="s">
        <v>68</v>
      </c>
      <c r="J11" t="s">
        <v>68</v>
      </c>
      <c r="K11" t="s">
        <v>68</v>
      </c>
      <c r="L11" t="s">
        <v>1156</v>
      </c>
      <c r="M11" t="s">
        <v>1156</v>
      </c>
      <c r="N11" t="s">
        <v>1156</v>
      </c>
    </row>
    <row r="12" spans="2:14">
      <c r="B12" s="29" cm="1">
        <f t="array" ref="B12" xml:space="preserve"> ROW() - ROW($2:$2)</f>
        <v>10</v>
      </c>
      <c r="C12" s="29" t="s">
        <v>70</v>
      </c>
      <c r="D12" t="s">
        <v>71</v>
      </c>
      <c r="E12" t="s">
        <v>71</v>
      </c>
      <c r="F12" t="s">
        <v>71</v>
      </c>
      <c r="G12" t="s">
        <v>1157</v>
      </c>
      <c r="H12" t="s">
        <v>1157</v>
      </c>
      <c r="I12" t="s">
        <v>71</v>
      </c>
      <c r="J12" t="s">
        <v>71</v>
      </c>
      <c r="K12" t="s">
        <v>71</v>
      </c>
      <c r="L12" t="s">
        <v>1157</v>
      </c>
      <c r="M12" t="s">
        <v>1157</v>
      </c>
      <c r="N12" t="s">
        <v>1157</v>
      </c>
    </row>
    <row r="13" spans="2:14">
      <c r="B13" s="29" cm="1">
        <f t="array" ref="B13" xml:space="preserve"> ROW() - ROW($2:$2)</f>
        <v>11</v>
      </c>
      <c r="C13" s="29" t="s">
        <v>73</v>
      </c>
      <c r="D13" t="s">
        <v>74</v>
      </c>
      <c r="E13" t="s">
        <v>74</v>
      </c>
      <c r="F13" t="s">
        <v>1158</v>
      </c>
      <c r="G13" t="s">
        <v>1159</v>
      </c>
      <c r="H13" t="s">
        <v>1159</v>
      </c>
      <c r="I13" t="s">
        <v>74</v>
      </c>
      <c r="J13" t="s">
        <v>1158</v>
      </c>
      <c r="K13" t="s">
        <v>74</v>
      </c>
      <c r="L13" t="s">
        <v>1159</v>
      </c>
      <c r="M13" t="s">
        <v>1159</v>
      </c>
      <c r="N13" t="s">
        <v>1159</v>
      </c>
    </row>
    <row r="14" spans="2:14">
      <c r="B14" s="29" cm="1">
        <f t="array" ref="B14" xml:space="preserve"> ROW() - ROW($2:$2)</f>
        <v>12</v>
      </c>
      <c r="C14" s="29" t="s">
        <v>76</v>
      </c>
      <c r="D14" t="s">
        <v>64</v>
      </c>
      <c r="E14" t="s">
        <v>64</v>
      </c>
      <c r="F14" t="s">
        <v>64</v>
      </c>
      <c r="G14" t="s">
        <v>1160</v>
      </c>
      <c r="H14" t="s">
        <v>1160</v>
      </c>
      <c r="I14" t="s">
        <v>64</v>
      </c>
      <c r="J14" t="s">
        <v>64</v>
      </c>
      <c r="K14" t="s">
        <v>64</v>
      </c>
      <c r="L14" t="s">
        <v>1160</v>
      </c>
      <c r="M14" t="s">
        <v>1160</v>
      </c>
      <c r="N14" t="s">
        <v>1160</v>
      </c>
    </row>
    <row r="15" spans="2:14">
      <c r="B15" s="29" cm="1">
        <f t="array" ref="B15" xml:space="preserve"> ROW() - ROW($2:$2)</f>
        <v>13</v>
      </c>
      <c r="C15" s="29" t="s">
        <v>80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</row>
    <row r="16" spans="2:14">
      <c r="B16" s="29" cm="1">
        <f t="array" ref="B16" xml:space="preserve"> ROW() - ROW($2:$2)</f>
        <v>14</v>
      </c>
      <c r="C16" s="29" t="s">
        <v>83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</row>
    <row r="17" spans="2:14">
      <c r="B17" s="29" cm="1">
        <f t="array" ref="B17" xml:space="preserve"> ROW() - ROW($2:$2)</f>
        <v>15</v>
      </c>
      <c r="C17" s="29" t="s">
        <v>87</v>
      </c>
      <c r="D17" t="s">
        <v>88</v>
      </c>
      <c r="E17" t="s">
        <v>88</v>
      </c>
      <c r="F17" t="s">
        <v>1161</v>
      </c>
      <c r="G17" t="s">
        <v>88</v>
      </c>
      <c r="H17" t="s">
        <v>88</v>
      </c>
      <c r="I17" t="s">
        <v>88</v>
      </c>
      <c r="J17" t="s">
        <v>1161</v>
      </c>
      <c r="K17" t="s">
        <v>88</v>
      </c>
      <c r="L17" t="s">
        <v>88</v>
      </c>
      <c r="M17" t="s">
        <v>88</v>
      </c>
      <c r="N17" t="s">
        <v>88</v>
      </c>
    </row>
    <row r="18" spans="2:14">
      <c r="B18" s="29" cm="1">
        <f t="array" ref="B18" xml:space="preserve"> ROW() - ROW($2:$2)</f>
        <v>16</v>
      </c>
      <c r="C18" s="29" t="s">
        <v>90</v>
      </c>
      <c r="D18" t="s">
        <v>91</v>
      </c>
      <c r="E18" t="s">
        <v>91</v>
      </c>
      <c r="F18" t="s">
        <v>91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  <c r="L18" t="s">
        <v>91</v>
      </c>
      <c r="M18" t="s">
        <v>91</v>
      </c>
      <c r="N18" t="s">
        <v>91</v>
      </c>
    </row>
    <row r="19" spans="2:14">
      <c r="B19" s="29" cm="1">
        <f t="array" ref="B19" xml:space="preserve"> ROW() - ROW($2:$2)</f>
        <v>17</v>
      </c>
      <c r="C19" s="29" t="s">
        <v>93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</row>
    <row r="20" spans="2:14">
      <c r="B20" s="29" cm="1">
        <f t="array" ref="B20" xml:space="preserve"> ROW() - ROW($2:$2)</f>
        <v>18</v>
      </c>
      <c r="C20" s="29" t="s">
        <v>97</v>
      </c>
      <c r="D20" t="s">
        <v>98</v>
      </c>
      <c r="E20" t="s">
        <v>98</v>
      </c>
      <c r="F20" t="s">
        <v>1162</v>
      </c>
      <c r="G20" t="s">
        <v>1162</v>
      </c>
      <c r="H20" t="s">
        <v>1162</v>
      </c>
      <c r="I20" t="s">
        <v>98</v>
      </c>
      <c r="J20" t="s">
        <v>98</v>
      </c>
      <c r="K20" t="s">
        <v>98</v>
      </c>
      <c r="L20" t="s">
        <v>98</v>
      </c>
      <c r="M20" t="s">
        <v>1162</v>
      </c>
      <c r="N20" t="s">
        <v>1162</v>
      </c>
    </row>
    <row r="21" spans="2:14">
      <c r="B21" s="29" cm="1">
        <f t="array" ref="B21" xml:space="preserve"> ROW() - ROW($2:$2)</f>
        <v>19</v>
      </c>
      <c r="C21" s="29" t="s">
        <v>100</v>
      </c>
      <c r="D21" t="s">
        <v>101</v>
      </c>
      <c r="E21" t="s">
        <v>101</v>
      </c>
      <c r="F21" t="s">
        <v>1163</v>
      </c>
      <c r="G21" t="s">
        <v>1163</v>
      </c>
      <c r="H21" t="s">
        <v>1163</v>
      </c>
      <c r="I21" t="s">
        <v>101</v>
      </c>
      <c r="J21" t="s">
        <v>101</v>
      </c>
      <c r="K21" t="s">
        <v>101</v>
      </c>
      <c r="L21" t="s">
        <v>101</v>
      </c>
      <c r="M21" t="s">
        <v>1163</v>
      </c>
      <c r="N21" t="s">
        <v>1163</v>
      </c>
    </row>
    <row r="22" spans="2:14">
      <c r="B22" s="29" cm="1">
        <f t="array" ref="B22" xml:space="preserve"> ROW() - ROW($2:$2)</f>
        <v>20</v>
      </c>
      <c r="C22" s="29" t="s">
        <v>103</v>
      </c>
      <c r="D22" t="s">
        <v>104</v>
      </c>
      <c r="E22" t="s">
        <v>104</v>
      </c>
      <c r="F22" t="s">
        <v>1164</v>
      </c>
      <c r="G22" t="s">
        <v>1165</v>
      </c>
      <c r="H22" t="s">
        <v>1165</v>
      </c>
      <c r="I22" t="s">
        <v>104</v>
      </c>
      <c r="J22" t="s">
        <v>1166</v>
      </c>
      <c r="K22" t="s">
        <v>104</v>
      </c>
      <c r="L22" t="s">
        <v>104</v>
      </c>
      <c r="M22" t="s">
        <v>1165</v>
      </c>
      <c r="N22" t="s">
        <v>1165</v>
      </c>
    </row>
    <row r="23" spans="2:14">
      <c r="B23" s="29" cm="1">
        <f t="array" ref="B23" xml:space="preserve"> ROW() - ROW($2:$2)</f>
        <v>21</v>
      </c>
      <c r="C23" s="29" t="s">
        <v>106</v>
      </c>
      <c r="D23" t="s">
        <v>107</v>
      </c>
      <c r="E23" t="s">
        <v>107</v>
      </c>
      <c r="F23" t="s">
        <v>1167</v>
      </c>
      <c r="G23" t="s">
        <v>1167</v>
      </c>
      <c r="H23" t="s">
        <v>1167</v>
      </c>
      <c r="I23" t="s">
        <v>107</v>
      </c>
      <c r="J23" t="s">
        <v>107</v>
      </c>
      <c r="K23" t="s">
        <v>107</v>
      </c>
      <c r="L23" t="s">
        <v>107</v>
      </c>
      <c r="M23" t="s">
        <v>107</v>
      </c>
      <c r="N23" t="s">
        <v>1167</v>
      </c>
    </row>
    <row r="24" spans="2:14">
      <c r="B24" s="29" cm="1">
        <f t="array" ref="B24" xml:space="preserve"> ROW() - ROW($2:$2)</f>
        <v>22</v>
      </c>
      <c r="C24" s="29" t="s">
        <v>109</v>
      </c>
      <c r="D24" t="s">
        <v>110</v>
      </c>
      <c r="E24" t="s">
        <v>110</v>
      </c>
      <c r="F24" t="s">
        <v>1168</v>
      </c>
      <c r="G24" t="s">
        <v>1165</v>
      </c>
      <c r="H24" t="s">
        <v>1169</v>
      </c>
      <c r="I24" t="s">
        <v>1170</v>
      </c>
      <c r="J24" t="s">
        <v>110</v>
      </c>
      <c r="K24" t="s">
        <v>110</v>
      </c>
      <c r="L24" t="s">
        <v>110</v>
      </c>
      <c r="M24" t="s">
        <v>1169</v>
      </c>
      <c r="N24" t="s">
        <v>1169</v>
      </c>
    </row>
    <row r="25" spans="2:14">
      <c r="B25" s="29" cm="1">
        <f t="array" ref="B25" xml:space="preserve"> ROW() - ROW($2:$2)</f>
        <v>23</v>
      </c>
      <c r="C25" s="29" t="s">
        <v>113</v>
      </c>
      <c r="D25" t="s">
        <v>1171</v>
      </c>
      <c r="E25" t="s">
        <v>1171</v>
      </c>
      <c r="F25" t="s">
        <v>1171</v>
      </c>
      <c r="G25" t="s">
        <v>1171</v>
      </c>
      <c r="H25" t="s">
        <v>1171</v>
      </c>
      <c r="I25" t="s">
        <v>1171</v>
      </c>
      <c r="J25" t="s">
        <v>1171</v>
      </c>
      <c r="K25" t="s">
        <v>1171</v>
      </c>
      <c r="L25" t="s">
        <v>1171</v>
      </c>
      <c r="M25" t="s">
        <v>1171</v>
      </c>
      <c r="N25" t="s">
        <v>1172</v>
      </c>
    </row>
    <row r="26" spans="2:14">
      <c r="B26" s="29" cm="1">
        <f t="array" ref="B26" xml:space="preserve"> ROW() - ROW($2:$2)</f>
        <v>24</v>
      </c>
      <c r="C26" s="29" t="s">
        <v>115</v>
      </c>
      <c r="D26" t="s">
        <v>1173</v>
      </c>
      <c r="E26" t="s">
        <v>1173</v>
      </c>
      <c r="F26" t="s">
        <v>1173</v>
      </c>
      <c r="G26" t="s">
        <v>1173</v>
      </c>
      <c r="H26" t="s">
        <v>1173</v>
      </c>
      <c r="I26" t="s">
        <v>1173</v>
      </c>
      <c r="J26" t="s">
        <v>1173</v>
      </c>
      <c r="K26" t="s">
        <v>1173</v>
      </c>
      <c r="L26" t="s">
        <v>1173</v>
      </c>
      <c r="M26" t="s">
        <v>1173</v>
      </c>
      <c r="N26" t="s">
        <v>1174</v>
      </c>
    </row>
    <row r="27" spans="2:14">
      <c r="B27" s="29" cm="1">
        <f t="array" ref="B27" xml:space="preserve"> ROW() - ROW($2:$2)</f>
        <v>25</v>
      </c>
      <c r="C27" s="29" t="s">
        <v>117</v>
      </c>
      <c r="D27" t="s">
        <v>1175</v>
      </c>
      <c r="E27" t="s">
        <v>1175</v>
      </c>
      <c r="F27" t="s">
        <v>1175</v>
      </c>
      <c r="G27" t="s">
        <v>1175</v>
      </c>
      <c r="H27" t="s">
        <v>1170</v>
      </c>
      <c r="I27" t="s">
        <v>1175</v>
      </c>
      <c r="J27" t="s">
        <v>1175</v>
      </c>
      <c r="K27" t="s">
        <v>1170</v>
      </c>
      <c r="L27" t="s">
        <v>1170</v>
      </c>
      <c r="M27" t="s">
        <v>1170</v>
      </c>
      <c r="N27" t="s">
        <v>1170</v>
      </c>
    </row>
    <row r="28" spans="2:14">
      <c r="B28" s="29" cm="1">
        <f t="array" ref="B28" xml:space="preserve"> ROW() - ROW($2:$2)</f>
        <v>26</v>
      </c>
      <c r="C28" s="29" t="s">
        <v>119</v>
      </c>
      <c r="D28" t="s">
        <v>1176</v>
      </c>
      <c r="E28" t="s">
        <v>1176</v>
      </c>
      <c r="F28" t="s">
        <v>1176</v>
      </c>
      <c r="G28" t="s">
        <v>1176</v>
      </c>
      <c r="H28" t="s">
        <v>1176</v>
      </c>
      <c r="I28" t="s">
        <v>1176</v>
      </c>
      <c r="J28" t="s">
        <v>1176</v>
      </c>
      <c r="K28" t="s">
        <v>1176</v>
      </c>
      <c r="L28" t="s">
        <v>1176</v>
      </c>
      <c r="M28" t="s">
        <v>1176</v>
      </c>
      <c r="N28" t="s">
        <v>1176</v>
      </c>
    </row>
    <row r="29" spans="2:14">
      <c r="B29" s="29" cm="1">
        <f t="array" ref="B29" xml:space="preserve"> ROW() - ROW($2:$2)</f>
        <v>27</v>
      </c>
      <c r="C29" s="29" t="s">
        <v>121</v>
      </c>
      <c r="D29" t="s">
        <v>1170</v>
      </c>
      <c r="E29" t="s">
        <v>1170</v>
      </c>
      <c r="F29" t="s">
        <v>1177</v>
      </c>
      <c r="G29" t="s">
        <v>1170</v>
      </c>
      <c r="H29" t="s">
        <v>1175</v>
      </c>
      <c r="I29" t="s">
        <v>1170</v>
      </c>
      <c r="J29" t="s">
        <v>1177</v>
      </c>
      <c r="K29" t="s">
        <v>1175</v>
      </c>
      <c r="L29" t="s">
        <v>1175</v>
      </c>
      <c r="M29" t="s">
        <v>1175</v>
      </c>
      <c r="N29" t="s">
        <v>1175</v>
      </c>
    </row>
    <row r="30" spans="2:14">
      <c r="B30" s="29" cm="1">
        <f t="array" ref="B30" xml:space="preserve"> ROW() - ROW($2:$2)</f>
        <v>28</v>
      </c>
      <c r="C30" s="29" t="s">
        <v>124</v>
      </c>
      <c r="D30" t="s">
        <v>125</v>
      </c>
      <c r="E30" t="s">
        <v>125</v>
      </c>
      <c r="F30" t="s">
        <v>125</v>
      </c>
      <c r="G30" t="s">
        <v>125</v>
      </c>
      <c r="H30" t="s">
        <v>125</v>
      </c>
      <c r="I30" t="s">
        <v>125</v>
      </c>
      <c r="J30" t="s">
        <v>125</v>
      </c>
      <c r="K30" t="s">
        <v>125</v>
      </c>
      <c r="L30" t="s">
        <v>125</v>
      </c>
      <c r="M30" t="s">
        <v>125</v>
      </c>
      <c r="N30" t="s">
        <v>125</v>
      </c>
    </row>
    <row r="31" spans="2:14">
      <c r="B31" s="29" cm="1">
        <f t="array" ref="B31" xml:space="preserve"> ROW() - ROW($2:$2)</f>
        <v>29</v>
      </c>
      <c r="C31" s="29" t="s">
        <v>127</v>
      </c>
      <c r="D31" t="s">
        <v>129</v>
      </c>
      <c r="E31" t="s">
        <v>129</v>
      </c>
      <c r="F31" t="s">
        <v>129</v>
      </c>
      <c r="G31" t="s">
        <v>129</v>
      </c>
      <c r="H31" t="s">
        <v>129</v>
      </c>
      <c r="I31" t="s">
        <v>129</v>
      </c>
      <c r="J31" t="s">
        <v>129</v>
      </c>
      <c r="K31" t="s">
        <v>129</v>
      </c>
      <c r="L31" t="s">
        <v>129</v>
      </c>
      <c r="M31" t="s">
        <v>129</v>
      </c>
      <c r="N31" t="s">
        <v>129</v>
      </c>
    </row>
    <row r="32" spans="2:14">
      <c r="B32" s="29" cm="1">
        <f t="array" ref="B32" xml:space="preserve"> ROW() - ROW($2:$2)</f>
        <v>30</v>
      </c>
      <c r="C32" s="29" t="s">
        <v>131</v>
      </c>
      <c r="D32" t="s">
        <v>132</v>
      </c>
      <c r="E32" t="s">
        <v>132</v>
      </c>
      <c r="F32" t="s">
        <v>1178</v>
      </c>
      <c r="G32" t="s">
        <v>1179</v>
      </c>
      <c r="H32" t="s">
        <v>1178</v>
      </c>
      <c r="I32" t="s">
        <v>132</v>
      </c>
      <c r="J32" t="s">
        <v>1179</v>
      </c>
      <c r="K32" t="s">
        <v>132</v>
      </c>
      <c r="L32" t="s">
        <v>132</v>
      </c>
      <c r="M32" t="s">
        <v>132</v>
      </c>
      <c r="N32" t="s">
        <v>1178</v>
      </c>
    </row>
    <row r="33" spans="2:14">
      <c r="B33" s="29" cm="1">
        <f t="array" ref="B33" xml:space="preserve"> ROW() - ROW($2:$2)</f>
        <v>31</v>
      </c>
      <c r="C33" s="29" t="s">
        <v>134</v>
      </c>
      <c r="D33" t="s">
        <v>136</v>
      </c>
      <c r="E33" t="s">
        <v>136</v>
      </c>
      <c r="F33" t="s">
        <v>136</v>
      </c>
      <c r="G33" t="s">
        <v>136</v>
      </c>
      <c r="H33" t="s">
        <v>136</v>
      </c>
      <c r="I33" t="s">
        <v>136</v>
      </c>
      <c r="J33" t="s">
        <v>136</v>
      </c>
      <c r="K33" t="s">
        <v>136</v>
      </c>
      <c r="L33" t="s">
        <v>136</v>
      </c>
      <c r="M33" t="s">
        <v>136</v>
      </c>
      <c r="N33" t="s">
        <v>136</v>
      </c>
    </row>
    <row r="34" spans="2:14">
      <c r="B34" s="29" cm="1">
        <f t="array" ref="B34" xml:space="preserve"> ROW() - ROW($2:$2)</f>
        <v>32</v>
      </c>
      <c r="C34" s="29" t="s">
        <v>139</v>
      </c>
      <c r="D34" t="s">
        <v>141</v>
      </c>
      <c r="E34" t="s">
        <v>141</v>
      </c>
      <c r="F34" t="s">
        <v>141</v>
      </c>
      <c r="G34" t="s">
        <v>141</v>
      </c>
      <c r="H34" t="s">
        <v>141</v>
      </c>
      <c r="I34" t="s">
        <v>141</v>
      </c>
      <c r="J34" t="s">
        <v>141</v>
      </c>
      <c r="K34" t="s">
        <v>141</v>
      </c>
      <c r="L34" t="s">
        <v>140</v>
      </c>
      <c r="M34" t="s">
        <v>140</v>
      </c>
      <c r="N34" t="s">
        <v>140</v>
      </c>
    </row>
    <row r="35" spans="2:14">
      <c r="B35" s="29" cm="1">
        <f t="array" ref="B35" xml:space="preserve"> ROW() - ROW($2:$2)</f>
        <v>33</v>
      </c>
      <c r="C35" s="29" t="s">
        <v>143</v>
      </c>
      <c r="D35" t="s">
        <v>144</v>
      </c>
      <c r="E35" t="s">
        <v>144</v>
      </c>
      <c r="F35" t="s">
        <v>144</v>
      </c>
      <c r="G35" t="s">
        <v>144</v>
      </c>
      <c r="H35" t="s">
        <v>144</v>
      </c>
      <c r="I35" t="s">
        <v>144</v>
      </c>
      <c r="J35" t="s">
        <v>144</v>
      </c>
      <c r="K35" t="s">
        <v>144</v>
      </c>
      <c r="L35" t="s">
        <v>1180</v>
      </c>
      <c r="M35" t="s">
        <v>1180</v>
      </c>
      <c r="N35" t="s">
        <v>1180</v>
      </c>
    </row>
    <row r="36" spans="2:14">
      <c r="B36" s="29" cm="1">
        <f t="array" ref="B36" xml:space="preserve"> ROW() - ROW($2:$2)</f>
        <v>34</v>
      </c>
      <c r="C36" s="29" t="s">
        <v>146</v>
      </c>
      <c r="D36" t="s">
        <v>1181</v>
      </c>
      <c r="F36" t="s">
        <v>1181</v>
      </c>
      <c r="G36" t="s">
        <v>1181</v>
      </c>
      <c r="H36" t="s">
        <v>1181</v>
      </c>
      <c r="J36" t="s">
        <v>1181</v>
      </c>
      <c r="K36" t="s">
        <v>1181</v>
      </c>
      <c r="L36" t="s">
        <v>1181</v>
      </c>
      <c r="M36" t="s">
        <v>1181</v>
      </c>
      <c r="N36" t="s">
        <v>1181</v>
      </c>
    </row>
    <row r="37" spans="2:14">
      <c r="B37" s="29" cm="1">
        <f t="array" ref="B37" xml:space="preserve"> ROW() - ROW($2:$2)</f>
        <v>35</v>
      </c>
      <c r="C37" s="29" t="s">
        <v>149</v>
      </c>
      <c r="D37" t="s">
        <v>144</v>
      </c>
      <c r="E37" t="s">
        <v>144</v>
      </c>
      <c r="H37" t="s">
        <v>152</v>
      </c>
      <c r="I37" t="s">
        <v>144</v>
      </c>
      <c r="J37" t="s">
        <v>144</v>
      </c>
      <c r="K37" t="s">
        <v>144</v>
      </c>
      <c r="L37" t="s">
        <v>1180</v>
      </c>
      <c r="M37" t="s">
        <v>1180</v>
      </c>
      <c r="N37" t="s">
        <v>1180</v>
      </c>
    </row>
    <row r="38" spans="2:14">
      <c r="B38" s="29" cm="1">
        <f t="array" ref="B38" xml:space="preserve"> ROW() - ROW($2:$2)</f>
        <v>36</v>
      </c>
      <c r="C38" s="29" t="s">
        <v>151</v>
      </c>
      <c r="E38" t="s">
        <v>152</v>
      </c>
      <c r="G38" t="s">
        <v>152</v>
      </c>
      <c r="I38" t="s">
        <v>152</v>
      </c>
      <c r="L38" t="s">
        <v>152</v>
      </c>
      <c r="M38" t="s">
        <v>152</v>
      </c>
      <c r="N38" t="s">
        <v>152</v>
      </c>
    </row>
    <row r="39" spans="2:14">
      <c r="B39" s="29" cm="1">
        <f t="array" ref="B39" xml:space="preserve"> ROW() - ROW($2:$2)</f>
        <v>37</v>
      </c>
      <c r="C39" s="29" t="s">
        <v>155</v>
      </c>
      <c r="D39" t="s">
        <v>77</v>
      </c>
      <c r="E39" t="s">
        <v>77</v>
      </c>
      <c r="F39" t="s">
        <v>77</v>
      </c>
      <c r="G39" t="s">
        <v>77</v>
      </c>
      <c r="H39" t="s">
        <v>77</v>
      </c>
      <c r="I39" t="s">
        <v>77</v>
      </c>
      <c r="J39" t="s">
        <v>77</v>
      </c>
      <c r="K39" t="s">
        <v>77</v>
      </c>
      <c r="L39" t="s">
        <v>77</v>
      </c>
      <c r="M39" t="s">
        <v>77</v>
      </c>
      <c r="N39" t="s">
        <v>77</v>
      </c>
    </row>
    <row r="40" spans="2:14">
      <c r="B40" s="29" cm="1">
        <f t="array" ref="B40" xml:space="preserve"> ROW() - ROW($2:$2)</f>
        <v>38</v>
      </c>
      <c r="C40" s="29" t="s">
        <v>158</v>
      </c>
      <c r="D40" t="s">
        <v>1182</v>
      </c>
      <c r="E40" t="s">
        <v>159</v>
      </c>
      <c r="F40" t="s">
        <v>159</v>
      </c>
      <c r="G40" t="s">
        <v>159</v>
      </c>
      <c r="H40" t="s">
        <v>159</v>
      </c>
      <c r="I40" t="s">
        <v>159</v>
      </c>
      <c r="J40" t="s">
        <v>1182</v>
      </c>
      <c r="K40" t="s">
        <v>159</v>
      </c>
      <c r="L40" t="s">
        <v>1182</v>
      </c>
      <c r="M40" t="s">
        <v>1182</v>
      </c>
      <c r="N40" t="s">
        <v>1182</v>
      </c>
    </row>
  </sheetData>
  <phoneticPr fontId="1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1203-D7A6-46A8-8FA6-057B43616627}">
  <sheetPr codeName="Worksheet___5">
    <tabColor rgb="FF92D050"/>
  </sheetPr>
  <dimension ref="B1:Q122"/>
  <sheetViews>
    <sheetView showGridLines="0" workbookViewId="0">
      <pane ySplit="2" topLeftCell="A3" activePane="bottomLeft" state="frozen"/>
      <selection pane="bottomLeft" activeCell="M3" sqref="M3"/>
    </sheetView>
  </sheetViews>
  <sheetFormatPr defaultColWidth="8.765625" defaultRowHeight="23.25"/>
  <cols>
    <col min="1" max="1" width="0.69140625" customWidth="1"/>
    <col min="2" max="2" width="4.3046875" customWidth="1"/>
    <col min="3" max="3" width="6.4609375" customWidth="1"/>
    <col min="4" max="5" width="4.3046875" customWidth="1"/>
    <col min="6" max="6" width="7.84375" customWidth="1"/>
    <col min="7" max="8" width="8.84375" customWidth="1"/>
    <col min="9" max="9" width="59.53515625" customWidth="1"/>
    <col min="11" max="12" width="9" customWidth="1"/>
    <col min="13" max="13" width="26.53515625" customWidth="1"/>
  </cols>
  <sheetData>
    <row r="1" spans="2:17" s="109" customFormat="1" ht="14.25" customHeight="1">
      <c r="B1" s="108" cm="1">
        <f t="array" ref="B1" xml:space="preserve"> COLUMN() - COLUMN($A:$A)</f>
        <v>1</v>
      </c>
      <c r="C1" s="108" cm="1">
        <f t="array" ref="C1" xml:space="preserve"> COLUMN() - COLUMN($A:$A)</f>
        <v>2</v>
      </c>
      <c r="D1" s="108" cm="1">
        <f t="array" ref="D1" xml:space="preserve"> COLUMN() - COLUMN($A:$A)</f>
        <v>3</v>
      </c>
      <c r="E1" s="108" cm="1">
        <f t="array" ref="E1" xml:space="preserve"> COLUMN() - COLUMN($A:$A)</f>
        <v>4</v>
      </c>
      <c r="F1" s="108" cm="1">
        <f t="array" ref="F1" xml:space="preserve"> COLUMN() - COLUMN($A:$A)</f>
        <v>5</v>
      </c>
      <c r="G1" s="108" cm="1">
        <f t="array" ref="G1" xml:space="preserve"> COLUMN() - COLUMN($A:$A)</f>
        <v>6</v>
      </c>
      <c r="H1" s="108" cm="1">
        <f t="array" ref="H1" xml:space="preserve"> COLUMN() - COLUMN($A:$A)</f>
        <v>7</v>
      </c>
      <c r="I1" s="108" cm="1">
        <f t="array" ref="I1" xml:space="preserve"> COLUMN() - COLUMN($A:$A)</f>
        <v>8</v>
      </c>
      <c r="J1" s="108" cm="1">
        <f t="array" ref="J1" xml:space="preserve"> COLUMN() - COLUMN($A:$A)</f>
        <v>9</v>
      </c>
      <c r="K1" s="108" cm="1">
        <f t="array" ref="K1" xml:space="preserve"> COLUMN() - COLUMN($A:$A)</f>
        <v>10</v>
      </c>
      <c r="L1" s="108" cm="1">
        <f t="array" ref="L1" xml:space="preserve"> COLUMN() - COLUMN($A:$A)</f>
        <v>11</v>
      </c>
      <c r="M1" s="108" cm="1">
        <f t="array" ref="M1" xml:space="preserve"> COLUMN() - COLUMN($A:$A)</f>
        <v>12</v>
      </c>
    </row>
    <row r="2" spans="2:17">
      <c r="B2" s="42" t="s">
        <v>162</v>
      </c>
      <c r="C2" s="42" t="s">
        <v>163</v>
      </c>
      <c r="D2" s="42" t="s">
        <v>1183</v>
      </c>
      <c r="E2" s="42" t="s">
        <v>1184</v>
      </c>
      <c r="F2" s="42" t="s">
        <v>168</v>
      </c>
      <c r="G2" s="42" t="s">
        <v>32</v>
      </c>
      <c r="H2" s="42" t="s">
        <v>33</v>
      </c>
      <c r="I2" s="42" t="s">
        <v>169</v>
      </c>
      <c r="J2" s="42" t="s">
        <v>168</v>
      </c>
      <c r="K2" s="42" t="s">
        <v>32</v>
      </c>
      <c r="L2" s="42" t="s">
        <v>33</v>
      </c>
      <c r="M2" s="43" t="s">
        <v>169</v>
      </c>
      <c r="O2" s="2" t="s">
        <v>11</v>
      </c>
      <c r="P2" t="s">
        <v>20</v>
      </c>
      <c r="Q2" t="s">
        <v>1140</v>
      </c>
    </row>
    <row r="3" spans="2:17">
      <c r="B3" s="44" t="s">
        <v>170</v>
      </c>
      <c r="C3" s="44" t="s">
        <v>171</v>
      </c>
      <c r="D3" s="44" t="s">
        <v>173</v>
      </c>
      <c r="E3" s="44" t="s">
        <v>174</v>
      </c>
      <c r="F3" s="45" t="s">
        <v>175</v>
      </c>
      <c r="G3" s="45" t="s">
        <v>176</v>
      </c>
      <c r="H3" s="45" t="s">
        <v>177</v>
      </c>
      <c r="I3" s="44" t="s">
        <v>178</v>
      </c>
      <c r="J3" s="45" t="s">
        <v>196</v>
      </c>
      <c r="K3" s="45" t="s">
        <v>197</v>
      </c>
      <c r="L3" s="45" t="s">
        <v>198</v>
      </c>
      <c r="M3" s="46" t="s">
        <v>199</v>
      </c>
      <c r="O3" s="107" t="s">
        <v>1185</v>
      </c>
      <c r="P3">
        <f t="array" ref="P3">MATCH(TRUE,ISNUMBER(SEARCH(O3,I3:I122)),0)</f>
        <v>1</v>
      </c>
      <c r="Q3" t="str" cm="1">
        <f t="array" ref="Q3" xml:space="preserve"> INDEX(反切下字!$B$3:$M$122,P3,6)</f>
        <v>ong</v>
      </c>
    </row>
    <row r="4" spans="2:17" ht="25.5">
      <c r="B4" s="37" t="s">
        <v>170</v>
      </c>
      <c r="C4" s="37" t="s">
        <v>171</v>
      </c>
      <c r="D4" s="37" t="s">
        <v>179</v>
      </c>
      <c r="E4" s="37" t="s">
        <v>174</v>
      </c>
      <c r="F4" s="47" t="s">
        <v>180</v>
      </c>
      <c r="G4" s="47" t="s">
        <v>181</v>
      </c>
      <c r="H4" s="18" t="s">
        <v>182</v>
      </c>
      <c r="I4" s="37" t="s">
        <v>183</v>
      </c>
      <c r="J4" s="47" t="s">
        <v>200</v>
      </c>
      <c r="K4" s="47" t="s">
        <v>201</v>
      </c>
      <c r="L4" s="47" t="s">
        <v>202</v>
      </c>
      <c r="M4" s="35" t="s">
        <v>203</v>
      </c>
    </row>
    <row r="5" spans="2:17">
      <c r="B5" s="44" t="s">
        <v>170</v>
      </c>
      <c r="C5" s="44" t="s">
        <v>184</v>
      </c>
      <c r="D5" s="44" t="s">
        <v>173</v>
      </c>
      <c r="E5" s="44" t="s">
        <v>174</v>
      </c>
      <c r="F5" s="45" t="s">
        <v>184</v>
      </c>
      <c r="G5" s="45" t="s">
        <v>176</v>
      </c>
      <c r="H5" s="45" t="s">
        <v>185</v>
      </c>
      <c r="I5" s="44" t="s">
        <v>186</v>
      </c>
      <c r="J5" s="45" t="s">
        <v>204</v>
      </c>
      <c r="K5" s="45" t="s">
        <v>197</v>
      </c>
      <c r="L5" s="45" t="s">
        <v>205</v>
      </c>
      <c r="M5" s="46" t="s">
        <v>206</v>
      </c>
    </row>
    <row r="6" spans="2:17">
      <c r="B6" s="37" t="s">
        <v>170</v>
      </c>
      <c r="C6" s="37" t="s">
        <v>187</v>
      </c>
      <c r="D6" s="37" t="s">
        <v>179</v>
      </c>
      <c r="E6" s="37" t="s">
        <v>174</v>
      </c>
      <c r="F6" s="47" t="s">
        <v>187</v>
      </c>
      <c r="G6" s="47" t="s">
        <v>181</v>
      </c>
      <c r="H6" s="47" t="s">
        <v>188</v>
      </c>
      <c r="I6" s="37" t="s">
        <v>189</v>
      </c>
      <c r="J6" s="47" t="s">
        <v>207</v>
      </c>
      <c r="K6" s="47" t="s">
        <v>201</v>
      </c>
      <c r="L6" s="47" t="s">
        <v>208</v>
      </c>
      <c r="M6" s="35" t="s">
        <v>209</v>
      </c>
    </row>
    <row r="7" spans="2:17">
      <c r="B7" s="44" t="s">
        <v>190</v>
      </c>
      <c r="C7" s="44" t="s">
        <v>190</v>
      </c>
      <c r="D7" s="44" t="s">
        <v>191</v>
      </c>
      <c r="E7" s="44" t="s">
        <v>174</v>
      </c>
      <c r="F7" s="45" t="s">
        <v>190</v>
      </c>
      <c r="G7" s="45" t="s">
        <v>192</v>
      </c>
      <c r="H7" s="45" t="s">
        <v>193</v>
      </c>
      <c r="I7" s="44" t="s">
        <v>194</v>
      </c>
      <c r="J7" s="45" t="s">
        <v>210</v>
      </c>
      <c r="K7" s="45" t="s">
        <v>211</v>
      </c>
      <c r="L7" s="45" t="s">
        <v>212</v>
      </c>
      <c r="M7" s="46" t="s">
        <v>213</v>
      </c>
    </row>
    <row r="8" spans="2:17">
      <c r="B8" s="37" t="s">
        <v>214</v>
      </c>
      <c r="C8" s="37" t="s">
        <v>215</v>
      </c>
      <c r="D8" s="37" t="s">
        <v>179</v>
      </c>
      <c r="E8" s="37" t="s">
        <v>174</v>
      </c>
      <c r="F8" s="47" t="s">
        <v>216</v>
      </c>
      <c r="G8" s="47" t="s">
        <v>217</v>
      </c>
      <c r="H8" s="47" t="s">
        <v>218</v>
      </c>
      <c r="I8" s="37" t="s">
        <v>219</v>
      </c>
      <c r="J8" s="37"/>
      <c r="K8" s="47"/>
      <c r="L8" s="47"/>
      <c r="M8" s="35"/>
    </row>
    <row r="9" spans="2:17">
      <c r="B9" s="44" t="s">
        <v>214</v>
      </c>
      <c r="C9" s="44" t="s">
        <v>215</v>
      </c>
      <c r="D9" s="44" t="s">
        <v>179</v>
      </c>
      <c r="E9" s="44" t="s">
        <v>220</v>
      </c>
      <c r="F9" s="45" t="s">
        <v>221</v>
      </c>
      <c r="G9" s="45" t="s">
        <v>222</v>
      </c>
      <c r="H9" s="45" t="s">
        <v>223</v>
      </c>
      <c r="I9" s="44" t="s">
        <v>224</v>
      </c>
      <c r="J9" s="44"/>
      <c r="K9" s="45"/>
      <c r="L9" s="45"/>
      <c r="M9" s="46"/>
    </row>
    <row r="10" spans="2:17">
      <c r="B10" s="37" t="s">
        <v>214</v>
      </c>
      <c r="C10" s="37" t="s">
        <v>225</v>
      </c>
      <c r="D10" s="37" t="s">
        <v>179</v>
      </c>
      <c r="E10" s="37" t="s">
        <v>174</v>
      </c>
      <c r="F10" s="47" t="s">
        <v>226</v>
      </c>
      <c r="G10" s="97" t="s">
        <v>217</v>
      </c>
      <c r="H10" s="97" t="s">
        <v>218</v>
      </c>
      <c r="I10" s="37" t="s">
        <v>227</v>
      </c>
      <c r="J10" s="37"/>
      <c r="K10" s="47"/>
      <c r="L10" s="47"/>
      <c r="M10" s="35"/>
    </row>
    <row r="11" spans="2:17">
      <c r="B11" s="44" t="s">
        <v>214</v>
      </c>
      <c r="C11" s="44" t="s">
        <v>225</v>
      </c>
      <c r="D11" s="44" t="s">
        <v>179</v>
      </c>
      <c r="E11" s="44" t="s">
        <v>220</v>
      </c>
      <c r="F11" s="45" t="s">
        <v>228</v>
      </c>
      <c r="G11" s="98" t="s">
        <v>222</v>
      </c>
      <c r="H11" s="98" t="s">
        <v>223</v>
      </c>
      <c r="I11" s="44" t="s">
        <v>229</v>
      </c>
      <c r="J11" s="44"/>
      <c r="K11" s="45"/>
      <c r="L11" s="45"/>
      <c r="M11" s="46"/>
    </row>
    <row r="12" spans="2:17">
      <c r="B12" s="37" t="s">
        <v>214</v>
      </c>
      <c r="C12" s="37" t="s">
        <v>230</v>
      </c>
      <c r="D12" s="37" t="s">
        <v>179</v>
      </c>
      <c r="E12" s="37" t="s">
        <v>174</v>
      </c>
      <c r="F12" s="47" t="s">
        <v>231</v>
      </c>
      <c r="G12" s="97" t="s">
        <v>217</v>
      </c>
      <c r="H12" s="97" t="s">
        <v>218</v>
      </c>
      <c r="I12" s="37" t="s">
        <v>232</v>
      </c>
      <c r="J12" s="37"/>
      <c r="K12" s="47"/>
      <c r="L12" s="47"/>
      <c r="M12" s="35"/>
    </row>
    <row r="13" spans="2:17">
      <c r="B13" s="44" t="s">
        <v>214</v>
      </c>
      <c r="C13" s="44" t="s">
        <v>230</v>
      </c>
      <c r="D13" s="44" t="s">
        <v>179</v>
      </c>
      <c r="E13" s="44" t="s">
        <v>220</v>
      </c>
      <c r="F13" s="45" t="s">
        <v>233</v>
      </c>
      <c r="G13" s="98" t="s">
        <v>222</v>
      </c>
      <c r="H13" s="98" t="s">
        <v>223</v>
      </c>
      <c r="I13" s="44" t="s">
        <v>234</v>
      </c>
      <c r="J13" s="44"/>
      <c r="K13" s="45"/>
      <c r="L13" s="45"/>
      <c r="M13" s="46"/>
    </row>
    <row r="14" spans="2:17">
      <c r="B14" s="37" t="s">
        <v>214</v>
      </c>
      <c r="C14" s="37" t="s">
        <v>235</v>
      </c>
      <c r="D14" s="37" t="s">
        <v>179</v>
      </c>
      <c r="E14" s="37" t="s">
        <v>174</v>
      </c>
      <c r="F14" s="47" t="s">
        <v>236</v>
      </c>
      <c r="G14" s="47" t="s">
        <v>217</v>
      </c>
      <c r="H14" s="47" t="s">
        <v>237</v>
      </c>
      <c r="I14" s="37" t="s">
        <v>238</v>
      </c>
      <c r="J14" s="37"/>
      <c r="K14" s="47"/>
      <c r="L14" s="47"/>
      <c r="M14" s="35"/>
    </row>
    <row r="15" spans="2:17">
      <c r="B15" s="44" t="s">
        <v>214</v>
      </c>
      <c r="C15" s="44" t="s">
        <v>235</v>
      </c>
      <c r="D15" s="44" t="s">
        <v>179</v>
      </c>
      <c r="E15" s="44" t="s">
        <v>220</v>
      </c>
      <c r="F15" s="45" t="s">
        <v>239</v>
      </c>
      <c r="G15" s="45" t="s">
        <v>222</v>
      </c>
      <c r="H15" s="45" t="s">
        <v>240</v>
      </c>
      <c r="I15" s="44" t="s">
        <v>241</v>
      </c>
      <c r="J15" s="44"/>
      <c r="K15" s="45"/>
      <c r="L15" s="45"/>
      <c r="M15" s="46"/>
    </row>
    <row r="16" spans="2:17">
      <c r="B16" s="37" t="s">
        <v>214</v>
      </c>
      <c r="C16" s="37" t="s">
        <v>242</v>
      </c>
      <c r="D16" s="37" t="s">
        <v>179</v>
      </c>
      <c r="E16" s="37" t="s">
        <v>174</v>
      </c>
      <c r="F16" s="47" t="s">
        <v>243</v>
      </c>
      <c r="G16" s="97" t="s">
        <v>217</v>
      </c>
      <c r="H16" s="97" t="s">
        <v>237</v>
      </c>
      <c r="I16" s="37" t="s">
        <v>244</v>
      </c>
      <c r="J16" s="37"/>
      <c r="K16" s="47"/>
      <c r="L16" s="47"/>
      <c r="M16" s="35"/>
    </row>
    <row r="17" spans="2:13">
      <c r="B17" s="44" t="s">
        <v>214</v>
      </c>
      <c r="C17" s="44" t="s">
        <v>242</v>
      </c>
      <c r="D17" s="44" t="s">
        <v>179</v>
      </c>
      <c r="E17" s="44" t="s">
        <v>220</v>
      </c>
      <c r="F17" s="45" t="s">
        <v>245</v>
      </c>
      <c r="G17" s="98" t="s">
        <v>222</v>
      </c>
      <c r="H17" s="98" t="s">
        <v>240</v>
      </c>
      <c r="I17" s="44" t="s">
        <v>246</v>
      </c>
      <c r="J17" s="44"/>
      <c r="K17" s="45"/>
      <c r="L17" s="45"/>
      <c r="M17" s="46"/>
    </row>
    <row r="18" spans="2:13">
      <c r="B18" s="37" t="s">
        <v>214</v>
      </c>
      <c r="C18" s="37" t="s">
        <v>247</v>
      </c>
      <c r="D18" s="37" t="s">
        <v>179</v>
      </c>
      <c r="E18" s="37" t="s">
        <v>174</v>
      </c>
      <c r="F18" s="47" t="s">
        <v>248</v>
      </c>
      <c r="G18" s="97" t="s">
        <v>217</v>
      </c>
      <c r="H18" s="97" t="s">
        <v>237</v>
      </c>
      <c r="I18" s="37" t="s">
        <v>249</v>
      </c>
      <c r="J18" s="37"/>
      <c r="K18" s="47"/>
      <c r="L18" s="47"/>
      <c r="M18" s="35"/>
    </row>
    <row r="19" spans="2:13">
      <c r="B19" s="44" t="s">
        <v>214</v>
      </c>
      <c r="C19" s="44" t="s">
        <v>247</v>
      </c>
      <c r="D19" s="44" t="s">
        <v>179</v>
      </c>
      <c r="E19" s="44" t="s">
        <v>220</v>
      </c>
      <c r="F19" s="45" t="s">
        <v>250</v>
      </c>
      <c r="G19" s="98" t="s">
        <v>222</v>
      </c>
      <c r="H19" s="98" t="s">
        <v>240</v>
      </c>
      <c r="I19" s="44" t="s">
        <v>251</v>
      </c>
      <c r="J19" s="44"/>
      <c r="K19" s="45"/>
      <c r="L19" s="45"/>
      <c r="M19" s="46"/>
    </row>
    <row r="20" spans="2:13">
      <c r="B20" s="37" t="s">
        <v>214</v>
      </c>
      <c r="C20" s="37" t="s">
        <v>252</v>
      </c>
      <c r="D20" s="37" t="s">
        <v>179</v>
      </c>
      <c r="E20" s="37" t="s">
        <v>174</v>
      </c>
      <c r="F20" s="47" t="s">
        <v>252</v>
      </c>
      <c r="G20" s="47" t="s">
        <v>217</v>
      </c>
      <c r="H20" s="47" t="s">
        <v>253</v>
      </c>
      <c r="I20" s="37" t="s">
        <v>254</v>
      </c>
      <c r="J20" s="37"/>
      <c r="K20" s="47"/>
      <c r="L20" s="47"/>
      <c r="M20" s="35"/>
    </row>
    <row r="21" spans="2:13">
      <c r="B21" s="44" t="s">
        <v>214</v>
      </c>
      <c r="C21" s="44" t="s">
        <v>255</v>
      </c>
      <c r="D21" s="44" t="s">
        <v>179</v>
      </c>
      <c r="E21" s="44" t="s">
        <v>174</v>
      </c>
      <c r="F21" s="45" t="s">
        <v>256</v>
      </c>
      <c r="G21" s="45" t="s">
        <v>217</v>
      </c>
      <c r="H21" s="45" t="s">
        <v>257</v>
      </c>
      <c r="I21" s="44" t="s">
        <v>258</v>
      </c>
      <c r="J21" s="44"/>
      <c r="K21" s="45"/>
      <c r="L21" s="45"/>
      <c r="M21" s="46"/>
    </row>
    <row r="22" spans="2:13">
      <c r="B22" s="37" t="s">
        <v>214</v>
      </c>
      <c r="C22" s="37" t="s">
        <v>255</v>
      </c>
      <c r="D22" s="37" t="s">
        <v>179</v>
      </c>
      <c r="E22" s="37" t="s">
        <v>220</v>
      </c>
      <c r="F22" s="47" t="s">
        <v>259</v>
      </c>
      <c r="G22" s="47" t="s">
        <v>222</v>
      </c>
      <c r="H22" s="47" t="s">
        <v>260</v>
      </c>
      <c r="I22" s="37" t="s">
        <v>261</v>
      </c>
      <c r="J22" s="37"/>
      <c r="K22" s="47"/>
      <c r="L22" s="47"/>
      <c r="M22" s="35"/>
    </row>
    <row r="23" spans="2:13">
      <c r="B23" s="44" t="s">
        <v>262</v>
      </c>
      <c r="C23" s="44" t="s">
        <v>263</v>
      </c>
      <c r="D23" s="44" t="s">
        <v>179</v>
      </c>
      <c r="E23" s="44" t="s">
        <v>174</v>
      </c>
      <c r="F23" s="45" t="s">
        <v>263</v>
      </c>
      <c r="G23" s="45" t="s">
        <v>264</v>
      </c>
      <c r="H23" s="45" t="s">
        <v>265</v>
      </c>
      <c r="I23" s="44" t="s">
        <v>266</v>
      </c>
      <c r="J23" s="44"/>
      <c r="K23" s="45"/>
      <c r="L23" s="45"/>
      <c r="M23" s="46"/>
    </row>
    <row r="24" spans="2:13">
      <c r="B24" s="37" t="s">
        <v>262</v>
      </c>
      <c r="C24" s="37" t="s">
        <v>267</v>
      </c>
      <c r="D24" s="37" t="s">
        <v>173</v>
      </c>
      <c r="E24" s="37" t="s">
        <v>174</v>
      </c>
      <c r="F24" s="47" t="s">
        <v>267</v>
      </c>
      <c r="G24" s="47" t="s">
        <v>268</v>
      </c>
      <c r="H24" s="47" t="s">
        <v>269</v>
      </c>
      <c r="I24" s="37" t="s">
        <v>270</v>
      </c>
      <c r="J24" s="37"/>
      <c r="K24" s="47"/>
      <c r="L24" s="47"/>
      <c r="M24" s="35"/>
    </row>
    <row r="25" spans="2:13">
      <c r="B25" s="44" t="s">
        <v>262</v>
      </c>
      <c r="C25" s="44" t="s">
        <v>271</v>
      </c>
      <c r="D25" s="44" t="s">
        <v>179</v>
      </c>
      <c r="E25" s="44" t="s">
        <v>220</v>
      </c>
      <c r="F25" s="45" t="s">
        <v>271</v>
      </c>
      <c r="G25" s="45" t="s">
        <v>272</v>
      </c>
      <c r="H25" s="45" t="s">
        <v>273</v>
      </c>
      <c r="I25" s="44" t="s">
        <v>274</v>
      </c>
      <c r="J25" s="44"/>
      <c r="K25" s="45"/>
      <c r="L25" s="45"/>
      <c r="M25" s="46"/>
    </row>
    <row r="26" spans="2:13">
      <c r="B26" s="37" t="s">
        <v>275</v>
      </c>
      <c r="C26" s="37" t="s">
        <v>276</v>
      </c>
      <c r="D26" s="37" t="s">
        <v>173</v>
      </c>
      <c r="E26" s="37" t="s">
        <v>174</v>
      </c>
      <c r="F26" s="47" t="s">
        <v>277</v>
      </c>
      <c r="G26" s="47" t="s">
        <v>278</v>
      </c>
      <c r="H26" s="47" t="s">
        <v>279</v>
      </c>
      <c r="I26" s="37" t="s">
        <v>280</v>
      </c>
      <c r="J26" s="37"/>
      <c r="K26" s="47"/>
      <c r="L26" s="47"/>
      <c r="M26" s="35"/>
    </row>
    <row r="27" spans="2:13">
      <c r="B27" s="44" t="s">
        <v>275</v>
      </c>
      <c r="C27" s="44" t="s">
        <v>276</v>
      </c>
      <c r="D27" s="44" t="s">
        <v>173</v>
      </c>
      <c r="E27" s="44" t="s">
        <v>220</v>
      </c>
      <c r="F27" s="45" t="s">
        <v>281</v>
      </c>
      <c r="G27" s="45" t="s">
        <v>282</v>
      </c>
      <c r="H27" s="45" t="s">
        <v>283</v>
      </c>
      <c r="I27" s="44" t="s">
        <v>284</v>
      </c>
      <c r="J27" s="44"/>
      <c r="K27" s="45"/>
      <c r="L27" s="45"/>
      <c r="M27" s="46"/>
    </row>
    <row r="28" spans="2:13">
      <c r="B28" s="37" t="s">
        <v>275</v>
      </c>
      <c r="C28" s="37" t="s">
        <v>285</v>
      </c>
      <c r="D28" s="37" t="s">
        <v>179</v>
      </c>
      <c r="E28" s="37" t="s">
        <v>174</v>
      </c>
      <c r="F28" s="47" t="s">
        <v>286</v>
      </c>
      <c r="G28" s="97" t="s">
        <v>287</v>
      </c>
      <c r="H28" s="97" t="s">
        <v>288</v>
      </c>
      <c r="I28" s="47" t="s">
        <v>289</v>
      </c>
      <c r="J28" s="37"/>
      <c r="K28" s="47"/>
      <c r="L28" s="47"/>
      <c r="M28" s="35"/>
    </row>
    <row r="29" spans="2:13">
      <c r="B29" s="44" t="s">
        <v>275</v>
      </c>
      <c r="C29" s="44" t="s">
        <v>285</v>
      </c>
      <c r="D29" s="44" t="s">
        <v>179</v>
      </c>
      <c r="E29" s="44" t="s">
        <v>220</v>
      </c>
      <c r="F29" s="45" t="s">
        <v>290</v>
      </c>
      <c r="G29" s="45" t="s">
        <v>287</v>
      </c>
      <c r="H29" s="45" t="s">
        <v>291</v>
      </c>
      <c r="I29" s="44" t="s">
        <v>292</v>
      </c>
      <c r="J29" s="44"/>
      <c r="K29" s="45"/>
      <c r="L29" s="45"/>
      <c r="M29" s="46"/>
    </row>
    <row r="30" spans="2:13" ht="25.5">
      <c r="B30" s="37" t="s">
        <v>275</v>
      </c>
      <c r="C30" s="37" t="s">
        <v>293</v>
      </c>
      <c r="D30" s="37" t="s">
        <v>191</v>
      </c>
      <c r="E30" s="37" t="s">
        <v>174</v>
      </c>
      <c r="F30" s="47" t="s">
        <v>294</v>
      </c>
      <c r="G30" s="47" t="s">
        <v>278</v>
      </c>
      <c r="H30" s="18" t="s">
        <v>295</v>
      </c>
      <c r="I30" s="37" t="s">
        <v>296</v>
      </c>
      <c r="J30" s="37"/>
      <c r="K30" s="47"/>
      <c r="L30" s="47"/>
      <c r="M30" s="35"/>
    </row>
    <row r="31" spans="2:13">
      <c r="B31" s="44" t="s">
        <v>275</v>
      </c>
      <c r="C31" s="44" t="s">
        <v>293</v>
      </c>
      <c r="D31" s="44" t="s">
        <v>191</v>
      </c>
      <c r="E31" s="44" t="s">
        <v>220</v>
      </c>
      <c r="F31" s="45" t="s">
        <v>297</v>
      </c>
      <c r="G31" s="45" t="s">
        <v>298</v>
      </c>
      <c r="H31" s="45" t="s">
        <v>299</v>
      </c>
      <c r="I31" s="44" t="s">
        <v>300</v>
      </c>
      <c r="J31" s="44"/>
      <c r="K31" s="45"/>
      <c r="L31" s="45"/>
      <c r="M31" s="46"/>
    </row>
    <row r="32" spans="2:13">
      <c r="B32" s="37" t="s">
        <v>275</v>
      </c>
      <c r="C32" s="37" t="s">
        <v>301</v>
      </c>
      <c r="D32" s="37" t="s">
        <v>191</v>
      </c>
      <c r="E32" s="37" t="s">
        <v>174</v>
      </c>
      <c r="F32" s="47" t="s">
        <v>303</v>
      </c>
      <c r="G32" s="47" t="s">
        <v>278</v>
      </c>
      <c r="H32" s="47" t="s">
        <v>304</v>
      </c>
      <c r="I32" s="37" t="s">
        <v>305</v>
      </c>
      <c r="J32" s="37"/>
      <c r="K32" s="47"/>
      <c r="L32" s="47"/>
      <c r="M32" s="35"/>
    </row>
    <row r="33" spans="2:13">
      <c r="B33" s="44" t="s">
        <v>275</v>
      </c>
      <c r="C33" s="44" t="s">
        <v>301</v>
      </c>
      <c r="D33" s="44" t="s">
        <v>191</v>
      </c>
      <c r="E33" s="44" t="s">
        <v>220</v>
      </c>
      <c r="F33" s="45" t="s">
        <v>306</v>
      </c>
      <c r="G33" s="45" t="s">
        <v>307</v>
      </c>
      <c r="H33" s="45" t="s">
        <v>308</v>
      </c>
      <c r="I33" s="44" t="s">
        <v>309</v>
      </c>
      <c r="J33" s="44"/>
      <c r="K33" s="45"/>
      <c r="L33" s="45"/>
      <c r="M33" s="46"/>
    </row>
    <row r="34" spans="2:13">
      <c r="B34" s="37" t="s">
        <v>275</v>
      </c>
      <c r="C34" s="37" t="s">
        <v>310</v>
      </c>
      <c r="D34" s="37" t="s">
        <v>191</v>
      </c>
      <c r="E34" s="37" t="s">
        <v>174</v>
      </c>
      <c r="F34" s="47" t="s">
        <v>311</v>
      </c>
      <c r="G34" s="47" t="s">
        <v>278</v>
      </c>
      <c r="H34" s="47" t="s">
        <v>312</v>
      </c>
      <c r="I34" s="37" t="s">
        <v>313</v>
      </c>
      <c r="J34" s="37"/>
      <c r="K34" s="47"/>
      <c r="L34" s="47"/>
      <c r="M34" s="35"/>
    </row>
    <row r="35" spans="2:13">
      <c r="B35" s="44" t="s">
        <v>275</v>
      </c>
      <c r="C35" s="44" t="s">
        <v>310</v>
      </c>
      <c r="D35" s="44" t="s">
        <v>191</v>
      </c>
      <c r="E35" s="44" t="s">
        <v>220</v>
      </c>
      <c r="F35" s="45" t="s">
        <v>314</v>
      </c>
      <c r="G35" s="45" t="s">
        <v>298</v>
      </c>
      <c r="H35" s="45" t="s">
        <v>315</v>
      </c>
      <c r="I35" s="44" t="s">
        <v>316</v>
      </c>
      <c r="J35" s="44"/>
      <c r="K35" s="45"/>
      <c r="L35" s="45"/>
      <c r="M35" s="46"/>
    </row>
    <row r="36" spans="2:13">
      <c r="B36" s="37" t="s">
        <v>275</v>
      </c>
      <c r="C36" s="37" t="s">
        <v>317</v>
      </c>
      <c r="D36" s="37" t="s">
        <v>179</v>
      </c>
      <c r="E36" s="37" t="s">
        <v>174</v>
      </c>
      <c r="F36" s="47" t="s">
        <v>318</v>
      </c>
      <c r="G36" s="47" t="s">
        <v>319</v>
      </c>
      <c r="H36" s="47" t="s">
        <v>320</v>
      </c>
      <c r="I36" s="37" t="s">
        <v>321</v>
      </c>
      <c r="J36" s="37"/>
      <c r="K36" s="47"/>
      <c r="L36" s="47"/>
      <c r="M36" s="35"/>
    </row>
    <row r="37" spans="2:13">
      <c r="B37" s="44" t="s">
        <v>275</v>
      </c>
      <c r="C37" s="44" t="s">
        <v>317</v>
      </c>
      <c r="D37" s="44" t="s">
        <v>179</v>
      </c>
      <c r="E37" s="44" t="s">
        <v>220</v>
      </c>
      <c r="F37" s="45" t="s">
        <v>322</v>
      </c>
      <c r="G37" s="45" t="s">
        <v>282</v>
      </c>
      <c r="H37" s="45" t="s">
        <v>323</v>
      </c>
      <c r="I37" s="44" t="s">
        <v>324</v>
      </c>
      <c r="J37" s="44"/>
      <c r="K37" s="45"/>
      <c r="L37" s="45"/>
      <c r="M37" s="46"/>
    </row>
    <row r="38" spans="2:13">
      <c r="B38" s="37" t="s">
        <v>275</v>
      </c>
      <c r="C38" s="37" t="s">
        <v>325</v>
      </c>
      <c r="D38" s="37" t="s">
        <v>179</v>
      </c>
      <c r="E38" s="37" t="s">
        <v>174</v>
      </c>
      <c r="F38" s="47" t="s">
        <v>326</v>
      </c>
      <c r="G38" s="97" t="s">
        <v>319</v>
      </c>
      <c r="H38" s="97" t="s">
        <v>320</v>
      </c>
      <c r="I38" s="37" t="s">
        <v>327</v>
      </c>
      <c r="J38" s="37"/>
      <c r="K38" s="47"/>
      <c r="L38" s="47"/>
      <c r="M38" s="35"/>
    </row>
    <row r="39" spans="2:13">
      <c r="B39" s="44" t="s">
        <v>275</v>
      </c>
      <c r="C39" s="44" t="s">
        <v>325</v>
      </c>
      <c r="D39" s="44" t="s">
        <v>179</v>
      </c>
      <c r="E39" s="44" t="s">
        <v>220</v>
      </c>
      <c r="F39" s="45" t="s">
        <v>328</v>
      </c>
      <c r="G39" s="98" t="s">
        <v>282</v>
      </c>
      <c r="H39" s="98" t="s">
        <v>323</v>
      </c>
      <c r="I39" s="44"/>
      <c r="J39" s="44"/>
      <c r="K39" s="45"/>
      <c r="L39" s="45"/>
      <c r="M39" s="46"/>
    </row>
    <row r="40" spans="2:13">
      <c r="B40" s="37" t="s">
        <v>275</v>
      </c>
      <c r="C40" s="37" t="s">
        <v>329</v>
      </c>
      <c r="D40" s="37" t="s">
        <v>179</v>
      </c>
      <c r="E40" s="37" t="s">
        <v>174</v>
      </c>
      <c r="F40" s="47" t="s">
        <v>330</v>
      </c>
      <c r="G40" s="97" t="s">
        <v>319</v>
      </c>
      <c r="H40" s="97" t="s">
        <v>320</v>
      </c>
      <c r="I40" s="37" t="s">
        <v>331</v>
      </c>
      <c r="J40" s="37"/>
      <c r="K40" s="47"/>
      <c r="L40" s="47"/>
      <c r="M40" s="35"/>
    </row>
    <row r="41" spans="2:13">
      <c r="B41" s="44" t="s">
        <v>275</v>
      </c>
      <c r="C41" s="44" t="s">
        <v>329</v>
      </c>
      <c r="D41" s="44" t="s">
        <v>179</v>
      </c>
      <c r="E41" s="44" t="s">
        <v>220</v>
      </c>
      <c r="F41" s="45" t="s">
        <v>332</v>
      </c>
      <c r="G41" s="98" t="s">
        <v>282</v>
      </c>
      <c r="H41" s="98" t="s">
        <v>323</v>
      </c>
      <c r="I41" s="45" t="s">
        <v>333</v>
      </c>
      <c r="J41" s="44"/>
      <c r="K41" s="45"/>
      <c r="L41" s="45"/>
      <c r="M41" s="46"/>
    </row>
    <row r="42" spans="2:13">
      <c r="B42" s="37" t="s">
        <v>275</v>
      </c>
      <c r="C42" s="37" t="s">
        <v>334</v>
      </c>
      <c r="D42" s="37" t="s">
        <v>335</v>
      </c>
      <c r="E42" s="37" t="s">
        <v>174</v>
      </c>
      <c r="F42" s="47" t="s">
        <v>336</v>
      </c>
      <c r="G42" s="47" t="s">
        <v>319</v>
      </c>
      <c r="H42" s="47" t="s">
        <v>337</v>
      </c>
      <c r="I42" s="37" t="s">
        <v>338</v>
      </c>
      <c r="J42" s="37"/>
      <c r="K42" s="47"/>
      <c r="L42" s="47"/>
      <c r="M42" s="35"/>
    </row>
    <row r="43" spans="2:13">
      <c r="B43" s="44" t="s">
        <v>275</v>
      </c>
      <c r="C43" s="44" t="s">
        <v>334</v>
      </c>
      <c r="D43" s="44" t="s">
        <v>335</v>
      </c>
      <c r="E43" s="44" t="s">
        <v>220</v>
      </c>
      <c r="F43" s="45" t="s">
        <v>339</v>
      </c>
      <c r="G43" s="45" t="s">
        <v>287</v>
      </c>
      <c r="H43" s="45" t="s">
        <v>340</v>
      </c>
      <c r="I43" s="44" t="s">
        <v>341</v>
      </c>
      <c r="J43" s="44"/>
      <c r="K43" s="45"/>
      <c r="L43" s="45"/>
      <c r="M43" s="46"/>
    </row>
    <row r="44" spans="2:13">
      <c r="B44" s="37" t="s">
        <v>275</v>
      </c>
      <c r="C44" s="37" t="s">
        <v>342</v>
      </c>
      <c r="D44" s="37" t="s">
        <v>173</v>
      </c>
      <c r="E44" s="37" t="s">
        <v>174</v>
      </c>
      <c r="F44" s="47" t="s">
        <v>342</v>
      </c>
      <c r="G44" s="47" t="s">
        <v>278</v>
      </c>
      <c r="H44" s="47" t="s">
        <v>343</v>
      </c>
      <c r="I44" s="37" t="s">
        <v>344</v>
      </c>
      <c r="J44" s="37"/>
      <c r="K44" s="47"/>
      <c r="L44" s="47"/>
      <c r="M44" s="35"/>
    </row>
    <row r="45" spans="2:13">
      <c r="B45" s="44" t="s">
        <v>275</v>
      </c>
      <c r="C45" s="44" t="s">
        <v>345</v>
      </c>
      <c r="D45" s="44" t="s">
        <v>173</v>
      </c>
      <c r="E45" s="44" t="s">
        <v>220</v>
      </c>
      <c r="F45" s="45" t="s">
        <v>345</v>
      </c>
      <c r="G45" s="45" t="s">
        <v>282</v>
      </c>
      <c r="H45" s="45" t="s">
        <v>346</v>
      </c>
      <c r="I45" s="44" t="s">
        <v>347</v>
      </c>
      <c r="J45" s="44"/>
      <c r="K45" s="45"/>
      <c r="L45" s="45"/>
      <c r="M45" s="46"/>
    </row>
    <row r="46" spans="2:13">
      <c r="B46" s="37" t="s">
        <v>348</v>
      </c>
      <c r="C46" s="37" t="s">
        <v>349</v>
      </c>
      <c r="D46" s="37" t="s">
        <v>179</v>
      </c>
      <c r="E46" s="37" t="s">
        <v>174</v>
      </c>
      <c r="F46" s="47" t="s">
        <v>350</v>
      </c>
      <c r="G46" s="47" t="s">
        <v>351</v>
      </c>
      <c r="H46" s="47"/>
      <c r="I46" s="37" t="s">
        <v>352</v>
      </c>
      <c r="J46" s="47" t="s">
        <v>437</v>
      </c>
      <c r="K46" s="47" t="s">
        <v>438</v>
      </c>
      <c r="L46" s="47"/>
      <c r="M46" s="35" t="s">
        <v>439</v>
      </c>
    </row>
    <row r="47" spans="2:13">
      <c r="B47" s="44" t="s">
        <v>348</v>
      </c>
      <c r="C47" s="44" t="s">
        <v>349</v>
      </c>
      <c r="D47" s="44" t="s">
        <v>179</v>
      </c>
      <c r="E47" s="44" t="s">
        <v>220</v>
      </c>
      <c r="F47" s="45" t="s">
        <v>353</v>
      </c>
      <c r="G47" s="98" t="s">
        <v>351</v>
      </c>
      <c r="H47" s="98"/>
      <c r="I47" s="44" t="s">
        <v>354</v>
      </c>
      <c r="J47" s="45" t="s">
        <v>440</v>
      </c>
      <c r="K47" s="98" t="s">
        <v>438</v>
      </c>
      <c r="L47" s="98"/>
      <c r="M47" s="48" t="s">
        <v>441</v>
      </c>
    </row>
    <row r="48" spans="2:13">
      <c r="B48" s="37" t="s">
        <v>348</v>
      </c>
      <c r="C48" s="37" t="s">
        <v>355</v>
      </c>
      <c r="D48" s="37" t="s">
        <v>179</v>
      </c>
      <c r="E48" s="37" t="s">
        <v>174</v>
      </c>
      <c r="F48" s="47" t="s">
        <v>355</v>
      </c>
      <c r="G48" s="97" t="s">
        <v>351</v>
      </c>
      <c r="H48" s="97"/>
      <c r="I48" s="37" t="s">
        <v>356</v>
      </c>
      <c r="J48" s="47" t="s">
        <v>442</v>
      </c>
      <c r="K48" s="97" t="s">
        <v>438</v>
      </c>
      <c r="L48" s="97"/>
      <c r="M48" s="35" t="s">
        <v>443</v>
      </c>
    </row>
    <row r="49" spans="2:13">
      <c r="B49" s="44" t="s">
        <v>348</v>
      </c>
      <c r="C49" s="44" t="s">
        <v>357</v>
      </c>
      <c r="D49" s="44" t="s">
        <v>179</v>
      </c>
      <c r="E49" s="44" t="s">
        <v>174</v>
      </c>
      <c r="F49" s="45" t="s">
        <v>358</v>
      </c>
      <c r="G49" s="98" t="s">
        <v>351</v>
      </c>
      <c r="H49" s="98"/>
      <c r="I49" s="44" t="s">
        <v>359</v>
      </c>
      <c r="J49" s="45" t="s">
        <v>444</v>
      </c>
      <c r="K49" s="98" t="s">
        <v>438</v>
      </c>
      <c r="L49" s="98"/>
      <c r="M49" s="46" t="s">
        <v>445</v>
      </c>
    </row>
    <row r="50" spans="2:13">
      <c r="B50" s="37" t="s">
        <v>348</v>
      </c>
      <c r="C50" s="37" t="s">
        <v>357</v>
      </c>
      <c r="D50" s="37" t="s">
        <v>179</v>
      </c>
      <c r="E50" s="37" t="s">
        <v>220</v>
      </c>
      <c r="F50" s="47" t="s">
        <v>360</v>
      </c>
      <c r="G50" s="97" t="s">
        <v>351</v>
      </c>
      <c r="H50" s="97"/>
      <c r="I50" s="37" t="s">
        <v>361</v>
      </c>
      <c r="J50" s="47" t="s">
        <v>446</v>
      </c>
      <c r="K50" s="97" t="s">
        <v>438</v>
      </c>
      <c r="L50" s="97"/>
      <c r="M50" s="36" t="s">
        <v>447</v>
      </c>
    </row>
    <row r="51" spans="2:13">
      <c r="B51" s="44" t="s">
        <v>348</v>
      </c>
      <c r="C51" s="44" t="s">
        <v>348</v>
      </c>
      <c r="D51" s="44" t="s">
        <v>179</v>
      </c>
      <c r="E51" s="44" t="s">
        <v>174</v>
      </c>
      <c r="F51" s="45" t="s">
        <v>348</v>
      </c>
      <c r="G51" s="45" t="s">
        <v>351</v>
      </c>
      <c r="H51" s="45" t="s">
        <v>362</v>
      </c>
      <c r="I51" s="44" t="s">
        <v>363</v>
      </c>
      <c r="J51" s="45" t="s">
        <v>448</v>
      </c>
      <c r="K51" s="45" t="s">
        <v>438</v>
      </c>
      <c r="L51" s="45" t="s">
        <v>449</v>
      </c>
      <c r="M51" s="46" t="s">
        <v>450</v>
      </c>
    </row>
    <row r="52" spans="2:13">
      <c r="B52" s="37" t="s">
        <v>348</v>
      </c>
      <c r="C52" s="37" t="s">
        <v>364</v>
      </c>
      <c r="D52" s="37" t="s">
        <v>179</v>
      </c>
      <c r="E52" s="37" t="s">
        <v>220</v>
      </c>
      <c r="F52" s="47" t="s">
        <v>364</v>
      </c>
      <c r="G52" s="47" t="s">
        <v>365</v>
      </c>
      <c r="H52" s="47" t="s">
        <v>366</v>
      </c>
      <c r="I52" s="37" t="s">
        <v>367</v>
      </c>
      <c r="J52" s="47" t="s">
        <v>451</v>
      </c>
      <c r="K52" s="47" t="s">
        <v>452</v>
      </c>
      <c r="L52" s="47" t="s">
        <v>453</v>
      </c>
      <c r="M52" s="35" t="s">
        <v>454</v>
      </c>
    </row>
    <row r="53" spans="2:13">
      <c r="B53" s="44" t="s">
        <v>348</v>
      </c>
      <c r="C53" s="44" t="s">
        <v>368</v>
      </c>
      <c r="D53" s="44" t="s">
        <v>179</v>
      </c>
      <c r="E53" s="44" t="s">
        <v>220</v>
      </c>
      <c r="F53" s="45" t="s">
        <v>368</v>
      </c>
      <c r="G53" s="98" t="s">
        <v>365</v>
      </c>
      <c r="H53" s="98" t="s">
        <v>366</v>
      </c>
      <c r="I53" s="44" t="s">
        <v>369</v>
      </c>
      <c r="J53" s="45" t="s">
        <v>455</v>
      </c>
      <c r="K53" s="98" t="s">
        <v>452</v>
      </c>
      <c r="L53" s="98" t="s">
        <v>453</v>
      </c>
      <c r="M53" s="46" t="s">
        <v>456</v>
      </c>
    </row>
    <row r="54" spans="2:13" ht="25.5">
      <c r="B54" s="37" t="s">
        <v>348</v>
      </c>
      <c r="C54" s="37" t="s">
        <v>370</v>
      </c>
      <c r="D54" s="37" t="s">
        <v>173</v>
      </c>
      <c r="E54" s="37" t="s">
        <v>174</v>
      </c>
      <c r="F54" s="47" t="s">
        <v>370</v>
      </c>
      <c r="G54" s="47" t="s">
        <v>371</v>
      </c>
      <c r="H54" s="18" t="s">
        <v>372</v>
      </c>
      <c r="I54" s="37" t="s">
        <v>373</v>
      </c>
      <c r="J54" s="47" t="s">
        <v>457</v>
      </c>
      <c r="K54" s="47"/>
      <c r="L54" s="47" t="s">
        <v>458</v>
      </c>
      <c r="M54" s="36" t="s">
        <v>459</v>
      </c>
    </row>
    <row r="55" spans="2:13">
      <c r="B55" s="44" t="s">
        <v>348</v>
      </c>
      <c r="C55" s="44" t="s">
        <v>374</v>
      </c>
      <c r="D55" s="44" t="s">
        <v>173</v>
      </c>
      <c r="E55" s="44" t="s">
        <v>220</v>
      </c>
      <c r="F55" s="45" t="s">
        <v>374</v>
      </c>
      <c r="G55" s="45" t="s">
        <v>365</v>
      </c>
      <c r="H55" s="45" t="s">
        <v>375</v>
      </c>
      <c r="I55" s="44" t="s">
        <v>376</v>
      </c>
      <c r="J55" s="45" t="s">
        <v>460</v>
      </c>
      <c r="K55" s="45" t="s">
        <v>452</v>
      </c>
      <c r="L55" s="45" t="s">
        <v>461</v>
      </c>
      <c r="M55" s="46" t="s">
        <v>462</v>
      </c>
    </row>
    <row r="56" spans="2:13">
      <c r="B56" s="37" t="s">
        <v>348</v>
      </c>
      <c r="C56" s="37" t="s">
        <v>377</v>
      </c>
      <c r="D56" s="37" t="s">
        <v>179</v>
      </c>
      <c r="E56" s="37" t="s">
        <v>174</v>
      </c>
      <c r="F56" s="47" t="s">
        <v>377</v>
      </c>
      <c r="G56" s="47" t="s">
        <v>351</v>
      </c>
      <c r="H56" s="47" t="s">
        <v>378</v>
      </c>
      <c r="I56" s="37" t="s">
        <v>379</v>
      </c>
      <c r="J56" s="47" t="s">
        <v>463</v>
      </c>
      <c r="K56" s="47" t="s">
        <v>438</v>
      </c>
      <c r="L56" s="47" t="s">
        <v>464</v>
      </c>
      <c r="M56" s="35" t="s">
        <v>465</v>
      </c>
    </row>
    <row r="57" spans="2:13">
      <c r="B57" s="44" t="s">
        <v>348</v>
      </c>
      <c r="C57" s="44" t="s">
        <v>380</v>
      </c>
      <c r="D57" s="44" t="s">
        <v>179</v>
      </c>
      <c r="E57" s="44" t="s">
        <v>220</v>
      </c>
      <c r="F57" s="45" t="s">
        <v>380</v>
      </c>
      <c r="G57" s="45" t="s">
        <v>365</v>
      </c>
      <c r="H57" s="45" t="s">
        <v>381</v>
      </c>
      <c r="I57" s="44" t="s">
        <v>382</v>
      </c>
      <c r="J57" s="45" t="s">
        <v>466</v>
      </c>
      <c r="K57" s="45" t="s">
        <v>452</v>
      </c>
      <c r="L57" s="45" t="s">
        <v>467</v>
      </c>
      <c r="M57" s="46" t="s">
        <v>468</v>
      </c>
    </row>
    <row r="58" spans="2:13">
      <c r="B58" s="37" t="s">
        <v>383</v>
      </c>
      <c r="C58" s="37" t="s">
        <v>384</v>
      </c>
      <c r="D58" s="37" t="s">
        <v>173</v>
      </c>
      <c r="E58" s="37" t="s">
        <v>174</v>
      </c>
      <c r="F58" s="47" t="s">
        <v>384</v>
      </c>
      <c r="G58" s="47" t="s">
        <v>385</v>
      </c>
      <c r="H58" s="47" t="s">
        <v>386</v>
      </c>
      <c r="I58" s="37" t="s">
        <v>387</v>
      </c>
      <c r="J58" s="47" t="s">
        <v>469</v>
      </c>
      <c r="K58" s="47" t="s">
        <v>470</v>
      </c>
      <c r="L58" s="47" t="s">
        <v>471</v>
      </c>
      <c r="M58" s="35" t="s">
        <v>472</v>
      </c>
    </row>
    <row r="59" spans="2:13">
      <c r="B59" s="44" t="s">
        <v>383</v>
      </c>
      <c r="C59" s="44" t="s">
        <v>388</v>
      </c>
      <c r="D59" s="44" t="s">
        <v>173</v>
      </c>
      <c r="E59" s="44" t="s">
        <v>220</v>
      </c>
      <c r="F59" s="45" t="s">
        <v>388</v>
      </c>
      <c r="G59" s="45" t="s">
        <v>389</v>
      </c>
      <c r="H59" s="45" t="s">
        <v>390</v>
      </c>
      <c r="I59" s="44" t="s">
        <v>391</v>
      </c>
      <c r="J59" s="45" t="s">
        <v>473</v>
      </c>
      <c r="K59" s="45" t="s">
        <v>474</v>
      </c>
      <c r="L59" s="45" t="s">
        <v>475</v>
      </c>
      <c r="M59" s="46" t="s">
        <v>476</v>
      </c>
    </row>
    <row r="60" spans="2:13">
      <c r="B60" s="37" t="s">
        <v>348</v>
      </c>
      <c r="C60" s="37" t="s">
        <v>392</v>
      </c>
      <c r="D60" s="37" t="s">
        <v>179</v>
      </c>
      <c r="E60" s="37" t="s">
        <v>174</v>
      </c>
      <c r="F60" s="47" t="s">
        <v>393</v>
      </c>
      <c r="G60" s="47" t="s">
        <v>394</v>
      </c>
      <c r="H60" s="47" t="s">
        <v>395</v>
      </c>
      <c r="I60" s="37" t="s">
        <v>396</v>
      </c>
      <c r="J60" s="47" t="s">
        <v>477</v>
      </c>
      <c r="K60" s="47" t="s">
        <v>478</v>
      </c>
      <c r="L60" s="47" t="s">
        <v>479</v>
      </c>
      <c r="M60" s="35" t="s">
        <v>480</v>
      </c>
    </row>
    <row r="61" spans="2:13">
      <c r="B61" s="44" t="s">
        <v>348</v>
      </c>
      <c r="C61" s="44" t="s">
        <v>392</v>
      </c>
      <c r="D61" s="44" t="s">
        <v>179</v>
      </c>
      <c r="E61" s="44" t="s">
        <v>220</v>
      </c>
      <c r="F61" s="45" t="s">
        <v>397</v>
      </c>
      <c r="G61" s="45" t="s">
        <v>389</v>
      </c>
      <c r="H61" s="45" t="s">
        <v>398</v>
      </c>
      <c r="I61" s="44" t="s">
        <v>399</v>
      </c>
      <c r="J61" s="45" t="s">
        <v>481</v>
      </c>
      <c r="K61" s="45" t="s">
        <v>474</v>
      </c>
      <c r="L61" s="45" t="s">
        <v>482</v>
      </c>
      <c r="M61" s="46" t="s">
        <v>483</v>
      </c>
    </row>
    <row r="62" spans="2:13">
      <c r="B62" s="37" t="s">
        <v>383</v>
      </c>
      <c r="C62" s="37" t="s">
        <v>400</v>
      </c>
      <c r="D62" s="37" t="s">
        <v>191</v>
      </c>
      <c r="E62" s="37" t="s">
        <v>174</v>
      </c>
      <c r="F62" s="47" t="s">
        <v>401</v>
      </c>
      <c r="G62" s="47" t="s">
        <v>385</v>
      </c>
      <c r="H62" s="47" t="s">
        <v>402</v>
      </c>
      <c r="I62" s="37" t="s">
        <v>403</v>
      </c>
      <c r="J62" s="47" t="s">
        <v>484</v>
      </c>
      <c r="K62" s="47" t="s">
        <v>470</v>
      </c>
      <c r="L62" s="47" t="s">
        <v>485</v>
      </c>
      <c r="M62" s="35" t="s">
        <v>486</v>
      </c>
    </row>
    <row r="63" spans="2:13">
      <c r="B63" s="44" t="s">
        <v>383</v>
      </c>
      <c r="C63" s="44" t="s">
        <v>400</v>
      </c>
      <c r="D63" s="44" t="s">
        <v>191</v>
      </c>
      <c r="E63" s="44" t="s">
        <v>220</v>
      </c>
      <c r="F63" s="45" t="s">
        <v>404</v>
      </c>
      <c r="G63" s="45" t="s">
        <v>389</v>
      </c>
      <c r="H63" s="45" t="s">
        <v>405</v>
      </c>
      <c r="I63" s="44" t="s">
        <v>406</v>
      </c>
      <c r="J63" s="45" t="s">
        <v>487</v>
      </c>
      <c r="K63" s="45" t="s">
        <v>474</v>
      </c>
      <c r="L63" s="45" t="s">
        <v>488</v>
      </c>
      <c r="M63" s="46" t="s">
        <v>489</v>
      </c>
    </row>
    <row r="64" spans="2:13">
      <c r="B64" s="37" t="s">
        <v>383</v>
      </c>
      <c r="C64" s="37" t="s">
        <v>383</v>
      </c>
      <c r="D64" s="37" t="s">
        <v>191</v>
      </c>
      <c r="E64" s="37" t="s">
        <v>174</v>
      </c>
      <c r="F64" s="47" t="s">
        <v>407</v>
      </c>
      <c r="G64" s="47" t="s">
        <v>385</v>
      </c>
      <c r="H64" s="47" t="s">
        <v>408</v>
      </c>
      <c r="I64" s="37" t="s">
        <v>409</v>
      </c>
      <c r="J64" s="47" t="s">
        <v>490</v>
      </c>
      <c r="K64" s="47" t="s">
        <v>470</v>
      </c>
      <c r="L64" s="47" t="s">
        <v>491</v>
      </c>
      <c r="M64" s="35" t="s">
        <v>492</v>
      </c>
    </row>
    <row r="65" spans="2:13">
      <c r="B65" s="44" t="s">
        <v>383</v>
      </c>
      <c r="C65" s="44" t="s">
        <v>383</v>
      </c>
      <c r="D65" s="44" t="s">
        <v>191</v>
      </c>
      <c r="E65" s="44" t="s">
        <v>220</v>
      </c>
      <c r="F65" s="45" t="s">
        <v>410</v>
      </c>
      <c r="G65" s="45" t="s">
        <v>389</v>
      </c>
      <c r="H65" s="45" t="s">
        <v>411</v>
      </c>
      <c r="I65" s="44" t="s">
        <v>412</v>
      </c>
      <c r="J65" s="45" t="s">
        <v>493</v>
      </c>
      <c r="K65" s="45" t="s">
        <v>474</v>
      </c>
      <c r="L65" s="45" t="s">
        <v>494</v>
      </c>
      <c r="M65" s="46" t="s">
        <v>495</v>
      </c>
    </row>
    <row r="66" spans="2:13">
      <c r="B66" s="37" t="s">
        <v>383</v>
      </c>
      <c r="C66" s="37" t="s">
        <v>413</v>
      </c>
      <c r="D66" s="37" t="s">
        <v>179</v>
      </c>
      <c r="E66" s="37" t="s">
        <v>174</v>
      </c>
      <c r="F66" s="47" t="s">
        <v>414</v>
      </c>
      <c r="G66" s="47" t="s">
        <v>394</v>
      </c>
      <c r="H66" s="47" t="s">
        <v>415</v>
      </c>
      <c r="I66" s="37" t="s">
        <v>416</v>
      </c>
      <c r="J66" s="47" t="s">
        <v>496</v>
      </c>
      <c r="K66" s="47" t="s">
        <v>478</v>
      </c>
      <c r="L66" s="47" t="s">
        <v>497</v>
      </c>
      <c r="M66" s="35" t="s">
        <v>498</v>
      </c>
    </row>
    <row r="67" spans="2:13">
      <c r="B67" s="44" t="s">
        <v>383</v>
      </c>
      <c r="C67" s="44" t="s">
        <v>413</v>
      </c>
      <c r="D67" s="44" t="s">
        <v>179</v>
      </c>
      <c r="E67" s="44" t="s">
        <v>220</v>
      </c>
      <c r="F67" s="45" t="s">
        <v>417</v>
      </c>
      <c r="G67" s="45" t="s">
        <v>389</v>
      </c>
      <c r="H67" s="45" t="s">
        <v>418</v>
      </c>
      <c r="I67" s="44" t="s">
        <v>419</v>
      </c>
      <c r="J67" s="45" t="s">
        <v>499</v>
      </c>
      <c r="K67" s="45" t="s">
        <v>474</v>
      </c>
      <c r="L67" s="45" t="s">
        <v>500</v>
      </c>
      <c r="M67" s="46" t="s">
        <v>501</v>
      </c>
    </row>
    <row r="68" spans="2:13">
      <c r="B68" s="37" t="s">
        <v>383</v>
      </c>
      <c r="C68" s="37" t="s">
        <v>420</v>
      </c>
      <c r="D68" s="37" t="s">
        <v>179</v>
      </c>
      <c r="E68" s="37" t="s">
        <v>174</v>
      </c>
      <c r="F68" s="47" t="s">
        <v>421</v>
      </c>
      <c r="G68" s="97" t="s">
        <v>394</v>
      </c>
      <c r="H68" s="97" t="s">
        <v>415</v>
      </c>
      <c r="I68" s="37" t="s">
        <v>422</v>
      </c>
      <c r="J68" s="47" t="s">
        <v>502</v>
      </c>
      <c r="K68" s="97" t="s">
        <v>474</v>
      </c>
      <c r="L68" s="97" t="s">
        <v>497</v>
      </c>
      <c r="M68" s="35" t="s">
        <v>503</v>
      </c>
    </row>
    <row r="69" spans="2:13">
      <c r="B69" s="44" t="s">
        <v>383</v>
      </c>
      <c r="C69" s="44" t="s">
        <v>420</v>
      </c>
      <c r="D69" s="44" t="s">
        <v>179</v>
      </c>
      <c r="E69" s="44" t="s">
        <v>220</v>
      </c>
      <c r="F69" s="45" t="s">
        <v>423</v>
      </c>
      <c r="G69" s="98" t="s">
        <v>389</v>
      </c>
      <c r="H69" s="98" t="s">
        <v>418</v>
      </c>
      <c r="I69" s="44" t="s">
        <v>424</v>
      </c>
      <c r="J69" s="45" t="s">
        <v>504</v>
      </c>
      <c r="K69" s="98" t="s">
        <v>474</v>
      </c>
      <c r="L69" s="98" t="s">
        <v>500</v>
      </c>
      <c r="M69" s="46" t="s">
        <v>505</v>
      </c>
    </row>
    <row r="70" spans="2:13">
      <c r="B70" s="37" t="s">
        <v>383</v>
      </c>
      <c r="C70" s="37" t="s">
        <v>425</v>
      </c>
      <c r="D70" s="37" t="s">
        <v>179</v>
      </c>
      <c r="E70" s="37" t="s">
        <v>174</v>
      </c>
      <c r="F70" s="47" t="s">
        <v>426</v>
      </c>
      <c r="G70" s="97" t="s">
        <v>394</v>
      </c>
      <c r="H70" s="97" t="s">
        <v>415</v>
      </c>
      <c r="I70" s="37" t="s">
        <v>427</v>
      </c>
      <c r="J70" s="47" t="s">
        <v>506</v>
      </c>
      <c r="K70" s="97" t="s">
        <v>474</v>
      </c>
      <c r="L70" s="97" t="s">
        <v>497</v>
      </c>
      <c r="M70" s="35" t="s">
        <v>507</v>
      </c>
    </row>
    <row r="71" spans="2:13">
      <c r="B71" s="44" t="s">
        <v>383</v>
      </c>
      <c r="C71" s="44" t="s">
        <v>425</v>
      </c>
      <c r="D71" s="44" t="s">
        <v>179</v>
      </c>
      <c r="E71" s="44" t="s">
        <v>220</v>
      </c>
      <c r="F71" s="45" t="s">
        <v>428</v>
      </c>
      <c r="G71" s="98" t="s">
        <v>389</v>
      </c>
      <c r="H71" s="98" t="s">
        <v>418</v>
      </c>
      <c r="I71" s="44" t="s">
        <v>429</v>
      </c>
      <c r="J71" s="45" t="s">
        <v>508</v>
      </c>
      <c r="K71" s="98" t="s">
        <v>474</v>
      </c>
      <c r="L71" s="98" t="s">
        <v>500</v>
      </c>
      <c r="M71" s="48" t="s">
        <v>509</v>
      </c>
    </row>
    <row r="72" spans="2:13">
      <c r="B72" s="37" t="s">
        <v>383</v>
      </c>
      <c r="C72" s="37" t="s">
        <v>430</v>
      </c>
      <c r="D72" s="37" t="s">
        <v>335</v>
      </c>
      <c r="E72" s="37" t="s">
        <v>174</v>
      </c>
      <c r="F72" s="47" t="s">
        <v>431</v>
      </c>
      <c r="G72" s="47" t="s">
        <v>394</v>
      </c>
      <c r="H72" s="47" t="s">
        <v>432</v>
      </c>
      <c r="I72" s="37" t="s">
        <v>433</v>
      </c>
      <c r="J72" s="47" t="s">
        <v>510</v>
      </c>
      <c r="K72" s="47" t="s">
        <v>478</v>
      </c>
      <c r="L72" s="47" t="s">
        <v>511</v>
      </c>
      <c r="M72" s="35" t="s">
        <v>512</v>
      </c>
    </row>
    <row r="73" spans="2:13">
      <c r="B73" s="44" t="s">
        <v>383</v>
      </c>
      <c r="C73" s="44" t="s">
        <v>430</v>
      </c>
      <c r="D73" s="44" t="s">
        <v>335</v>
      </c>
      <c r="E73" s="44" t="s">
        <v>220</v>
      </c>
      <c r="F73" s="45" t="s">
        <v>434</v>
      </c>
      <c r="G73" s="99" t="s">
        <v>394</v>
      </c>
      <c r="H73" s="99" t="s">
        <v>435</v>
      </c>
      <c r="I73" s="44" t="s">
        <v>436</v>
      </c>
      <c r="J73" s="45" t="s">
        <v>513</v>
      </c>
      <c r="K73" s="99" t="s">
        <v>478</v>
      </c>
      <c r="L73" s="99" t="s">
        <v>514</v>
      </c>
      <c r="M73" s="46" t="s">
        <v>515</v>
      </c>
    </row>
    <row r="74" spans="2:13" ht="25.5">
      <c r="B74" s="37" t="s">
        <v>516</v>
      </c>
      <c r="C74" s="37" t="s">
        <v>517</v>
      </c>
      <c r="D74" s="37" t="s">
        <v>173</v>
      </c>
      <c r="E74" s="37" t="s">
        <v>174</v>
      </c>
      <c r="F74" s="47" t="s">
        <v>517</v>
      </c>
      <c r="G74" s="47" t="s">
        <v>518</v>
      </c>
      <c r="H74" s="18" t="s">
        <v>519</v>
      </c>
      <c r="I74" s="37" t="s">
        <v>520</v>
      </c>
      <c r="J74" s="37"/>
      <c r="K74" s="47"/>
      <c r="L74" s="47"/>
      <c r="M74" s="35"/>
    </row>
    <row r="75" spans="2:13">
      <c r="B75" s="44" t="s">
        <v>516</v>
      </c>
      <c r="C75" s="44" t="s">
        <v>521</v>
      </c>
      <c r="D75" s="44" t="s">
        <v>191</v>
      </c>
      <c r="E75" s="44" t="s">
        <v>174</v>
      </c>
      <c r="F75" s="45" t="s">
        <v>521</v>
      </c>
      <c r="G75" s="45" t="s">
        <v>522</v>
      </c>
      <c r="H75" s="45" t="s">
        <v>523</v>
      </c>
      <c r="I75" s="44" t="s">
        <v>524</v>
      </c>
      <c r="J75" s="44"/>
      <c r="K75" s="45"/>
      <c r="L75" s="45"/>
      <c r="M75" s="46"/>
    </row>
    <row r="76" spans="2:13">
      <c r="B76" s="37" t="s">
        <v>516</v>
      </c>
      <c r="C76" s="37" t="s">
        <v>525</v>
      </c>
      <c r="D76" s="37" t="s">
        <v>179</v>
      </c>
      <c r="E76" s="37" t="s">
        <v>174</v>
      </c>
      <c r="F76" s="47" t="s">
        <v>525</v>
      </c>
      <c r="G76" s="47" t="s">
        <v>526</v>
      </c>
      <c r="H76" s="47" t="s">
        <v>527</v>
      </c>
      <c r="I76" s="37" t="s">
        <v>528</v>
      </c>
      <c r="J76" s="37"/>
      <c r="K76" s="47"/>
      <c r="L76" s="47"/>
      <c r="M76" s="35"/>
    </row>
    <row r="77" spans="2:13">
      <c r="B77" s="44" t="s">
        <v>516</v>
      </c>
      <c r="C77" s="44" t="s">
        <v>529</v>
      </c>
      <c r="D77" s="44" t="s">
        <v>179</v>
      </c>
      <c r="E77" s="44" t="s">
        <v>174</v>
      </c>
      <c r="F77" s="45" t="s">
        <v>529</v>
      </c>
      <c r="G77" s="98" t="s">
        <v>526</v>
      </c>
      <c r="H77" s="98" t="s">
        <v>527</v>
      </c>
      <c r="I77" s="44" t="s">
        <v>530</v>
      </c>
      <c r="J77" s="44"/>
      <c r="K77" s="45"/>
      <c r="L77" s="45"/>
      <c r="M77" s="46"/>
    </row>
    <row r="78" spans="2:13">
      <c r="B78" s="37" t="s">
        <v>516</v>
      </c>
      <c r="C78" s="37" t="s">
        <v>531</v>
      </c>
      <c r="D78" s="37" t="s">
        <v>179</v>
      </c>
      <c r="E78" s="37" t="s">
        <v>174</v>
      </c>
      <c r="F78" s="47" t="s">
        <v>531</v>
      </c>
      <c r="G78" s="97" t="s">
        <v>526</v>
      </c>
      <c r="H78" s="97" t="s">
        <v>527</v>
      </c>
      <c r="I78" s="37" t="s">
        <v>532</v>
      </c>
      <c r="J78" s="37"/>
      <c r="K78" s="47"/>
      <c r="L78" s="47"/>
      <c r="M78" s="35"/>
    </row>
    <row r="79" spans="2:13">
      <c r="B79" s="44" t="s">
        <v>516</v>
      </c>
      <c r="C79" s="44" t="s">
        <v>533</v>
      </c>
      <c r="D79" s="44" t="s">
        <v>335</v>
      </c>
      <c r="E79" s="44" t="s">
        <v>174</v>
      </c>
      <c r="F79" s="45" t="s">
        <v>533</v>
      </c>
      <c r="G79" s="45" t="s">
        <v>526</v>
      </c>
      <c r="H79" s="45" t="s">
        <v>527</v>
      </c>
      <c r="I79" s="44" t="s">
        <v>534</v>
      </c>
      <c r="J79" s="44"/>
      <c r="K79" s="45"/>
      <c r="L79" s="45"/>
      <c r="M79" s="46"/>
    </row>
    <row r="80" spans="2:13">
      <c r="B80" s="37" t="s">
        <v>535</v>
      </c>
      <c r="C80" s="37" t="s">
        <v>536</v>
      </c>
      <c r="D80" s="37" t="s">
        <v>173</v>
      </c>
      <c r="E80" s="37" t="s">
        <v>174</v>
      </c>
      <c r="F80" s="47" t="s">
        <v>536</v>
      </c>
      <c r="G80" s="47" t="s">
        <v>537</v>
      </c>
      <c r="H80" s="47" t="s">
        <v>538</v>
      </c>
      <c r="I80" s="37" t="s">
        <v>539</v>
      </c>
      <c r="J80" s="37"/>
      <c r="K80" s="47"/>
      <c r="L80" s="47"/>
      <c r="M80" s="35"/>
    </row>
    <row r="81" spans="2:13">
      <c r="B81" s="44" t="s">
        <v>535</v>
      </c>
      <c r="C81" s="44" t="s">
        <v>540</v>
      </c>
      <c r="D81" s="44" t="s">
        <v>173</v>
      </c>
      <c r="E81" s="44" t="s">
        <v>220</v>
      </c>
      <c r="F81" s="45" t="s">
        <v>541</v>
      </c>
      <c r="G81" s="45" t="s">
        <v>537</v>
      </c>
      <c r="H81" s="45" t="s">
        <v>542</v>
      </c>
      <c r="I81" s="44" t="s">
        <v>543</v>
      </c>
      <c r="J81" s="44"/>
      <c r="K81" s="45"/>
      <c r="L81" s="45"/>
      <c r="M81" s="46"/>
    </row>
    <row r="82" spans="2:13">
      <c r="B82" s="37" t="s">
        <v>535</v>
      </c>
      <c r="C82" s="37" t="s">
        <v>540</v>
      </c>
      <c r="D82" s="37" t="s">
        <v>179</v>
      </c>
      <c r="E82" s="37" t="s">
        <v>174</v>
      </c>
      <c r="F82" s="47" t="s">
        <v>544</v>
      </c>
      <c r="G82" s="100" t="s">
        <v>537</v>
      </c>
      <c r="H82" s="100" t="s">
        <v>545</v>
      </c>
      <c r="I82" s="37" t="s">
        <v>546</v>
      </c>
      <c r="J82" s="37"/>
      <c r="K82" s="47"/>
      <c r="L82" s="47"/>
      <c r="M82" s="35"/>
    </row>
    <row r="83" spans="2:13">
      <c r="B83" s="44" t="s">
        <v>535</v>
      </c>
      <c r="C83" s="44" t="s">
        <v>540</v>
      </c>
      <c r="D83" s="44" t="s">
        <v>179</v>
      </c>
      <c r="E83" s="44" t="s">
        <v>220</v>
      </c>
      <c r="F83" s="45" t="s">
        <v>547</v>
      </c>
      <c r="G83" s="99" t="s">
        <v>537</v>
      </c>
      <c r="H83" s="99" t="s">
        <v>548</v>
      </c>
      <c r="I83" s="44" t="s">
        <v>549</v>
      </c>
      <c r="J83" s="44"/>
      <c r="K83" s="45"/>
      <c r="L83" s="45"/>
      <c r="M83" s="46"/>
    </row>
    <row r="84" spans="2:13">
      <c r="B84" s="37" t="s">
        <v>550</v>
      </c>
      <c r="C84" s="37" t="s">
        <v>551</v>
      </c>
      <c r="D84" s="37" t="s">
        <v>191</v>
      </c>
      <c r="E84" s="37" t="s">
        <v>174</v>
      </c>
      <c r="F84" s="47" t="s">
        <v>552</v>
      </c>
      <c r="G84" s="47" t="s">
        <v>553</v>
      </c>
      <c r="H84" s="47" t="s">
        <v>554</v>
      </c>
      <c r="I84" s="37" t="s">
        <v>555</v>
      </c>
      <c r="J84" s="37"/>
      <c r="K84" s="47"/>
      <c r="L84" s="47"/>
      <c r="M84" s="35"/>
    </row>
    <row r="85" spans="2:13">
      <c r="B85" s="44" t="s">
        <v>550</v>
      </c>
      <c r="C85" s="44" t="s">
        <v>551</v>
      </c>
      <c r="D85" s="44" t="s">
        <v>191</v>
      </c>
      <c r="E85" s="44" t="s">
        <v>220</v>
      </c>
      <c r="F85" s="45" t="s">
        <v>556</v>
      </c>
      <c r="G85" s="45" t="s">
        <v>307</v>
      </c>
      <c r="H85" s="45" t="s">
        <v>557</v>
      </c>
      <c r="I85" s="44" t="s">
        <v>558</v>
      </c>
      <c r="J85" s="44"/>
      <c r="K85" s="45"/>
      <c r="L85" s="45"/>
      <c r="M85" s="46"/>
    </row>
    <row r="86" spans="2:13">
      <c r="B86" s="37" t="s">
        <v>550</v>
      </c>
      <c r="C86" s="37" t="s">
        <v>551</v>
      </c>
      <c r="D86" s="37" t="s">
        <v>179</v>
      </c>
      <c r="E86" s="37" t="s">
        <v>174</v>
      </c>
      <c r="F86" s="47" t="s">
        <v>559</v>
      </c>
      <c r="G86" s="47" t="s">
        <v>560</v>
      </c>
      <c r="H86" s="47" t="s">
        <v>561</v>
      </c>
      <c r="I86" s="37" t="s">
        <v>562</v>
      </c>
      <c r="J86" s="37"/>
      <c r="K86" s="47"/>
      <c r="L86" s="47"/>
      <c r="M86" s="35"/>
    </row>
    <row r="87" spans="2:13">
      <c r="B87" s="44" t="s">
        <v>563</v>
      </c>
      <c r="C87" s="44" t="s">
        <v>564</v>
      </c>
      <c r="D87" s="44" t="s">
        <v>173</v>
      </c>
      <c r="E87" s="44" t="s">
        <v>174</v>
      </c>
      <c r="F87" s="45" t="s">
        <v>565</v>
      </c>
      <c r="G87" s="45" t="s">
        <v>176</v>
      </c>
      <c r="H87" s="45" t="s">
        <v>566</v>
      </c>
      <c r="I87" s="44" t="s">
        <v>567</v>
      </c>
      <c r="J87" s="45" t="s">
        <v>629</v>
      </c>
      <c r="K87" s="45" t="s">
        <v>197</v>
      </c>
      <c r="L87" s="45" t="s">
        <v>630</v>
      </c>
      <c r="M87" s="46" t="s">
        <v>631</v>
      </c>
    </row>
    <row r="88" spans="2:13">
      <c r="B88" s="37" t="s">
        <v>563</v>
      </c>
      <c r="C88" s="37" t="s">
        <v>564</v>
      </c>
      <c r="D88" s="37" t="s">
        <v>173</v>
      </c>
      <c r="E88" s="37" t="s">
        <v>220</v>
      </c>
      <c r="F88" s="47" t="s">
        <v>568</v>
      </c>
      <c r="G88" s="100" t="s">
        <v>176</v>
      </c>
      <c r="H88" s="100" t="s">
        <v>569</v>
      </c>
      <c r="I88" s="37" t="s">
        <v>570</v>
      </c>
      <c r="J88" s="47" t="s">
        <v>632</v>
      </c>
      <c r="K88" s="100" t="s">
        <v>197</v>
      </c>
      <c r="L88" s="100" t="s">
        <v>633</v>
      </c>
      <c r="M88" s="35" t="s">
        <v>634</v>
      </c>
    </row>
    <row r="89" spans="2:13">
      <c r="B89" s="44" t="s">
        <v>563</v>
      </c>
      <c r="C89" s="44" t="s">
        <v>571</v>
      </c>
      <c r="D89" s="44" t="s">
        <v>179</v>
      </c>
      <c r="E89" s="44" t="s">
        <v>174</v>
      </c>
      <c r="F89" s="45" t="s">
        <v>572</v>
      </c>
      <c r="G89" s="45" t="s">
        <v>176</v>
      </c>
      <c r="H89" s="45" t="s">
        <v>573</v>
      </c>
      <c r="I89" s="44" t="s">
        <v>574</v>
      </c>
      <c r="J89" s="45" t="s">
        <v>635</v>
      </c>
      <c r="K89" s="45" t="s">
        <v>197</v>
      </c>
      <c r="L89" s="45" t="s">
        <v>636</v>
      </c>
      <c r="M89" s="46" t="s">
        <v>637</v>
      </c>
    </row>
    <row r="90" spans="2:13">
      <c r="B90" s="37" t="s">
        <v>563</v>
      </c>
      <c r="C90" s="37" t="s">
        <v>571</v>
      </c>
      <c r="D90" s="37" t="s">
        <v>179</v>
      </c>
      <c r="E90" s="37" t="s">
        <v>220</v>
      </c>
      <c r="F90" s="47" t="s">
        <v>575</v>
      </c>
      <c r="G90" s="100" t="s">
        <v>176</v>
      </c>
      <c r="H90" s="100" t="s">
        <v>576</v>
      </c>
      <c r="I90" s="37" t="s">
        <v>577</v>
      </c>
      <c r="J90" s="47" t="s">
        <v>638</v>
      </c>
      <c r="K90" s="100" t="s">
        <v>197</v>
      </c>
      <c r="L90" s="100" t="s">
        <v>639</v>
      </c>
      <c r="M90" s="35" t="s">
        <v>640</v>
      </c>
    </row>
    <row r="91" spans="2:13">
      <c r="B91" s="44" t="s">
        <v>578</v>
      </c>
      <c r="C91" s="44" t="s">
        <v>579</v>
      </c>
      <c r="D91" s="44" t="s">
        <v>191</v>
      </c>
      <c r="E91" s="44" t="s">
        <v>174</v>
      </c>
      <c r="F91" s="45" t="s">
        <v>580</v>
      </c>
      <c r="G91" s="45" t="s">
        <v>581</v>
      </c>
      <c r="H91" s="45" t="s">
        <v>582</v>
      </c>
      <c r="I91" s="44" t="s">
        <v>583</v>
      </c>
      <c r="J91" s="45" t="s">
        <v>641</v>
      </c>
      <c r="K91" s="45" t="s">
        <v>642</v>
      </c>
      <c r="L91" s="45" t="s">
        <v>643</v>
      </c>
      <c r="M91" s="46" t="s">
        <v>644</v>
      </c>
    </row>
    <row r="92" spans="2:13" ht="25.5">
      <c r="B92" s="37" t="s">
        <v>578</v>
      </c>
      <c r="C92" s="37" t="s">
        <v>579</v>
      </c>
      <c r="D92" s="37" t="s">
        <v>191</v>
      </c>
      <c r="E92" s="37" t="s">
        <v>220</v>
      </c>
      <c r="F92" s="47" t="s">
        <v>584</v>
      </c>
      <c r="G92" s="100" t="s">
        <v>581</v>
      </c>
      <c r="H92" s="100" t="s">
        <v>585</v>
      </c>
      <c r="I92" s="37" t="s">
        <v>586</v>
      </c>
      <c r="J92" s="47" t="s">
        <v>645</v>
      </c>
      <c r="K92" s="100" t="s">
        <v>642</v>
      </c>
      <c r="L92" s="101" t="s">
        <v>646</v>
      </c>
      <c r="M92" s="35" t="s">
        <v>647</v>
      </c>
    </row>
    <row r="93" spans="2:13">
      <c r="B93" s="44" t="s">
        <v>578</v>
      </c>
      <c r="C93" s="44" t="s">
        <v>579</v>
      </c>
      <c r="D93" s="44" t="s">
        <v>179</v>
      </c>
      <c r="E93" s="44" t="s">
        <v>174</v>
      </c>
      <c r="F93" s="45" t="s">
        <v>587</v>
      </c>
      <c r="G93" s="99" t="s">
        <v>581</v>
      </c>
      <c r="H93" s="99" t="s">
        <v>588</v>
      </c>
      <c r="I93" s="44" t="s">
        <v>589</v>
      </c>
      <c r="J93" s="45" t="s">
        <v>648</v>
      </c>
      <c r="K93" s="99" t="s">
        <v>642</v>
      </c>
      <c r="L93" s="99" t="s">
        <v>649</v>
      </c>
      <c r="M93" s="46" t="s">
        <v>650</v>
      </c>
    </row>
    <row r="94" spans="2:13">
      <c r="B94" s="37" t="s">
        <v>578</v>
      </c>
      <c r="C94" s="37" t="s">
        <v>579</v>
      </c>
      <c r="D94" s="37" t="s">
        <v>179</v>
      </c>
      <c r="E94" s="37" t="s">
        <v>220</v>
      </c>
      <c r="F94" s="47" t="s">
        <v>590</v>
      </c>
      <c r="G94" s="100" t="s">
        <v>581</v>
      </c>
      <c r="H94" s="100" t="s">
        <v>591</v>
      </c>
      <c r="I94" s="37" t="s">
        <v>592</v>
      </c>
      <c r="J94" s="47" t="s">
        <v>651</v>
      </c>
      <c r="K94" s="100" t="s">
        <v>642</v>
      </c>
      <c r="L94" s="100" t="s">
        <v>652</v>
      </c>
      <c r="M94" s="36" t="s">
        <v>653</v>
      </c>
    </row>
    <row r="95" spans="2:13">
      <c r="B95" s="44" t="s">
        <v>578</v>
      </c>
      <c r="C95" s="44" t="s">
        <v>593</v>
      </c>
      <c r="D95" s="44" t="s">
        <v>191</v>
      </c>
      <c r="E95" s="44" t="s">
        <v>174</v>
      </c>
      <c r="F95" s="45" t="s">
        <v>594</v>
      </c>
      <c r="G95" s="45" t="s">
        <v>581</v>
      </c>
      <c r="H95" s="45" t="s">
        <v>595</v>
      </c>
      <c r="I95" s="44" t="s">
        <v>596</v>
      </c>
      <c r="J95" s="45" t="s">
        <v>654</v>
      </c>
      <c r="K95" s="45" t="s">
        <v>642</v>
      </c>
      <c r="L95" s="45" t="s">
        <v>655</v>
      </c>
      <c r="M95" s="46" t="s">
        <v>656</v>
      </c>
    </row>
    <row r="96" spans="2:13">
      <c r="B96" s="37" t="s">
        <v>578</v>
      </c>
      <c r="C96" s="37" t="s">
        <v>593</v>
      </c>
      <c r="D96" s="37" t="s">
        <v>191</v>
      </c>
      <c r="E96" s="37" t="s">
        <v>220</v>
      </c>
      <c r="F96" s="47" t="s">
        <v>597</v>
      </c>
      <c r="G96" s="100" t="s">
        <v>581</v>
      </c>
      <c r="H96" s="100" t="s">
        <v>598</v>
      </c>
      <c r="I96" s="37" t="s">
        <v>599</v>
      </c>
      <c r="J96" s="47" t="s">
        <v>657</v>
      </c>
      <c r="K96" s="100" t="s">
        <v>642</v>
      </c>
      <c r="L96" s="100" t="s">
        <v>658</v>
      </c>
      <c r="M96" s="35" t="s">
        <v>659</v>
      </c>
    </row>
    <row r="97" spans="2:13">
      <c r="B97" s="44" t="s">
        <v>578</v>
      </c>
      <c r="C97" s="44" t="s">
        <v>83</v>
      </c>
      <c r="D97" s="44" t="s">
        <v>179</v>
      </c>
      <c r="E97" s="44" t="s">
        <v>174</v>
      </c>
      <c r="F97" s="45" t="s">
        <v>600</v>
      </c>
      <c r="G97" s="45" t="s">
        <v>581</v>
      </c>
      <c r="H97" s="45" t="s">
        <v>601</v>
      </c>
      <c r="I97" s="44" t="s">
        <v>602</v>
      </c>
      <c r="J97" s="45" t="s">
        <v>660</v>
      </c>
      <c r="K97" s="45" t="s">
        <v>642</v>
      </c>
      <c r="L97" s="45" t="s">
        <v>661</v>
      </c>
      <c r="M97" s="46" t="s">
        <v>662</v>
      </c>
    </row>
    <row r="98" spans="2:13" ht="25.5">
      <c r="B98" s="37" t="s">
        <v>578</v>
      </c>
      <c r="C98" s="37" t="s">
        <v>83</v>
      </c>
      <c r="D98" s="37" t="s">
        <v>179</v>
      </c>
      <c r="E98" s="37" t="s">
        <v>220</v>
      </c>
      <c r="F98" s="47" t="s">
        <v>603</v>
      </c>
      <c r="G98" s="100" t="s">
        <v>581</v>
      </c>
      <c r="H98" s="101" t="s">
        <v>604</v>
      </c>
      <c r="I98" s="37" t="s">
        <v>605</v>
      </c>
      <c r="J98" s="47" t="s">
        <v>663</v>
      </c>
      <c r="K98" s="100" t="s">
        <v>642</v>
      </c>
      <c r="L98" s="100" t="s">
        <v>664</v>
      </c>
      <c r="M98" s="35" t="s">
        <v>665</v>
      </c>
    </row>
    <row r="99" spans="2:13">
      <c r="B99" s="44" t="s">
        <v>578</v>
      </c>
      <c r="C99" s="44" t="s">
        <v>606</v>
      </c>
      <c r="D99" s="44" t="s">
        <v>179</v>
      </c>
      <c r="E99" s="44" t="s">
        <v>174</v>
      </c>
      <c r="F99" s="45" t="s">
        <v>607</v>
      </c>
      <c r="G99" s="98" t="s">
        <v>581</v>
      </c>
      <c r="H99" s="98" t="s">
        <v>601</v>
      </c>
      <c r="I99" s="44" t="s">
        <v>608</v>
      </c>
      <c r="J99" s="45" t="s">
        <v>666</v>
      </c>
      <c r="K99" s="98" t="s">
        <v>642</v>
      </c>
      <c r="L99" s="98" t="s">
        <v>661</v>
      </c>
      <c r="M99" s="46" t="s">
        <v>667</v>
      </c>
    </row>
    <row r="100" spans="2:13">
      <c r="B100" s="37" t="s">
        <v>578</v>
      </c>
      <c r="C100" s="37" t="s">
        <v>606</v>
      </c>
      <c r="D100" s="37" t="s">
        <v>179</v>
      </c>
      <c r="E100" s="37" t="s">
        <v>220</v>
      </c>
      <c r="F100" s="47" t="s">
        <v>609</v>
      </c>
      <c r="G100" s="97" t="s">
        <v>581</v>
      </c>
      <c r="H100" s="97" t="s">
        <v>604</v>
      </c>
      <c r="I100" s="37" t="s">
        <v>610</v>
      </c>
      <c r="J100" s="47" t="s">
        <v>668</v>
      </c>
      <c r="K100" s="97" t="s">
        <v>642</v>
      </c>
      <c r="L100" s="97" t="s">
        <v>664</v>
      </c>
      <c r="M100" s="36" t="s">
        <v>669</v>
      </c>
    </row>
    <row r="101" spans="2:13">
      <c r="B101" s="44" t="s">
        <v>578</v>
      </c>
      <c r="C101" s="44" t="s">
        <v>611</v>
      </c>
      <c r="D101" s="44" t="s">
        <v>335</v>
      </c>
      <c r="E101" s="44" t="s">
        <v>174</v>
      </c>
      <c r="F101" s="45" t="s">
        <v>612</v>
      </c>
      <c r="G101" s="45" t="s">
        <v>581</v>
      </c>
      <c r="H101" s="45" t="s">
        <v>613</v>
      </c>
      <c r="I101" s="44" t="s">
        <v>614</v>
      </c>
      <c r="J101" s="45" t="s">
        <v>670</v>
      </c>
      <c r="K101" s="45" t="s">
        <v>642</v>
      </c>
      <c r="L101" s="45" t="s">
        <v>671</v>
      </c>
      <c r="M101" s="46" t="s">
        <v>672</v>
      </c>
    </row>
    <row r="102" spans="2:13">
      <c r="B102" s="37" t="s">
        <v>578</v>
      </c>
      <c r="C102" s="37" t="s">
        <v>611</v>
      </c>
      <c r="D102" s="37" t="s">
        <v>335</v>
      </c>
      <c r="E102" s="37" t="s">
        <v>220</v>
      </c>
      <c r="F102" s="47" t="s">
        <v>615</v>
      </c>
      <c r="G102" s="100" t="s">
        <v>581</v>
      </c>
      <c r="H102" s="100" t="s">
        <v>616</v>
      </c>
      <c r="I102" s="37" t="s">
        <v>617</v>
      </c>
      <c r="J102" s="47" t="s">
        <v>673</v>
      </c>
      <c r="K102" s="100" t="s">
        <v>642</v>
      </c>
      <c r="L102" s="100" t="s">
        <v>674</v>
      </c>
      <c r="M102" s="35" t="s">
        <v>675</v>
      </c>
    </row>
    <row r="103" spans="2:13">
      <c r="B103" s="44" t="s">
        <v>618</v>
      </c>
      <c r="C103" s="44" t="s">
        <v>619</v>
      </c>
      <c r="D103" s="44" t="s">
        <v>173</v>
      </c>
      <c r="E103" s="44" t="s">
        <v>174</v>
      </c>
      <c r="F103" s="45" t="s">
        <v>620</v>
      </c>
      <c r="G103" s="45" t="s">
        <v>581</v>
      </c>
      <c r="H103" s="45" t="s">
        <v>621</v>
      </c>
      <c r="I103" s="44" t="s">
        <v>622</v>
      </c>
      <c r="J103" s="45" t="s">
        <v>676</v>
      </c>
      <c r="K103" s="45" t="s">
        <v>642</v>
      </c>
      <c r="L103" s="45" t="s">
        <v>677</v>
      </c>
      <c r="M103" s="46" t="s">
        <v>678</v>
      </c>
    </row>
    <row r="104" spans="2:13">
      <c r="B104" s="37" t="s">
        <v>618</v>
      </c>
      <c r="C104" s="37" t="s">
        <v>619</v>
      </c>
      <c r="D104" s="37" t="s">
        <v>173</v>
      </c>
      <c r="E104" s="37" t="s">
        <v>220</v>
      </c>
      <c r="F104" s="47" t="s">
        <v>623</v>
      </c>
      <c r="G104" s="97" t="s">
        <v>581</v>
      </c>
      <c r="H104" s="100" t="s">
        <v>624</v>
      </c>
      <c r="I104" s="37" t="s">
        <v>625</v>
      </c>
      <c r="J104" s="47" t="s">
        <v>679</v>
      </c>
      <c r="K104" s="97" t="s">
        <v>642</v>
      </c>
      <c r="L104" s="100" t="s">
        <v>680</v>
      </c>
      <c r="M104" s="35" t="s">
        <v>681</v>
      </c>
    </row>
    <row r="105" spans="2:13">
      <c r="B105" s="44" t="s">
        <v>618</v>
      </c>
      <c r="C105" s="44" t="s">
        <v>626</v>
      </c>
      <c r="D105" s="44" t="s">
        <v>179</v>
      </c>
      <c r="E105" s="44" t="s">
        <v>174</v>
      </c>
      <c r="F105" s="45" t="s">
        <v>626</v>
      </c>
      <c r="G105" s="45" t="s">
        <v>581</v>
      </c>
      <c r="H105" s="45" t="s">
        <v>627</v>
      </c>
      <c r="I105" s="44" t="s">
        <v>628</v>
      </c>
      <c r="J105" s="45" t="s">
        <v>682</v>
      </c>
      <c r="K105" s="45" t="s">
        <v>642</v>
      </c>
      <c r="L105" s="45" t="s">
        <v>661</v>
      </c>
      <c r="M105" s="46" t="s">
        <v>683</v>
      </c>
    </row>
    <row r="106" spans="2:13">
      <c r="B106" s="37" t="s">
        <v>618</v>
      </c>
      <c r="C106" s="37" t="s">
        <v>626</v>
      </c>
      <c r="D106" s="37" t="s">
        <v>179</v>
      </c>
      <c r="E106" s="37" t="s">
        <v>220</v>
      </c>
      <c r="F106" s="37"/>
      <c r="G106" s="37"/>
      <c r="H106" s="102"/>
      <c r="I106" s="37"/>
      <c r="J106" s="47" t="s">
        <v>684</v>
      </c>
      <c r="K106" s="102" t="s">
        <v>642</v>
      </c>
      <c r="L106" s="102" t="s">
        <v>685</v>
      </c>
      <c r="M106" s="36" t="s">
        <v>686</v>
      </c>
    </row>
    <row r="107" spans="2:13">
      <c r="B107" s="44" t="s">
        <v>687</v>
      </c>
      <c r="C107" s="44" t="s">
        <v>688</v>
      </c>
      <c r="D107" s="44" t="s">
        <v>179</v>
      </c>
      <c r="E107" s="44" t="s">
        <v>174</v>
      </c>
      <c r="F107" s="45" t="s">
        <v>688</v>
      </c>
      <c r="G107" s="45" t="s">
        <v>689</v>
      </c>
      <c r="H107" s="45" t="s">
        <v>690</v>
      </c>
      <c r="I107" s="44" t="s">
        <v>691</v>
      </c>
      <c r="J107" s="44"/>
      <c r="K107" s="45"/>
      <c r="L107" s="45"/>
      <c r="M107" s="46"/>
    </row>
    <row r="108" spans="2:13">
      <c r="B108" s="37" t="s">
        <v>687</v>
      </c>
      <c r="C108" s="37" t="s">
        <v>692</v>
      </c>
      <c r="D108" s="37" t="s">
        <v>173</v>
      </c>
      <c r="E108" s="37" t="s">
        <v>174</v>
      </c>
      <c r="F108" s="47" t="s">
        <v>692</v>
      </c>
      <c r="G108" s="47" t="s">
        <v>693</v>
      </c>
      <c r="H108" s="47" t="s">
        <v>694</v>
      </c>
      <c r="I108" s="37" t="s">
        <v>695</v>
      </c>
      <c r="J108" s="37"/>
      <c r="K108" s="47"/>
      <c r="L108" s="47"/>
      <c r="M108" s="35"/>
    </row>
    <row r="109" spans="2:13">
      <c r="B109" s="44" t="s">
        <v>687</v>
      </c>
      <c r="C109" s="44" t="s">
        <v>696</v>
      </c>
      <c r="D109" s="44" t="s">
        <v>179</v>
      </c>
      <c r="E109" s="44" t="s">
        <v>174</v>
      </c>
      <c r="F109" s="45" t="s">
        <v>696</v>
      </c>
      <c r="G109" s="45" t="s">
        <v>689</v>
      </c>
      <c r="H109" s="45" t="s">
        <v>697</v>
      </c>
      <c r="I109" s="44" t="s">
        <v>698</v>
      </c>
      <c r="J109" s="44"/>
      <c r="K109" s="45"/>
      <c r="L109" s="45"/>
      <c r="M109" s="46"/>
    </row>
    <row r="110" spans="2:13">
      <c r="B110" s="37" t="s">
        <v>699</v>
      </c>
      <c r="C110" s="37" t="s">
        <v>700</v>
      </c>
      <c r="D110" s="37" t="s">
        <v>179</v>
      </c>
      <c r="E110" s="37" t="s">
        <v>174</v>
      </c>
      <c r="F110" s="47" t="s">
        <v>700</v>
      </c>
      <c r="G110" s="47" t="s">
        <v>701</v>
      </c>
      <c r="H110" s="47" t="s">
        <v>702</v>
      </c>
      <c r="I110" s="37" t="s">
        <v>703</v>
      </c>
      <c r="J110" s="47" t="s">
        <v>738</v>
      </c>
      <c r="K110" s="47" t="s">
        <v>739</v>
      </c>
      <c r="L110" s="47" t="s">
        <v>740</v>
      </c>
      <c r="M110" s="35" t="s">
        <v>741</v>
      </c>
    </row>
    <row r="111" spans="2:13">
      <c r="B111" s="44" t="s">
        <v>699</v>
      </c>
      <c r="C111" s="44" t="s">
        <v>704</v>
      </c>
      <c r="D111" s="44" t="s">
        <v>179</v>
      </c>
      <c r="E111" s="44" t="s">
        <v>174</v>
      </c>
      <c r="F111" s="45" t="s">
        <v>704</v>
      </c>
      <c r="G111" s="98" t="s">
        <v>701</v>
      </c>
      <c r="H111" s="98" t="s">
        <v>702</v>
      </c>
      <c r="I111" s="44" t="s">
        <v>705</v>
      </c>
      <c r="J111" s="45" t="s">
        <v>742</v>
      </c>
      <c r="K111" s="45" t="s">
        <v>739</v>
      </c>
      <c r="L111" s="98" t="s">
        <v>740</v>
      </c>
      <c r="M111" s="48" t="s">
        <v>743</v>
      </c>
    </row>
    <row r="112" spans="2:13">
      <c r="B112" s="37" t="s">
        <v>699</v>
      </c>
      <c r="C112" s="37" t="s">
        <v>706</v>
      </c>
      <c r="D112" s="37" t="s">
        <v>179</v>
      </c>
      <c r="E112" s="37" t="s">
        <v>174</v>
      </c>
      <c r="F112" s="47" t="s">
        <v>706</v>
      </c>
      <c r="G112" s="97" t="s">
        <v>701</v>
      </c>
      <c r="H112" s="97" t="s">
        <v>702</v>
      </c>
      <c r="I112" s="37" t="s">
        <v>707</v>
      </c>
      <c r="J112" s="47" t="s">
        <v>744</v>
      </c>
      <c r="K112" s="97" t="s">
        <v>739</v>
      </c>
      <c r="L112" s="97" t="s">
        <v>740</v>
      </c>
      <c r="M112" s="35" t="s">
        <v>745</v>
      </c>
    </row>
    <row r="113" spans="2:13">
      <c r="B113" s="44" t="s">
        <v>708</v>
      </c>
      <c r="C113" s="44" t="s">
        <v>709</v>
      </c>
      <c r="D113" s="44" t="s">
        <v>173</v>
      </c>
      <c r="E113" s="44" t="s">
        <v>174</v>
      </c>
      <c r="F113" s="45" t="s">
        <v>709</v>
      </c>
      <c r="G113" s="45" t="s">
        <v>710</v>
      </c>
      <c r="H113" s="45" t="s">
        <v>711</v>
      </c>
      <c r="I113" s="44" t="s">
        <v>712</v>
      </c>
      <c r="J113" s="45" t="s">
        <v>746</v>
      </c>
      <c r="K113" s="45" t="s">
        <v>747</v>
      </c>
      <c r="L113" s="45" t="s">
        <v>748</v>
      </c>
      <c r="M113" s="46" t="s">
        <v>749</v>
      </c>
    </row>
    <row r="114" spans="2:13">
      <c r="B114" s="37" t="s">
        <v>708</v>
      </c>
      <c r="C114" s="37" t="s">
        <v>713</v>
      </c>
      <c r="D114" s="37" t="s">
        <v>179</v>
      </c>
      <c r="E114" s="37" t="s">
        <v>174</v>
      </c>
      <c r="F114" s="47" t="s">
        <v>713</v>
      </c>
      <c r="G114" s="47" t="s">
        <v>714</v>
      </c>
      <c r="H114" s="47" t="s">
        <v>715</v>
      </c>
      <c r="I114" s="37" t="s">
        <v>716</v>
      </c>
      <c r="J114" s="47" t="s">
        <v>750</v>
      </c>
      <c r="K114" s="47" t="s">
        <v>751</v>
      </c>
      <c r="L114" s="47" t="s">
        <v>752</v>
      </c>
      <c r="M114" s="35" t="s">
        <v>753</v>
      </c>
    </row>
    <row r="115" spans="2:13">
      <c r="B115" s="44" t="s">
        <v>708</v>
      </c>
      <c r="C115" s="44" t="s">
        <v>717</v>
      </c>
      <c r="D115" s="44" t="s">
        <v>179</v>
      </c>
      <c r="E115" s="44" t="s">
        <v>220</v>
      </c>
      <c r="F115" s="45" t="s">
        <v>717</v>
      </c>
      <c r="G115" s="45" t="s">
        <v>718</v>
      </c>
      <c r="H115" s="45" t="s">
        <v>719</v>
      </c>
      <c r="I115" s="44" t="s">
        <v>720</v>
      </c>
      <c r="J115" s="45" t="s">
        <v>754</v>
      </c>
      <c r="K115" s="45" t="s">
        <v>755</v>
      </c>
      <c r="L115" s="45" t="s">
        <v>756</v>
      </c>
      <c r="M115" s="46" t="s">
        <v>757</v>
      </c>
    </row>
    <row r="116" spans="2:13">
      <c r="B116" s="37" t="s">
        <v>708</v>
      </c>
      <c r="C116" s="37" t="s">
        <v>721</v>
      </c>
      <c r="D116" s="37" t="s">
        <v>191</v>
      </c>
      <c r="E116" s="37" t="s">
        <v>174</v>
      </c>
      <c r="F116" s="47" t="s">
        <v>721</v>
      </c>
      <c r="G116" s="47" t="s">
        <v>710</v>
      </c>
      <c r="H116" s="47" t="s">
        <v>722</v>
      </c>
      <c r="I116" s="37" t="s">
        <v>723</v>
      </c>
      <c r="J116" s="47" t="s">
        <v>758</v>
      </c>
      <c r="K116" s="47" t="s">
        <v>747</v>
      </c>
      <c r="L116" s="47" t="s">
        <v>759</v>
      </c>
      <c r="M116" s="35" t="s">
        <v>760</v>
      </c>
    </row>
    <row r="117" spans="2:13">
      <c r="B117" s="44" t="s">
        <v>708</v>
      </c>
      <c r="C117" s="44" t="s">
        <v>708</v>
      </c>
      <c r="D117" s="44" t="s">
        <v>191</v>
      </c>
      <c r="E117" s="44" t="s">
        <v>174</v>
      </c>
      <c r="F117" s="45" t="s">
        <v>708</v>
      </c>
      <c r="G117" s="45" t="s">
        <v>710</v>
      </c>
      <c r="H117" s="45"/>
      <c r="I117" s="44" t="s">
        <v>724</v>
      </c>
      <c r="J117" s="45" t="s">
        <v>761</v>
      </c>
      <c r="K117" s="45" t="s">
        <v>747</v>
      </c>
      <c r="L117" s="45"/>
      <c r="M117" s="46" t="s">
        <v>762</v>
      </c>
    </row>
    <row r="118" spans="2:13">
      <c r="B118" s="37" t="s">
        <v>708</v>
      </c>
      <c r="C118" s="37" t="s">
        <v>725</v>
      </c>
      <c r="D118" s="37" t="s">
        <v>179</v>
      </c>
      <c r="E118" s="37" t="s">
        <v>174</v>
      </c>
      <c r="F118" s="47" t="s">
        <v>725</v>
      </c>
      <c r="G118" s="47" t="s">
        <v>714</v>
      </c>
      <c r="H118" s="47" t="s">
        <v>726</v>
      </c>
      <c r="I118" s="37" t="s">
        <v>727</v>
      </c>
      <c r="J118" s="47" t="s">
        <v>763</v>
      </c>
      <c r="K118" s="47" t="s">
        <v>751</v>
      </c>
      <c r="L118" s="47" t="s">
        <v>752</v>
      </c>
      <c r="M118" s="35" t="s">
        <v>764</v>
      </c>
    </row>
    <row r="119" spans="2:13">
      <c r="B119" s="44" t="s">
        <v>708</v>
      </c>
      <c r="C119" s="44" t="s">
        <v>728</v>
      </c>
      <c r="D119" s="44" t="s">
        <v>179</v>
      </c>
      <c r="E119" s="44" t="s">
        <v>174</v>
      </c>
      <c r="F119" s="45" t="s">
        <v>728</v>
      </c>
      <c r="G119" s="98" t="s">
        <v>714</v>
      </c>
      <c r="H119" s="98" t="s">
        <v>726</v>
      </c>
      <c r="I119" s="44" t="s">
        <v>729</v>
      </c>
      <c r="J119" s="45" t="s">
        <v>765</v>
      </c>
      <c r="K119" s="98" t="s">
        <v>751</v>
      </c>
      <c r="L119" s="98" t="s">
        <v>752</v>
      </c>
      <c r="M119" s="46" t="s">
        <v>766</v>
      </c>
    </row>
    <row r="120" spans="2:13">
      <c r="B120" s="37" t="s">
        <v>708</v>
      </c>
      <c r="C120" s="37" t="s">
        <v>730</v>
      </c>
      <c r="D120" s="37" t="s">
        <v>179</v>
      </c>
      <c r="E120" s="37" t="s">
        <v>174</v>
      </c>
      <c r="F120" s="47" t="s">
        <v>730</v>
      </c>
      <c r="G120" s="97" t="s">
        <v>714</v>
      </c>
      <c r="H120" s="97" t="s">
        <v>726</v>
      </c>
      <c r="I120" s="37" t="s">
        <v>731</v>
      </c>
      <c r="J120" s="47" t="s">
        <v>767</v>
      </c>
      <c r="K120" s="97" t="s">
        <v>751</v>
      </c>
      <c r="L120" s="97" t="s">
        <v>752</v>
      </c>
      <c r="M120" s="36" t="s">
        <v>768</v>
      </c>
    </row>
    <row r="121" spans="2:13">
      <c r="B121" s="44" t="s">
        <v>708</v>
      </c>
      <c r="C121" s="44" t="s">
        <v>732</v>
      </c>
      <c r="D121" s="44" t="s">
        <v>335</v>
      </c>
      <c r="E121" s="44" t="s">
        <v>174</v>
      </c>
      <c r="F121" s="45" t="s">
        <v>732</v>
      </c>
      <c r="G121" s="98" t="s">
        <v>714</v>
      </c>
      <c r="H121" s="99" t="s">
        <v>733</v>
      </c>
      <c r="I121" s="44" t="s">
        <v>734</v>
      </c>
      <c r="J121" s="45" t="s">
        <v>769</v>
      </c>
      <c r="K121" s="98" t="s">
        <v>751</v>
      </c>
      <c r="L121" s="99" t="s">
        <v>770</v>
      </c>
      <c r="M121" s="46" t="s">
        <v>771</v>
      </c>
    </row>
    <row r="122" spans="2:13">
      <c r="B122" s="33" t="s">
        <v>708</v>
      </c>
      <c r="C122" s="33" t="s">
        <v>735</v>
      </c>
      <c r="D122" s="33" t="s">
        <v>173</v>
      </c>
      <c r="E122" s="33" t="s">
        <v>174</v>
      </c>
      <c r="F122" s="41" t="s">
        <v>735</v>
      </c>
      <c r="G122" s="41" t="s">
        <v>710</v>
      </c>
      <c r="H122" s="41" t="s">
        <v>736</v>
      </c>
      <c r="I122" s="33" t="s">
        <v>737</v>
      </c>
      <c r="J122" s="41" t="s">
        <v>220</v>
      </c>
      <c r="K122" s="41" t="s">
        <v>747</v>
      </c>
      <c r="L122" s="41" t="s">
        <v>772</v>
      </c>
      <c r="M122" s="30" t="s">
        <v>773</v>
      </c>
    </row>
  </sheetData>
  <phoneticPr fontId="11" type="noConversion"/>
  <hyperlinks>
    <hyperlink ref="F3" r:id="rId1" xr:uid="{BB457F6C-06C2-4D55-A49D-92BB850939D7}"/>
    <hyperlink ref="J3" r:id="rId2" xr:uid="{819551EB-82C7-4784-AAED-94A74F9A961F}"/>
    <hyperlink ref="F4" r:id="rId3" xr:uid="{E18E21DF-C669-4028-92B6-388712E0EC42}"/>
    <hyperlink ref="J4" r:id="rId4" xr:uid="{740B59B5-3688-4CFC-9616-1EF8A7ACF643}"/>
    <hyperlink ref="F5" r:id="rId5" xr:uid="{9E2CB147-E457-485D-A398-D5097620C553}"/>
    <hyperlink ref="J5" r:id="rId6" xr:uid="{7476E9EB-E8C4-4E60-9643-7464DDCC26B8}"/>
    <hyperlink ref="F6" r:id="rId7" xr:uid="{32B68881-3647-407D-A089-33C0D5DF18BB}"/>
    <hyperlink ref="J6" r:id="rId8" xr:uid="{25F4F0E6-6494-4655-B5FF-7FD2625E3490}"/>
    <hyperlink ref="F7" r:id="rId9" xr:uid="{7C794595-DCE7-4F03-8867-D318E27326E9}"/>
    <hyperlink ref="J7" r:id="rId10" xr:uid="{CB1FC721-0E1B-47CC-AA40-B971389980AD}"/>
    <hyperlink ref="F8" r:id="rId11" xr:uid="{1CC000C2-D72A-4528-AD4E-79C1C86BCEC1}"/>
    <hyperlink ref="F9" r:id="rId12" xr:uid="{B7DCB246-3E39-4925-965E-9C12E57C6BAD}"/>
    <hyperlink ref="F10" r:id="rId13" xr:uid="{237F07FA-1F45-4E1E-BC42-76D69B5C37E7}"/>
    <hyperlink ref="F11" r:id="rId14" xr:uid="{D6FBA750-91B5-4759-8D0C-84609EE6122A}"/>
    <hyperlink ref="F12" r:id="rId15" xr:uid="{F17700A3-09DE-457A-AB97-FE4F8EDA6D08}"/>
    <hyperlink ref="F13" r:id="rId16" xr:uid="{8DB87A5A-6668-455B-9A5B-1649A9A2DA8E}"/>
    <hyperlink ref="F14" r:id="rId17" xr:uid="{2499869C-D6A4-4C7B-AD8E-B5DD1555D591}"/>
    <hyperlink ref="F15" r:id="rId18" xr:uid="{0A38AD54-299A-4C7A-B34E-38E654ADFA1B}"/>
    <hyperlink ref="F16" r:id="rId19" xr:uid="{73747E4B-F5C8-429C-AFEE-79E7F16A081F}"/>
    <hyperlink ref="F17" r:id="rId20" xr:uid="{59848D69-A0C0-4755-866E-F0DC08AC701E}"/>
    <hyperlink ref="F18" r:id="rId21" xr:uid="{6D940600-64C6-41FC-998E-B6F9ABDA31BA}"/>
    <hyperlink ref="F19" r:id="rId22" xr:uid="{048CBA2D-ADCB-44B6-A0BE-C6B83A519A20}"/>
    <hyperlink ref="F20" r:id="rId23" xr:uid="{3801DF0C-5663-490C-A952-0B26B5A8FCEB}"/>
    <hyperlink ref="F21" r:id="rId24" xr:uid="{DDEE01E0-0C7A-415D-8B12-D8EC7D22EDDF}"/>
    <hyperlink ref="F22" r:id="rId25" xr:uid="{2B158EC0-871A-40DF-80BA-E6030108BC4B}"/>
    <hyperlink ref="F23" r:id="rId26" xr:uid="{0B09DE72-B1D7-4249-9912-F0F698CF877A}"/>
    <hyperlink ref="F24" r:id="rId27" xr:uid="{B9797F03-9A6D-4B8B-A1B4-281B4FCCB261}"/>
    <hyperlink ref="F25" r:id="rId28" xr:uid="{5F532237-48F2-4ADB-A5C5-EBBF0312CD2C}"/>
    <hyperlink ref="F26" r:id="rId29" xr:uid="{D3B4F7C8-8FB3-4EA1-BBB7-8BB8DC1D2128}"/>
    <hyperlink ref="F27" r:id="rId30" xr:uid="{21E9B42D-1647-4889-8C78-F7CA2E36D34E}"/>
    <hyperlink ref="F28" r:id="rId31" xr:uid="{9569B641-1EE9-4B80-A7C4-9C7C006F1F36}"/>
    <hyperlink ref="I28" r:id="rId32" xr:uid="{BBE9B486-C810-482F-B1BD-7006DE6CBE93}"/>
    <hyperlink ref="F29" r:id="rId33" xr:uid="{D00C4301-3444-4DC6-97B7-D1FC0BAF819D}"/>
    <hyperlink ref="F30" r:id="rId34" xr:uid="{A5F97C4D-6D13-4ACF-9C2F-D15D1DF50D86}"/>
    <hyperlink ref="F31" r:id="rId35" xr:uid="{184ED515-8D88-45B0-81F1-C6C1E26FB679}"/>
    <hyperlink ref="F32" r:id="rId36" xr:uid="{592E6D92-D438-41DC-B99F-262EED2E114E}"/>
    <hyperlink ref="F33" r:id="rId37" xr:uid="{237500CF-154C-4578-8D75-50DAEC399FB4}"/>
    <hyperlink ref="F34" r:id="rId38" xr:uid="{9F9F0F11-B6E4-4F96-BBBE-3C2FE6231B38}"/>
    <hyperlink ref="F35" r:id="rId39" xr:uid="{1A921B2E-8B3E-44A9-99F8-87457FB60CDD}"/>
    <hyperlink ref="F36" r:id="rId40" xr:uid="{34E44C00-3D78-4987-96E8-CC9D037A4B1F}"/>
    <hyperlink ref="F37" r:id="rId41" xr:uid="{EEBC45DD-F9F9-4591-A247-E7DE0001F486}"/>
    <hyperlink ref="F38" r:id="rId42" xr:uid="{AFEB65BB-E11C-451C-BDA8-EACC10F79650}"/>
    <hyperlink ref="F39" r:id="rId43" xr:uid="{0732F805-9F1C-492A-A7DB-98C2DDA03C86}"/>
    <hyperlink ref="F40" r:id="rId44" xr:uid="{9FCE8804-A0E1-493E-BD51-2A2D08CC281D}"/>
    <hyperlink ref="F41" r:id="rId45" xr:uid="{FD49E382-965B-40DC-8845-3B3415535BCC}"/>
    <hyperlink ref="I41" r:id="rId46" xr:uid="{2F1B6AA1-73A0-4222-8964-499222BD6973}"/>
    <hyperlink ref="F42" r:id="rId47" xr:uid="{E49E9F17-57AB-46DB-89B3-CADCFC44A7DE}"/>
    <hyperlink ref="F43" r:id="rId48" xr:uid="{B8B2985F-BD9C-4C65-A7A4-291183128712}"/>
    <hyperlink ref="F44" r:id="rId49" xr:uid="{41D4945C-B134-4531-8D86-3C8B416D7F4D}"/>
    <hyperlink ref="F45" r:id="rId50" xr:uid="{7B770E1B-3E92-4D32-8282-C62DE768CB2E}"/>
    <hyperlink ref="F46" r:id="rId51" xr:uid="{0C07D1AF-BB10-445D-843A-DBA8404B13A1}"/>
    <hyperlink ref="J46" r:id="rId52" xr:uid="{3E208222-1426-4ED1-9BDE-43B4A35F7F57}"/>
    <hyperlink ref="F47" r:id="rId53" xr:uid="{6F3FFD93-2575-4823-AC18-FE4F02B9C37C}"/>
    <hyperlink ref="J47" r:id="rId54" xr:uid="{46808BC9-2654-4697-BD75-BFC4F4110E04}"/>
    <hyperlink ref="M47" r:id="rId55" xr:uid="{02FE46C7-1C14-4C66-AE5A-A1A8236F47F8}"/>
    <hyperlink ref="F48" r:id="rId56" xr:uid="{C34DB514-97B0-4D14-8A4F-516A921E3A02}"/>
    <hyperlink ref="J48" r:id="rId57" xr:uid="{3DF4414F-147D-4D59-92CB-97DA46AD4682}"/>
    <hyperlink ref="F49" r:id="rId58" xr:uid="{4A997284-2C42-44FA-89C6-3E5BE3E217F5}"/>
    <hyperlink ref="J49" r:id="rId59" xr:uid="{5B58BA80-A314-4DF4-8392-6223E03FB1D6}"/>
    <hyperlink ref="F50" r:id="rId60" xr:uid="{ED40CC70-B0BF-462F-A959-5F988897D9B1}"/>
    <hyperlink ref="J50" r:id="rId61" xr:uid="{DE1A515F-1EB6-4224-A16B-A878E205BBF0}"/>
    <hyperlink ref="M50" r:id="rId62" xr:uid="{D1B0D4F6-4B14-4807-A818-5437DC452CCE}"/>
    <hyperlink ref="F51" r:id="rId63" xr:uid="{8CCB2A36-1B6A-4478-BC22-0A70DAC36708}"/>
    <hyperlink ref="J51" r:id="rId64" xr:uid="{6C2EE903-A338-42BE-8F58-FC09F7D981FF}"/>
    <hyperlink ref="F52" r:id="rId65" xr:uid="{5E1729A6-0C89-4AE4-BC68-F73E4AF26056}"/>
    <hyperlink ref="J52" r:id="rId66" xr:uid="{702AA788-B9A3-4534-A166-2D7BBDD0F652}"/>
    <hyperlink ref="F53" r:id="rId67" xr:uid="{A5EFB47F-4870-4A7C-8310-D384B36DCCD8}"/>
    <hyperlink ref="J53" r:id="rId68" xr:uid="{859894D8-E2B9-4779-9201-7AD64AB3E837}"/>
    <hyperlink ref="F54" r:id="rId69" xr:uid="{1C535E6B-4A94-41B5-B648-83A0469E5DB1}"/>
    <hyperlink ref="J54" r:id="rId70" xr:uid="{E290AC4D-2358-4CFE-B02A-4F30B6F8E64B}"/>
    <hyperlink ref="M54" r:id="rId71" xr:uid="{EB40CF62-DBBC-484E-9C00-17E8A0CEF492}"/>
    <hyperlink ref="F55" r:id="rId72" xr:uid="{798663F3-EB66-4EE6-9214-B0F161073EEC}"/>
    <hyperlink ref="J55" r:id="rId73" xr:uid="{3018ED91-FAF3-4DDC-98DB-AC00DE547379}"/>
    <hyperlink ref="F56" r:id="rId74" xr:uid="{47186738-8B83-46F4-8DE3-B92F561CE28E}"/>
    <hyperlink ref="J56" r:id="rId75" xr:uid="{5FA5F548-E3AB-4330-9AC9-C030AB779516}"/>
    <hyperlink ref="F57" r:id="rId76" xr:uid="{2C5688B9-8174-46D9-AFB4-4FA6D0564C94}"/>
    <hyperlink ref="J57" r:id="rId77" xr:uid="{41AFE09D-4693-45F9-8B05-644817CED19C}"/>
    <hyperlink ref="F58" r:id="rId78" xr:uid="{3B5121AC-CCD6-493F-8728-CD7A1230A019}"/>
    <hyperlink ref="J58" r:id="rId79" xr:uid="{AAC532A8-B8D8-4B40-8898-775FA862BFB1}"/>
    <hyperlink ref="F59" r:id="rId80" xr:uid="{3C5ECDE3-1E70-4381-AB3C-C97E97580497}"/>
    <hyperlink ref="J59" r:id="rId81" xr:uid="{00FCA714-FDDE-4A60-B7B4-271F30C50C83}"/>
    <hyperlink ref="F60" r:id="rId82" xr:uid="{C316C089-E4F9-4255-A7EE-9475E8C28955}"/>
    <hyperlink ref="J60" r:id="rId83" xr:uid="{B61C31DE-4D5C-4AF0-BDFA-DC7F8827F35E}"/>
    <hyperlink ref="F61" r:id="rId84" xr:uid="{5BAD3780-03FB-42C0-8971-2AC2A3E46277}"/>
    <hyperlink ref="J61" r:id="rId85" xr:uid="{271E5A96-6612-4B0F-8CAD-E2C9CC3F3D0C}"/>
    <hyperlink ref="F62" r:id="rId86" xr:uid="{1F447B0E-68E7-4E1A-BF52-F2BB835AB729}"/>
    <hyperlink ref="J62" r:id="rId87" xr:uid="{30A7B108-E314-4BDE-AA84-8713631493E7}"/>
    <hyperlink ref="F63" r:id="rId88" xr:uid="{A3C0C54D-0F4D-4900-8DDE-A4C5A58A1A44}"/>
    <hyperlink ref="J63" r:id="rId89" xr:uid="{41ED4F4A-08A6-4383-8679-1B54E30FA18C}"/>
    <hyperlink ref="F64" r:id="rId90" xr:uid="{BB8996EB-1051-4CD0-B45A-60E10B8CB69D}"/>
    <hyperlink ref="J64" r:id="rId91" xr:uid="{39AD2B6E-9488-4534-B796-8577F52E6B2A}"/>
    <hyperlink ref="F65" r:id="rId92" xr:uid="{00518093-2844-4EF9-B148-1258FE0B2491}"/>
    <hyperlink ref="J65" r:id="rId93" xr:uid="{0C7C2BD8-29FE-4456-B7DF-FBD40027772F}"/>
    <hyperlink ref="F66" r:id="rId94" xr:uid="{AE3A5884-BE6F-4D67-8784-F2F0DA6E92DD}"/>
    <hyperlink ref="J66" r:id="rId95" xr:uid="{984DC8FD-ACC0-4CBB-A947-6ED95A3D7DC9}"/>
    <hyperlink ref="F67" r:id="rId96" xr:uid="{9AD5AF99-0797-4C8F-BCFA-355CB740DE0B}"/>
    <hyperlink ref="J67" r:id="rId97" xr:uid="{19772E48-9FF4-4B00-87C9-A100A0ED41E2}"/>
    <hyperlink ref="F68" r:id="rId98" xr:uid="{DCDF6E5C-3AFC-4BB2-8F5D-403B115AF595}"/>
    <hyperlink ref="J68" r:id="rId99" xr:uid="{86EC5656-FD7C-4494-AE98-22A9C6EEC5FF}"/>
    <hyperlink ref="F69" r:id="rId100" xr:uid="{3A54D383-21EC-4FE4-A2C4-CC0F6B3F954B}"/>
    <hyperlink ref="J69" r:id="rId101" xr:uid="{3E9D7E59-F30F-4C57-A5AC-33C816496F61}"/>
    <hyperlink ref="F70" r:id="rId102" xr:uid="{9304B021-A97A-4813-9C81-68CA302CBA92}"/>
    <hyperlink ref="J70" r:id="rId103" xr:uid="{34E20FB7-3B7F-4486-BB21-852BC5CDC6FE}"/>
    <hyperlink ref="F71" r:id="rId104" xr:uid="{AE14174E-BCA8-4D52-801D-EAD1E7DF2871}"/>
    <hyperlink ref="J71" r:id="rId105" xr:uid="{7C1840B1-8114-484F-897E-8CE20B0ED948}"/>
    <hyperlink ref="M71" r:id="rId106" xr:uid="{62A46211-7DF5-4C74-AB82-EC3141C76CFB}"/>
    <hyperlink ref="F72" r:id="rId107" xr:uid="{564C4F0D-AA6D-4909-8BB3-06497264A49B}"/>
    <hyperlink ref="J72" r:id="rId108" xr:uid="{076E99BE-2FBE-4A21-B391-895C448CEB6D}"/>
    <hyperlink ref="F73" r:id="rId109" xr:uid="{9FD08533-A571-4E2B-B83B-57A4079E3821}"/>
    <hyperlink ref="J73" r:id="rId110" xr:uid="{D3991698-7F7C-400E-867E-305A68F93D9F}"/>
    <hyperlink ref="F74" r:id="rId111" xr:uid="{E2621C7E-7F3B-49A6-833A-BEB18528E2DB}"/>
    <hyperlink ref="F75" r:id="rId112" xr:uid="{474EBE6B-446E-49FE-AA7A-4965790858B1}"/>
    <hyperlink ref="F76" r:id="rId113" xr:uid="{2728E196-CF7F-4CA2-8099-EBCE894959C1}"/>
    <hyperlink ref="F77" r:id="rId114" xr:uid="{D7664AFF-5B78-4333-97BC-369BCB05D04C}"/>
    <hyperlink ref="F78" r:id="rId115" xr:uid="{E3AF28E1-331B-48FF-9597-B7DA69960B44}"/>
    <hyperlink ref="F79" r:id="rId116" xr:uid="{38ADE920-FF00-4DA8-ADD1-27851E74EBC8}"/>
    <hyperlink ref="F80" r:id="rId117" xr:uid="{7638B984-D3B3-407E-8A7B-1A7F50679257}"/>
    <hyperlink ref="F81" r:id="rId118" xr:uid="{E2A35164-9A89-455E-ABC8-2EF7AA4DBAD6}"/>
    <hyperlink ref="F82" r:id="rId119" xr:uid="{7CF93A40-6720-416E-AF26-A0764F0A36A6}"/>
    <hyperlink ref="F83" r:id="rId120" xr:uid="{98FBD85A-3F80-4469-BDE9-81ED9CB66ACF}"/>
    <hyperlink ref="F84" r:id="rId121" xr:uid="{D0F99919-DC03-4EEA-B990-A3D92477D190}"/>
    <hyperlink ref="F85" r:id="rId122" xr:uid="{74600DCA-0C01-4D04-B2D8-13BB8805669C}"/>
    <hyperlink ref="F86" r:id="rId123" xr:uid="{22A9FB2A-C858-4E27-A052-61FAB05BC575}"/>
    <hyperlink ref="F87" r:id="rId124" xr:uid="{2CD393C6-E2FA-4CD0-86B5-8495D38C51F0}"/>
    <hyperlink ref="J87" r:id="rId125" xr:uid="{27EEB3B0-8F2C-4525-BBE4-71E04052E987}"/>
    <hyperlink ref="F88" r:id="rId126" xr:uid="{0BAF6460-25C7-4799-A630-25AA04DE15CC}"/>
    <hyperlink ref="J88" r:id="rId127" xr:uid="{3990DC20-0C41-4023-9EC4-3DE1422B7BBC}"/>
    <hyperlink ref="F89" r:id="rId128" xr:uid="{6037B400-299D-481B-8C49-5CDFE609F02A}"/>
    <hyperlink ref="J89" r:id="rId129" xr:uid="{7B0FBCC6-1709-4709-BA8A-7C5FB1186938}"/>
    <hyperlink ref="F90" r:id="rId130" xr:uid="{E6376C34-D907-4DD6-80A6-22063D8ABC4E}"/>
    <hyperlink ref="J90" r:id="rId131" xr:uid="{95A870A3-F3E5-424D-BFE9-A07C433886FB}"/>
    <hyperlink ref="F91" r:id="rId132" xr:uid="{218CD6B8-5DFD-4C54-8F9B-4BDB0D8634C7}"/>
    <hyperlink ref="J91" r:id="rId133" xr:uid="{777F5370-103A-444D-80DC-950A1EF08A47}"/>
    <hyperlink ref="F92" r:id="rId134" xr:uid="{E9C56AF1-751B-4FE7-9079-98B59054348F}"/>
    <hyperlink ref="J92" r:id="rId135" xr:uid="{CC832ADA-5630-45CD-A334-EF073E2844CA}"/>
    <hyperlink ref="F93" r:id="rId136" xr:uid="{BC7DB62A-84E4-49E1-8EDB-514D3D1811DB}"/>
    <hyperlink ref="J93" r:id="rId137" xr:uid="{35FBA9E7-4A29-4D37-A0EF-F9B90EAB3E77}"/>
    <hyperlink ref="F94" r:id="rId138" xr:uid="{C07728A9-D33B-49CF-8262-C966FD7AC40B}"/>
    <hyperlink ref="J94" r:id="rId139" xr:uid="{DCCE87CB-AAA8-4B6D-B545-0CBB27B778FD}"/>
    <hyperlink ref="M94" r:id="rId140" xr:uid="{954D5B0C-1143-4331-B449-DCFB4CE1040F}"/>
    <hyperlink ref="F95" r:id="rId141" xr:uid="{09BCC2A6-6362-4E5B-8A45-E42CBE080278}"/>
    <hyperlink ref="J95" r:id="rId142" xr:uid="{B4A4E1FC-6EE2-4CAB-8CCB-D67D7E629AB2}"/>
    <hyperlink ref="F96" r:id="rId143" xr:uid="{3CE7D2E3-5AF4-44FD-8AE1-EE1128EAC51A}"/>
    <hyperlink ref="J96" r:id="rId144" xr:uid="{6FB04562-A467-4DDB-91B9-48B3A722660F}"/>
    <hyperlink ref="F97" r:id="rId145" xr:uid="{9556DA88-976E-403B-946B-0A8DAE8693FA}"/>
    <hyperlink ref="J97" r:id="rId146" xr:uid="{3E9FECC8-20F1-439B-AAB3-01D36D4CFE1F}"/>
    <hyperlink ref="F98" r:id="rId147" xr:uid="{E8605AF0-B389-4A61-801C-3FFD86326D7F}"/>
    <hyperlink ref="J98" r:id="rId148" xr:uid="{E4CFAB5F-6AC5-4B82-A5E8-12C40322EBE9}"/>
    <hyperlink ref="F99" r:id="rId149" xr:uid="{5B4BD9E0-3FCC-474E-BE8C-704DB1602F92}"/>
    <hyperlink ref="J99" r:id="rId150" xr:uid="{6ECC876A-473A-4554-AF26-1B0DCF73E1D9}"/>
    <hyperlink ref="F100" r:id="rId151" xr:uid="{45B01327-12EE-4F15-9C73-732E58E4BEDA}"/>
    <hyperlink ref="J100" r:id="rId152" xr:uid="{7F2DA827-28A0-42D5-BC90-1F426F9A933D}"/>
    <hyperlink ref="M100" r:id="rId153" xr:uid="{95D3032E-2A79-4D76-A292-2B710AB185AF}"/>
    <hyperlink ref="F101" r:id="rId154" xr:uid="{13E6AC09-769E-4396-AEAE-67E97D3838EA}"/>
    <hyperlink ref="J101" r:id="rId155" xr:uid="{EDC1C2F3-6703-477A-AA36-0F14AD4225E3}"/>
    <hyperlink ref="F102" r:id="rId156" xr:uid="{817EA82C-9F87-4F2E-96FD-3DBD778877B3}"/>
    <hyperlink ref="J102" r:id="rId157" xr:uid="{93A8C65D-7293-471E-9203-3D8019B61431}"/>
    <hyperlink ref="F103" r:id="rId158" xr:uid="{882C2705-86AE-4BF4-B0E5-B95CDC2A13F0}"/>
    <hyperlink ref="J103" r:id="rId159" xr:uid="{A4B2A176-0FD6-4662-9AE6-E40604A7B98B}"/>
    <hyperlink ref="F104" r:id="rId160" xr:uid="{21ECD992-D919-48D9-99E6-5A31A50F42A8}"/>
    <hyperlink ref="J104" r:id="rId161" xr:uid="{80D1A23E-2B39-4296-A834-1DC400DC1D44}"/>
    <hyperlink ref="F105" r:id="rId162" xr:uid="{8CBA6B7B-9D63-4A01-A3BE-C2A1B6E32434}"/>
    <hyperlink ref="J105" r:id="rId163" xr:uid="{F224587E-8EFE-4F97-A2F2-EBCA3C2E79AB}"/>
    <hyperlink ref="J106" r:id="rId164" xr:uid="{B8299766-16FC-4BDF-887D-17A85413EBEC}"/>
    <hyperlink ref="M106" r:id="rId165" xr:uid="{1B20B712-5AFB-48E2-851D-CF6AD4191375}"/>
    <hyperlink ref="F107" r:id="rId166" xr:uid="{FE0577C2-D53B-4E6E-944F-9648AA837AB5}"/>
    <hyperlink ref="F108" r:id="rId167" xr:uid="{B0656A09-599B-4584-BFB6-05D85A45B3F9}"/>
    <hyperlink ref="F109" r:id="rId168" xr:uid="{86D8781E-0624-431F-A540-94FA97264B93}"/>
    <hyperlink ref="F110" r:id="rId169" xr:uid="{2A05D6CC-88BB-445A-8AA9-609E9F45DD10}"/>
    <hyperlink ref="J110" r:id="rId170" xr:uid="{7E436C8E-E378-4583-A9B7-D63650A47A28}"/>
    <hyperlink ref="F111" r:id="rId171" xr:uid="{43A7CDD6-F3AA-441E-93D9-7894B422A80E}"/>
    <hyperlink ref="J111" r:id="rId172" xr:uid="{3255A88A-E7E7-401D-A977-74CA94F9D35E}"/>
    <hyperlink ref="M111" r:id="rId173" xr:uid="{2A4B92BA-43AE-4C42-92A6-7ABEBDB3637E}"/>
    <hyperlink ref="F112" r:id="rId174" xr:uid="{3AA4AC10-D96E-4531-A879-2535F96E92BD}"/>
    <hyperlink ref="J112" r:id="rId175" xr:uid="{746AC397-CE1D-478C-9E52-6C91BAF69C85}"/>
    <hyperlink ref="F113" r:id="rId176" xr:uid="{130014CD-45D1-46E6-8542-5B640EFE130E}"/>
    <hyperlink ref="J113" r:id="rId177" xr:uid="{2BF86D15-AD06-4707-9296-D5E8102FEB7E}"/>
    <hyperlink ref="F114" r:id="rId178" xr:uid="{9FCA2FB9-91AB-474B-B1B4-5BDC7CBF6AA6}"/>
    <hyperlink ref="J114" r:id="rId179" xr:uid="{7895DEA0-7CA9-490D-8BD2-B0CCB4CBC74D}"/>
    <hyperlink ref="F115" r:id="rId180" xr:uid="{0CF01BBD-ECDB-4E15-8D31-D4A19C1C2FA4}"/>
    <hyperlink ref="J115" r:id="rId181" xr:uid="{D6886A7D-5009-4FE3-AFC7-470F279F9192}"/>
    <hyperlink ref="F116" r:id="rId182" xr:uid="{42BDC475-7B1E-478B-B725-75AC627A1801}"/>
    <hyperlink ref="J116" r:id="rId183" xr:uid="{6F5895E3-51B2-407E-BF44-6C61691A81F8}"/>
    <hyperlink ref="F117" r:id="rId184" xr:uid="{92D8EA10-C0BB-4915-8510-78B91DE55B64}"/>
    <hyperlink ref="J117" r:id="rId185" xr:uid="{D1ED8628-B0B8-4EA8-98D3-215D280A682E}"/>
    <hyperlink ref="F118" r:id="rId186" xr:uid="{91A2A8FA-FD8D-463D-803C-98EDC68A082E}"/>
    <hyperlink ref="J118" r:id="rId187" xr:uid="{A34A6A5F-75DB-4CDA-A04F-558B3351558D}"/>
    <hyperlink ref="F119" r:id="rId188" xr:uid="{A96512B0-3258-460E-8F69-DCB85A5E08AF}"/>
    <hyperlink ref="J119" r:id="rId189" xr:uid="{57E164E7-D6FE-4B19-B6F9-CD2F17DE9F1A}"/>
    <hyperlink ref="F120" r:id="rId190" xr:uid="{31957E24-BCCF-445A-BC07-A8D72660C7A7}"/>
    <hyperlink ref="J120" r:id="rId191" xr:uid="{CE0183D9-4DA5-417A-8F15-CEDD88AE5869}"/>
    <hyperlink ref="M120" r:id="rId192" xr:uid="{92CFD325-F1F0-4E91-88B3-4BE1D8D54390}"/>
    <hyperlink ref="F121" r:id="rId193" xr:uid="{94F7EEF4-D8D0-4B4E-8163-717F0FC47401}"/>
    <hyperlink ref="J121" r:id="rId194" xr:uid="{E155E669-78C4-4635-BB8D-49F3BC742FB9}"/>
    <hyperlink ref="F122" r:id="rId195" xr:uid="{8F316780-6F2F-4893-B53F-601A3FB48C38}"/>
    <hyperlink ref="J122" r:id="rId196" xr:uid="{994EECA8-75A5-43DC-A4CF-80720A864E8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D873-24F8-40B9-9758-3B618AAD7D0F}">
  <sheetPr codeName="Worksheet___6">
    <tabColor rgb="FF92D050"/>
  </sheetPr>
  <dimension ref="B1:T122"/>
  <sheetViews>
    <sheetView workbookViewId="0">
      <pane ySplit="2" topLeftCell="A16" activePane="bottomLeft" state="frozen"/>
      <selection pane="bottomLeft" activeCell="V16" sqref="V16"/>
    </sheetView>
  </sheetViews>
  <sheetFormatPr defaultColWidth="8.765625" defaultRowHeight="23.25" customHeight="1" outlineLevelCol="1"/>
  <cols>
    <col min="1" max="1" width="1.07421875" customWidth="1"/>
    <col min="2" max="3" width="6.3046875" customWidth="1"/>
    <col min="4" max="4" width="9.23046875" customWidth="1"/>
    <col min="8" max="8" width="7.23046875" hidden="1" customWidth="1" outlineLevel="1"/>
    <col min="9" max="9" width="8.84375" hidden="1" customWidth="1" outlineLevel="1"/>
    <col min="10" max="11" width="7.23046875" hidden="1" customWidth="1" outlineLevel="1"/>
    <col min="12" max="12" width="9.23046875" collapsed="1"/>
    <col min="16" max="16" width="8.07421875" hidden="1" customWidth="1" outlineLevel="1"/>
    <col min="17" max="17" width="9.765625" hidden="1" customWidth="1" outlineLevel="1"/>
    <col min="18" max="19" width="8.07421875" hidden="1" customWidth="1" outlineLevel="1"/>
    <col min="20" max="20" width="9.23046875" collapsed="1"/>
  </cols>
  <sheetData>
    <row r="1" spans="2:19" ht="7.5" customHeight="1">
      <c r="B1" s="28"/>
      <c r="C1" s="28"/>
    </row>
    <row r="2" spans="2:19" s="105" customFormat="1" ht="20.25">
      <c r="B2" s="104" t="s">
        <v>1142</v>
      </c>
      <c r="C2" s="104" t="s">
        <v>163</v>
      </c>
      <c r="D2" s="104" t="s">
        <v>168</v>
      </c>
      <c r="E2" s="104" t="s">
        <v>1143</v>
      </c>
      <c r="F2" s="104" t="s">
        <v>1144</v>
      </c>
      <c r="G2" s="104" t="s">
        <v>1145</v>
      </c>
      <c r="H2" s="104" t="s">
        <v>1150</v>
      </c>
      <c r="I2" s="104" t="s">
        <v>1151</v>
      </c>
      <c r="J2" s="104" t="s">
        <v>1152</v>
      </c>
      <c r="K2" s="104" t="s">
        <v>1153</v>
      </c>
      <c r="L2" s="104" t="s">
        <v>1186</v>
      </c>
      <c r="M2" s="104" t="s">
        <v>1187</v>
      </c>
      <c r="N2" s="104" t="s">
        <v>1188</v>
      </c>
      <c r="O2" s="104" t="s">
        <v>1189</v>
      </c>
      <c r="P2" s="104" t="s">
        <v>1190</v>
      </c>
      <c r="Q2" s="104" t="s">
        <v>1191</v>
      </c>
      <c r="R2" s="104" t="s">
        <v>1192</v>
      </c>
      <c r="S2" s="104" t="s">
        <v>1193</v>
      </c>
    </row>
    <row r="3" spans="2:19" s="105" customFormat="1" ht="20.25">
      <c r="B3" s="105" cm="1">
        <f t="array" ref="B3" xml:space="preserve"> ROW() - ROW($2:$2)</f>
        <v>1</v>
      </c>
      <c r="C3" s="105" t="s">
        <v>171</v>
      </c>
      <c r="D3" s="106" t="s">
        <v>175</v>
      </c>
      <c r="E3" s="105" t="s">
        <v>1194</v>
      </c>
      <c r="F3" s="105" t="s">
        <v>1194</v>
      </c>
      <c r="G3" s="105" t="s">
        <v>1194</v>
      </c>
      <c r="H3" s="105" t="s">
        <v>1194</v>
      </c>
      <c r="I3" s="105" t="s">
        <v>1194</v>
      </c>
      <c r="J3" s="105" t="s">
        <v>1194</v>
      </c>
      <c r="K3" s="105" t="s">
        <v>1195</v>
      </c>
      <c r="L3" s="106" t="s">
        <v>196</v>
      </c>
      <c r="M3" s="105" t="s">
        <v>1196</v>
      </c>
      <c r="N3" s="105" t="s">
        <v>1196</v>
      </c>
      <c r="O3" s="105" t="s">
        <v>1196</v>
      </c>
      <c r="P3" s="105" t="s">
        <v>1196</v>
      </c>
      <c r="Q3" s="105" t="s">
        <v>1196</v>
      </c>
      <c r="R3" s="105" t="s">
        <v>1196</v>
      </c>
      <c r="S3" s="105" t="s">
        <v>1197</v>
      </c>
    </row>
    <row r="4" spans="2:19" s="105" customFormat="1" ht="20.25">
      <c r="B4" s="105" cm="1">
        <f t="array" ref="B4" xml:space="preserve"> ROW() - ROW($2:$2)</f>
        <v>2</v>
      </c>
      <c r="C4" s="105" t="s">
        <v>171</v>
      </c>
      <c r="D4" s="106" t="s">
        <v>180</v>
      </c>
      <c r="E4" s="105" t="s">
        <v>1198</v>
      </c>
      <c r="F4" s="105" t="s">
        <v>1199</v>
      </c>
      <c r="G4" s="105" t="s">
        <v>1200</v>
      </c>
      <c r="H4" s="105" t="s">
        <v>1198</v>
      </c>
      <c r="I4" s="105" t="s">
        <v>1201</v>
      </c>
      <c r="J4" s="105" t="s">
        <v>1198</v>
      </c>
      <c r="K4" s="105" t="s">
        <v>1202</v>
      </c>
      <c r="L4" s="106" t="s">
        <v>200</v>
      </c>
      <c r="M4" s="105" t="s">
        <v>1203</v>
      </c>
      <c r="N4" s="105" t="s">
        <v>1204</v>
      </c>
      <c r="O4" s="105" t="s">
        <v>1205</v>
      </c>
      <c r="P4" s="105" t="s">
        <v>1203</v>
      </c>
      <c r="Q4" s="105" t="s">
        <v>1206</v>
      </c>
      <c r="R4" s="105" t="s">
        <v>1203</v>
      </c>
      <c r="S4" s="105" t="s">
        <v>1207</v>
      </c>
    </row>
    <row r="5" spans="2:19" s="105" customFormat="1" ht="20.25">
      <c r="B5" s="105" cm="1">
        <f t="array" ref="B5" xml:space="preserve"> ROW() - ROW($2:$2)</f>
        <v>3</v>
      </c>
      <c r="C5" s="105" t="s">
        <v>184</v>
      </c>
      <c r="D5" s="106" t="s">
        <v>184</v>
      </c>
      <c r="E5" s="105" t="s">
        <v>1208</v>
      </c>
      <c r="F5" s="105" t="s">
        <v>1209</v>
      </c>
      <c r="G5" s="105" t="s">
        <v>1209</v>
      </c>
      <c r="H5" s="105" t="s">
        <v>1208</v>
      </c>
      <c r="I5" s="105" t="s">
        <v>1209</v>
      </c>
      <c r="J5" s="105" t="s">
        <v>1209</v>
      </c>
      <c r="K5" s="105" t="s">
        <v>1210</v>
      </c>
      <c r="L5" s="106" t="s">
        <v>204</v>
      </c>
      <c r="M5" s="105" t="s">
        <v>197</v>
      </c>
      <c r="N5" s="105" t="s">
        <v>1211</v>
      </c>
      <c r="O5" s="105" t="s">
        <v>1211</v>
      </c>
      <c r="P5" s="105" t="s">
        <v>197</v>
      </c>
      <c r="Q5" s="105" t="s">
        <v>1211</v>
      </c>
      <c r="R5" s="105" t="s">
        <v>1211</v>
      </c>
      <c r="S5" s="105" t="s">
        <v>1212</v>
      </c>
    </row>
    <row r="6" spans="2:19" s="105" customFormat="1" ht="20.25">
      <c r="B6" s="105" cm="1">
        <f t="array" ref="B6" xml:space="preserve"> ROW() - ROW($2:$2)</f>
        <v>4</v>
      </c>
      <c r="C6" s="105" t="s">
        <v>187</v>
      </c>
      <c r="D6" s="106" t="s">
        <v>187</v>
      </c>
      <c r="E6" s="105" t="s">
        <v>1213</v>
      </c>
      <c r="F6" s="105" t="s">
        <v>1214</v>
      </c>
      <c r="G6" s="105" t="s">
        <v>1215</v>
      </c>
      <c r="H6" s="105" t="s">
        <v>1213</v>
      </c>
      <c r="I6" s="105" t="s">
        <v>1216</v>
      </c>
      <c r="J6" s="105" t="s">
        <v>1213</v>
      </c>
      <c r="K6" s="105" t="s">
        <v>1217</v>
      </c>
      <c r="L6" s="106" t="s">
        <v>207</v>
      </c>
      <c r="M6" s="105" t="s">
        <v>201</v>
      </c>
      <c r="N6" s="105" t="s">
        <v>1218</v>
      </c>
      <c r="O6" s="105" t="s">
        <v>1219</v>
      </c>
      <c r="P6" s="105" t="s">
        <v>201</v>
      </c>
      <c r="Q6" s="105" t="s">
        <v>1220</v>
      </c>
      <c r="R6" s="105" t="s">
        <v>201</v>
      </c>
      <c r="S6" s="105" t="s">
        <v>1221</v>
      </c>
    </row>
    <row r="7" spans="2:19" s="105" customFormat="1" ht="20.25">
      <c r="B7" s="105" cm="1">
        <f t="array" ref="B7" xml:space="preserve"> ROW() - ROW($2:$2)</f>
        <v>5</v>
      </c>
      <c r="C7" s="105" t="s">
        <v>190</v>
      </c>
      <c r="D7" s="106" t="s">
        <v>190</v>
      </c>
      <c r="E7" s="105" t="s">
        <v>1222</v>
      </c>
      <c r="F7" s="105" t="s">
        <v>1222</v>
      </c>
      <c r="G7" s="105" t="s">
        <v>1222</v>
      </c>
      <c r="H7" s="105" t="s">
        <v>1222</v>
      </c>
      <c r="I7" s="105" t="s">
        <v>1223</v>
      </c>
      <c r="J7" s="105" t="s">
        <v>1224</v>
      </c>
      <c r="K7" s="105" t="s">
        <v>1225</v>
      </c>
      <c r="L7" s="106" t="s">
        <v>210</v>
      </c>
      <c r="M7" s="105" t="s">
        <v>1226</v>
      </c>
      <c r="N7" s="105" t="s">
        <v>1226</v>
      </c>
      <c r="O7" s="105" t="s">
        <v>1226</v>
      </c>
      <c r="P7" s="105" t="s">
        <v>1226</v>
      </c>
      <c r="Q7" s="105" t="s">
        <v>1227</v>
      </c>
      <c r="R7" s="105" t="s">
        <v>1228</v>
      </c>
      <c r="S7" s="105" t="s">
        <v>1229</v>
      </c>
    </row>
    <row r="8" spans="2:19" s="105" customFormat="1" ht="20.25">
      <c r="B8" s="105" cm="1">
        <f t="array" ref="B8" xml:space="preserve"> ROW() - ROW($2:$2)</f>
        <v>6</v>
      </c>
      <c r="C8" s="105" t="s">
        <v>215</v>
      </c>
      <c r="D8" s="106" t="s">
        <v>216</v>
      </c>
      <c r="E8" s="105" t="s">
        <v>1230</v>
      </c>
      <c r="F8" s="105" t="s">
        <v>1231</v>
      </c>
      <c r="G8" s="105" t="s">
        <v>1232</v>
      </c>
      <c r="H8" s="105" t="s">
        <v>1233</v>
      </c>
      <c r="I8" s="105" t="s">
        <v>1234</v>
      </c>
      <c r="J8" s="105" t="s">
        <v>1233</v>
      </c>
      <c r="K8" s="105" t="s">
        <v>1235</v>
      </c>
    </row>
    <row r="9" spans="2:19" s="105" customFormat="1" ht="20.25">
      <c r="B9" s="105" cm="1">
        <f t="array" ref="B9" xml:space="preserve"> ROW() - ROW($2:$2)</f>
        <v>7</v>
      </c>
      <c r="C9" s="105" t="s">
        <v>215</v>
      </c>
      <c r="D9" s="106" t="s">
        <v>221</v>
      </c>
      <c r="E9" s="105" t="s">
        <v>1236</v>
      </c>
      <c r="F9" s="105" t="s">
        <v>1237</v>
      </c>
      <c r="G9" s="105" t="s">
        <v>1238</v>
      </c>
      <c r="H9" s="105" t="s">
        <v>1239</v>
      </c>
      <c r="I9" s="105" t="s">
        <v>1240</v>
      </c>
      <c r="J9" s="105" t="s">
        <v>1241</v>
      </c>
      <c r="K9" s="105" t="s">
        <v>1242</v>
      </c>
    </row>
    <row r="10" spans="2:19" s="105" customFormat="1" ht="20.25">
      <c r="B10" s="105" cm="1">
        <f t="array" ref="B10" xml:space="preserve"> ROW() - ROW($2:$2)</f>
        <v>8</v>
      </c>
      <c r="C10" s="105" t="s">
        <v>225</v>
      </c>
      <c r="D10" s="106" t="s">
        <v>226</v>
      </c>
      <c r="E10" s="105" t="s">
        <v>1230</v>
      </c>
      <c r="F10" s="105" t="s">
        <v>1231</v>
      </c>
      <c r="G10" s="105" t="s">
        <v>1232</v>
      </c>
      <c r="H10" s="105" t="s">
        <v>1243</v>
      </c>
      <c r="I10" s="105" t="s">
        <v>1234</v>
      </c>
      <c r="J10" s="105" t="s">
        <v>1233</v>
      </c>
      <c r="K10" s="105" t="s">
        <v>1235</v>
      </c>
    </row>
    <row r="11" spans="2:19" s="105" customFormat="1" ht="20.25">
      <c r="B11" s="105" cm="1">
        <f t="array" ref="B11" xml:space="preserve"> ROW() - ROW($2:$2)</f>
        <v>9</v>
      </c>
      <c r="C11" s="105" t="s">
        <v>225</v>
      </c>
      <c r="D11" s="106" t="s">
        <v>228</v>
      </c>
      <c r="E11" s="105" t="s">
        <v>1236</v>
      </c>
      <c r="F11" s="105" t="s">
        <v>1237</v>
      </c>
      <c r="G11" s="105" t="s">
        <v>1238</v>
      </c>
      <c r="H11" s="105" t="s">
        <v>1244</v>
      </c>
      <c r="I11" s="105" t="s">
        <v>1240</v>
      </c>
      <c r="J11" s="105" t="s">
        <v>1241</v>
      </c>
      <c r="K11" s="105" t="s">
        <v>1242</v>
      </c>
    </row>
    <row r="12" spans="2:19" s="105" customFormat="1" ht="20.25">
      <c r="B12" s="105" cm="1">
        <f t="array" ref="B12" xml:space="preserve"> ROW() - ROW($2:$2)</f>
        <v>10</v>
      </c>
      <c r="C12" s="105" t="s">
        <v>230</v>
      </c>
      <c r="D12" s="106" t="s">
        <v>231</v>
      </c>
      <c r="E12" s="105" t="s">
        <v>1245</v>
      </c>
      <c r="F12" s="105" t="s">
        <v>1231</v>
      </c>
      <c r="G12" s="105" t="s">
        <v>1232</v>
      </c>
      <c r="H12" s="105" t="s">
        <v>1233</v>
      </c>
      <c r="I12" s="105" t="s">
        <v>1246</v>
      </c>
      <c r="J12" s="105" t="s">
        <v>1247</v>
      </c>
      <c r="K12" s="105" t="s">
        <v>1248</v>
      </c>
    </row>
    <row r="13" spans="2:19" s="105" customFormat="1" ht="20.25">
      <c r="B13" s="105" cm="1">
        <f t="array" ref="B13" xml:space="preserve"> ROW() - ROW($2:$2)</f>
        <v>11</v>
      </c>
      <c r="C13" s="105" t="s">
        <v>230</v>
      </c>
      <c r="D13" s="106" t="s">
        <v>233</v>
      </c>
      <c r="E13" s="105" t="s">
        <v>1249</v>
      </c>
      <c r="F13" s="105" t="s">
        <v>1237</v>
      </c>
      <c r="G13" s="105" t="s">
        <v>1238</v>
      </c>
      <c r="H13" s="105" t="s">
        <v>1239</v>
      </c>
      <c r="I13" s="105" t="s">
        <v>1250</v>
      </c>
      <c r="J13" s="105" t="s">
        <v>1251</v>
      </c>
      <c r="K13" s="105" t="s">
        <v>1252</v>
      </c>
    </row>
    <row r="14" spans="2:19" s="105" customFormat="1" ht="20.25">
      <c r="B14" s="105" cm="1">
        <f t="array" ref="B14" xml:space="preserve"> ROW() - ROW($2:$2)</f>
        <v>12</v>
      </c>
      <c r="C14" s="105" t="s">
        <v>235</v>
      </c>
      <c r="D14" s="106" t="s">
        <v>236</v>
      </c>
      <c r="E14" s="105" t="s">
        <v>217</v>
      </c>
      <c r="F14" s="105" t="s">
        <v>217</v>
      </c>
      <c r="G14" s="105" t="s">
        <v>217</v>
      </c>
      <c r="H14" s="105" t="s">
        <v>1253</v>
      </c>
      <c r="I14" s="105" t="s">
        <v>1253</v>
      </c>
      <c r="J14" s="105" t="s">
        <v>217</v>
      </c>
      <c r="K14" s="105" t="s">
        <v>217</v>
      </c>
    </row>
    <row r="15" spans="2:19" s="105" customFormat="1" ht="20.25">
      <c r="B15" s="105" cm="1">
        <f t="array" ref="B15" xml:space="preserve"> ROW() - ROW($2:$2)</f>
        <v>13</v>
      </c>
      <c r="C15" s="105" t="s">
        <v>235</v>
      </c>
      <c r="D15" s="106" t="s">
        <v>239</v>
      </c>
      <c r="E15" s="105" t="s">
        <v>222</v>
      </c>
      <c r="F15" s="105" t="s">
        <v>1254</v>
      </c>
      <c r="G15" s="105" t="s">
        <v>1254</v>
      </c>
      <c r="H15" s="105" t="s">
        <v>1255</v>
      </c>
      <c r="I15" s="105" t="s">
        <v>1255</v>
      </c>
      <c r="J15" s="105" t="s">
        <v>1256</v>
      </c>
      <c r="K15" s="105" t="s">
        <v>1254</v>
      </c>
    </row>
    <row r="16" spans="2:19" s="105" customFormat="1" ht="20.25">
      <c r="B16" s="105" cm="1">
        <f t="array" ref="B16" xml:space="preserve"> ROW() - ROW($2:$2)</f>
        <v>14</v>
      </c>
      <c r="C16" s="105" t="s">
        <v>242</v>
      </c>
      <c r="D16" s="106" t="s">
        <v>243</v>
      </c>
      <c r="E16" s="105" t="s">
        <v>217</v>
      </c>
      <c r="F16" s="105" t="s">
        <v>217</v>
      </c>
      <c r="G16" s="105" t="s">
        <v>217</v>
      </c>
      <c r="H16" s="105" t="s">
        <v>1257</v>
      </c>
      <c r="I16" s="105" t="s">
        <v>1253</v>
      </c>
      <c r="J16" s="105" t="s">
        <v>217</v>
      </c>
      <c r="K16" s="105" t="s">
        <v>217</v>
      </c>
    </row>
    <row r="17" spans="2:11" s="105" customFormat="1" ht="20.25">
      <c r="B17" s="105" cm="1">
        <f t="array" ref="B17" xml:space="preserve"> ROW() - ROW($2:$2)</f>
        <v>15</v>
      </c>
      <c r="C17" s="105" t="s">
        <v>242</v>
      </c>
      <c r="D17" s="106" t="s">
        <v>245</v>
      </c>
      <c r="E17" s="105" t="s">
        <v>222</v>
      </c>
      <c r="F17" s="105" t="s">
        <v>1254</v>
      </c>
      <c r="G17" s="105" t="s">
        <v>1254</v>
      </c>
      <c r="H17" s="105" t="s">
        <v>1258</v>
      </c>
      <c r="I17" s="105" t="s">
        <v>1255</v>
      </c>
      <c r="J17" s="105" t="s">
        <v>1256</v>
      </c>
      <c r="K17" s="105" t="s">
        <v>1254</v>
      </c>
    </row>
    <row r="18" spans="2:11" s="105" customFormat="1" ht="20.25">
      <c r="B18" s="105" cm="1">
        <f t="array" ref="B18" xml:space="preserve"> ROW() - ROW($2:$2)</f>
        <v>16</v>
      </c>
      <c r="C18" s="105" t="s">
        <v>247</v>
      </c>
      <c r="D18" s="106" t="s">
        <v>248</v>
      </c>
      <c r="E18" s="105" t="s">
        <v>1259</v>
      </c>
      <c r="F18" s="105" t="s">
        <v>217</v>
      </c>
      <c r="G18" s="105" t="s">
        <v>217</v>
      </c>
      <c r="H18" s="105" t="s">
        <v>1253</v>
      </c>
      <c r="I18" s="105" t="s">
        <v>1260</v>
      </c>
      <c r="J18" s="105" t="s">
        <v>1261</v>
      </c>
      <c r="K18" s="105" t="s">
        <v>1259</v>
      </c>
    </row>
    <row r="19" spans="2:11" s="105" customFormat="1" ht="20.25">
      <c r="B19" s="105" cm="1">
        <f t="array" ref="B19" xml:space="preserve"> ROW() - ROW($2:$2)</f>
        <v>17</v>
      </c>
      <c r="C19" s="105" t="s">
        <v>247</v>
      </c>
      <c r="D19" s="106" t="s">
        <v>250</v>
      </c>
      <c r="E19" s="105" t="s">
        <v>1262</v>
      </c>
      <c r="F19" s="105" t="s">
        <v>1254</v>
      </c>
      <c r="G19" s="105" t="s">
        <v>1254</v>
      </c>
      <c r="H19" s="105" t="s">
        <v>1255</v>
      </c>
      <c r="I19" s="105" t="s">
        <v>1263</v>
      </c>
      <c r="J19" s="105" t="s">
        <v>1264</v>
      </c>
      <c r="K19" s="105" t="s">
        <v>1265</v>
      </c>
    </row>
    <row r="20" spans="2:11" s="105" customFormat="1" ht="20.25">
      <c r="B20" s="105" cm="1">
        <f t="array" ref="B20" xml:space="preserve"> ROW() - ROW($2:$2)</f>
        <v>18</v>
      </c>
      <c r="C20" s="105" t="s">
        <v>252</v>
      </c>
      <c r="D20" s="106" t="s">
        <v>252</v>
      </c>
      <c r="E20" s="105" t="s">
        <v>1266</v>
      </c>
      <c r="F20" s="105" t="s">
        <v>1267</v>
      </c>
      <c r="G20" s="105" t="s">
        <v>217</v>
      </c>
      <c r="H20" s="105" t="s">
        <v>1230</v>
      </c>
      <c r="I20" s="105" t="s">
        <v>1268</v>
      </c>
      <c r="J20" s="105" t="s">
        <v>1268</v>
      </c>
      <c r="K20" s="105" t="s">
        <v>1268</v>
      </c>
    </row>
    <row r="21" spans="2:11" s="105" customFormat="1" ht="20.25">
      <c r="B21" s="105" cm="1">
        <f t="array" ref="B21" xml:space="preserve"> ROW() - ROW($2:$2)</f>
        <v>19</v>
      </c>
      <c r="C21" s="105" t="s">
        <v>255</v>
      </c>
      <c r="D21" s="106" t="s">
        <v>256</v>
      </c>
      <c r="E21" s="105" t="s">
        <v>1269</v>
      </c>
      <c r="F21" s="105" t="s">
        <v>1270</v>
      </c>
      <c r="G21" s="105" t="s">
        <v>1271</v>
      </c>
      <c r="H21" s="105" t="s">
        <v>1269</v>
      </c>
      <c r="I21" s="105" t="s">
        <v>1272</v>
      </c>
      <c r="J21" s="105" t="s">
        <v>1272</v>
      </c>
      <c r="K21" s="105" t="s">
        <v>1273</v>
      </c>
    </row>
    <row r="22" spans="2:11" s="105" customFormat="1" ht="20.25">
      <c r="B22" s="105" cm="1">
        <f t="array" ref="B22" xml:space="preserve"> ROW() - ROW($2:$2)</f>
        <v>20</v>
      </c>
      <c r="C22" s="105" t="s">
        <v>255</v>
      </c>
      <c r="D22" s="106" t="s">
        <v>259</v>
      </c>
      <c r="E22" s="105" t="s">
        <v>1274</v>
      </c>
      <c r="F22" s="105" t="s">
        <v>1275</v>
      </c>
      <c r="G22" s="105" t="s">
        <v>1276</v>
      </c>
      <c r="H22" s="105" t="s">
        <v>1274</v>
      </c>
      <c r="I22" s="105" t="s">
        <v>1277</v>
      </c>
      <c r="J22" s="105" t="s">
        <v>1278</v>
      </c>
      <c r="K22" s="105" t="s">
        <v>1279</v>
      </c>
    </row>
    <row r="23" spans="2:11" s="105" customFormat="1" ht="20.25">
      <c r="B23" s="105" cm="1">
        <f t="array" ref="B23" xml:space="preserve"> ROW() - ROW($2:$2)</f>
        <v>21</v>
      </c>
      <c r="C23" s="105" t="s">
        <v>263</v>
      </c>
      <c r="D23" s="106" t="s">
        <v>263</v>
      </c>
      <c r="E23" s="105" t="s">
        <v>1280</v>
      </c>
      <c r="F23" s="105" t="s">
        <v>1281</v>
      </c>
      <c r="G23" s="105" t="s">
        <v>1282</v>
      </c>
      <c r="H23" s="105" t="s">
        <v>1280</v>
      </c>
      <c r="I23" s="105" t="s">
        <v>1283</v>
      </c>
      <c r="J23" s="105" t="s">
        <v>1280</v>
      </c>
      <c r="K23" s="105" t="s">
        <v>1284</v>
      </c>
    </row>
    <row r="24" spans="2:11" s="105" customFormat="1" ht="20.25">
      <c r="B24" s="105" cm="1">
        <f t="array" ref="B24" xml:space="preserve"> ROW() - ROW($2:$2)</f>
        <v>22</v>
      </c>
      <c r="C24" s="105" t="s">
        <v>267</v>
      </c>
      <c r="D24" s="106" t="s">
        <v>267</v>
      </c>
      <c r="E24" s="105" t="s">
        <v>537</v>
      </c>
      <c r="F24" s="105" t="s">
        <v>272</v>
      </c>
      <c r="G24" s="105" t="s">
        <v>1285</v>
      </c>
      <c r="H24" s="105" t="s">
        <v>537</v>
      </c>
      <c r="I24" s="105" t="s">
        <v>1285</v>
      </c>
      <c r="J24" s="105" t="s">
        <v>1285</v>
      </c>
      <c r="K24" s="105" t="s">
        <v>1286</v>
      </c>
    </row>
    <row r="25" spans="2:11" s="105" customFormat="1" ht="20.25">
      <c r="B25" s="105" cm="1">
        <f t="array" ref="B25" xml:space="preserve"> ROW() - ROW($2:$2)</f>
        <v>23</v>
      </c>
      <c r="C25" s="105" t="s">
        <v>271</v>
      </c>
      <c r="D25" s="106" t="s">
        <v>271</v>
      </c>
      <c r="E25" s="105" t="s">
        <v>1287</v>
      </c>
      <c r="F25" s="105" t="s">
        <v>1288</v>
      </c>
      <c r="G25" s="105" t="s">
        <v>1289</v>
      </c>
      <c r="H25" s="105" t="s">
        <v>1287</v>
      </c>
      <c r="I25" s="105" t="s">
        <v>1290</v>
      </c>
      <c r="J25" s="105" t="s">
        <v>1287</v>
      </c>
      <c r="K25" s="105" t="s">
        <v>1291</v>
      </c>
    </row>
    <row r="26" spans="2:11" s="105" customFormat="1" ht="20.25">
      <c r="B26" s="105" cm="1">
        <f t="array" ref="B26" xml:space="preserve"> ROW() - ROW($2:$2)</f>
        <v>24</v>
      </c>
      <c r="C26" s="105" t="s">
        <v>276</v>
      </c>
      <c r="D26" s="106" t="s">
        <v>277</v>
      </c>
      <c r="E26" s="105" t="s">
        <v>1292</v>
      </c>
      <c r="F26" s="105" t="s">
        <v>1292</v>
      </c>
      <c r="G26" s="105" t="s">
        <v>1292</v>
      </c>
      <c r="H26" s="105" t="s">
        <v>1292</v>
      </c>
      <c r="I26" s="105" t="s">
        <v>1292</v>
      </c>
      <c r="J26" s="105" t="s">
        <v>1292</v>
      </c>
      <c r="K26" s="105" t="s">
        <v>1293</v>
      </c>
    </row>
    <row r="27" spans="2:11" s="105" customFormat="1" ht="20.25">
      <c r="B27" s="105" cm="1">
        <f t="array" ref="B27" xml:space="preserve"> ROW() - ROW($2:$2)</f>
        <v>25</v>
      </c>
      <c r="C27" s="105" t="s">
        <v>276</v>
      </c>
      <c r="D27" s="106" t="s">
        <v>281</v>
      </c>
      <c r="E27" s="105" t="s">
        <v>1294</v>
      </c>
      <c r="F27" s="105" t="s">
        <v>1294</v>
      </c>
      <c r="G27" s="105" t="s">
        <v>1294</v>
      </c>
      <c r="H27" s="105" t="s">
        <v>1294</v>
      </c>
      <c r="I27" s="105" t="s">
        <v>1294</v>
      </c>
      <c r="J27" s="105" t="s">
        <v>1295</v>
      </c>
      <c r="K27" s="105" t="s">
        <v>1296</v>
      </c>
    </row>
    <row r="28" spans="2:11" s="105" customFormat="1" ht="20.25">
      <c r="B28" s="105" cm="1">
        <f t="array" ref="B28" xml:space="preserve"> ROW() - ROW($2:$2)</f>
        <v>26</v>
      </c>
      <c r="C28" s="105" t="s">
        <v>285</v>
      </c>
      <c r="D28" s="106" t="s">
        <v>286</v>
      </c>
      <c r="E28" s="105" t="s">
        <v>1297</v>
      </c>
      <c r="F28" s="105" t="s">
        <v>1298</v>
      </c>
      <c r="G28" s="105" t="s">
        <v>1299</v>
      </c>
      <c r="H28" s="105" t="s">
        <v>1297</v>
      </c>
      <c r="I28" s="105" t="s">
        <v>1300</v>
      </c>
      <c r="J28" s="105" t="s">
        <v>1297</v>
      </c>
      <c r="K28" s="105" t="s">
        <v>1301</v>
      </c>
    </row>
    <row r="29" spans="2:11" s="105" customFormat="1" ht="20.25">
      <c r="B29" s="105" cm="1">
        <f t="array" ref="B29" xml:space="preserve"> ROW() - ROW($2:$2)</f>
        <v>27</v>
      </c>
      <c r="C29" s="105" t="s">
        <v>285</v>
      </c>
      <c r="D29" s="106" t="s">
        <v>290</v>
      </c>
      <c r="E29" s="105" t="s">
        <v>1302</v>
      </c>
      <c r="F29" s="105" t="s">
        <v>1303</v>
      </c>
      <c r="G29" s="105" t="s">
        <v>1304</v>
      </c>
      <c r="H29" s="105" t="s">
        <v>1302</v>
      </c>
      <c r="I29" s="105" t="s">
        <v>1305</v>
      </c>
      <c r="J29" s="105" t="s">
        <v>1306</v>
      </c>
      <c r="K29" s="105" t="s">
        <v>1307</v>
      </c>
    </row>
    <row r="30" spans="2:11" s="105" customFormat="1" ht="20.25">
      <c r="B30" s="105" cm="1">
        <f t="array" ref="B30" xml:space="preserve"> ROW() - ROW($2:$2)</f>
        <v>28</v>
      </c>
      <c r="C30" s="105" t="s">
        <v>293</v>
      </c>
      <c r="D30" s="106" t="s">
        <v>294</v>
      </c>
      <c r="E30" s="105" t="s">
        <v>278</v>
      </c>
      <c r="F30" s="105" t="s">
        <v>1308</v>
      </c>
      <c r="G30" s="105" t="s">
        <v>278</v>
      </c>
      <c r="H30" s="105" t="s">
        <v>278</v>
      </c>
      <c r="I30" s="105" t="s">
        <v>1309</v>
      </c>
      <c r="J30" s="105" t="s">
        <v>1310</v>
      </c>
      <c r="K30" s="105" t="s">
        <v>1311</v>
      </c>
    </row>
    <row r="31" spans="2:11" s="105" customFormat="1" ht="20.25">
      <c r="B31" s="105" cm="1">
        <f t="array" ref="B31" xml:space="preserve"> ROW() - ROW($2:$2)</f>
        <v>29</v>
      </c>
      <c r="C31" s="105" t="s">
        <v>293</v>
      </c>
      <c r="D31" s="106" t="s">
        <v>297</v>
      </c>
      <c r="E31" s="105" t="s">
        <v>298</v>
      </c>
      <c r="F31" s="105" t="s">
        <v>1312</v>
      </c>
      <c r="G31" s="105" t="s">
        <v>1313</v>
      </c>
      <c r="H31" s="105" t="s">
        <v>298</v>
      </c>
      <c r="I31" s="105" t="s">
        <v>1314</v>
      </c>
      <c r="J31" s="105" t="s">
        <v>1315</v>
      </c>
      <c r="K31" s="105" t="s">
        <v>1316</v>
      </c>
    </row>
    <row r="32" spans="2:11" s="105" customFormat="1" ht="20.25">
      <c r="B32" s="105" cm="1">
        <f t="array" ref="B32" xml:space="preserve"> ROW() - ROW($2:$2)</f>
        <v>30</v>
      </c>
      <c r="C32" s="105" t="s">
        <v>301</v>
      </c>
      <c r="D32" s="106" t="s">
        <v>303</v>
      </c>
      <c r="E32" s="105" t="s">
        <v>1317</v>
      </c>
      <c r="F32" s="105" t="s">
        <v>278</v>
      </c>
      <c r="G32" s="105" t="s">
        <v>278</v>
      </c>
      <c r="H32" s="105" t="s">
        <v>1308</v>
      </c>
      <c r="I32" s="105" t="s">
        <v>1318</v>
      </c>
      <c r="J32" s="105" t="s">
        <v>1319</v>
      </c>
      <c r="K32" s="105" t="s">
        <v>1320</v>
      </c>
    </row>
    <row r="33" spans="2:19" s="105" customFormat="1" ht="20.25">
      <c r="B33" s="105" cm="1">
        <f t="array" ref="B33" xml:space="preserve"> ROW() - ROW($2:$2)</f>
        <v>31</v>
      </c>
      <c r="C33" s="105" t="s">
        <v>301</v>
      </c>
      <c r="D33" s="106" t="s">
        <v>306</v>
      </c>
      <c r="E33" s="105" t="s">
        <v>1321</v>
      </c>
      <c r="F33" s="105" t="s">
        <v>1313</v>
      </c>
      <c r="G33" s="105" t="s">
        <v>1313</v>
      </c>
      <c r="H33" s="105" t="s">
        <v>1322</v>
      </c>
      <c r="I33" s="105" t="s">
        <v>1323</v>
      </c>
      <c r="J33" s="105" t="s">
        <v>1324</v>
      </c>
      <c r="K33" s="105" t="s">
        <v>1325</v>
      </c>
    </row>
    <row r="34" spans="2:19" s="105" customFormat="1" ht="20.25">
      <c r="B34" s="105" cm="1">
        <f t="array" ref="B34" xml:space="preserve"> ROW() - ROW($2:$2)</f>
        <v>32</v>
      </c>
      <c r="C34" s="105" t="s">
        <v>310</v>
      </c>
      <c r="D34" s="106" t="s">
        <v>311</v>
      </c>
      <c r="E34" s="105" t="s">
        <v>1326</v>
      </c>
      <c r="F34" s="105" t="s">
        <v>1327</v>
      </c>
      <c r="G34" s="105" t="s">
        <v>1328</v>
      </c>
      <c r="H34" s="105" t="s">
        <v>1327</v>
      </c>
      <c r="I34" s="105" t="s">
        <v>1329</v>
      </c>
      <c r="J34" s="105" t="s">
        <v>1330</v>
      </c>
      <c r="K34" s="105" t="s">
        <v>1331</v>
      </c>
    </row>
    <row r="35" spans="2:19" s="105" customFormat="1" ht="20.25">
      <c r="B35" s="105" cm="1">
        <f t="array" ref="B35" xml:space="preserve"> ROW() - ROW($2:$2)</f>
        <v>33</v>
      </c>
      <c r="C35" s="105" t="s">
        <v>310</v>
      </c>
      <c r="D35" s="106" t="s">
        <v>314</v>
      </c>
      <c r="E35" s="105" t="s">
        <v>1332</v>
      </c>
      <c r="F35" s="105" t="s">
        <v>1333</v>
      </c>
      <c r="G35" s="105" t="s">
        <v>1334</v>
      </c>
      <c r="H35" s="105" t="s">
        <v>1335</v>
      </c>
      <c r="I35" s="105" t="s">
        <v>1336</v>
      </c>
      <c r="J35" s="105" t="s">
        <v>1337</v>
      </c>
      <c r="K35" s="105" t="s">
        <v>1338</v>
      </c>
    </row>
    <row r="36" spans="2:19" s="105" customFormat="1" ht="20.25">
      <c r="B36" s="105" cm="1">
        <f t="array" ref="B36" xml:space="preserve"> ROW() - ROW($2:$2)</f>
        <v>34</v>
      </c>
      <c r="C36" s="105" t="s">
        <v>317</v>
      </c>
      <c r="D36" s="106" t="s">
        <v>318</v>
      </c>
      <c r="E36" s="105" t="s">
        <v>1339</v>
      </c>
      <c r="F36" s="105" t="s">
        <v>1340</v>
      </c>
      <c r="G36" s="105" t="s">
        <v>1341</v>
      </c>
      <c r="H36" s="105" t="s">
        <v>1342</v>
      </c>
      <c r="I36" s="105" t="s">
        <v>1343</v>
      </c>
      <c r="J36" s="105" t="s">
        <v>1339</v>
      </c>
      <c r="K36" s="105" t="s">
        <v>1344</v>
      </c>
    </row>
    <row r="37" spans="2:19" s="105" customFormat="1" ht="20.25">
      <c r="B37" s="105" cm="1">
        <f t="array" ref="B37" xml:space="preserve"> ROW() - ROW($2:$2)</f>
        <v>35</v>
      </c>
      <c r="C37" s="105" t="s">
        <v>317</v>
      </c>
      <c r="D37" s="106" t="s">
        <v>322</v>
      </c>
      <c r="E37" s="105" t="s">
        <v>1345</v>
      </c>
      <c r="F37" s="105" t="s">
        <v>1346</v>
      </c>
      <c r="G37" s="105" t="s">
        <v>1347</v>
      </c>
      <c r="H37" s="105" t="s">
        <v>1348</v>
      </c>
      <c r="I37" s="105" t="s">
        <v>1349</v>
      </c>
      <c r="J37" s="105" t="s">
        <v>1350</v>
      </c>
      <c r="K37" s="105" t="s">
        <v>1351</v>
      </c>
    </row>
    <row r="38" spans="2:19" s="105" customFormat="1" ht="20.25">
      <c r="B38" s="105" cm="1">
        <f t="array" ref="B38" xml:space="preserve"> ROW() - ROW($2:$2)</f>
        <v>36</v>
      </c>
      <c r="C38" s="105" t="s">
        <v>325</v>
      </c>
      <c r="D38" s="106" t="s">
        <v>326</v>
      </c>
      <c r="E38" s="105" t="s">
        <v>1339</v>
      </c>
      <c r="F38" s="105" t="s">
        <v>1340</v>
      </c>
      <c r="G38" s="105" t="s">
        <v>1341</v>
      </c>
      <c r="H38" s="105" t="s">
        <v>1352</v>
      </c>
      <c r="I38" s="105" t="s">
        <v>1343</v>
      </c>
      <c r="J38" s="105" t="s">
        <v>1339</v>
      </c>
      <c r="K38" s="105" t="s">
        <v>1344</v>
      </c>
    </row>
    <row r="39" spans="2:19" s="105" customFormat="1" ht="20.25">
      <c r="B39" s="105" cm="1">
        <f t="array" ref="B39" xml:space="preserve"> ROW() - ROW($2:$2)</f>
        <v>37</v>
      </c>
      <c r="C39" s="105" t="s">
        <v>325</v>
      </c>
      <c r="D39" s="106" t="s">
        <v>328</v>
      </c>
      <c r="E39" s="105" t="s">
        <v>1345</v>
      </c>
      <c r="F39" s="105" t="s">
        <v>1346</v>
      </c>
      <c r="G39" s="105" t="s">
        <v>1347</v>
      </c>
      <c r="H39" s="105" t="s">
        <v>1353</v>
      </c>
      <c r="I39" s="105" t="s">
        <v>1349</v>
      </c>
      <c r="J39" s="105" t="s">
        <v>1354</v>
      </c>
      <c r="K39" s="105" t="s">
        <v>1351</v>
      </c>
    </row>
    <row r="40" spans="2:19" s="105" customFormat="1" ht="20.25">
      <c r="B40" s="105" cm="1">
        <f t="array" ref="B40" xml:space="preserve"> ROW() - ROW($2:$2)</f>
        <v>38</v>
      </c>
      <c r="C40" s="105" t="s">
        <v>329</v>
      </c>
      <c r="D40" s="106" t="s">
        <v>330</v>
      </c>
      <c r="E40" s="105" t="s">
        <v>1355</v>
      </c>
      <c r="F40" s="105" t="s">
        <v>1340</v>
      </c>
      <c r="G40" s="105" t="s">
        <v>1341</v>
      </c>
      <c r="H40" s="105" t="s">
        <v>1342</v>
      </c>
      <c r="I40" s="105" t="s">
        <v>1356</v>
      </c>
      <c r="J40" s="105" t="s">
        <v>1357</v>
      </c>
      <c r="K40" s="105" t="s">
        <v>1358</v>
      </c>
    </row>
    <row r="41" spans="2:19" s="105" customFormat="1" ht="20.25">
      <c r="B41" s="105" cm="1">
        <f t="array" ref="B41" xml:space="preserve"> ROW() - ROW($2:$2)</f>
        <v>39</v>
      </c>
      <c r="C41" s="105" t="s">
        <v>329</v>
      </c>
      <c r="D41" s="106" t="s">
        <v>332</v>
      </c>
      <c r="E41" s="105" t="s">
        <v>1359</v>
      </c>
      <c r="F41" s="105" t="s">
        <v>1346</v>
      </c>
      <c r="G41" s="105" t="s">
        <v>1347</v>
      </c>
      <c r="H41" s="105" t="s">
        <v>1348</v>
      </c>
      <c r="I41" s="105" t="s">
        <v>1360</v>
      </c>
      <c r="J41" s="105" t="s">
        <v>1361</v>
      </c>
      <c r="K41" s="105" t="s">
        <v>1362</v>
      </c>
    </row>
    <row r="42" spans="2:19" s="105" customFormat="1" ht="20.25">
      <c r="B42" s="105" cm="1">
        <f t="array" ref="B42" xml:space="preserve"> ROW() - ROW($2:$2)</f>
        <v>40</v>
      </c>
      <c r="C42" s="105" t="s">
        <v>334</v>
      </c>
      <c r="D42" s="106" t="s">
        <v>336</v>
      </c>
      <c r="E42" s="105" t="s">
        <v>1363</v>
      </c>
      <c r="F42" s="105" t="s">
        <v>1364</v>
      </c>
      <c r="G42" s="105" t="s">
        <v>1364</v>
      </c>
      <c r="H42" s="105" t="s">
        <v>1326</v>
      </c>
      <c r="I42" s="105" t="s">
        <v>1363</v>
      </c>
      <c r="J42" s="105" t="s">
        <v>1363</v>
      </c>
      <c r="K42" s="105" t="s">
        <v>1365</v>
      </c>
    </row>
    <row r="43" spans="2:19" s="105" customFormat="1" ht="20.25">
      <c r="B43" s="105" cm="1">
        <f t="array" ref="B43" xml:space="preserve"> ROW() - ROW($2:$2)</f>
        <v>41</v>
      </c>
      <c r="C43" s="105" t="s">
        <v>334</v>
      </c>
      <c r="D43" s="106" t="s">
        <v>339</v>
      </c>
      <c r="E43" s="105" t="s">
        <v>1366</v>
      </c>
      <c r="F43" s="105" t="s">
        <v>1367</v>
      </c>
      <c r="G43" s="105" t="s">
        <v>1367</v>
      </c>
      <c r="H43" s="105" t="s">
        <v>1332</v>
      </c>
      <c r="I43" s="105" t="s">
        <v>1368</v>
      </c>
      <c r="J43" s="105" t="s">
        <v>1369</v>
      </c>
      <c r="K43" s="105" t="s">
        <v>1370</v>
      </c>
    </row>
    <row r="44" spans="2:19" s="105" customFormat="1" ht="20.25">
      <c r="B44" s="105" cm="1">
        <f t="array" ref="B44" xml:space="preserve"> ROW() - ROW($2:$2)</f>
        <v>42</v>
      </c>
      <c r="C44" s="105" t="s">
        <v>342</v>
      </c>
      <c r="D44" s="106" t="s">
        <v>342</v>
      </c>
      <c r="E44" s="105" t="s">
        <v>1371</v>
      </c>
      <c r="F44" s="105" t="s">
        <v>1372</v>
      </c>
      <c r="G44" s="105" t="s">
        <v>1373</v>
      </c>
      <c r="H44" s="105" t="s">
        <v>1372</v>
      </c>
      <c r="I44" s="105" t="s">
        <v>1374</v>
      </c>
      <c r="J44" s="105" t="s">
        <v>1375</v>
      </c>
      <c r="K44" s="105" t="s">
        <v>1376</v>
      </c>
    </row>
    <row r="45" spans="2:19" s="105" customFormat="1" ht="20.25">
      <c r="B45" s="105" cm="1">
        <f t="array" ref="B45" xml:space="preserve"> ROW() - ROW($2:$2)</f>
        <v>43</v>
      </c>
      <c r="C45" s="105" t="s">
        <v>345</v>
      </c>
      <c r="D45" s="106" t="s">
        <v>345</v>
      </c>
      <c r="E45" s="105" t="s">
        <v>1377</v>
      </c>
      <c r="F45" s="105" t="s">
        <v>1378</v>
      </c>
      <c r="G45" s="105" t="s">
        <v>1379</v>
      </c>
      <c r="H45" s="105" t="s">
        <v>1378</v>
      </c>
      <c r="I45" s="105" t="s">
        <v>1380</v>
      </c>
      <c r="J45" s="105" t="s">
        <v>1381</v>
      </c>
      <c r="K45" s="105" t="s">
        <v>1382</v>
      </c>
    </row>
    <row r="46" spans="2:19" s="105" customFormat="1" ht="20.25">
      <c r="B46" s="105" cm="1">
        <f t="array" ref="B46" xml:space="preserve"> ROW() - ROW($2:$2)</f>
        <v>44</v>
      </c>
      <c r="C46" s="105" t="s">
        <v>349</v>
      </c>
      <c r="D46" s="106" t="s">
        <v>350</v>
      </c>
      <c r="E46" s="105" t="s">
        <v>1383</v>
      </c>
      <c r="F46" s="105" t="s">
        <v>1384</v>
      </c>
      <c r="G46" s="105" t="s">
        <v>1385</v>
      </c>
      <c r="H46" s="105" t="s">
        <v>1386</v>
      </c>
      <c r="I46" s="105" t="s">
        <v>1387</v>
      </c>
      <c r="J46" s="105" t="s">
        <v>351</v>
      </c>
      <c r="K46" s="105" t="s">
        <v>351</v>
      </c>
      <c r="L46" s="106" t="s">
        <v>437</v>
      </c>
      <c r="M46" s="105" t="s">
        <v>1388</v>
      </c>
      <c r="N46" s="105" t="s">
        <v>1389</v>
      </c>
      <c r="O46" s="105" t="s">
        <v>1390</v>
      </c>
      <c r="P46" s="105" t="s">
        <v>1391</v>
      </c>
      <c r="Q46" s="105" t="s">
        <v>1392</v>
      </c>
      <c r="R46" s="105" t="s">
        <v>438</v>
      </c>
      <c r="S46" s="105" t="s">
        <v>438</v>
      </c>
    </row>
    <row r="47" spans="2:19" s="105" customFormat="1" ht="20.25">
      <c r="B47" s="105" cm="1">
        <f t="array" ref="B47" xml:space="preserve"> ROW() - ROW($2:$2)</f>
        <v>45</v>
      </c>
      <c r="C47" s="105" t="s">
        <v>349</v>
      </c>
      <c r="D47" s="106" t="s">
        <v>353</v>
      </c>
      <c r="E47" s="105" t="s">
        <v>1393</v>
      </c>
      <c r="F47" s="105" t="s">
        <v>1384</v>
      </c>
      <c r="G47" s="105" t="s">
        <v>1385</v>
      </c>
      <c r="H47" s="105" t="s">
        <v>1394</v>
      </c>
      <c r="I47" s="105" t="s">
        <v>1395</v>
      </c>
      <c r="J47" s="105" t="s">
        <v>1396</v>
      </c>
      <c r="K47" s="105" t="s">
        <v>1397</v>
      </c>
      <c r="L47" s="106" t="s">
        <v>440</v>
      </c>
      <c r="M47" s="105" t="s">
        <v>1398</v>
      </c>
      <c r="N47" s="105" t="s">
        <v>1399</v>
      </c>
      <c r="O47" s="105" t="s">
        <v>1400</v>
      </c>
      <c r="P47" s="105" t="s">
        <v>1401</v>
      </c>
      <c r="Q47" s="105" t="s">
        <v>1402</v>
      </c>
      <c r="R47" s="105" t="s">
        <v>1403</v>
      </c>
      <c r="S47" s="105" t="s">
        <v>1404</v>
      </c>
    </row>
    <row r="48" spans="2:19" s="105" customFormat="1" ht="20.25">
      <c r="B48" s="105" cm="1">
        <f t="array" ref="B48" xml:space="preserve"> ROW() - ROW($2:$2)</f>
        <v>46</v>
      </c>
      <c r="C48" s="105" t="s">
        <v>355</v>
      </c>
      <c r="D48" s="106" t="s">
        <v>355</v>
      </c>
      <c r="E48" s="105" t="s">
        <v>1383</v>
      </c>
      <c r="F48" s="105" t="s">
        <v>1405</v>
      </c>
      <c r="G48" s="105" t="s">
        <v>1385</v>
      </c>
      <c r="H48" s="105" t="s">
        <v>1406</v>
      </c>
      <c r="I48" s="105" t="s">
        <v>1387</v>
      </c>
      <c r="J48" s="105" t="s">
        <v>351</v>
      </c>
      <c r="K48" s="105" t="s">
        <v>351</v>
      </c>
      <c r="L48" s="106" t="s">
        <v>442</v>
      </c>
      <c r="M48" s="105" t="s">
        <v>1388</v>
      </c>
      <c r="N48" s="105" t="s">
        <v>1389</v>
      </c>
      <c r="O48" s="105" t="s">
        <v>1390</v>
      </c>
      <c r="P48" s="105" t="s">
        <v>1407</v>
      </c>
      <c r="Q48" s="105" t="s">
        <v>1392</v>
      </c>
      <c r="R48" s="105" t="s">
        <v>438</v>
      </c>
      <c r="S48" s="105" t="s">
        <v>438</v>
      </c>
    </row>
    <row r="49" spans="2:19" s="105" customFormat="1" ht="20.25">
      <c r="B49" s="105" cm="1">
        <f t="array" ref="B49" xml:space="preserve"> ROW() - ROW($2:$2)</f>
        <v>47</v>
      </c>
      <c r="C49" s="105" t="s">
        <v>357</v>
      </c>
      <c r="D49" s="106" t="s">
        <v>358</v>
      </c>
      <c r="E49" s="105" t="s">
        <v>1408</v>
      </c>
      <c r="F49" s="105" t="s">
        <v>1384</v>
      </c>
      <c r="G49" s="105" t="s">
        <v>1385</v>
      </c>
      <c r="H49" s="105" t="s">
        <v>1386</v>
      </c>
      <c r="I49" s="105" t="s">
        <v>1409</v>
      </c>
      <c r="J49" s="105" t="s">
        <v>1410</v>
      </c>
      <c r="K49" s="105" t="s">
        <v>1411</v>
      </c>
      <c r="L49" s="106" t="s">
        <v>444</v>
      </c>
      <c r="M49" s="105" t="s">
        <v>1412</v>
      </c>
      <c r="N49" s="105" t="s">
        <v>1389</v>
      </c>
      <c r="O49" s="105" t="s">
        <v>1390</v>
      </c>
      <c r="P49" s="105" t="s">
        <v>1391</v>
      </c>
      <c r="Q49" s="105" t="s">
        <v>1413</v>
      </c>
      <c r="R49" s="105" t="s">
        <v>1414</v>
      </c>
      <c r="S49" s="105" t="s">
        <v>1415</v>
      </c>
    </row>
    <row r="50" spans="2:19" s="105" customFormat="1" ht="20.25">
      <c r="B50" s="105" cm="1">
        <f t="array" ref="B50" xml:space="preserve"> ROW() - ROW($2:$2)</f>
        <v>48</v>
      </c>
      <c r="C50" s="105" t="s">
        <v>357</v>
      </c>
      <c r="D50" s="106" t="s">
        <v>360</v>
      </c>
      <c r="E50" s="105" t="s">
        <v>1416</v>
      </c>
      <c r="F50" s="105" t="s">
        <v>1417</v>
      </c>
      <c r="G50" s="105" t="s">
        <v>1418</v>
      </c>
      <c r="H50" s="105" t="s">
        <v>1394</v>
      </c>
      <c r="I50" s="105" t="s">
        <v>1419</v>
      </c>
      <c r="J50" s="105" t="s">
        <v>1420</v>
      </c>
      <c r="K50" s="105" t="s">
        <v>1421</v>
      </c>
      <c r="L50" s="106" t="s">
        <v>446</v>
      </c>
      <c r="M50" s="105" t="s">
        <v>1422</v>
      </c>
      <c r="N50" s="105" t="s">
        <v>1399</v>
      </c>
      <c r="O50" s="105" t="s">
        <v>1400</v>
      </c>
      <c r="P50" s="105" t="s">
        <v>1401</v>
      </c>
      <c r="Q50" s="105" t="s">
        <v>1423</v>
      </c>
      <c r="R50" s="105" t="s">
        <v>1424</v>
      </c>
      <c r="S50" s="105" t="s">
        <v>1425</v>
      </c>
    </row>
    <row r="51" spans="2:19" s="105" customFormat="1" ht="20.25">
      <c r="B51" s="105" cm="1">
        <f t="array" ref="B51" xml:space="preserve"> ROW() - ROW($2:$2)</f>
        <v>49</v>
      </c>
      <c r="C51" s="105" t="s">
        <v>348</v>
      </c>
      <c r="D51" s="106" t="s">
        <v>348</v>
      </c>
      <c r="E51" s="105" t="s">
        <v>1383</v>
      </c>
      <c r="F51" s="105" t="s">
        <v>1426</v>
      </c>
      <c r="G51" s="105" t="s">
        <v>1427</v>
      </c>
      <c r="H51" s="105" t="s">
        <v>1386</v>
      </c>
      <c r="I51" s="105" t="s">
        <v>1428</v>
      </c>
      <c r="J51" s="105" t="s">
        <v>1428</v>
      </c>
      <c r="K51" s="105" t="s">
        <v>351</v>
      </c>
      <c r="L51" s="106" t="s">
        <v>448</v>
      </c>
      <c r="M51" s="105" t="s">
        <v>1388</v>
      </c>
      <c r="N51" s="105" t="s">
        <v>1429</v>
      </c>
      <c r="O51" s="105" t="s">
        <v>1430</v>
      </c>
      <c r="P51" s="105" t="s">
        <v>1391</v>
      </c>
      <c r="Q51" s="105" t="s">
        <v>1431</v>
      </c>
      <c r="R51" s="105" t="s">
        <v>1431</v>
      </c>
      <c r="S51" s="105" t="s">
        <v>438</v>
      </c>
    </row>
    <row r="52" spans="2:19" s="105" customFormat="1" ht="20.25">
      <c r="B52" s="105" cm="1">
        <f t="array" ref="B52" xml:space="preserve"> ROW() - ROW($2:$2)</f>
        <v>50</v>
      </c>
      <c r="C52" s="105" t="s">
        <v>364</v>
      </c>
      <c r="D52" s="106" t="s">
        <v>364</v>
      </c>
      <c r="E52" s="105" t="s">
        <v>1393</v>
      </c>
      <c r="F52" s="105" t="s">
        <v>1432</v>
      </c>
      <c r="G52" s="105" t="s">
        <v>1418</v>
      </c>
      <c r="H52" s="105" t="s">
        <v>1394</v>
      </c>
      <c r="I52" s="105" t="s">
        <v>1395</v>
      </c>
      <c r="J52" s="105" t="s">
        <v>1396</v>
      </c>
      <c r="K52" s="105" t="s">
        <v>1397</v>
      </c>
      <c r="L52" s="106" t="s">
        <v>451</v>
      </c>
      <c r="M52" s="105" t="s">
        <v>1398</v>
      </c>
      <c r="N52" s="105" t="s">
        <v>1399</v>
      </c>
      <c r="O52" s="105" t="s">
        <v>1400</v>
      </c>
      <c r="P52" s="105" t="s">
        <v>1401</v>
      </c>
      <c r="Q52" s="105" t="s">
        <v>1402</v>
      </c>
      <c r="R52" s="105" t="s">
        <v>1403</v>
      </c>
      <c r="S52" s="105" t="s">
        <v>1404</v>
      </c>
    </row>
    <row r="53" spans="2:19" s="105" customFormat="1" ht="20.25">
      <c r="B53" s="105" cm="1">
        <f t="array" ref="B53" xml:space="preserve"> ROW() - ROW($2:$2)</f>
        <v>51</v>
      </c>
      <c r="C53" s="105" t="s">
        <v>368</v>
      </c>
      <c r="D53" s="106" t="s">
        <v>368</v>
      </c>
      <c r="E53" s="105" t="s">
        <v>1393</v>
      </c>
      <c r="F53" s="105" t="s">
        <v>1432</v>
      </c>
      <c r="G53" s="105" t="s">
        <v>1418</v>
      </c>
      <c r="H53" s="105" t="s">
        <v>1433</v>
      </c>
      <c r="I53" s="105" t="s">
        <v>1395</v>
      </c>
      <c r="J53" s="105" t="s">
        <v>1396</v>
      </c>
      <c r="K53" s="105" t="s">
        <v>1397</v>
      </c>
      <c r="L53" s="106" t="s">
        <v>455</v>
      </c>
      <c r="M53" s="105" t="s">
        <v>1398</v>
      </c>
      <c r="N53" s="105" t="s">
        <v>1399</v>
      </c>
      <c r="O53" s="105" t="s">
        <v>1400</v>
      </c>
      <c r="P53" s="105" t="s">
        <v>1434</v>
      </c>
      <c r="Q53" s="105" t="s">
        <v>1402</v>
      </c>
      <c r="R53" s="105" t="s">
        <v>1403</v>
      </c>
      <c r="S53" s="105" t="s">
        <v>1404</v>
      </c>
    </row>
    <row r="54" spans="2:19" s="105" customFormat="1" ht="20.25">
      <c r="B54" s="105" cm="1">
        <f t="array" ref="B54" xml:space="preserve"> ROW() - ROW($2:$2)</f>
        <v>52</v>
      </c>
      <c r="C54" s="105" t="s">
        <v>370</v>
      </c>
      <c r="D54" s="106" t="s">
        <v>370</v>
      </c>
      <c r="E54" s="105" t="s">
        <v>1435</v>
      </c>
      <c r="F54" s="105" t="s">
        <v>1435</v>
      </c>
      <c r="G54" s="105" t="s">
        <v>1435</v>
      </c>
      <c r="H54" s="105" t="s">
        <v>1435</v>
      </c>
      <c r="I54" s="105" t="s">
        <v>1435</v>
      </c>
      <c r="J54" s="105" t="s">
        <v>1435</v>
      </c>
      <c r="K54" s="105" t="s">
        <v>1435</v>
      </c>
      <c r="L54" s="106" t="s">
        <v>457</v>
      </c>
      <c r="M54" s="105" t="s">
        <v>1436</v>
      </c>
      <c r="N54" s="105" t="s">
        <v>1436</v>
      </c>
      <c r="O54" s="105" t="s">
        <v>1436</v>
      </c>
      <c r="P54" s="105" t="s">
        <v>1436</v>
      </c>
      <c r="Q54" s="105" t="s">
        <v>1436</v>
      </c>
      <c r="R54" s="105" t="s">
        <v>1436</v>
      </c>
      <c r="S54" s="105" t="s">
        <v>1436</v>
      </c>
    </row>
    <row r="55" spans="2:19" s="105" customFormat="1" ht="20.25">
      <c r="B55" s="105" cm="1">
        <f t="array" ref="B55" xml:space="preserve"> ROW() - ROW($2:$2)</f>
        <v>53</v>
      </c>
      <c r="C55" s="105" t="s">
        <v>374</v>
      </c>
      <c r="D55" s="106" t="s">
        <v>374</v>
      </c>
      <c r="E55" s="105" t="s">
        <v>1437</v>
      </c>
      <c r="F55" s="105" t="s">
        <v>1437</v>
      </c>
      <c r="G55" s="105" t="s">
        <v>1437</v>
      </c>
      <c r="H55" s="105" t="s">
        <v>1437</v>
      </c>
      <c r="I55" s="105" t="s">
        <v>1437</v>
      </c>
      <c r="J55" s="105" t="s">
        <v>1438</v>
      </c>
      <c r="K55" s="105" t="s">
        <v>1439</v>
      </c>
      <c r="L55" s="106" t="s">
        <v>460</v>
      </c>
      <c r="M55" s="105" t="s">
        <v>1440</v>
      </c>
      <c r="N55" s="105" t="s">
        <v>1440</v>
      </c>
      <c r="O55" s="105" t="s">
        <v>1440</v>
      </c>
      <c r="P55" s="105" t="s">
        <v>1440</v>
      </c>
      <c r="Q55" s="105" t="s">
        <v>1440</v>
      </c>
      <c r="R55" s="105" t="s">
        <v>1441</v>
      </c>
      <c r="S55" s="105" t="s">
        <v>1442</v>
      </c>
    </row>
    <row r="56" spans="2:19" s="105" customFormat="1" ht="20.25">
      <c r="B56" s="105" cm="1">
        <f t="array" ref="B56" xml:space="preserve"> ROW() - ROW($2:$2)</f>
        <v>54</v>
      </c>
      <c r="C56" s="105" t="s">
        <v>377</v>
      </c>
      <c r="D56" s="106" t="s">
        <v>377</v>
      </c>
      <c r="E56" s="105" t="s">
        <v>1443</v>
      </c>
      <c r="F56" s="105" t="s">
        <v>1444</v>
      </c>
      <c r="G56" s="105" t="s">
        <v>1445</v>
      </c>
      <c r="H56" s="105" t="s">
        <v>1443</v>
      </c>
      <c r="I56" s="105" t="s">
        <v>1446</v>
      </c>
      <c r="J56" s="105" t="s">
        <v>1446</v>
      </c>
      <c r="K56" s="105" t="s">
        <v>1446</v>
      </c>
      <c r="L56" s="106" t="s">
        <v>463</v>
      </c>
      <c r="M56" s="105" t="s">
        <v>1447</v>
      </c>
      <c r="N56" s="105" t="s">
        <v>1448</v>
      </c>
      <c r="O56" s="105" t="s">
        <v>1449</v>
      </c>
      <c r="P56" s="105" t="s">
        <v>1447</v>
      </c>
      <c r="Q56" s="105" t="s">
        <v>1450</v>
      </c>
      <c r="R56" s="105" t="s">
        <v>1450</v>
      </c>
      <c r="S56" s="105" t="s">
        <v>1450</v>
      </c>
    </row>
    <row r="57" spans="2:19" s="105" customFormat="1" ht="20.25">
      <c r="B57" s="105" cm="1">
        <f t="array" ref="B57" xml:space="preserve"> ROW() - ROW($2:$2)</f>
        <v>55</v>
      </c>
      <c r="C57" s="105" t="s">
        <v>380</v>
      </c>
      <c r="D57" s="106" t="s">
        <v>380</v>
      </c>
      <c r="E57" s="105" t="s">
        <v>1451</v>
      </c>
      <c r="F57" s="105" t="s">
        <v>1452</v>
      </c>
      <c r="G57" s="105" t="s">
        <v>1453</v>
      </c>
      <c r="H57" s="105" t="s">
        <v>1451</v>
      </c>
      <c r="I57" s="105" t="s">
        <v>1454</v>
      </c>
      <c r="J57" s="105" t="s">
        <v>1455</v>
      </c>
      <c r="K57" s="105" t="s">
        <v>365</v>
      </c>
      <c r="L57" s="106" t="s">
        <v>466</v>
      </c>
      <c r="M57" s="105" t="s">
        <v>1456</v>
      </c>
      <c r="N57" s="105" t="s">
        <v>1457</v>
      </c>
      <c r="O57" s="105" t="s">
        <v>1458</v>
      </c>
      <c r="P57" s="105" t="s">
        <v>1456</v>
      </c>
      <c r="Q57" s="105" t="s">
        <v>1459</v>
      </c>
      <c r="R57" s="105" t="s">
        <v>1460</v>
      </c>
      <c r="S57" s="105" t="s">
        <v>452</v>
      </c>
    </row>
    <row r="58" spans="2:19" s="105" customFormat="1" ht="20.25">
      <c r="B58" s="105" cm="1">
        <f t="array" ref="B58" xml:space="preserve"> ROW() - ROW($2:$2)</f>
        <v>56</v>
      </c>
      <c r="C58" s="105" t="s">
        <v>384</v>
      </c>
      <c r="D58" s="106" t="s">
        <v>384</v>
      </c>
      <c r="E58" s="105" t="s">
        <v>1461</v>
      </c>
      <c r="F58" s="105" t="s">
        <v>1461</v>
      </c>
      <c r="G58" s="105" t="s">
        <v>1461</v>
      </c>
      <c r="H58" s="105" t="s">
        <v>1461</v>
      </c>
      <c r="I58" s="105" t="s">
        <v>1461</v>
      </c>
      <c r="J58" s="105" t="s">
        <v>1461</v>
      </c>
      <c r="K58" s="105" t="s">
        <v>385</v>
      </c>
      <c r="L58" s="106" t="s">
        <v>469</v>
      </c>
      <c r="M58" s="105" t="s">
        <v>1462</v>
      </c>
      <c r="N58" s="105" t="s">
        <v>1462</v>
      </c>
      <c r="O58" s="105" t="s">
        <v>1462</v>
      </c>
      <c r="P58" s="105" t="s">
        <v>1462</v>
      </c>
      <c r="Q58" s="105" t="s">
        <v>1462</v>
      </c>
      <c r="R58" s="105" t="s">
        <v>1462</v>
      </c>
      <c r="S58" s="105" t="s">
        <v>470</v>
      </c>
    </row>
    <row r="59" spans="2:19" s="105" customFormat="1" ht="20.25">
      <c r="B59" s="105" cm="1">
        <f t="array" ref="B59" xml:space="preserve"> ROW() - ROW($2:$2)</f>
        <v>57</v>
      </c>
      <c r="C59" s="105" t="s">
        <v>388</v>
      </c>
      <c r="D59" s="106" t="s">
        <v>388</v>
      </c>
      <c r="E59" s="105" t="s">
        <v>1463</v>
      </c>
      <c r="F59" s="105" t="s">
        <v>1463</v>
      </c>
      <c r="G59" s="105" t="s">
        <v>1463</v>
      </c>
      <c r="H59" s="105" t="s">
        <v>1463</v>
      </c>
      <c r="I59" s="105" t="s">
        <v>1463</v>
      </c>
      <c r="J59" s="105" t="s">
        <v>1464</v>
      </c>
      <c r="K59" s="105" t="s">
        <v>1465</v>
      </c>
      <c r="L59" s="106" t="s">
        <v>473</v>
      </c>
      <c r="M59" s="105" t="s">
        <v>1466</v>
      </c>
      <c r="N59" s="105" t="s">
        <v>1466</v>
      </c>
      <c r="O59" s="105" t="s">
        <v>1466</v>
      </c>
      <c r="P59" s="105" t="s">
        <v>1466</v>
      </c>
      <c r="Q59" s="105" t="s">
        <v>1466</v>
      </c>
      <c r="R59" s="105" t="s">
        <v>1467</v>
      </c>
      <c r="S59" s="105" t="s">
        <v>1468</v>
      </c>
    </row>
    <row r="60" spans="2:19" s="105" customFormat="1" ht="20.25">
      <c r="B60" s="105" cm="1">
        <f t="array" ref="B60" xml:space="preserve"> ROW() - ROW($2:$2)</f>
        <v>58</v>
      </c>
      <c r="C60" s="105" t="s">
        <v>392</v>
      </c>
      <c r="D60" s="106" t="s">
        <v>393</v>
      </c>
      <c r="E60" s="105" t="s">
        <v>1469</v>
      </c>
      <c r="F60" s="105" t="s">
        <v>1470</v>
      </c>
      <c r="G60" s="105" t="s">
        <v>1471</v>
      </c>
      <c r="H60" s="105" t="s">
        <v>1469</v>
      </c>
      <c r="I60" s="105" t="s">
        <v>1472</v>
      </c>
      <c r="J60" s="105" t="s">
        <v>1469</v>
      </c>
      <c r="K60" s="105" t="s">
        <v>1473</v>
      </c>
      <c r="L60" s="106" t="s">
        <v>477</v>
      </c>
      <c r="M60" s="105" t="s">
        <v>1474</v>
      </c>
      <c r="N60" s="105" t="s">
        <v>1475</v>
      </c>
      <c r="O60" s="105" t="s">
        <v>1476</v>
      </c>
      <c r="P60" s="105" t="s">
        <v>1474</v>
      </c>
      <c r="Q60" s="105" t="s">
        <v>1477</v>
      </c>
      <c r="R60" s="105" t="s">
        <v>1474</v>
      </c>
      <c r="S60" s="105" t="s">
        <v>1478</v>
      </c>
    </row>
    <row r="61" spans="2:19" s="105" customFormat="1" ht="20.25">
      <c r="B61" s="105" cm="1">
        <f t="array" ref="B61" xml:space="preserve"> ROW() - ROW($2:$2)</f>
        <v>59</v>
      </c>
      <c r="C61" s="105" t="s">
        <v>392</v>
      </c>
      <c r="D61" s="106" t="s">
        <v>397</v>
      </c>
      <c r="E61" s="105" t="s">
        <v>1479</v>
      </c>
      <c r="F61" s="105" t="s">
        <v>1480</v>
      </c>
      <c r="G61" s="105" t="s">
        <v>1481</v>
      </c>
      <c r="H61" s="105" t="s">
        <v>1479</v>
      </c>
      <c r="I61" s="105" t="s">
        <v>1482</v>
      </c>
      <c r="J61" s="105" t="s">
        <v>1483</v>
      </c>
      <c r="K61" s="105" t="s">
        <v>389</v>
      </c>
      <c r="L61" s="106" t="s">
        <v>481</v>
      </c>
      <c r="M61" s="105" t="s">
        <v>1484</v>
      </c>
      <c r="N61" s="105" t="s">
        <v>1485</v>
      </c>
      <c r="O61" s="105" t="s">
        <v>1486</v>
      </c>
      <c r="P61" s="105" t="s">
        <v>1484</v>
      </c>
      <c r="Q61" s="105" t="s">
        <v>1487</v>
      </c>
      <c r="R61" s="105" t="s">
        <v>1488</v>
      </c>
      <c r="S61" s="105" t="s">
        <v>474</v>
      </c>
    </row>
    <row r="62" spans="2:19" s="105" customFormat="1" ht="20.25">
      <c r="B62" s="105" cm="1">
        <f t="array" ref="B62" xml:space="preserve"> ROW() - ROW($2:$2)</f>
        <v>60</v>
      </c>
      <c r="C62" s="105" t="s">
        <v>400</v>
      </c>
      <c r="D62" s="106" t="s">
        <v>401</v>
      </c>
      <c r="E62" s="105" t="s">
        <v>385</v>
      </c>
      <c r="F62" s="105" t="s">
        <v>385</v>
      </c>
      <c r="G62" s="105" t="s">
        <v>385</v>
      </c>
      <c r="H62" s="105" t="s">
        <v>1489</v>
      </c>
      <c r="I62" s="105" t="s">
        <v>1490</v>
      </c>
      <c r="J62" s="105" t="s">
        <v>1491</v>
      </c>
      <c r="K62" s="105" t="s">
        <v>1492</v>
      </c>
      <c r="L62" s="106" t="s">
        <v>484</v>
      </c>
      <c r="M62" s="105" t="s">
        <v>470</v>
      </c>
      <c r="N62" s="105" t="s">
        <v>470</v>
      </c>
      <c r="O62" s="105" t="s">
        <v>1493</v>
      </c>
      <c r="P62" s="105" t="s">
        <v>1494</v>
      </c>
      <c r="Q62" s="105" t="s">
        <v>1495</v>
      </c>
      <c r="R62" s="105" t="s">
        <v>1496</v>
      </c>
      <c r="S62" s="105" t="s">
        <v>1497</v>
      </c>
    </row>
    <row r="63" spans="2:19" s="105" customFormat="1" ht="20.25">
      <c r="B63" s="105" cm="1">
        <f t="array" ref="B63" xml:space="preserve"> ROW() - ROW($2:$2)</f>
        <v>61</v>
      </c>
      <c r="C63" s="105" t="s">
        <v>400</v>
      </c>
      <c r="D63" s="106" t="s">
        <v>404</v>
      </c>
      <c r="E63" s="105" t="s">
        <v>389</v>
      </c>
      <c r="F63" s="105" t="s">
        <v>1465</v>
      </c>
      <c r="G63" s="105" t="s">
        <v>1465</v>
      </c>
      <c r="H63" s="105" t="s">
        <v>1498</v>
      </c>
      <c r="I63" s="105" t="s">
        <v>1499</v>
      </c>
      <c r="J63" s="105" t="s">
        <v>1500</v>
      </c>
      <c r="K63" s="105" t="s">
        <v>1501</v>
      </c>
      <c r="L63" s="106" t="s">
        <v>487</v>
      </c>
      <c r="M63" s="105" t="s">
        <v>474</v>
      </c>
      <c r="N63" s="105" t="s">
        <v>1468</v>
      </c>
      <c r="O63" s="105" t="s">
        <v>1502</v>
      </c>
      <c r="P63" s="105" t="s">
        <v>1503</v>
      </c>
      <c r="Q63" s="105" t="s">
        <v>1504</v>
      </c>
      <c r="R63" s="105" t="s">
        <v>1505</v>
      </c>
      <c r="S63" s="105" t="s">
        <v>1506</v>
      </c>
    </row>
    <row r="64" spans="2:19" s="105" customFormat="1" ht="20.25">
      <c r="B64" s="105" cm="1">
        <f t="array" ref="B64" xml:space="preserve"> ROW() - ROW($2:$2)</f>
        <v>62</v>
      </c>
      <c r="C64" s="105" t="s">
        <v>383</v>
      </c>
      <c r="D64" s="106" t="s">
        <v>407</v>
      </c>
      <c r="E64" s="105" t="s">
        <v>1507</v>
      </c>
      <c r="F64" s="105" t="s">
        <v>1508</v>
      </c>
      <c r="G64" s="105" t="s">
        <v>1509</v>
      </c>
      <c r="H64" s="105" t="s">
        <v>1508</v>
      </c>
      <c r="I64" s="105" t="s">
        <v>1510</v>
      </c>
      <c r="J64" s="105" t="s">
        <v>1511</v>
      </c>
      <c r="K64" s="105" t="s">
        <v>1512</v>
      </c>
      <c r="L64" s="106" t="s">
        <v>490</v>
      </c>
      <c r="M64" s="105" t="s">
        <v>1513</v>
      </c>
      <c r="N64" s="105" t="s">
        <v>1514</v>
      </c>
      <c r="O64" s="105" t="s">
        <v>470</v>
      </c>
      <c r="P64" s="105" t="s">
        <v>1514</v>
      </c>
      <c r="Q64" s="105" t="s">
        <v>1515</v>
      </c>
      <c r="R64" s="105" t="s">
        <v>1516</v>
      </c>
      <c r="S64" s="105" t="s">
        <v>1517</v>
      </c>
    </row>
    <row r="65" spans="2:19" s="105" customFormat="1" ht="20.25">
      <c r="B65" s="105" cm="1">
        <f t="array" ref="B65" xml:space="preserve"> ROW() - ROW($2:$2)</f>
        <v>63</v>
      </c>
      <c r="C65" s="105" t="s">
        <v>383</v>
      </c>
      <c r="D65" s="106" t="s">
        <v>410</v>
      </c>
      <c r="E65" s="105" t="s">
        <v>1518</v>
      </c>
      <c r="F65" s="105" t="s">
        <v>1519</v>
      </c>
      <c r="G65" s="105" t="s">
        <v>1520</v>
      </c>
      <c r="H65" s="105" t="s">
        <v>1521</v>
      </c>
      <c r="I65" s="105" t="s">
        <v>1522</v>
      </c>
      <c r="J65" s="105" t="s">
        <v>1523</v>
      </c>
      <c r="K65" s="105" t="s">
        <v>1524</v>
      </c>
      <c r="L65" s="106" t="s">
        <v>493</v>
      </c>
      <c r="M65" s="105" t="s">
        <v>1525</v>
      </c>
      <c r="N65" s="105" t="s">
        <v>1526</v>
      </c>
      <c r="O65" s="105" t="s">
        <v>1468</v>
      </c>
      <c r="P65" s="105" t="s">
        <v>1527</v>
      </c>
      <c r="Q65" s="105" t="s">
        <v>1528</v>
      </c>
      <c r="R65" s="105" t="s">
        <v>1529</v>
      </c>
      <c r="S65" s="105" t="s">
        <v>1530</v>
      </c>
    </row>
    <row r="66" spans="2:19" s="105" customFormat="1" ht="20.25">
      <c r="B66" s="105" cm="1">
        <f t="array" ref="B66" xml:space="preserve"> ROW() - ROW($2:$2)</f>
        <v>64</v>
      </c>
      <c r="C66" s="105" t="s">
        <v>413</v>
      </c>
      <c r="D66" s="106" t="s">
        <v>414</v>
      </c>
      <c r="E66" s="105" t="s">
        <v>1531</v>
      </c>
      <c r="F66" s="105" t="s">
        <v>1532</v>
      </c>
      <c r="G66" s="105" t="s">
        <v>1533</v>
      </c>
      <c r="H66" s="105" t="s">
        <v>1534</v>
      </c>
      <c r="I66" s="105" t="s">
        <v>1535</v>
      </c>
      <c r="J66" s="105" t="s">
        <v>1531</v>
      </c>
      <c r="K66" s="105" t="s">
        <v>394</v>
      </c>
      <c r="L66" s="106" t="s">
        <v>496</v>
      </c>
      <c r="M66" s="105" t="s">
        <v>1536</v>
      </c>
      <c r="N66" s="105" t="s">
        <v>1537</v>
      </c>
      <c r="O66" s="105" t="s">
        <v>1538</v>
      </c>
      <c r="P66" s="105" t="s">
        <v>1539</v>
      </c>
      <c r="Q66" s="105" t="s">
        <v>1540</v>
      </c>
      <c r="R66" s="105" t="s">
        <v>1536</v>
      </c>
      <c r="S66" s="105" t="s">
        <v>478</v>
      </c>
    </row>
    <row r="67" spans="2:19" s="105" customFormat="1" ht="20.25">
      <c r="B67" s="105" cm="1">
        <f t="array" ref="B67" xml:space="preserve"> ROW() - ROW($2:$2)</f>
        <v>65</v>
      </c>
      <c r="C67" s="105" t="s">
        <v>413</v>
      </c>
      <c r="D67" s="106" t="s">
        <v>417</v>
      </c>
      <c r="E67" s="105" t="s">
        <v>1541</v>
      </c>
      <c r="F67" s="105" t="s">
        <v>1542</v>
      </c>
      <c r="G67" s="105" t="s">
        <v>1543</v>
      </c>
      <c r="H67" s="105" t="s">
        <v>1544</v>
      </c>
      <c r="I67" s="105" t="s">
        <v>1545</v>
      </c>
      <c r="J67" s="105" t="s">
        <v>1546</v>
      </c>
      <c r="K67" s="105" t="s">
        <v>1547</v>
      </c>
      <c r="L67" s="106" t="s">
        <v>499</v>
      </c>
      <c r="M67" s="105" t="s">
        <v>1548</v>
      </c>
      <c r="N67" s="105" t="s">
        <v>1549</v>
      </c>
      <c r="O67" s="105" t="s">
        <v>1550</v>
      </c>
      <c r="P67" s="105" t="s">
        <v>1551</v>
      </c>
      <c r="Q67" s="105" t="s">
        <v>1552</v>
      </c>
      <c r="R67" s="105" t="s">
        <v>1553</v>
      </c>
      <c r="S67" s="105" t="s">
        <v>1554</v>
      </c>
    </row>
    <row r="68" spans="2:19" s="105" customFormat="1" ht="20.25">
      <c r="B68" s="105" cm="1">
        <f t="array" ref="B68" xml:space="preserve"> ROW() - ROW($2:$2)</f>
        <v>66</v>
      </c>
      <c r="C68" s="105" t="s">
        <v>420</v>
      </c>
      <c r="D68" s="106" t="s">
        <v>421</v>
      </c>
      <c r="E68" s="105" t="s">
        <v>1531</v>
      </c>
      <c r="F68" s="105" t="s">
        <v>1532</v>
      </c>
      <c r="G68" s="105" t="s">
        <v>1533</v>
      </c>
      <c r="H68" s="105" t="s">
        <v>1555</v>
      </c>
      <c r="I68" s="105" t="s">
        <v>1535</v>
      </c>
      <c r="J68" s="105" t="s">
        <v>1531</v>
      </c>
      <c r="K68" s="105" t="s">
        <v>394</v>
      </c>
      <c r="L68" s="106" t="s">
        <v>502</v>
      </c>
      <c r="M68" s="105" t="s">
        <v>1536</v>
      </c>
      <c r="N68" s="105" t="s">
        <v>1537</v>
      </c>
      <c r="O68" s="105" t="s">
        <v>1538</v>
      </c>
      <c r="P68" s="105" t="s">
        <v>1556</v>
      </c>
      <c r="Q68" s="105" t="s">
        <v>1540</v>
      </c>
      <c r="R68" s="105" t="s">
        <v>1536</v>
      </c>
      <c r="S68" s="105" t="s">
        <v>478</v>
      </c>
    </row>
    <row r="69" spans="2:19" s="105" customFormat="1" ht="20.25">
      <c r="B69" s="105" cm="1">
        <f t="array" ref="B69" xml:space="preserve"> ROW() - ROW($2:$2)</f>
        <v>67</v>
      </c>
      <c r="C69" s="105" t="s">
        <v>420</v>
      </c>
      <c r="D69" s="106" t="s">
        <v>423</v>
      </c>
      <c r="E69" s="105" t="s">
        <v>1541</v>
      </c>
      <c r="F69" s="105" t="s">
        <v>1542</v>
      </c>
      <c r="G69" s="105" t="s">
        <v>1543</v>
      </c>
      <c r="H69" s="105" t="s">
        <v>1557</v>
      </c>
      <c r="I69" s="105" t="s">
        <v>1545</v>
      </c>
      <c r="J69" s="105" t="s">
        <v>1546</v>
      </c>
      <c r="K69" s="105" t="s">
        <v>1547</v>
      </c>
      <c r="L69" s="106" t="s">
        <v>504</v>
      </c>
      <c r="M69" s="105" t="s">
        <v>1548</v>
      </c>
      <c r="N69" s="105" t="s">
        <v>1549</v>
      </c>
      <c r="O69" s="105" t="s">
        <v>1550</v>
      </c>
      <c r="P69" s="105" t="s">
        <v>1558</v>
      </c>
      <c r="Q69" s="105" t="s">
        <v>1552</v>
      </c>
      <c r="R69" s="105" t="s">
        <v>1559</v>
      </c>
      <c r="S69" s="105" t="s">
        <v>1554</v>
      </c>
    </row>
    <row r="70" spans="2:19" s="105" customFormat="1" ht="20.25">
      <c r="B70" s="105" cm="1">
        <f t="array" ref="B70" xml:space="preserve"> ROW() - ROW($2:$2)</f>
        <v>68</v>
      </c>
      <c r="C70" s="105" t="s">
        <v>425</v>
      </c>
      <c r="D70" s="106" t="s">
        <v>426</v>
      </c>
      <c r="E70" s="105" t="s">
        <v>1560</v>
      </c>
      <c r="F70" s="105" t="s">
        <v>1532</v>
      </c>
      <c r="G70" s="105" t="s">
        <v>1533</v>
      </c>
      <c r="H70" s="105" t="s">
        <v>1534</v>
      </c>
      <c r="I70" s="105" t="s">
        <v>1561</v>
      </c>
      <c r="J70" s="105" t="s">
        <v>1562</v>
      </c>
      <c r="K70" s="105" t="s">
        <v>394</v>
      </c>
      <c r="L70" s="106" t="s">
        <v>506</v>
      </c>
      <c r="M70" s="105" t="s">
        <v>1563</v>
      </c>
      <c r="N70" s="105" t="s">
        <v>1537</v>
      </c>
      <c r="O70" s="105" t="s">
        <v>1538</v>
      </c>
      <c r="P70" s="105" t="s">
        <v>1539</v>
      </c>
      <c r="Q70" s="105" t="s">
        <v>1564</v>
      </c>
      <c r="R70" s="105" t="s">
        <v>1565</v>
      </c>
      <c r="S70" s="105" t="s">
        <v>478</v>
      </c>
    </row>
    <row r="71" spans="2:19" s="105" customFormat="1" ht="20.25">
      <c r="B71" s="105" cm="1">
        <f t="array" ref="B71" xml:space="preserve"> ROW() - ROW($2:$2)</f>
        <v>69</v>
      </c>
      <c r="C71" s="105" t="s">
        <v>425</v>
      </c>
      <c r="D71" s="106" t="s">
        <v>428</v>
      </c>
      <c r="E71" s="105" t="s">
        <v>1566</v>
      </c>
      <c r="F71" s="105" t="s">
        <v>1542</v>
      </c>
      <c r="G71" s="105" t="s">
        <v>1543</v>
      </c>
      <c r="H71" s="105" t="s">
        <v>1544</v>
      </c>
      <c r="I71" s="105" t="s">
        <v>1567</v>
      </c>
      <c r="J71" s="105" t="s">
        <v>1568</v>
      </c>
      <c r="K71" s="105" t="s">
        <v>1547</v>
      </c>
      <c r="L71" s="106" t="s">
        <v>508</v>
      </c>
      <c r="M71" s="105" t="s">
        <v>1569</v>
      </c>
      <c r="N71" s="105" t="s">
        <v>1549</v>
      </c>
      <c r="O71" s="105" t="s">
        <v>1550</v>
      </c>
      <c r="P71" s="105" t="s">
        <v>1551</v>
      </c>
      <c r="Q71" s="105" t="s">
        <v>1570</v>
      </c>
      <c r="R71" s="105" t="s">
        <v>1571</v>
      </c>
      <c r="S71" s="105" t="s">
        <v>1554</v>
      </c>
    </row>
    <row r="72" spans="2:19" s="105" customFormat="1" ht="20.25">
      <c r="B72" s="105" cm="1">
        <f t="array" ref="B72" xml:space="preserve"> ROW() - ROW($2:$2)</f>
        <v>70</v>
      </c>
      <c r="C72" s="105" t="s">
        <v>430</v>
      </c>
      <c r="D72" s="106" t="s">
        <v>431</v>
      </c>
      <c r="E72" s="105" t="s">
        <v>1572</v>
      </c>
      <c r="F72" s="105" t="s">
        <v>1386</v>
      </c>
      <c r="G72" s="105" t="s">
        <v>1386</v>
      </c>
      <c r="H72" s="105" t="s">
        <v>1507</v>
      </c>
      <c r="I72" s="105" t="s">
        <v>1572</v>
      </c>
      <c r="J72" s="105" t="s">
        <v>1572</v>
      </c>
      <c r="K72" s="105" t="s">
        <v>1507</v>
      </c>
      <c r="L72" s="106" t="s">
        <v>510</v>
      </c>
      <c r="M72" s="105" t="s">
        <v>1573</v>
      </c>
      <c r="N72" s="105" t="s">
        <v>1391</v>
      </c>
      <c r="O72" s="105" t="s">
        <v>1391</v>
      </c>
      <c r="P72" s="105" t="s">
        <v>1513</v>
      </c>
      <c r="Q72" s="105" t="s">
        <v>1573</v>
      </c>
      <c r="R72" s="105" t="s">
        <v>1573</v>
      </c>
      <c r="S72" s="105" t="s">
        <v>1513</v>
      </c>
    </row>
    <row r="73" spans="2:19" s="105" customFormat="1" ht="20.25">
      <c r="B73" s="105" cm="1">
        <f t="array" ref="B73" xml:space="preserve"> ROW() - ROW($2:$2)</f>
        <v>71</v>
      </c>
      <c r="C73" s="105" t="s">
        <v>430</v>
      </c>
      <c r="D73" s="106" t="s">
        <v>434</v>
      </c>
      <c r="E73" s="105" t="s">
        <v>1574</v>
      </c>
      <c r="F73" s="105" t="s">
        <v>1575</v>
      </c>
      <c r="G73" s="105" t="s">
        <v>1575</v>
      </c>
      <c r="H73" s="105" t="s">
        <v>1518</v>
      </c>
      <c r="I73" s="105" t="s">
        <v>1576</v>
      </c>
      <c r="J73" s="105" t="s">
        <v>1577</v>
      </c>
      <c r="K73" s="105" t="s">
        <v>1578</v>
      </c>
      <c r="L73" s="106" t="s">
        <v>513</v>
      </c>
      <c r="M73" s="105" t="s">
        <v>1579</v>
      </c>
      <c r="N73" s="105" t="s">
        <v>1580</v>
      </c>
      <c r="O73" s="105" t="s">
        <v>1580</v>
      </c>
      <c r="P73" s="105" t="s">
        <v>1525</v>
      </c>
      <c r="Q73" s="105" t="s">
        <v>1581</v>
      </c>
      <c r="R73" s="105" t="s">
        <v>1582</v>
      </c>
      <c r="S73" s="105" t="s">
        <v>1583</v>
      </c>
    </row>
    <row r="74" spans="2:19" s="105" customFormat="1" ht="20.25">
      <c r="B74" s="105" cm="1">
        <f t="array" ref="B74" xml:space="preserve"> ROW() - ROW($2:$2)</f>
        <v>72</v>
      </c>
      <c r="C74" s="105" t="s">
        <v>517</v>
      </c>
      <c r="D74" s="106" t="s">
        <v>517</v>
      </c>
      <c r="E74" s="105" t="s">
        <v>1584</v>
      </c>
      <c r="F74" s="105" t="s">
        <v>1584</v>
      </c>
      <c r="G74" s="105" t="s">
        <v>1584</v>
      </c>
      <c r="H74" s="105" t="s">
        <v>1584</v>
      </c>
      <c r="I74" s="105" t="s">
        <v>1584</v>
      </c>
      <c r="J74" s="105" t="s">
        <v>1584</v>
      </c>
      <c r="K74" s="105" t="s">
        <v>1585</v>
      </c>
    </row>
    <row r="75" spans="2:19" s="105" customFormat="1" ht="20.25">
      <c r="B75" s="105" cm="1">
        <f t="array" ref="B75" xml:space="preserve"> ROW() - ROW($2:$2)</f>
        <v>73</v>
      </c>
      <c r="C75" s="105" t="s">
        <v>521</v>
      </c>
      <c r="D75" s="106" t="s">
        <v>521</v>
      </c>
      <c r="E75" s="105" t="s">
        <v>522</v>
      </c>
      <c r="F75" s="105" t="s">
        <v>522</v>
      </c>
      <c r="G75" s="105" t="s">
        <v>522</v>
      </c>
      <c r="H75" s="105" t="s">
        <v>522</v>
      </c>
      <c r="I75" s="105" t="s">
        <v>1586</v>
      </c>
      <c r="J75" s="105" t="s">
        <v>1587</v>
      </c>
      <c r="K75" s="105" t="s">
        <v>1588</v>
      </c>
    </row>
    <row r="76" spans="2:19" s="105" customFormat="1" ht="20.25">
      <c r="B76" s="105" cm="1">
        <f t="array" ref="B76" xml:space="preserve"> ROW() - ROW($2:$2)</f>
        <v>74</v>
      </c>
      <c r="C76" s="105" t="s">
        <v>525</v>
      </c>
      <c r="D76" s="106" t="s">
        <v>525</v>
      </c>
      <c r="E76" s="105" t="s">
        <v>1589</v>
      </c>
      <c r="F76" s="105" t="s">
        <v>1590</v>
      </c>
      <c r="G76" s="105" t="s">
        <v>1591</v>
      </c>
      <c r="H76" s="105" t="s">
        <v>1592</v>
      </c>
      <c r="I76" s="105" t="s">
        <v>1593</v>
      </c>
      <c r="J76" s="105" t="s">
        <v>1589</v>
      </c>
      <c r="K76" s="105" t="s">
        <v>1594</v>
      </c>
    </row>
    <row r="77" spans="2:19" s="105" customFormat="1" ht="20.25">
      <c r="B77" s="105" cm="1">
        <f t="array" ref="B77" xml:space="preserve"> ROW() - ROW($2:$2)</f>
        <v>75</v>
      </c>
      <c r="C77" s="105" t="s">
        <v>529</v>
      </c>
      <c r="D77" s="106" t="s">
        <v>529</v>
      </c>
      <c r="E77" s="105" t="s">
        <v>1589</v>
      </c>
      <c r="F77" s="105" t="s">
        <v>1590</v>
      </c>
      <c r="G77" s="105" t="s">
        <v>1591</v>
      </c>
      <c r="H77" s="105" t="s">
        <v>1595</v>
      </c>
      <c r="I77" s="105" t="s">
        <v>1593</v>
      </c>
      <c r="J77" s="105" t="s">
        <v>1589</v>
      </c>
      <c r="K77" s="105" t="s">
        <v>1594</v>
      </c>
    </row>
    <row r="78" spans="2:19" s="105" customFormat="1" ht="20.25">
      <c r="B78" s="105" cm="1">
        <f t="array" ref="B78" xml:space="preserve"> ROW() - ROW($2:$2)</f>
        <v>76</v>
      </c>
      <c r="C78" s="105" t="s">
        <v>531</v>
      </c>
      <c r="D78" s="106" t="s">
        <v>531</v>
      </c>
      <c r="E78" s="105" t="s">
        <v>1596</v>
      </c>
      <c r="F78" s="105" t="s">
        <v>1590</v>
      </c>
      <c r="G78" s="105" t="s">
        <v>1591</v>
      </c>
      <c r="H78" s="105" t="s">
        <v>1592</v>
      </c>
      <c r="I78" s="105" t="s">
        <v>1597</v>
      </c>
      <c r="J78" s="105" t="s">
        <v>1598</v>
      </c>
      <c r="K78" s="105" t="s">
        <v>1594</v>
      </c>
    </row>
    <row r="79" spans="2:19" s="105" customFormat="1" ht="20.25">
      <c r="B79" s="105" cm="1">
        <f t="array" ref="B79" xml:space="preserve"> ROW() - ROW($2:$2)</f>
        <v>77</v>
      </c>
      <c r="C79" s="105" t="s">
        <v>533</v>
      </c>
      <c r="D79" s="106" t="s">
        <v>533</v>
      </c>
      <c r="E79" s="105" t="s">
        <v>1599</v>
      </c>
      <c r="F79" s="105" t="s">
        <v>1600</v>
      </c>
      <c r="G79" s="105" t="s">
        <v>1600</v>
      </c>
      <c r="H79" s="105" t="s">
        <v>1599</v>
      </c>
      <c r="I79" s="105" t="s">
        <v>1599</v>
      </c>
      <c r="J79" s="105" t="s">
        <v>1599</v>
      </c>
      <c r="K79" s="105" t="s">
        <v>1601</v>
      </c>
    </row>
    <row r="80" spans="2:19" s="105" customFormat="1" ht="20.25">
      <c r="B80" s="105" cm="1">
        <f t="array" ref="B80" xml:space="preserve"> ROW() - ROW($2:$2)</f>
        <v>78</v>
      </c>
      <c r="C80" s="105" t="s">
        <v>536</v>
      </c>
      <c r="D80" s="106" t="s">
        <v>536</v>
      </c>
      <c r="E80" s="105" t="s">
        <v>1602</v>
      </c>
      <c r="F80" s="105" t="s">
        <v>1602</v>
      </c>
      <c r="G80" s="105" t="s">
        <v>1602</v>
      </c>
      <c r="H80" s="105" t="s">
        <v>1602</v>
      </c>
      <c r="I80" s="105" t="s">
        <v>1602</v>
      </c>
      <c r="J80" s="105" t="s">
        <v>1602</v>
      </c>
      <c r="K80" s="105" t="s">
        <v>553</v>
      </c>
    </row>
    <row r="81" spans="2:19" s="105" customFormat="1" ht="20.25">
      <c r="B81" s="105" cm="1">
        <f t="array" ref="B81" xml:space="preserve"> ROW() - ROW($2:$2)</f>
        <v>79</v>
      </c>
      <c r="C81" s="105" t="s">
        <v>540</v>
      </c>
      <c r="D81" s="106" t="s">
        <v>541</v>
      </c>
      <c r="E81" s="105" t="s">
        <v>1603</v>
      </c>
      <c r="F81" s="105" t="s">
        <v>1603</v>
      </c>
      <c r="G81" s="105" t="s">
        <v>1603</v>
      </c>
      <c r="H81" s="105" t="s">
        <v>1603</v>
      </c>
      <c r="I81" s="105" t="s">
        <v>1603</v>
      </c>
      <c r="J81" s="105" t="s">
        <v>1603</v>
      </c>
      <c r="K81" s="105" t="s">
        <v>1604</v>
      </c>
    </row>
    <row r="82" spans="2:19" s="105" customFormat="1" ht="20.25">
      <c r="B82" s="105" cm="1">
        <f t="array" ref="B82" xml:space="preserve"> ROW() - ROW($2:$2)</f>
        <v>80</v>
      </c>
      <c r="C82" s="105" t="s">
        <v>540</v>
      </c>
      <c r="D82" s="106" t="s">
        <v>544</v>
      </c>
      <c r="E82" s="105" t="s">
        <v>1605</v>
      </c>
      <c r="F82" s="105" t="s">
        <v>1606</v>
      </c>
      <c r="G82" s="105" t="s">
        <v>1607</v>
      </c>
      <c r="H82" s="105" t="s">
        <v>1605</v>
      </c>
      <c r="I82" s="105" t="s">
        <v>1608</v>
      </c>
      <c r="J82" s="105" t="s">
        <v>1605</v>
      </c>
      <c r="K82" s="105" t="s">
        <v>1609</v>
      </c>
    </row>
    <row r="83" spans="2:19" s="105" customFormat="1" ht="20.25">
      <c r="B83" s="105" cm="1">
        <f t="array" ref="B83" xml:space="preserve"> ROW() - ROW($2:$2)</f>
        <v>81</v>
      </c>
      <c r="C83" s="105" t="s">
        <v>540</v>
      </c>
      <c r="D83" s="106" t="s">
        <v>547</v>
      </c>
      <c r="E83" s="105" t="s">
        <v>1610</v>
      </c>
      <c r="F83" s="105" t="s">
        <v>1611</v>
      </c>
      <c r="G83" s="105" t="s">
        <v>1612</v>
      </c>
      <c r="H83" s="105" t="s">
        <v>1610</v>
      </c>
      <c r="I83" s="105" t="s">
        <v>1613</v>
      </c>
      <c r="J83" s="105" t="s">
        <v>1614</v>
      </c>
      <c r="K83" s="105" t="s">
        <v>307</v>
      </c>
    </row>
    <row r="84" spans="2:19" s="105" customFormat="1" ht="20.25">
      <c r="B84" s="105" cm="1">
        <f t="array" ref="B84" xml:space="preserve"> ROW() - ROW($2:$2)</f>
        <v>82</v>
      </c>
      <c r="C84" s="105" t="s">
        <v>551</v>
      </c>
      <c r="D84" s="106" t="s">
        <v>552</v>
      </c>
      <c r="E84" s="105" t="s">
        <v>553</v>
      </c>
      <c r="F84" s="105" t="s">
        <v>553</v>
      </c>
      <c r="G84" s="105" t="s">
        <v>553</v>
      </c>
      <c r="H84" s="105" t="s">
        <v>553</v>
      </c>
      <c r="I84" s="105" t="s">
        <v>1615</v>
      </c>
      <c r="J84" s="105" t="s">
        <v>1616</v>
      </c>
      <c r="K84" s="105" t="s">
        <v>1617</v>
      </c>
    </row>
    <row r="85" spans="2:19" s="105" customFormat="1" ht="20.25">
      <c r="B85" s="105" cm="1">
        <f t="array" ref="B85" xml:space="preserve"> ROW() - ROW($2:$2)</f>
        <v>83</v>
      </c>
      <c r="C85" s="105" t="s">
        <v>551</v>
      </c>
      <c r="D85" s="106" t="s">
        <v>556</v>
      </c>
      <c r="E85" s="105" t="s">
        <v>307</v>
      </c>
      <c r="F85" s="105" t="s">
        <v>1604</v>
      </c>
      <c r="G85" s="105" t="s">
        <v>1604</v>
      </c>
      <c r="H85" s="105" t="s">
        <v>307</v>
      </c>
      <c r="I85" s="105" t="s">
        <v>1618</v>
      </c>
      <c r="J85" s="105" t="s">
        <v>1619</v>
      </c>
      <c r="K85" s="105" t="s">
        <v>1620</v>
      </c>
    </row>
    <row r="86" spans="2:19" s="105" customFormat="1" ht="20.25">
      <c r="B86" s="105" cm="1">
        <f t="array" ref="B86" xml:space="preserve"> ROW() - ROW($2:$2)</f>
        <v>84</v>
      </c>
      <c r="C86" s="105" t="s">
        <v>551</v>
      </c>
      <c r="D86" s="106" t="s">
        <v>559</v>
      </c>
      <c r="E86" s="105" t="s">
        <v>560</v>
      </c>
      <c r="F86" s="105" t="s">
        <v>1621</v>
      </c>
      <c r="G86" s="105" t="s">
        <v>1622</v>
      </c>
      <c r="H86" s="105" t="s">
        <v>560</v>
      </c>
      <c r="I86" s="105" t="s">
        <v>560</v>
      </c>
      <c r="J86" s="105" t="s">
        <v>560</v>
      </c>
      <c r="K86" s="105" t="s">
        <v>560</v>
      </c>
    </row>
    <row r="87" spans="2:19" s="105" customFormat="1" ht="20.25">
      <c r="B87" s="105" cm="1">
        <f t="array" ref="B87" xml:space="preserve"> ROW() - ROW($2:$2)</f>
        <v>85</v>
      </c>
      <c r="C87" s="105" t="s">
        <v>564</v>
      </c>
      <c r="D87" s="106" t="s">
        <v>565</v>
      </c>
      <c r="E87" s="105" t="s">
        <v>1623</v>
      </c>
      <c r="F87" s="105" t="s">
        <v>1623</v>
      </c>
      <c r="G87" s="105" t="s">
        <v>1623</v>
      </c>
      <c r="H87" s="105" t="s">
        <v>1623</v>
      </c>
      <c r="I87" s="105" t="s">
        <v>1623</v>
      </c>
      <c r="J87" s="105" t="s">
        <v>1623</v>
      </c>
      <c r="K87" s="105" t="s">
        <v>1624</v>
      </c>
      <c r="L87" s="106" t="s">
        <v>629</v>
      </c>
      <c r="M87" s="105" t="s">
        <v>1625</v>
      </c>
      <c r="N87" s="105" t="s">
        <v>1625</v>
      </c>
      <c r="O87" s="105" t="s">
        <v>1625</v>
      </c>
      <c r="P87" s="105" t="s">
        <v>1625</v>
      </c>
      <c r="Q87" s="105" t="s">
        <v>1625</v>
      </c>
      <c r="R87" s="105" t="s">
        <v>1625</v>
      </c>
      <c r="S87" s="105" t="s">
        <v>211</v>
      </c>
    </row>
    <row r="88" spans="2:19" s="105" customFormat="1" ht="20.25">
      <c r="B88" s="105" cm="1">
        <f t="array" ref="B88" xml:space="preserve"> ROW() - ROW($2:$2)</f>
        <v>86</v>
      </c>
      <c r="C88" s="105" t="s">
        <v>564</v>
      </c>
      <c r="D88" s="106" t="s">
        <v>568</v>
      </c>
      <c r="E88" s="105" t="s">
        <v>1626</v>
      </c>
      <c r="F88" s="105" t="s">
        <v>1626</v>
      </c>
      <c r="G88" s="105" t="s">
        <v>1627</v>
      </c>
      <c r="H88" s="105" t="s">
        <v>1626</v>
      </c>
      <c r="I88" s="105" t="s">
        <v>1627</v>
      </c>
      <c r="J88" s="105" t="s">
        <v>1628</v>
      </c>
      <c r="K88" s="105" t="s">
        <v>1629</v>
      </c>
      <c r="L88" s="106" t="s">
        <v>632</v>
      </c>
      <c r="M88" s="105" t="s">
        <v>1630</v>
      </c>
      <c r="N88" s="105" t="s">
        <v>1630</v>
      </c>
      <c r="O88" s="105" t="s">
        <v>1631</v>
      </c>
      <c r="P88" s="105" t="s">
        <v>1630</v>
      </c>
      <c r="Q88" s="105" t="s">
        <v>1631</v>
      </c>
      <c r="R88" s="105" t="s">
        <v>1632</v>
      </c>
      <c r="S88" s="105" t="s">
        <v>1633</v>
      </c>
    </row>
    <row r="89" spans="2:19" s="105" customFormat="1" ht="20.25">
      <c r="B89" s="105" cm="1">
        <f t="array" ref="B89" xml:space="preserve"> ROW() - ROW($2:$2)</f>
        <v>87</v>
      </c>
      <c r="C89" s="105" t="s">
        <v>571</v>
      </c>
      <c r="D89" s="106" t="s">
        <v>572</v>
      </c>
      <c r="E89" s="105" t="s">
        <v>1634</v>
      </c>
      <c r="F89" s="105" t="s">
        <v>1635</v>
      </c>
      <c r="G89" s="105" t="s">
        <v>1636</v>
      </c>
      <c r="H89" s="105" t="s">
        <v>1637</v>
      </c>
      <c r="I89" s="105" t="s">
        <v>1638</v>
      </c>
      <c r="J89" s="105" t="s">
        <v>1639</v>
      </c>
      <c r="K89" s="105" t="s">
        <v>1640</v>
      </c>
      <c r="L89" s="106" t="s">
        <v>635</v>
      </c>
      <c r="M89" s="105" t="s">
        <v>1641</v>
      </c>
      <c r="N89" s="105" t="s">
        <v>1642</v>
      </c>
      <c r="O89" s="105" t="s">
        <v>1643</v>
      </c>
      <c r="P89" s="105" t="s">
        <v>1644</v>
      </c>
      <c r="Q89" s="105" t="s">
        <v>1645</v>
      </c>
      <c r="R89" s="105" t="s">
        <v>1646</v>
      </c>
      <c r="S89" s="105" t="s">
        <v>1647</v>
      </c>
    </row>
    <row r="90" spans="2:19" s="105" customFormat="1" ht="20.25">
      <c r="B90" s="105" cm="1">
        <f t="array" ref="B90" xml:space="preserve"> ROW() - ROW($2:$2)</f>
        <v>88</v>
      </c>
      <c r="C90" s="105" t="s">
        <v>571</v>
      </c>
      <c r="D90" s="106" t="s">
        <v>575</v>
      </c>
      <c r="E90" s="105" t="s">
        <v>1648</v>
      </c>
      <c r="F90" s="105" t="s">
        <v>1649</v>
      </c>
      <c r="G90" s="105" t="s">
        <v>1650</v>
      </c>
      <c r="H90" s="105" t="s">
        <v>1651</v>
      </c>
      <c r="I90" s="105" t="s">
        <v>1652</v>
      </c>
      <c r="J90" s="105" t="s">
        <v>1653</v>
      </c>
      <c r="K90" s="105" t="s">
        <v>1654</v>
      </c>
      <c r="L90" s="106" t="s">
        <v>638</v>
      </c>
      <c r="M90" s="105" t="s">
        <v>1655</v>
      </c>
      <c r="N90" s="105" t="s">
        <v>1642</v>
      </c>
      <c r="O90" s="105" t="s">
        <v>1656</v>
      </c>
      <c r="P90" s="105" t="s">
        <v>1657</v>
      </c>
      <c r="Q90" s="105" t="s">
        <v>1658</v>
      </c>
      <c r="R90" s="105" t="s">
        <v>1659</v>
      </c>
      <c r="S90" s="105" t="s">
        <v>1660</v>
      </c>
    </row>
    <row r="91" spans="2:19" s="105" customFormat="1" ht="20.25">
      <c r="B91" s="105" cm="1">
        <f t="array" ref="B91" xml:space="preserve"> ROW() - ROW($2:$2)</f>
        <v>89</v>
      </c>
      <c r="C91" s="105" t="s">
        <v>579</v>
      </c>
      <c r="D91" s="106" t="s">
        <v>580</v>
      </c>
      <c r="E91" s="105" t="s">
        <v>1661</v>
      </c>
      <c r="F91" s="105" t="s">
        <v>1661</v>
      </c>
      <c r="G91" s="105" t="s">
        <v>1661</v>
      </c>
      <c r="H91" s="105" t="s">
        <v>1624</v>
      </c>
      <c r="I91" s="105" t="s">
        <v>1662</v>
      </c>
      <c r="J91" s="105" t="s">
        <v>1663</v>
      </c>
      <c r="K91" s="105" t="s">
        <v>1664</v>
      </c>
      <c r="L91" s="106" t="s">
        <v>641</v>
      </c>
      <c r="M91" s="105" t="s">
        <v>1665</v>
      </c>
      <c r="N91" s="105" t="s">
        <v>1665</v>
      </c>
      <c r="O91" s="105" t="s">
        <v>1665</v>
      </c>
      <c r="P91" s="105" t="s">
        <v>211</v>
      </c>
      <c r="Q91" s="105" t="s">
        <v>1666</v>
      </c>
      <c r="R91" s="105" t="s">
        <v>1667</v>
      </c>
      <c r="S91" s="105" t="s">
        <v>1668</v>
      </c>
    </row>
    <row r="92" spans="2:19" s="105" customFormat="1" ht="20.25">
      <c r="B92" s="105" cm="1">
        <f t="array" ref="B92" xml:space="preserve"> ROW() - ROW($2:$2)</f>
        <v>90</v>
      </c>
      <c r="C92" s="105" t="s">
        <v>579</v>
      </c>
      <c r="D92" s="106" t="s">
        <v>584</v>
      </c>
      <c r="E92" s="105" t="s">
        <v>1669</v>
      </c>
      <c r="F92" s="105" t="s">
        <v>1670</v>
      </c>
      <c r="G92" s="105" t="s">
        <v>1670</v>
      </c>
      <c r="H92" s="105" t="s">
        <v>1654</v>
      </c>
      <c r="I92" s="105" t="s">
        <v>1671</v>
      </c>
      <c r="J92" s="105" t="s">
        <v>1672</v>
      </c>
      <c r="K92" s="105" t="s">
        <v>1673</v>
      </c>
      <c r="L92" s="106" t="s">
        <v>645</v>
      </c>
      <c r="M92" s="105" t="s">
        <v>1674</v>
      </c>
      <c r="N92" s="105" t="s">
        <v>1675</v>
      </c>
      <c r="O92" s="105" t="s">
        <v>1675</v>
      </c>
      <c r="P92" s="105" t="s">
        <v>1660</v>
      </c>
      <c r="Q92" s="105" t="s">
        <v>1676</v>
      </c>
      <c r="R92" s="105" t="s">
        <v>1677</v>
      </c>
      <c r="S92" s="105" t="s">
        <v>1678</v>
      </c>
    </row>
    <row r="93" spans="2:19" s="105" customFormat="1" ht="20.25">
      <c r="B93" s="105" cm="1">
        <f t="array" ref="B93" xml:space="preserve"> ROW() - ROW($2:$2)</f>
        <v>91</v>
      </c>
      <c r="C93" s="105" t="s">
        <v>579</v>
      </c>
      <c r="D93" s="106" t="s">
        <v>587</v>
      </c>
      <c r="E93" s="105" t="s">
        <v>1639</v>
      </c>
      <c r="F93" s="105" t="s">
        <v>1679</v>
      </c>
      <c r="G93" s="105" t="s">
        <v>1680</v>
      </c>
      <c r="H93" s="105" t="s">
        <v>1634</v>
      </c>
      <c r="I93" s="105" t="s">
        <v>1681</v>
      </c>
      <c r="J93" s="105" t="s">
        <v>1682</v>
      </c>
      <c r="K93" s="105" t="s">
        <v>1683</v>
      </c>
      <c r="L93" s="106" t="s">
        <v>648</v>
      </c>
      <c r="M93" s="105" t="s">
        <v>1646</v>
      </c>
      <c r="N93" s="105" t="s">
        <v>1684</v>
      </c>
      <c r="O93" s="105" t="s">
        <v>1646</v>
      </c>
      <c r="P93" s="105" t="s">
        <v>1641</v>
      </c>
      <c r="Q93" s="105" t="s">
        <v>1685</v>
      </c>
      <c r="R93" s="105" t="s">
        <v>1686</v>
      </c>
      <c r="S93" s="105" t="s">
        <v>1687</v>
      </c>
    </row>
    <row r="94" spans="2:19" s="105" customFormat="1" ht="20.25">
      <c r="B94" s="105" cm="1">
        <f t="array" ref="B94" xml:space="preserve"> ROW() - ROW($2:$2)</f>
        <v>92</v>
      </c>
      <c r="C94" s="105" t="s">
        <v>579</v>
      </c>
      <c r="D94" s="106" t="s">
        <v>590</v>
      </c>
      <c r="E94" s="105" t="s">
        <v>1688</v>
      </c>
      <c r="F94" s="105" t="s">
        <v>1689</v>
      </c>
      <c r="G94" s="105" t="s">
        <v>1690</v>
      </c>
      <c r="H94" s="105" t="s">
        <v>1648</v>
      </c>
      <c r="I94" s="105" t="s">
        <v>1691</v>
      </c>
      <c r="J94" s="105" t="s">
        <v>1692</v>
      </c>
      <c r="K94" s="105" t="s">
        <v>1693</v>
      </c>
      <c r="L94" s="106" t="s">
        <v>651</v>
      </c>
      <c r="M94" s="105" t="s">
        <v>1694</v>
      </c>
      <c r="N94" s="105" t="s">
        <v>1695</v>
      </c>
      <c r="O94" s="105" t="s">
        <v>1696</v>
      </c>
      <c r="P94" s="105" t="s">
        <v>1655</v>
      </c>
      <c r="Q94" s="105" t="s">
        <v>1697</v>
      </c>
      <c r="R94" s="105" t="s">
        <v>1698</v>
      </c>
      <c r="S94" s="105" t="s">
        <v>1699</v>
      </c>
    </row>
    <row r="95" spans="2:19" s="105" customFormat="1" ht="20.25">
      <c r="B95" s="105" cm="1">
        <f t="array" ref="B95" xml:space="preserve"> ROW() - ROW($2:$2)</f>
        <v>93</v>
      </c>
      <c r="C95" s="105" t="s">
        <v>593</v>
      </c>
      <c r="D95" s="106" t="s">
        <v>594</v>
      </c>
      <c r="E95" s="105" t="s">
        <v>1700</v>
      </c>
      <c r="F95" s="105" t="s">
        <v>1701</v>
      </c>
      <c r="G95" s="105" t="s">
        <v>1701</v>
      </c>
      <c r="H95" s="105" t="s">
        <v>1661</v>
      </c>
      <c r="I95" s="105" t="s">
        <v>1702</v>
      </c>
      <c r="J95" s="105" t="s">
        <v>1703</v>
      </c>
      <c r="K95" s="105" t="s">
        <v>1704</v>
      </c>
      <c r="L95" s="106" t="s">
        <v>654</v>
      </c>
      <c r="M95" s="105" t="s">
        <v>1705</v>
      </c>
      <c r="N95" s="105" t="s">
        <v>1706</v>
      </c>
      <c r="O95" s="105" t="s">
        <v>1706</v>
      </c>
      <c r="P95" s="105" t="s">
        <v>1665</v>
      </c>
      <c r="Q95" s="105" t="s">
        <v>1707</v>
      </c>
      <c r="R95" s="105" t="s">
        <v>1708</v>
      </c>
      <c r="S95" s="105" t="s">
        <v>1709</v>
      </c>
    </row>
    <row r="96" spans="2:19" s="105" customFormat="1" ht="20.25">
      <c r="B96" s="105" cm="1">
        <f t="array" ref="B96" xml:space="preserve"> ROW() - ROW($2:$2)</f>
        <v>94</v>
      </c>
      <c r="C96" s="105" t="s">
        <v>593</v>
      </c>
      <c r="D96" s="106" t="s">
        <v>597</v>
      </c>
      <c r="E96" s="105" t="s">
        <v>1710</v>
      </c>
      <c r="F96" s="105" t="s">
        <v>1711</v>
      </c>
      <c r="G96" s="105" t="s">
        <v>1711</v>
      </c>
      <c r="H96" s="105" t="s">
        <v>1669</v>
      </c>
      <c r="I96" s="105" t="s">
        <v>1712</v>
      </c>
      <c r="J96" s="105" t="s">
        <v>1713</v>
      </c>
      <c r="K96" s="105" t="s">
        <v>1714</v>
      </c>
      <c r="L96" s="106" t="s">
        <v>657</v>
      </c>
      <c r="M96" s="105" t="s">
        <v>1715</v>
      </c>
      <c r="N96" s="105" t="s">
        <v>1716</v>
      </c>
      <c r="O96" s="105" t="s">
        <v>1716</v>
      </c>
      <c r="P96" s="105" t="s">
        <v>1674</v>
      </c>
      <c r="Q96" s="105" t="s">
        <v>1717</v>
      </c>
      <c r="R96" s="105" t="s">
        <v>1718</v>
      </c>
      <c r="S96" s="105" t="s">
        <v>1719</v>
      </c>
    </row>
    <row r="97" spans="2:19" s="105" customFormat="1" ht="20.25">
      <c r="B97" s="105" cm="1">
        <f t="array" ref="B97" xml:space="preserve"> ROW() - ROW($2:$2)</f>
        <v>95</v>
      </c>
      <c r="C97" s="105" t="s">
        <v>83</v>
      </c>
      <c r="D97" s="106" t="s">
        <v>600</v>
      </c>
      <c r="E97" s="105" t="s">
        <v>1720</v>
      </c>
      <c r="F97" s="105" t="s">
        <v>1721</v>
      </c>
      <c r="G97" s="105" t="s">
        <v>1722</v>
      </c>
      <c r="H97" s="105" t="s">
        <v>1723</v>
      </c>
      <c r="I97" s="105" t="s">
        <v>1724</v>
      </c>
      <c r="J97" s="105" t="s">
        <v>1720</v>
      </c>
      <c r="K97" s="105" t="s">
        <v>1683</v>
      </c>
      <c r="L97" s="106" t="s">
        <v>660</v>
      </c>
      <c r="M97" s="105" t="s">
        <v>1725</v>
      </c>
      <c r="N97" s="105" t="s">
        <v>1726</v>
      </c>
      <c r="O97" s="105" t="s">
        <v>1727</v>
      </c>
      <c r="P97" s="105" t="s">
        <v>1728</v>
      </c>
      <c r="Q97" s="105" t="s">
        <v>1729</v>
      </c>
      <c r="R97" s="105" t="s">
        <v>1725</v>
      </c>
      <c r="S97" s="105" t="s">
        <v>1687</v>
      </c>
    </row>
    <row r="98" spans="2:19" s="105" customFormat="1" ht="20.25">
      <c r="B98" s="105" cm="1">
        <f t="array" ref="B98" xml:space="preserve"> ROW() - ROW($2:$2)</f>
        <v>96</v>
      </c>
      <c r="C98" s="105" t="s">
        <v>83</v>
      </c>
      <c r="D98" s="106" t="s">
        <v>603</v>
      </c>
      <c r="E98" s="105" t="s">
        <v>1730</v>
      </c>
      <c r="F98" s="105" t="s">
        <v>1731</v>
      </c>
      <c r="G98" s="105" t="s">
        <v>1732</v>
      </c>
      <c r="H98" s="105" t="s">
        <v>1733</v>
      </c>
      <c r="I98" s="105" t="s">
        <v>1734</v>
      </c>
      <c r="J98" s="105" t="s">
        <v>1735</v>
      </c>
      <c r="K98" s="105" t="s">
        <v>1693</v>
      </c>
      <c r="L98" s="106" t="s">
        <v>663</v>
      </c>
      <c r="M98" s="105" t="s">
        <v>1736</v>
      </c>
      <c r="N98" s="105" t="s">
        <v>1737</v>
      </c>
      <c r="O98" s="105" t="s">
        <v>1738</v>
      </c>
      <c r="P98" s="105" t="s">
        <v>1739</v>
      </c>
      <c r="Q98" s="105" t="s">
        <v>1740</v>
      </c>
      <c r="R98" s="105" t="s">
        <v>1741</v>
      </c>
      <c r="S98" s="105" t="s">
        <v>1699</v>
      </c>
    </row>
    <row r="99" spans="2:19" s="105" customFormat="1" ht="20.25">
      <c r="B99" s="105" cm="1">
        <f t="array" ref="B99" xml:space="preserve"> ROW() - ROW($2:$2)</f>
        <v>97</v>
      </c>
      <c r="C99" s="105" t="s">
        <v>606</v>
      </c>
      <c r="D99" s="106" t="s">
        <v>607</v>
      </c>
      <c r="E99" s="105" t="s">
        <v>1720</v>
      </c>
      <c r="F99" s="105" t="s">
        <v>1721</v>
      </c>
      <c r="G99" s="105" t="s">
        <v>1722</v>
      </c>
      <c r="H99" s="105" t="s">
        <v>1742</v>
      </c>
      <c r="I99" s="105" t="s">
        <v>1724</v>
      </c>
      <c r="J99" s="105" t="s">
        <v>1720</v>
      </c>
      <c r="K99" s="105" t="s">
        <v>1683</v>
      </c>
      <c r="L99" s="106" t="s">
        <v>666</v>
      </c>
      <c r="M99" s="105" t="s">
        <v>1725</v>
      </c>
      <c r="N99" s="105" t="s">
        <v>1726</v>
      </c>
      <c r="O99" s="105" t="s">
        <v>1727</v>
      </c>
      <c r="P99" s="105" t="s">
        <v>1743</v>
      </c>
      <c r="Q99" s="105" t="s">
        <v>1729</v>
      </c>
      <c r="R99" s="105" t="s">
        <v>1725</v>
      </c>
      <c r="S99" s="105" t="s">
        <v>1687</v>
      </c>
    </row>
    <row r="100" spans="2:19" s="105" customFormat="1" ht="20.25">
      <c r="B100" s="105" cm="1">
        <f t="array" ref="B100" xml:space="preserve"> ROW() - ROW($2:$2)</f>
        <v>98</v>
      </c>
      <c r="C100" s="105" t="s">
        <v>606</v>
      </c>
      <c r="D100" s="106" t="s">
        <v>609</v>
      </c>
      <c r="E100" s="105" t="s">
        <v>1730</v>
      </c>
      <c r="F100" s="105" t="s">
        <v>1731</v>
      </c>
      <c r="G100" s="105" t="s">
        <v>1732</v>
      </c>
      <c r="H100" s="105" t="s">
        <v>1744</v>
      </c>
      <c r="I100" s="105" t="s">
        <v>1734</v>
      </c>
      <c r="J100" s="105" t="s">
        <v>1735</v>
      </c>
      <c r="K100" s="105" t="s">
        <v>1693</v>
      </c>
      <c r="L100" s="106" t="s">
        <v>668</v>
      </c>
      <c r="M100" s="105" t="s">
        <v>1736</v>
      </c>
      <c r="N100" s="105" t="s">
        <v>1737</v>
      </c>
      <c r="O100" s="105" t="s">
        <v>1738</v>
      </c>
      <c r="P100" s="105" t="s">
        <v>1745</v>
      </c>
      <c r="Q100" s="105" t="s">
        <v>1740</v>
      </c>
      <c r="R100" s="105" t="s">
        <v>1741</v>
      </c>
      <c r="S100" s="105" t="s">
        <v>1699</v>
      </c>
    </row>
    <row r="101" spans="2:19" s="105" customFormat="1" ht="20.25">
      <c r="B101" s="105" cm="1">
        <f t="array" ref="B101" xml:space="preserve"> ROW() - ROW($2:$2)</f>
        <v>99</v>
      </c>
      <c r="C101" s="105" t="s">
        <v>611</v>
      </c>
      <c r="D101" s="106" t="s">
        <v>612</v>
      </c>
      <c r="E101" s="105" t="s">
        <v>1746</v>
      </c>
      <c r="F101" s="105" t="s">
        <v>1747</v>
      </c>
      <c r="G101" s="105" t="s">
        <v>1747</v>
      </c>
      <c r="H101" s="105" t="s">
        <v>1700</v>
      </c>
      <c r="I101" s="105" t="s">
        <v>1746</v>
      </c>
      <c r="J101" s="105" t="s">
        <v>1746</v>
      </c>
      <c r="K101" s="105" t="s">
        <v>1748</v>
      </c>
      <c r="L101" s="106" t="s">
        <v>670</v>
      </c>
      <c r="M101" s="105" t="s">
        <v>1749</v>
      </c>
      <c r="N101" s="105" t="s">
        <v>1750</v>
      </c>
      <c r="O101" s="105" t="s">
        <v>1750</v>
      </c>
      <c r="P101" s="105" t="s">
        <v>1705</v>
      </c>
      <c r="Q101" s="105" t="s">
        <v>1749</v>
      </c>
      <c r="R101" s="105" t="s">
        <v>1749</v>
      </c>
      <c r="S101" s="105" t="s">
        <v>1751</v>
      </c>
    </row>
    <row r="102" spans="2:19" s="105" customFormat="1" ht="20.25">
      <c r="B102" s="105" cm="1">
        <f t="array" ref="B102" xml:space="preserve"> ROW() - ROW($2:$2)</f>
        <v>100</v>
      </c>
      <c r="C102" s="105" t="s">
        <v>611</v>
      </c>
      <c r="D102" s="106" t="s">
        <v>615</v>
      </c>
      <c r="E102" s="105" t="s">
        <v>1752</v>
      </c>
      <c r="F102" s="105" t="s">
        <v>1753</v>
      </c>
      <c r="G102" s="105" t="s">
        <v>1753</v>
      </c>
      <c r="H102" s="105" t="s">
        <v>1710</v>
      </c>
      <c r="I102" s="105" t="s">
        <v>1754</v>
      </c>
      <c r="J102" s="105" t="s">
        <v>1755</v>
      </c>
      <c r="K102" s="105" t="s">
        <v>1756</v>
      </c>
      <c r="L102" s="106" t="s">
        <v>673</v>
      </c>
      <c r="M102" s="105" t="s">
        <v>1757</v>
      </c>
      <c r="N102" s="105" t="s">
        <v>1758</v>
      </c>
      <c r="O102" s="105" t="s">
        <v>1758</v>
      </c>
      <c r="P102" s="105" t="s">
        <v>1715</v>
      </c>
      <c r="Q102" s="105" t="s">
        <v>1759</v>
      </c>
      <c r="R102" s="105" t="s">
        <v>1760</v>
      </c>
      <c r="S102" s="105" t="s">
        <v>1761</v>
      </c>
    </row>
    <row r="103" spans="2:19" s="105" customFormat="1" ht="20.25">
      <c r="B103" s="105" cm="1">
        <f t="array" ref="B103" xml:space="preserve"> ROW() - ROW($2:$2)</f>
        <v>101</v>
      </c>
      <c r="C103" s="105" t="s">
        <v>619</v>
      </c>
      <c r="D103" s="106" t="s">
        <v>620</v>
      </c>
      <c r="E103" s="105" t="s">
        <v>1762</v>
      </c>
      <c r="F103" s="105" t="s">
        <v>1762</v>
      </c>
      <c r="G103" s="105" t="s">
        <v>1762</v>
      </c>
      <c r="H103" s="105" t="s">
        <v>1762</v>
      </c>
      <c r="I103" s="105" t="s">
        <v>1762</v>
      </c>
      <c r="J103" s="105" t="s">
        <v>1762</v>
      </c>
      <c r="K103" s="105" t="s">
        <v>1762</v>
      </c>
      <c r="L103" s="106" t="s">
        <v>676</v>
      </c>
      <c r="M103" s="105" t="s">
        <v>1763</v>
      </c>
      <c r="N103" s="105" t="s">
        <v>1763</v>
      </c>
      <c r="O103" s="105" t="s">
        <v>1763</v>
      </c>
      <c r="P103" s="105" t="s">
        <v>1763</v>
      </c>
      <c r="Q103" s="105" t="s">
        <v>1763</v>
      </c>
      <c r="R103" s="105" t="s">
        <v>1763</v>
      </c>
      <c r="S103" s="105" t="s">
        <v>1763</v>
      </c>
    </row>
    <row r="104" spans="2:19" s="105" customFormat="1" ht="20.25">
      <c r="B104" s="105" cm="1">
        <f t="array" ref="B104" xml:space="preserve"> ROW() - ROW($2:$2)</f>
        <v>102</v>
      </c>
      <c r="C104" s="105" t="s">
        <v>619</v>
      </c>
      <c r="D104" s="106" t="s">
        <v>623</v>
      </c>
      <c r="E104" s="105" t="s">
        <v>1764</v>
      </c>
      <c r="F104" s="105" t="s">
        <v>1764</v>
      </c>
      <c r="G104" s="105" t="s">
        <v>1765</v>
      </c>
      <c r="H104" s="105" t="s">
        <v>1764</v>
      </c>
      <c r="I104" s="105" t="s">
        <v>1765</v>
      </c>
      <c r="J104" s="105" t="s">
        <v>1766</v>
      </c>
      <c r="K104" s="105" t="s">
        <v>1765</v>
      </c>
      <c r="L104" s="106" t="s">
        <v>679</v>
      </c>
      <c r="M104" s="105" t="s">
        <v>1767</v>
      </c>
      <c r="N104" s="105" t="s">
        <v>1767</v>
      </c>
      <c r="O104" s="105" t="s">
        <v>1768</v>
      </c>
      <c r="P104" s="105" t="s">
        <v>1767</v>
      </c>
      <c r="Q104" s="105" t="s">
        <v>1768</v>
      </c>
      <c r="R104" s="105" t="s">
        <v>1769</v>
      </c>
      <c r="S104" s="105" t="s">
        <v>1768</v>
      </c>
    </row>
    <row r="105" spans="2:19" s="105" customFormat="1" ht="20.25">
      <c r="B105" s="105" cm="1">
        <f t="array" ref="B105" xml:space="preserve"> ROW() - ROW($2:$2)</f>
        <v>103</v>
      </c>
      <c r="C105" s="105" t="s">
        <v>626</v>
      </c>
      <c r="D105" s="106" t="s">
        <v>626</v>
      </c>
      <c r="E105" s="105" t="s">
        <v>1770</v>
      </c>
      <c r="F105" s="105" t="s">
        <v>1771</v>
      </c>
      <c r="G105" s="105" t="s">
        <v>1772</v>
      </c>
      <c r="H105" s="105" t="s">
        <v>1747</v>
      </c>
      <c r="I105" s="105" t="s">
        <v>1773</v>
      </c>
      <c r="J105" s="105" t="s">
        <v>1773</v>
      </c>
      <c r="K105" s="105" t="s">
        <v>1774</v>
      </c>
      <c r="L105" s="106" t="s">
        <v>682</v>
      </c>
      <c r="M105" s="105" t="s">
        <v>1775</v>
      </c>
      <c r="N105" s="105" t="s">
        <v>1776</v>
      </c>
      <c r="O105" s="105" t="s">
        <v>1777</v>
      </c>
      <c r="P105" s="105" t="s">
        <v>1750</v>
      </c>
      <c r="Q105" s="105" t="s">
        <v>1778</v>
      </c>
      <c r="R105" s="105" t="s">
        <v>1778</v>
      </c>
      <c r="S105" s="105" t="s">
        <v>642</v>
      </c>
    </row>
    <row r="106" spans="2:19" s="105" customFormat="1" ht="20.25">
      <c r="B106" s="105" cm="1">
        <f t="array" ref="B106" xml:space="preserve"> ROW() - ROW($2:$2)</f>
        <v>104</v>
      </c>
      <c r="C106" s="105" t="s">
        <v>626</v>
      </c>
      <c r="L106" s="106" t="s">
        <v>684</v>
      </c>
      <c r="M106" s="105" t="s">
        <v>1779</v>
      </c>
      <c r="N106" s="105" t="s">
        <v>1780</v>
      </c>
      <c r="O106" s="105" t="s">
        <v>1781</v>
      </c>
      <c r="P106" s="105" t="s">
        <v>1782</v>
      </c>
      <c r="Q106" s="105" t="s">
        <v>1783</v>
      </c>
      <c r="R106" s="105" t="s">
        <v>1784</v>
      </c>
      <c r="S106" s="105" t="s">
        <v>642</v>
      </c>
    </row>
    <row r="107" spans="2:19" s="105" customFormat="1" ht="20.25">
      <c r="B107" s="105" cm="1">
        <f t="array" ref="B107" xml:space="preserve"> ROW() - ROW($2:$2)</f>
        <v>105</v>
      </c>
      <c r="C107" s="105" t="s">
        <v>688</v>
      </c>
      <c r="D107" s="106" t="s">
        <v>688</v>
      </c>
      <c r="E107" s="105" t="s">
        <v>689</v>
      </c>
      <c r="F107" s="105" t="s">
        <v>1785</v>
      </c>
      <c r="G107" s="105" t="s">
        <v>1786</v>
      </c>
      <c r="H107" s="105" t="s">
        <v>1787</v>
      </c>
      <c r="I107" s="105" t="s">
        <v>1788</v>
      </c>
      <c r="J107" s="105" t="s">
        <v>689</v>
      </c>
      <c r="K107" s="105" t="s">
        <v>1789</v>
      </c>
    </row>
    <row r="108" spans="2:19" s="105" customFormat="1" ht="20.25">
      <c r="B108" s="105" cm="1">
        <f t="array" ref="B108" xml:space="preserve"> ROW() - ROW($2:$2)</f>
        <v>106</v>
      </c>
      <c r="C108" s="105" t="s">
        <v>692</v>
      </c>
      <c r="D108" s="106" t="s">
        <v>692</v>
      </c>
      <c r="E108" s="105" t="s">
        <v>272</v>
      </c>
      <c r="F108" s="105" t="s">
        <v>1790</v>
      </c>
      <c r="G108" s="105" t="s">
        <v>1791</v>
      </c>
      <c r="H108" s="105" t="s">
        <v>1790</v>
      </c>
      <c r="I108" s="105" t="s">
        <v>1790</v>
      </c>
      <c r="J108" s="105" t="s">
        <v>1790</v>
      </c>
      <c r="K108" s="105" t="s">
        <v>1792</v>
      </c>
    </row>
    <row r="109" spans="2:19" s="105" customFormat="1" ht="20.25">
      <c r="B109" s="105" cm="1">
        <f t="array" ref="B109" xml:space="preserve"> ROW() - ROW($2:$2)</f>
        <v>107</v>
      </c>
      <c r="C109" s="105" t="s">
        <v>696</v>
      </c>
      <c r="D109" s="106" t="s">
        <v>696</v>
      </c>
      <c r="E109" s="105" t="s">
        <v>1793</v>
      </c>
      <c r="F109" s="105" t="s">
        <v>1787</v>
      </c>
      <c r="G109" s="105" t="s">
        <v>1600</v>
      </c>
      <c r="H109" s="105" t="s">
        <v>1600</v>
      </c>
      <c r="I109" s="105" t="s">
        <v>1794</v>
      </c>
      <c r="J109" s="105" t="s">
        <v>1788</v>
      </c>
      <c r="K109" s="105" t="s">
        <v>1795</v>
      </c>
    </row>
    <row r="110" spans="2:19" s="105" customFormat="1" ht="20.25">
      <c r="B110" s="105" cm="1">
        <f t="array" ref="B110" xml:space="preserve"> ROW() - ROW($2:$2)</f>
        <v>108</v>
      </c>
      <c r="C110" s="105" t="s">
        <v>700</v>
      </c>
      <c r="D110" s="106" t="s">
        <v>700</v>
      </c>
      <c r="E110" s="105" t="s">
        <v>1796</v>
      </c>
      <c r="F110" s="105" t="s">
        <v>1797</v>
      </c>
      <c r="G110" s="105" t="s">
        <v>1798</v>
      </c>
      <c r="H110" s="105" t="s">
        <v>1799</v>
      </c>
      <c r="I110" s="105" t="s">
        <v>1800</v>
      </c>
      <c r="J110" s="105" t="s">
        <v>701</v>
      </c>
      <c r="K110" s="105" t="s">
        <v>701</v>
      </c>
      <c r="L110" s="106" t="s">
        <v>738</v>
      </c>
      <c r="M110" s="105" t="s">
        <v>1801</v>
      </c>
      <c r="N110" s="105" t="s">
        <v>1802</v>
      </c>
      <c r="O110" s="105" t="s">
        <v>1803</v>
      </c>
      <c r="P110" s="105" t="s">
        <v>1804</v>
      </c>
      <c r="Q110" s="105" t="s">
        <v>1805</v>
      </c>
      <c r="R110" s="105" t="s">
        <v>739</v>
      </c>
      <c r="S110" s="105" t="s">
        <v>739</v>
      </c>
    </row>
    <row r="111" spans="2:19" s="105" customFormat="1" ht="20.25">
      <c r="B111" s="105" cm="1">
        <f t="array" ref="B111" xml:space="preserve"> ROW() - ROW($2:$2)</f>
        <v>109</v>
      </c>
      <c r="C111" s="105" t="s">
        <v>704</v>
      </c>
      <c r="D111" s="106" t="s">
        <v>704</v>
      </c>
      <c r="E111" s="105" t="s">
        <v>1796</v>
      </c>
      <c r="F111" s="105" t="s">
        <v>1797</v>
      </c>
      <c r="G111" s="105" t="s">
        <v>1798</v>
      </c>
      <c r="H111" s="105" t="s">
        <v>1806</v>
      </c>
      <c r="I111" s="105" t="s">
        <v>1800</v>
      </c>
      <c r="J111" s="105" t="s">
        <v>701</v>
      </c>
      <c r="K111" s="105" t="s">
        <v>701</v>
      </c>
      <c r="L111" s="106" t="s">
        <v>742</v>
      </c>
      <c r="M111" s="105" t="s">
        <v>1801</v>
      </c>
      <c r="N111" s="105" t="s">
        <v>1802</v>
      </c>
      <c r="O111" s="105" t="s">
        <v>1803</v>
      </c>
      <c r="P111" s="105" t="s">
        <v>1807</v>
      </c>
      <c r="Q111" s="105" t="s">
        <v>1805</v>
      </c>
      <c r="R111" s="105" t="s">
        <v>739</v>
      </c>
      <c r="S111" s="105" t="s">
        <v>739</v>
      </c>
    </row>
    <row r="112" spans="2:19" s="105" customFormat="1" ht="20.25">
      <c r="B112" s="105" cm="1">
        <f t="array" ref="B112" xml:space="preserve"> ROW() - ROW($2:$2)</f>
        <v>110</v>
      </c>
      <c r="C112" s="105" t="s">
        <v>706</v>
      </c>
      <c r="D112" s="106" t="s">
        <v>706</v>
      </c>
      <c r="E112" s="105" t="s">
        <v>1808</v>
      </c>
      <c r="F112" s="105" t="s">
        <v>1797</v>
      </c>
      <c r="G112" s="105" t="s">
        <v>1798</v>
      </c>
      <c r="H112" s="105" t="s">
        <v>1799</v>
      </c>
      <c r="I112" s="105" t="s">
        <v>1809</v>
      </c>
      <c r="J112" s="105" t="s">
        <v>1810</v>
      </c>
      <c r="K112" s="105" t="s">
        <v>1811</v>
      </c>
      <c r="L112" s="106" t="s">
        <v>744</v>
      </c>
      <c r="M112" s="105" t="s">
        <v>1812</v>
      </c>
      <c r="N112" s="105" t="s">
        <v>1802</v>
      </c>
      <c r="O112" s="105" t="s">
        <v>1803</v>
      </c>
      <c r="P112" s="105" t="s">
        <v>1804</v>
      </c>
      <c r="Q112" s="105" t="s">
        <v>1813</v>
      </c>
      <c r="R112" s="105" t="s">
        <v>1814</v>
      </c>
      <c r="S112" s="105" t="s">
        <v>1815</v>
      </c>
    </row>
    <row r="113" spans="2:19" s="105" customFormat="1" ht="20.25">
      <c r="B113" s="105" cm="1">
        <f t="array" ref="B113" xml:space="preserve"> ROW() - ROW($2:$2)</f>
        <v>111</v>
      </c>
      <c r="C113" s="105" t="s">
        <v>709</v>
      </c>
      <c r="D113" s="106" t="s">
        <v>709</v>
      </c>
      <c r="E113" s="105" t="s">
        <v>1816</v>
      </c>
      <c r="F113" s="105" t="s">
        <v>1816</v>
      </c>
      <c r="G113" s="105" t="s">
        <v>1816</v>
      </c>
      <c r="H113" s="105" t="s">
        <v>1816</v>
      </c>
      <c r="I113" s="105" t="s">
        <v>1816</v>
      </c>
      <c r="J113" s="105" t="s">
        <v>1816</v>
      </c>
      <c r="K113" s="105" t="s">
        <v>710</v>
      </c>
      <c r="L113" s="106" t="s">
        <v>746</v>
      </c>
      <c r="M113" s="105" t="s">
        <v>1817</v>
      </c>
      <c r="N113" s="105" t="s">
        <v>1817</v>
      </c>
      <c r="O113" s="105" t="s">
        <v>1817</v>
      </c>
      <c r="P113" s="105" t="s">
        <v>1817</v>
      </c>
      <c r="Q113" s="105" t="s">
        <v>1817</v>
      </c>
      <c r="R113" s="105" t="s">
        <v>1817</v>
      </c>
      <c r="S113" s="105" t="s">
        <v>747</v>
      </c>
    </row>
    <row r="114" spans="2:19" s="105" customFormat="1" ht="20.25">
      <c r="B114" s="105" cm="1">
        <f t="array" ref="B114" xml:space="preserve"> ROW() - ROW($2:$2)</f>
        <v>112</v>
      </c>
      <c r="C114" s="105" t="s">
        <v>713</v>
      </c>
      <c r="D114" s="106" t="s">
        <v>713</v>
      </c>
      <c r="E114" s="105" t="s">
        <v>1818</v>
      </c>
      <c r="F114" s="105" t="s">
        <v>1819</v>
      </c>
      <c r="G114" s="105" t="s">
        <v>1820</v>
      </c>
      <c r="H114" s="105" t="s">
        <v>1818</v>
      </c>
      <c r="I114" s="105" t="s">
        <v>1821</v>
      </c>
      <c r="J114" s="105" t="s">
        <v>1818</v>
      </c>
      <c r="K114" s="105" t="s">
        <v>1822</v>
      </c>
      <c r="L114" s="106" t="s">
        <v>750</v>
      </c>
      <c r="M114" s="105" t="s">
        <v>751</v>
      </c>
      <c r="N114" s="105" t="s">
        <v>1823</v>
      </c>
      <c r="O114" s="105" t="s">
        <v>1824</v>
      </c>
      <c r="P114" s="105" t="s">
        <v>1825</v>
      </c>
      <c r="Q114" s="105" t="s">
        <v>1826</v>
      </c>
      <c r="R114" s="105" t="s">
        <v>1825</v>
      </c>
      <c r="S114" s="105" t="s">
        <v>1827</v>
      </c>
    </row>
    <row r="115" spans="2:19" s="105" customFormat="1" ht="20.25">
      <c r="B115" s="105" cm="1">
        <f t="array" ref="B115" xml:space="preserve"> ROW() - ROW($2:$2)</f>
        <v>113</v>
      </c>
      <c r="C115" s="105" t="s">
        <v>717</v>
      </c>
      <c r="D115" s="106" t="s">
        <v>717</v>
      </c>
      <c r="E115" s="105" t="s">
        <v>1818</v>
      </c>
      <c r="F115" s="105" t="s">
        <v>1828</v>
      </c>
      <c r="G115" s="105" t="s">
        <v>1829</v>
      </c>
      <c r="H115" s="105" t="s">
        <v>1818</v>
      </c>
      <c r="I115" s="105" t="s">
        <v>1821</v>
      </c>
      <c r="J115" s="105" t="s">
        <v>1818</v>
      </c>
      <c r="K115" s="105" t="s">
        <v>1830</v>
      </c>
      <c r="L115" s="106" t="s">
        <v>754</v>
      </c>
      <c r="M115" s="105" t="s">
        <v>1825</v>
      </c>
      <c r="N115" s="105" t="s">
        <v>1831</v>
      </c>
      <c r="O115" s="105" t="s">
        <v>1832</v>
      </c>
      <c r="P115" s="105" t="s">
        <v>1825</v>
      </c>
      <c r="Q115" s="105" t="s">
        <v>1826</v>
      </c>
      <c r="R115" s="105" t="s">
        <v>1825</v>
      </c>
      <c r="S115" s="105" t="s">
        <v>1833</v>
      </c>
    </row>
    <row r="116" spans="2:19" s="105" customFormat="1" ht="20.25">
      <c r="B116" s="105" cm="1">
        <f t="array" ref="B116" xml:space="preserve"> ROW() - ROW($2:$2)</f>
        <v>114</v>
      </c>
      <c r="C116" s="105" t="s">
        <v>721</v>
      </c>
      <c r="D116" s="106" t="s">
        <v>721</v>
      </c>
      <c r="E116" s="105" t="s">
        <v>710</v>
      </c>
      <c r="F116" s="105" t="s">
        <v>710</v>
      </c>
      <c r="G116" s="105" t="s">
        <v>710</v>
      </c>
      <c r="H116" s="105" t="s">
        <v>710</v>
      </c>
      <c r="I116" s="105" t="s">
        <v>1834</v>
      </c>
      <c r="J116" s="105" t="s">
        <v>1835</v>
      </c>
      <c r="K116" s="105" t="s">
        <v>1836</v>
      </c>
      <c r="L116" s="106" t="s">
        <v>758</v>
      </c>
      <c r="M116" s="105" t="s">
        <v>747</v>
      </c>
      <c r="N116" s="105" t="s">
        <v>747</v>
      </c>
      <c r="O116" s="105" t="s">
        <v>747</v>
      </c>
      <c r="P116" s="105" t="s">
        <v>747</v>
      </c>
      <c r="Q116" s="105" t="s">
        <v>1837</v>
      </c>
      <c r="R116" s="105" t="s">
        <v>1838</v>
      </c>
      <c r="S116" s="105" t="s">
        <v>1839</v>
      </c>
    </row>
    <row r="117" spans="2:19" s="105" customFormat="1" ht="20.25">
      <c r="B117" s="105" cm="1">
        <f t="array" ref="B117" xml:space="preserve"> ROW() - ROW($2:$2)</f>
        <v>115</v>
      </c>
      <c r="C117" s="105" t="s">
        <v>708</v>
      </c>
      <c r="D117" s="106" t="s">
        <v>708</v>
      </c>
      <c r="E117" s="105" t="s">
        <v>1840</v>
      </c>
      <c r="F117" s="105" t="s">
        <v>1840</v>
      </c>
      <c r="G117" s="105" t="s">
        <v>1841</v>
      </c>
      <c r="H117" s="105" t="s">
        <v>1840</v>
      </c>
      <c r="I117" s="105" t="s">
        <v>1842</v>
      </c>
      <c r="J117" s="105" t="s">
        <v>1843</v>
      </c>
      <c r="K117" s="105" t="s">
        <v>1844</v>
      </c>
      <c r="L117" s="106" t="s">
        <v>761</v>
      </c>
      <c r="M117" s="105" t="s">
        <v>1845</v>
      </c>
      <c r="N117" s="105" t="s">
        <v>1845</v>
      </c>
      <c r="O117" s="105" t="s">
        <v>1846</v>
      </c>
      <c r="P117" s="105" t="s">
        <v>1845</v>
      </c>
      <c r="Q117" s="105" t="s">
        <v>1847</v>
      </c>
      <c r="R117" s="105" t="s">
        <v>1848</v>
      </c>
      <c r="S117" s="105" t="s">
        <v>1849</v>
      </c>
    </row>
    <row r="118" spans="2:19" s="105" customFormat="1" ht="20.25">
      <c r="B118" s="105" cm="1">
        <f t="array" ref="B118" xml:space="preserve"> ROW() - ROW($2:$2)</f>
        <v>116</v>
      </c>
      <c r="C118" s="105" t="s">
        <v>725</v>
      </c>
      <c r="D118" s="106" t="s">
        <v>725</v>
      </c>
      <c r="E118" s="105" t="s">
        <v>1850</v>
      </c>
      <c r="F118" s="105" t="s">
        <v>1851</v>
      </c>
      <c r="G118" s="105" t="s">
        <v>1852</v>
      </c>
      <c r="H118" s="105" t="s">
        <v>1853</v>
      </c>
      <c r="I118" s="105" t="s">
        <v>1854</v>
      </c>
      <c r="J118" s="105" t="s">
        <v>1850</v>
      </c>
      <c r="K118" s="105" t="s">
        <v>714</v>
      </c>
      <c r="L118" s="106" t="s">
        <v>763</v>
      </c>
      <c r="M118" s="105" t="s">
        <v>1855</v>
      </c>
      <c r="N118" s="105" t="s">
        <v>1856</v>
      </c>
      <c r="O118" s="105" t="s">
        <v>1857</v>
      </c>
      <c r="P118" s="105" t="s">
        <v>1858</v>
      </c>
      <c r="Q118" s="105" t="s">
        <v>1859</v>
      </c>
      <c r="R118" s="105" t="s">
        <v>1855</v>
      </c>
      <c r="S118" s="105" t="s">
        <v>751</v>
      </c>
    </row>
    <row r="119" spans="2:19" s="105" customFormat="1" ht="20.25">
      <c r="B119" s="105" cm="1">
        <f t="array" ref="B119" xml:space="preserve"> ROW() - ROW($2:$2)</f>
        <v>117</v>
      </c>
      <c r="C119" s="105" t="s">
        <v>728</v>
      </c>
      <c r="D119" s="106" t="s">
        <v>728</v>
      </c>
      <c r="E119" s="105" t="s">
        <v>1850</v>
      </c>
      <c r="F119" s="105" t="s">
        <v>1851</v>
      </c>
      <c r="G119" s="105" t="s">
        <v>1852</v>
      </c>
      <c r="H119" s="105" t="s">
        <v>1860</v>
      </c>
      <c r="I119" s="105" t="s">
        <v>1854</v>
      </c>
      <c r="J119" s="105" t="s">
        <v>1850</v>
      </c>
      <c r="K119" s="105" t="s">
        <v>714</v>
      </c>
      <c r="L119" s="106" t="s">
        <v>765</v>
      </c>
      <c r="M119" s="105" t="s">
        <v>1855</v>
      </c>
      <c r="N119" s="105" t="s">
        <v>1856</v>
      </c>
      <c r="O119" s="105" t="s">
        <v>1857</v>
      </c>
      <c r="P119" s="105" t="s">
        <v>1861</v>
      </c>
      <c r="Q119" s="105" t="s">
        <v>1859</v>
      </c>
      <c r="R119" s="105" t="s">
        <v>1855</v>
      </c>
      <c r="S119" s="105" t="s">
        <v>751</v>
      </c>
    </row>
    <row r="120" spans="2:19" s="105" customFormat="1" ht="20.25">
      <c r="B120" s="105" cm="1">
        <f t="array" ref="B120" xml:space="preserve"> ROW() - ROW($2:$2)</f>
        <v>118</v>
      </c>
      <c r="C120" s="105" t="s">
        <v>730</v>
      </c>
      <c r="D120" s="106" t="s">
        <v>730</v>
      </c>
      <c r="E120" s="105" t="s">
        <v>1862</v>
      </c>
      <c r="F120" s="105" t="s">
        <v>1851</v>
      </c>
      <c r="G120" s="105" t="s">
        <v>1852</v>
      </c>
      <c r="H120" s="105" t="s">
        <v>1853</v>
      </c>
      <c r="I120" s="105" t="s">
        <v>1863</v>
      </c>
      <c r="J120" s="105" t="s">
        <v>1864</v>
      </c>
      <c r="K120" s="105" t="s">
        <v>1865</v>
      </c>
      <c r="L120" s="106" t="s">
        <v>767</v>
      </c>
      <c r="M120" s="105" t="s">
        <v>1866</v>
      </c>
      <c r="N120" s="105" t="s">
        <v>1856</v>
      </c>
      <c r="O120" s="105" t="s">
        <v>1857</v>
      </c>
      <c r="P120" s="105" t="s">
        <v>1858</v>
      </c>
      <c r="Q120" s="105" t="s">
        <v>1867</v>
      </c>
      <c r="R120" s="105" t="s">
        <v>1868</v>
      </c>
      <c r="S120" s="105" t="s">
        <v>1869</v>
      </c>
    </row>
    <row r="121" spans="2:19" s="105" customFormat="1" ht="20.25">
      <c r="B121" s="105" cm="1">
        <f t="array" ref="B121" xml:space="preserve"> ROW() - ROW($2:$2)</f>
        <v>119</v>
      </c>
      <c r="C121" s="105" t="s">
        <v>732</v>
      </c>
      <c r="D121" s="106" t="s">
        <v>732</v>
      </c>
      <c r="E121" s="105" t="s">
        <v>1870</v>
      </c>
      <c r="F121" s="105" t="s">
        <v>1799</v>
      </c>
      <c r="G121" s="105" t="s">
        <v>1799</v>
      </c>
      <c r="H121" s="105" t="s">
        <v>1871</v>
      </c>
      <c r="I121" s="105" t="s">
        <v>1870</v>
      </c>
      <c r="J121" s="105" t="s">
        <v>1870</v>
      </c>
      <c r="K121" s="105" t="s">
        <v>1871</v>
      </c>
      <c r="L121" s="106" t="s">
        <v>769</v>
      </c>
      <c r="M121" s="105" t="s">
        <v>1872</v>
      </c>
      <c r="N121" s="105" t="s">
        <v>1804</v>
      </c>
      <c r="O121" s="105" t="s">
        <v>1804</v>
      </c>
      <c r="P121" s="105" t="s">
        <v>1873</v>
      </c>
      <c r="Q121" s="105" t="s">
        <v>1872</v>
      </c>
      <c r="R121" s="105" t="s">
        <v>1872</v>
      </c>
      <c r="S121" s="105" t="s">
        <v>1873</v>
      </c>
    </row>
    <row r="122" spans="2:19" s="105" customFormat="1" ht="20.25">
      <c r="B122" s="105" cm="1">
        <f t="array" ref="B122" xml:space="preserve"> ROW() - ROW($2:$2)</f>
        <v>120</v>
      </c>
      <c r="C122" s="105" t="s">
        <v>735</v>
      </c>
      <c r="D122" s="106" t="s">
        <v>735</v>
      </c>
      <c r="E122" s="105" t="s">
        <v>1874</v>
      </c>
      <c r="F122" s="105" t="s">
        <v>1875</v>
      </c>
      <c r="G122" s="105" t="s">
        <v>1841</v>
      </c>
      <c r="H122" s="105" t="s">
        <v>1875</v>
      </c>
      <c r="I122" s="105" t="s">
        <v>1876</v>
      </c>
      <c r="J122" s="105" t="s">
        <v>1877</v>
      </c>
      <c r="K122" s="105" t="s">
        <v>1877</v>
      </c>
      <c r="L122" s="106" t="s">
        <v>220</v>
      </c>
      <c r="M122" s="105" t="s">
        <v>1878</v>
      </c>
      <c r="N122" s="105" t="s">
        <v>1879</v>
      </c>
      <c r="O122" s="105" t="s">
        <v>1846</v>
      </c>
      <c r="P122" s="105" t="s">
        <v>1879</v>
      </c>
      <c r="Q122" s="105" t="s">
        <v>1880</v>
      </c>
      <c r="R122" s="105" t="s">
        <v>1881</v>
      </c>
      <c r="S122" s="105" t="s">
        <v>1881</v>
      </c>
    </row>
  </sheetData>
  <phoneticPr fontId="11" type="noConversion"/>
  <hyperlinks>
    <hyperlink ref="D3" r:id="rId1" xr:uid="{8CF85E8C-F885-4CE6-A3FB-95705FE6A604}"/>
    <hyperlink ref="L3" r:id="rId2" xr:uid="{D7F798FA-F958-4053-94EE-D4D5EEDD655B}"/>
    <hyperlink ref="D4" r:id="rId3" xr:uid="{1DE7FC42-C137-4911-8FF4-212FF4901611}"/>
    <hyperlink ref="L4" r:id="rId4" xr:uid="{358B21AD-A1B8-428F-9166-22C1B7960617}"/>
    <hyperlink ref="D5" r:id="rId5" xr:uid="{0A8A97E9-4763-489B-8E05-F4AA7BB55B35}"/>
    <hyperlink ref="L5" r:id="rId6" xr:uid="{22C5814D-558D-4EDF-A308-769F617F736F}"/>
    <hyperlink ref="D6" r:id="rId7" xr:uid="{1AA17230-2020-4565-AF62-7FB95A266A0A}"/>
    <hyperlink ref="L6" r:id="rId8" xr:uid="{E1F83765-F70C-4472-B5F8-287206237290}"/>
    <hyperlink ref="D7" r:id="rId9" xr:uid="{D7CDD941-C28E-4D33-BCBA-F8D5CF059BB7}"/>
    <hyperlink ref="L7" r:id="rId10" xr:uid="{7F842275-43AF-4D9F-B549-A7985472F1A2}"/>
    <hyperlink ref="D8" r:id="rId11" xr:uid="{53F6A378-0DE0-4727-BD76-45643A2FD4A2}"/>
    <hyperlink ref="D9" r:id="rId12" xr:uid="{6E8DD221-17C6-4323-A7DD-99FE3B840643}"/>
    <hyperlink ref="D10" r:id="rId13" xr:uid="{DF2EA682-8E7C-4A5B-8650-B06223A281C6}"/>
    <hyperlink ref="D11" r:id="rId14" xr:uid="{62A28908-DBCE-4371-9843-B4F5DCB8B054}"/>
    <hyperlink ref="D12" r:id="rId15" xr:uid="{AC8BA91B-6CB0-49FF-9FCD-2CE0B89D040B}"/>
    <hyperlink ref="D13" r:id="rId16" xr:uid="{D0A8E7AA-CD1A-4B4B-9D55-8D504DC6117C}"/>
    <hyperlink ref="D14" r:id="rId17" xr:uid="{5C3C991B-CEC9-455D-9978-42CB01C1DC59}"/>
    <hyperlink ref="D15" r:id="rId18" xr:uid="{033783C6-3C2F-4D93-A8D2-CE9766E6D339}"/>
    <hyperlink ref="D16" r:id="rId19" xr:uid="{4A79C0F6-FAD8-47C3-9AAF-B092290718D9}"/>
    <hyperlink ref="D17" r:id="rId20" xr:uid="{D2B830EE-B2DA-49DF-9AAF-9562969050FC}"/>
    <hyperlink ref="D18" r:id="rId21" xr:uid="{362AE4E7-80E9-4043-AE1E-923561BD7643}"/>
    <hyperlink ref="D19" r:id="rId22" xr:uid="{F9927D9C-65E2-455C-ADD0-3D998292390D}"/>
    <hyperlink ref="D20" r:id="rId23" xr:uid="{BAB2E898-2214-467C-AEC9-7421086A4491}"/>
    <hyperlink ref="D21" r:id="rId24" xr:uid="{9A08A8A4-C4DB-4436-925D-A4F1436101D0}"/>
    <hyperlink ref="D22" r:id="rId25" xr:uid="{138FF696-B2CE-4BB1-99BC-67EF8EB4F3C8}"/>
    <hyperlink ref="D23" r:id="rId26" xr:uid="{B1007B2C-CDBE-440C-A9E6-E4316D92DC3E}"/>
    <hyperlink ref="D24" r:id="rId27" xr:uid="{814E22A7-87B3-4A58-A19E-C5FEEB09EE57}"/>
    <hyperlink ref="D25" r:id="rId28" xr:uid="{7956AAE6-731D-4C45-8363-5EF4BC620754}"/>
    <hyperlink ref="D26" r:id="rId29" xr:uid="{BA927EF0-4D33-4FFE-80D3-EC24BA31AC3F}"/>
    <hyperlink ref="D27" r:id="rId30" xr:uid="{1DA3DEBA-DA9F-4827-A9A1-E4D5336E6CFC}"/>
    <hyperlink ref="D28" r:id="rId31" xr:uid="{73A13907-0E22-497A-B3CF-A2B08D53607C}"/>
    <hyperlink ref="D29" r:id="rId32" xr:uid="{56F76397-6FCC-4F5A-8CD2-E24BA8C6275F}"/>
    <hyperlink ref="D30" r:id="rId33" xr:uid="{940AFF05-88A0-45A6-AC99-4B508690F113}"/>
    <hyperlink ref="D31" r:id="rId34" xr:uid="{30F58C64-AB03-41AB-A6EB-F49FF3AFB3D0}"/>
    <hyperlink ref="D32" r:id="rId35" xr:uid="{41D5CFB5-6A59-42C8-8C45-BB837E3508AB}"/>
    <hyperlink ref="D33" r:id="rId36" xr:uid="{C0426728-A98E-4B3A-A231-11D32F4E2C12}"/>
    <hyperlink ref="D34" r:id="rId37" xr:uid="{75DFF819-1CAC-4645-BC5F-5E50A26501F0}"/>
    <hyperlink ref="D35" r:id="rId38" xr:uid="{1FBB0CDC-B795-4000-8C94-756D562762F2}"/>
    <hyperlink ref="D36" r:id="rId39" xr:uid="{D00F160E-3B1D-4779-B09A-1A420D08367A}"/>
    <hyperlink ref="D37" r:id="rId40" xr:uid="{E3A26D3C-DF85-43A2-8F69-B24C525B0B21}"/>
    <hyperlink ref="D38" r:id="rId41" xr:uid="{D3C3AF98-0405-48B1-B58A-22394E68295D}"/>
    <hyperlink ref="D39" r:id="rId42" xr:uid="{C37F0ED2-5845-402F-9777-8549547644C9}"/>
    <hyperlink ref="D40" r:id="rId43" xr:uid="{30ED4D8D-9F71-4A12-B6E4-B2E1DDB1B947}"/>
    <hyperlink ref="D41" r:id="rId44" xr:uid="{3FE9432E-ED32-4CBE-B349-C74C4A54BBFB}"/>
    <hyperlink ref="D42" r:id="rId45" xr:uid="{A4DD857F-CF0A-4B3A-AC0E-1C1F6E8A383F}"/>
    <hyperlink ref="D43" r:id="rId46" xr:uid="{B06D654E-E2AE-4182-AA62-23685B70181F}"/>
    <hyperlink ref="D44" r:id="rId47" xr:uid="{A7E14E26-DC54-43E2-92EE-C60424DE0669}"/>
    <hyperlink ref="D45" r:id="rId48" xr:uid="{8A1BF278-77E9-41EA-8C18-6905AAF963CD}"/>
    <hyperlink ref="D46" r:id="rId49" xr:uid="{E673912E-7791-4842-B53C-814DA23AB595}"/>
    <hyperlink ref="L46" r:id="rId50" xr:uid="{CDB7EA52-E9EE-489B-A59C-02314BD6D2E5}"/>
    <hyperlink ref="D47" r:id="rId51" xr:uid="{64B9F537-1CFB-4FB0-A605-D597F31EB139}"/>
    <hyperlink ref="L47" r:id="rId52" xr:uid="{3D0EFA7D-96E7-47FB-BEC1-1B83D6596A86}"/>
    <hyperlink ref="D48" r:id="rId53" xr:uid="{273930EC-5AEE-4471-82F4-80903B5D7438}"/>
    <hyperlink ref="L48" r:id="rId54" xr:uid="{992D7AD7-7451-4681-899C-DEFAA152B25B}"/>
    <hyperlink ref="D49" r:id="rId55" xr:uid="{4A5556FA-8E60-4318-AE78-CECE3A311B04}"/>
    <hyperlink ref="L49" r:id="rId56" xr:uid="{159B8FBF-84CE-40FB-B305-2B3A5D40ADF0}"/>
    <hyperlink ref="D50" r:id="rId57" xr:uid="{92AE774D-31AA-4740-BFF4-60BB910FE3FE}"/>
    <hyperlink ref="L50" r:id="rId58" xr:uid="{32D082BF-8238-4E03-8E3B-722390ECD508}"/>
    <hyperlink ref="D51" r:id="rId59" xr:uid="{25FA03E8-1AEF-452C-8555-7A904E7EE4E9}"/>
    <hyperlink ref="L51" r:id="rId60" xr:uid="{D0CAF70D-0186-4B99-AAFC-B2FE31E603A6}"/>
    <hyperlink ref="D52" r:id="rId61" xr:uid="{6A5A300F-E742-45AF-82AF-336AA7F70958}"/>
    <hyperlink ref="L52" r:id="rId62" xr:uid="{E25C500E-2D2E-41DF-8CE7-F50A6900E740}"/>
    <hyperlink ref="D53" r:id="rId63" xr:uid="{8F2BCFC4-0744-47D4-994E-7623DFE14E99}"/>
    <hyperlink ref="L53" r:id="rId64" xr:uid="{1E46CAB5-A217-4B8D-8BA0-B8A51D5D7B90}"/>
    <hyperlink ref="D54" r:id="rId65" xr:uid="{ADD0CD53-0F9B-40C8-AB3A-321703461308}"/>
    <hyperlink ref="L54" r:id="rId66" xr:uid="{10233D50-83F2-4BA5-89DB-3B3D7AE1B9EA}"/>
    <hyperlink ref="D55" r:id="rId67" xr:uid="{2EA88C50-2164-4221-8924-D4F3ADAA8DC4}"/>
    <hyperlink ref="L55" r:id="rId68" xr:uid="{0E4BF156-6044-4258-96F4-AD12F8ABB40B}"/>
    <hyperlink ref="D56" r:id="rId69" xr:uid="{EA016EF7-3B47-4D12-AE4B-C734238354C3}"/>
    <hyperlink ref="L56" r:id="rId70" xr:uid="{7D272513-790D-471E-A62C-0E12C634F911}"/>
    <hyperlink ref="D57" r:id="rId71" xr:uid="{2CF33E3C-0B4B-42C3-A6A2-171083AC4020}"/>
    <hyperlink ref="L57" r:id="rId72" xr:uid="{7B953556-2F23-4570-839C-BAE3FF4B1F91}"/>
    <hyperlink ref="D58" r:id="rId73" xr:uid="{E8DB3065-539A-461D-A88B-75EDCD5F5086}"/>
    <hyperlink ref="L58" r:id="rId74" xr:uid="{79632A48-1506-4DF2-B41B-09C357AF23ED}"/>
    <hyperlink ref="D59" r:id="rId75" xr:uid="{0316EC95-4335-437F-96D9-25B8FBFEA98F}"/>
    <hyperlink ref="L59" r:id="rId76" xr:uid="{D76684A8-6A89-4BF3-B69B-2FB6EB5E8526}"/>
    <hyperlink ref="D60" r:id="rId77" xr:uid="{764723B9-4B8C-4862-83F0-50F3ECB9C266}"/>
    <hyperlink ref="L60" r:id="rId78" xr:uid="{85E58149-03AD-48E0-BB5D-F11835B71093}"/>
    <hyperlink ref="D61" r:id="rId79" xr:uid="{25448D87-5F3B-4F31-A931-1FC10518D7EA}"/>
    <hyperlink ref="L61" r:id="rId80" xr:uid="{3697D2EA-4C77-4343-9DAA-32C5C1EC79D4}"/>
    <hyperlink ref="D62" r:id="rId81" xr:uid="{C4C22E3B-7065-441B-BF08-CDECDFE67120}"/>
    <hyperlink ref="L62" r:id="rId82" xr:uid="{B700716E-2CA7-4415-85E3-EF52E1576AD0}"/>
    <hyperlink ref="D63" r:id="rId83" xr:uid="{F7476FD1-FA47-4BDD-AC12-90CA37AE774D}"/>
    <hyperlink ref="L63" r:id="rId84" xr:uid="{91BC560E-5B5A-452C-949D-FB214376BCBD}"/>
    <hyperlink ref="D64" r:id="rId85" xr:uid="{1470F35F-24F8-4444-AE59-761A1031658B}"/>
    <hyperlink ref="L64" r:id="rId86" xr:uid="{8CAA78DA-447D-4FE1-85B8-7E041633BA8F}"/>
    <hyperlink ref="D65" r:id="rId87" xr:uid="{51C54680-1551-49D6-A9B5-44D4A6B78CCD}"/>
    <hyperlink ref="L65" r:id="rId88" xr:uid="{3988520F-AF5E-4E5F-B87C-EDFCD933A119}"/>
    <hyperlink ref="D66" r:id="rId89" xr:uid="{CCF43EA2-BD1F-4343-B144-10B60DFAE132}"/>
    <hyperlink ref="L66" r:id="rId90" xr:uid="{CDA5C12F-B1C2-4736-BA3B-BEB0D754A1B8}"/>
    <hyperlink ref="D67" r:id="rId91" xr:uid="{80BA1247-BDA4-4912-A481-A136D01E54E8}"/>
    <hyperlink ref="L67" r:id="rId92" xr:uid="{E4DD1602-87AE-4690-B9E0-D266D67E55F1}"/>
    <hyperlink ref="D68" r:id="rId93" xr:uid="{133D2056-E91D-4A4D-8814-F5CBE60ED9BA}"/>
    <hyperlink ref="L68" r:id="rId94" xr:uid="{879DAF07-2EC6-42AA-8DB8-91C55F9624AA}"/>
    <hyperlink ref="D69" r:id="rId95" xr:uid="{8B17BB9A-2523-46DA-AC8B-6B5031ABD8E4}"/>
    <hyperlink ref="L69" r:id="rId96" xr:uid="{DF36C954-F8CC-4F97-AD1F-5CA8AE53706E}"/>
    <hyperlink ref="D70" r:id="rId97" xr:uid="{EE612DF9-FD24-41DA-ADA6-A1B16506F85D}"/>
    <hyperlink ref="L70" r:id="rId98" xr:uid="{8A2EEB70-3578-425B-9C33-3637FB72EF2A}"/>
    <hyperlink ref="D71" r:id="rId99" xr:uid="{9F92D1E0-75EB-49AF-8E7B-0028A0A4CCB5}"/>
    <hyperlink ref="L71" r:id="rId100" xr:uid="{2AC1ED6C-4B88-465E-B43E-887FB8CC0560}"/>
    <hyperlink ref="D72" r:id="rId101" xr:uid="{9896C8B9-4A3E-4593-83F7-DD2FE86744D9}"/>
    <hyperlink ref="L72" r:id="rId102" xr:uid="{4FE162E1-EA0E-4490-8BE3-F5CE0AC5BAB1}"/>
    <hyperlink ref="D73" r:id="rId103" xr:uid="{FE9B1BF6-4B4D-4C29-BBBC-8BB7A88BD11B}"/>
    <hyperlink ref="L73" r:id="rId104" xr:uid="{7BEBD761-62AE-4664-9563-3808247E0F95}"/>
    <hyperlink ref="D74" r:id="rId105" xr:uid="{9A3B5F28-17C2-4CCE-A032-0743A6A379B2}"/>
    <hyperlink ref="D75" r:id="rId106" xr:uid="{90A2D607-75DC-463B-BFDE-8CCFC1FEDAEA}"/>
    <hyperlink ref="D76" r:id="rId107" xr:uid="{883AC9DA-8E30-43C3-A7DB-2F80AB652116}"/>
    <hyperlink ref="D77" r:id="rId108" xr:uid="{530A573E-E269-4D16-8F3A-FEBED47A0E94}"/>
    <hyperlink ref="D78" r:id="rId109" xr:uid="{D915253C-7781-4CFE-8838-C8C9898F9BB1}"/>
    <hyperlink ref="D79" r:id="rId110" xr:uid="{D22A9ED4-89C5-4B7C-86E3-56E9587B956B}"/>
    <hyperlink ref="D80" r:id="rId111" xr:uid="{62A83B96-CA2E-49F6-A953-9D29801D81B7}"/>
    <hyperlink ref="D81" r:id="rId112" xr:uid="{337CC4CC-DF65-4EA0-8179-9468378136B0}"/>
    <hyperlink ref="D82" r:id="rId113" xr:uid="{9A0E7101-3738-41B8-82C3-3059B9199865}"/>
    <hyperlink ref="D83" r:id="rId114" xr:uid="{39403633-C6B0-4060-B889-77290A7A3A06}"/>
    <hyperlink ref="D84" r:id="rId115" xr:uid="{DA3B0E30-7610-46EB-B237-DE35082F9EDA}"/>
    <hyperlink ref="D85" r:id="rId116" xr:uid="{35B0F10E-773F-41A0-9D02-853F09BDE24D}"/>
    <hyperlink ref="D86" r:id="rId117" xr:uid="{3B01B7BD-A95B-4209-8581-4139DB4DFB89}"/>
    <hyperlink ref="D87" r:id="rId118" xr:uid="{001F67FD-C961-4833-8776-6AE82FD4F2C7}"/>
    <hyperlink ref="L87" r:id="rId119" xr:uid="{C800F91F-7366-4650-8D52-33EC996C72D7}"/>
    <hyperlink ref="D88" r:id="rId120" xr:uid="{4DE79D9E-779E-48CF-A6C5-82885E9E9E31}"/>
    <hyperlink ref="L88" r:id="rId121" xr:uid="{304F0275-573E-43F7-BDA5-61C4673991C3}"/>
    <hyperlink ref="D89" r:id="rId122" xr:uid="{B6C81687-E1C1-41B1-9B4A-FF5E57F07909}"/>
    <hyperlink ref="L89" r:id="rId123" xr:uid="{7FDD664C-ABA7-4C2E-BDB2-9EEA545099E1}"/>
    <hyperlink ref="D90" r:id="rId124" xr:uid="{42740416-C5D4-4BB8-B740-A098AAA896CF}"/>
    <hyperlink ref="L90" r:id="rId125" xr:uid="{D462502D-AAD6-49D3-AC2D-256ABF2BE359}"/>
    <hyperlink ref="D91" r:id="rId126" xr:uid="{2F0733D5-5166-4EA1-969A-8FE7AE30A63E}"/>
    <hyperlink ref="L91" r:id="rId127" xr:uid="{4A7A9115-46D7-4F28-8A79-49F74EFDDFF8}"/>
    <hyperlink ref="D92" r:id="rId128" xr:uid="{137C5ADB-136F-44FB-9CAE-07EB4826AB25}"/>
    <hyperlink ref="L92" r:id="rId129" xr:uid="{555922B9-C7E5-4F01-B314-8C877DACC91C}"/>
    <hyperlink ref="D93" r:id="rId130" xr:uid="{383669ED-ABAC-4D4D-82A8-E99F6886BDA0}"/>
    <hyperlink ref="L93" r:id="rId131" xr:uid="{2377D520-FF81-4BB3-9AF3-9F47BD355B94}"/>
    <hyperlink ref="D94" r:id="rId132" xr:uid="{EFC554EE-A031-4C76-B954-91F6AC98C756}"/>
    <hyperlink ref="L94" r:id="rId133" xr:uid="{5FF59AFC-A40E-4695-A745-FB277DF81B03}"/>
    <hyperlink ref="D95" r:id="rId134" xr:uid="{5B3977A3-7840-4840-8127-85702184BF9C}"/>
    <hyperlink ref="L95" r:id="rId135" xr:uid="{5D0E1ADB-2B6E-4224-8017-E7789C3057B4}"/>
    <hyperlink ref="D96" r:id="rId136" xr:uid="{A344C102-0BC3-4B28-B34C-46A3DC2B95FB}"/>
    <hyperlink ref="L96" r:id="rId137" xr:uid="{6498E949-8977-47FD-8AD7-67505F6E2B63}"/>
    <hyperlink ref="D97" r:id="rId138" xr:uid="{43B979C0-30EB-48C8-AF90-EDF9E5B59AAC}"/>
    <hyperlink ref="L97" r:id="rId139" xr:uid="{7516B9C0-7E46-4957-9DE3-1A7CB13DD7E7}"/>
    <hyperlink ref="D98" r:id="rId140" xr:uid="{0693ACF5-3502-4D1E-BEE1-2A6FEA896A19}"/>
    <hyperlink ref="L98" r:id="rId141" xr:uid="{96CC952F-0AA4-48CE-87DD-5FEFF9E383EE}"/>
    <hyperlink ref="D99" r:id="rId142" xr:uid="{9403B139-CA03-438E-B335-777548ECCB9C}"/>
    <hyperlink ref="L99" r:id="rId143" xr:uid="{A12DA5E1-8975-4251-BF20-64F511FD75A7}"/>
    <hyperlink ref="D100" r:id="rId144" xr:uid="{B9529821-2722-4533-9E58-0D513ABE5CBB}"/>
    <hyperlink ref="L100" r:id="rId145" xr:uid="{4D33B8D3-5084-4D84-AA3F-10FF9454304A}"/>
    <hyperlink ref="D101" r:id="rId146" xr:uid="{C59D20A3-274C-4E14-ABAE-D6A8255CBCAA}"/>
    <hyperlink ref="L101" r:id="rId147" xr:uid="{078C26E0-AF6A-425E-813F-E61A1E0EEAB2}"/>
    <hyperlink ref="D102" r:id="rId148" xr:uid="{74CADCD0-3436-422B-AE68-6C29307F2815}"/>
    <hyperlink ref="L102" r:id="rId149" xr:uid="{342F9E61-E370-4E72-AA30-2011DC2A6548}"/>
    <hyperlink ref="D103" r:id="rId150" xr:uid="{5EC5AE2C-406A-4074-9F0F-A8B785F95212}"/>
    <hyperlink ref="L103" r:id="rId151" xr:uid="{10F53E0D-C537-4AB2-8C55-5FA8CA3C923C}"/>
    <hyperlink ref="D104" r:id="rId152" xr:uid="{822965F1-F389-40BD-AC4D-E9D004DE6374}"/>
    <hyperlink ref="L104" r:id="rId153" xr:uid="{D80EB5BE-CA18-441E-9D08-3C7A6EA28630}"/>
    <hyperlink ref="D105" r:id="rId154" xr:uid="{AB37FB6B-0F92-4526-B651-FBDB322EFA15}"/>
    <hyperlink ref="L105" r:id="rId155" xr:uid="{0B5E3712-4903-4409-95A3-98BD065E3BAE}"/>
    <hyperlink ref="L106" r:id="rId156" xr:uid="{B5CAD6A4-05F8-4364-AF11-FDBDA6344E4C}"/>
    <hyperlink ref="D107" r:id="rId157" xr:uid="{257B5A05-1231-4A98-8B3F-C44CBD3BAA14}"/>
    <hyperlink ref="D108" r:id="rId158" xr:uid="{371BE7BA-E7D5-4989-B56E-3A908C8CC225}"/>
    <hyperlink ref="D109" r:id="rId159" xr:uid="{F4AB2AEE-EAC6-4C02-A029-A2CC2EF160C9}"/>
    <hyperlink ref="D110" r:id="rId160" xr:uid="{42A1AB23-4B03-4E15-A544-B7FCBEE5DFA4}"/>
    <hyperlink ref="L110" r:id="rId161" xr:uid="{70F44B57-1D56-404F-8898-7DBFC5657762}"/>
    <hyperlink ref="D111" r:id="rId162" xr:uid="{99438865-C68B-453F-B7A9-71A5C762B34E}"/>
    <hyperlink ref="L111" r:id="rId163" xr:uid="{E1E0E4C0-1416-4D1C-BB01-5525D0B54908}"/>
    <hyperlink ref="D112" r:id="rId164" xr:uid="{764F0F61-0FC6-4410-B826-5B58B0DCE5BE}"/>
    <hyperlink ref="L112" r:id="rId165" xr:uid="{D022AA9C-0187-4784-A5AA-1271BCDA7AB5}"/>
    <hyperlink ref="D113" r:id="rId166" xr:uid="{C11C5D4B-6C49-42E6-ABA6-81942F348101}"/>
    <hyperlink ref="L113" r:id="rId167" xr:uid="{7B8DBAF5-6D61-4BDD-AACC-E6C5E5341225}"/>
    <hyperlink ref="D114" r:id="rId168" xr:uid="{E0704DA0-1E3B-4E83-BC3C-BE6CBC831064}"/>
    <hyperlink ref="L114" r:id="rId169" xr:uid="{66370ADB-D935-4D9A-956E-328225049E57}"/>
    <hyperlink ref="D115" r:id="rId170" xr:uid="{7D2CD8E5-2FE9-485F-9DAC-659F5783FD08}"/>
    <hyperlink ref="L115" r:id="rId171" xr:uid="{D5981AC5-5EC7-4A91-95E3-C573D44CBD9E}"/>
    <hyperlink ref="D116" r:id="rId172" xr:uid="{310B8B03-10F0-4A3F-BC9F-2D98F948DBA4}"/>
    <hyperlink ref="L116" r:id="rId173" xr:uid="{C62706E7-D227-4BC4-B5C1-D9FF3135179A}"/>
    <hyperlink ref="D117" r:id="rId174" xr:uid="{2AAA8D8D-F5C7-4366-AD70-984023EFCE0A}"/>
    <hyperlink ref="L117" r:id="rId175" xr:uid="{7455AC71-E675-4FB6-878C-A9DB9FABB656}"/>
    <hyperlink ref="D118" r:id="rId176" xr:uid="{98F9FA42-2250-45F0-A5C3-CA379ECB7763}"/>
    <hyperlink ref="L118" r:id="rId177" xr:uid="{3FAB055B-A051-4B32-9C54-3B35FFEEA1C3}"/>
    <hyperlink ref="D119" r:id="rId178" xr:uid="{E12EFE03-C472-40A0-8B43-BED95697DDF6}"/>
    <hyperlink ref="L119" r:id="rId179" xr:uid="{B92CB552-2EBF-4849-BD93-54A4AE97B928}"/>
    <hyperlink ref="D120" r:id="rId180" xr:uid="{BF9FFBE8-7AA0-4AE8-A605-0D8060510C37}"/>
    <hyperlink ref="L120" r:id="rId181" xr:uid="{F1D74B02-B37A-4131-8E5E-D4DC5A99A6D5}"/>
    <hyperlink ref="D121" r:id="rId182" xr:uid="{D5057433-CC00-4464-9A0B-475BCB157224}"/>
    <hyperlink ref="L121" r:id="rId183" xr:uid="{E1A122B9-7B53-4106-8CCC-4CE70FEF2B78}"/>
    <hyperlink ref="D122" r:id="rId184" xr:uid="{C32D796E-CFA3-406D-BD25-55E8C7D04CF6}"/>
    <hyperlink ref="L122" r:id="rId185" xr:uid="{3D0C5375-A20E-4D20-B731-FACC2F0B4440}"/>
  </hyperlinks>
  <pageMargins left="0.7" right="0.7" top="0.75" bottom="0.75" header="0.3" footer="0.3"/>
  <tableParts count="1">
    <tablePart r:id="rId18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5930-DD3A-4522-95EF-9A4DEBF4606B}">
  <sheetPr codeName="Worksheet___10">
    <tabColor rgb="FF92D050"/>
  </sheetPr>
  <dimension ref="B1:T99"/>
  <sheetViews>
    <sheetView showGridLines="0" tabSelected="1" workbookViewId="0">
      <pane xSplit="4" ySplit="3" topLeftCell="E4" activePane="bottomRight" state="frozen"/>
      <selection pane="topRight"/>
      <selection pane="bottomLeft"/>
      <selection pane="bottomRight" activeCell="C2" sqref="C2:C3"/>
    </sheetView>
  </sheetViews>
  <sheetFormatPr defaultColWidth="8.765625" defaultRowHeight="23.25"/>
  <cols>
    <col min="1" max="1" width="1.23046875" customWidth="1"/>
    <col min="2" max="3" width="6.84375" style="2" customWidth="1"/>
    <col min="10" max="10" width="9.4609375" bestFit="1" customWidth="1"/>
  </cols>
  <sheetData>
    <row r="1" spans="2:20" ht="5.25" customHeight="1">
      <c r="D1" s="28"/>
    </row>
    <row r="2" spans="2:20" ht="30">
      <c r="B2" s="228" t="s">
        <v>162</v>
      </c>
      <c r="C2" s="332" t="s">
        <v>784</v>
      </c>
      <c r="D2" s="228" t="s">
        <v>1882</v>
      </c>
      <c r="E2" s="230" t="s">
        <v>1883</v>
      </c>
      <c r="F2" s="231"/>
      <c r="G2" s="230" t="s">
        <v>1884</v>
      </c>
      <c r="H2" s="231"/>
      <c r="I2" s="230" t="s">
        <v>1885</v>
      </c>
      <c r="J2" s="231"/>
      <c r="K2" s="230" t="s">
        <v>1886</v>
      </c>
      <c r="L2" s="231"/>
      <c r="M2" s="213" t="s">
        <v>1887</v>
      </c>
      <c r="N2" s="214"/>
      <c r="O2" s="214"/>
      <c r="P2" s="215"/>
      <c r="Q2" s="213" t="s">
        <v>1888</v>
      </c>
      <c r="R2" s="214"/>
      <c r="S2" s="214"/>
      <c r="T2" s="215"/>
    </row>
    <row r="3" spans="2:20">
      <c r="B3" s="229"/>
      <c r="C3" s="232"/>
      <c r="D3" s="229"/>
      <c r="E3" s="91" t="s">
        <v>1889</v>
      </c>
      <c r="F3" s="91" t="s">
        <v>1890</v>
      </c>
      <c r="G3" s="91" t="s">
        <v>1889</v>
      </c>
      <c r="H3" s="91" t="s">
        <v>1890</v>
      </c>
      <c r="I3" s="91" t="s">
        <v>1889</v>
      </c>
      <c r="J3" s="91" t="s">
        <v>1890</v>
      </c>
      <c r="K3" s="91" t="s">
        <v>1889</v>
      </c>
      <c r="L3" s="91" t="s">
        <v>1890</v>
      </c>
      <c r="M3" s="90" t="s">
        <v>1891</v>
      </c>
      <c r="N3" s="90" t="s">
        <v>1892</v>
      </c>
      <c r="O3" s="90" t="s">
        <v>1893</v>
      </c>
      <c r="P3" s="90" t="s">
        <v>1894</v>
      </c>
      <c r="Q3" s="90" t="s">
        <v>1891</v>
      </c>
      <c r="R3" s="90" t="s">
        <v>1892</v>
      </c>
      <c r="S3" s="90" t="s">
        <v>1893</v>
      </c>
      <c r="T3" s="90" t="s">
        <v>1894</v>
      </c>
    </row>
    <row r="4" spans="2:20">
      <c r="B4" s="216" t="s">
        <v>170</v>
      </c>
      <c r="C4" s="239" t="s">
        <v>171</v>
      </c>
      <c r="D4" s="103" t="s">
        <v>1895</v>
      </c>
      <c r="E4" s="87" t="s">
        <v>1896</v>
      </c>
      <c r="F4" s="88">
        <v>123456</v>
      </c>
      <c r="G4" s="88">
        <v>123456</v>
      </c>
      <c r="H4" s="88">
        <v>123456</v>
      </c>
      <c r="I4" s="87" t="s">
        <v>1897</v>
      </c>
      <c r="J4" s="88">
        <v>1234567</v>
      </c>
      <c r="K4" s="88">
        <v>123456</v>
      </c>
      <c r="L4" s="88">
        <v>123456</v>
      </c>
      <c r="M4" s="92" t="s">
        <v>1898</v>
      </c>
      <c r="N4" s="92" t="s">
        <v>1899</v>
      </c>
      <c r="O4" s="92" t="s">
        <v>1900</v>
      </c>
      <c r="P4" s="92"/>
      <c r="Q4" s="219" t="s">
        <v>1898</v>
      </c>
      <c r="R4" s="221" t="s">
        <v>1899</v>
      </c>
      <c r="S4" s="221" t="s">
        <v>1900</v>
      </c>
      <c r="T4" s="221" t="s">
        <v>1901</v>
      </c>
    </row>
    <row r="5" spans="2:20">
      <c r="B5" s="217"/>
      <c r="C5" s="239"/>
      <c r="D5" s="103" t="s">
        <v>743</v>
      </c>
      <c r="E5" s="87" t="s">
        <v>197</v>
      </c>
      <c r="F5" s="89"/>
      <c r="G5" s="89"/>
      <c r="H5" s="89"/>
      <c r="I5" s="87" t="s">
        <v>201</v>
      </c>
      <c r="J5" s="89"/>
      <c r="K5" s="89"/>
      <c r="L5" s="89"/>
      <c r="M5" s="223"/>
      <c r="N5" s="224"/>
      <c r="O5" s="225"/>
      <c r="P5" s="92" t="s">
        <v>1901</v>
      </c>
      <c r="Q5" s="220"/>
      <c r="R5" s="222"/>
      <c r="S5" s="222"/>
      <c r="T5" s="222"/>
    </row>
    <row r="6" spans="2:20">
      <c r="B6" s="217"/>
      <c r="C6" s="239" t="s">
        <v>184</v>
      </c>
      <c r="D6" s="103" t="s">
        <v>1895</v>
      </c>
      <c r="E6" s="87" t="s">
        <v>176</v>
      </c>
      <c r="F6" s="89"/>
      <c r="G6" s="89"/>
      <c r="H6" s="89"/>
      <c r="I6" s="89"/>
      <c r="J6" s="89"/>
      <c r="K6" s="89"/>
      <c r="L6" s="89"/>
      <c r="M6" s="92" t="s">
        <v>1902</v>
      </c>
      <c r="N6" s="92"/>
      <c r="O6" s="92" t="s">
        <v>1903</v>
      </c>
      <c r="P6" s="92"/>
      <c r="Q6" s="219" t="s">
        <v>1902</v>
      </c>
      <c r="R6" s="221" t="s">
        <v>1904</v>
      </c>
      <c r="S6" s="221" t="s">
        <v>1903</v>
      </c>
      <c r="T6" s="221" t="s">
        <v>1905</v>
      </c>
    </row>
    <row r="7" spans="2:20">
      <c r="B7" s="217"/>
      <c r="C7" s="239"/>
      <c r="D7" s="103" t="s">
        <v>743</v>
      </c>
      <c r="E7" s="87" t="s">
        <v>197</v>
      </c>
      <c r="F7" s="89"/>
      <c r="G7" s="89"/>
      <c r="H7" s="89"/>
      <c r="I7" s="89"/>
      <c r="J7" s="89"/>
      <c r="K7" s="89"/>
      <c r="L7" s="89"/>
      <c r="M7" s="223"/>
      <c r="N7" s="224"/>
      <c r="O7" s="225"/>
      <c r="P7" s="92" t="s">
        <v>1905</v>
      </c>
      <c r="Q7" s="226"/>
      <c r="R7" s="227"/>
      <c r="S7" s="227"/>
      <c r="T7" s="227"/>
    </row>
    <row r="8" spans="2:20">
      <c r="B8" s="217"/>
      <c r="C8" s="239" t="s">
        <v>187</v>
      </c>
      <c r="D8" s="103" t="s">
        <v>1895</v>
      </c>
      <c r="E8" s="89"/>
      <c r="F8" s="89"/>
      <c r="G8" s="89"/>
      <c r="H8" s="89"/>
      <c r="I8" s="87" t="s">
        <v>181</v>
      </c>
      <c r="J8" s="89"/>
      <c r="K8" s="89"/>
      <c r="L8" s="89"/>
      <c r="M8" s="92" t="s">
        <v>1906</v>
      </c>
      <c r="N8" s="92" t="s">
        <v>1904</v>
      </c>
      <c r="O8" s="92" t="s">
        <v>1907</v>
      </c>
      <c r="P8" s="92"/>
      <c r="Q8" s="226"/>
      <c r="R8" s="227"/>
      <c r="S8" s="227"/>
      <c r="T8" s="227"/>
    </row>
    <row r="9" spans="2:20">
      <c r="B9" s="218"/>
      <c r="C9" s="239"/>
      <c r="D9" s="103" t="s">
        <v>743</v>
      </c>
      <c r="E9" s="89"/>
      <c r="F9" s="89"/>
      <c r="G9" s="89"/>
      <c r="H9" s="89"/>
      <c r="I9" s="87" t="s">
        <v>201</v>
      </c>
      <c r="J9" s="89"/>
      <c r="K9" s="89"/>
      <c r="L9" s="89"/>
      <c r="M9" s="223"/>
      <c r="N9" s="224"/>
      <c r="O9" s="225"/>
      <c r="P9" s="92" t="s">
        <v>1908</v>
      </c>
      <c r="Q9" s="220"/>
      <c r="R9" s="222"/>
      <c r="S9" s="222"/>
      <c r="T9" s="222"/>
    </row>
    <row r="10" spans="2:20">
      <c r="B10" s="216" t="s">
        <v>190</v>
      </c>
      <c r="C10" s="239" t="s">
        <v>190</v>
      </c>
      <c r="D10" s="103" t="s">
        <v>1895</v>
      </c>
      <c r="E10" s="89"/>
      <c r="F10" s="89"/>
      <c r="G10" s="87" t="s">
        <v>1909</v>
      </c>
      <c r="H10" s="89"/>
      <c r="I10" s="89"/>
      <c r="J10" s="89"/>
      <c r="K10" s="89"/>
      <c r="L10" s="89"/>
      <c r="M10" s="92" t="s">
        <v>1910</v>
      </c>
      <c r="N10" s="92" t="s">
        <v>1911</v>
      </c>
      <c r="O10" s="92" t="s">
        <v>1912</v>
      </c>
      <c r="P10" s="92"/>
      <c r="Q10" s="219" t="s">
        <v>1913</v>
      </c>
      <c r="R10" s="221" t="s">
        <v>1911</v>
      </c>
      <c r="S10" s="221" t="s">
        <v>1914</v>
      </c>
      <c r="T10" s="221" t="s">
        <v>1915</v>
      </c>
    </row>
    <row r="11" spans="2:20">
      <c r="B11" s="218"/>
      <c r="C11" s="239"/>
      <c r="D11" s="103" t="s">
        <v>743</v>
      </c>
      <c r="E11" s="89"/>
      <c r="F11" s="89"/>
      <c r="G11" s="87" t="s">
        <v>211</v>
      </c>
      <c r="H11" s="89"/>
      <c r="I11" s="89"/>
      <c r="J11" s="89"/>
      <c r="K11" s="89"/>
      <c r="L11" s="89"/>
      <c r="M11" s="223"/>
      <c r="N11" s="224"/>
      <c r="O11" s="225"/>
      <c r="P11" s="92" t="s">
        <v>1916</v>
      </c>
      <c r="Q11" s="220"/>
      <c r="R11" s="222"/>
      <c r="S11" s="222"/>
      <c r="T11" s="222"/>
    </row>
    <row r="12" spans="2:20">
      <c r="B12" s="216" t="s">
        <v>214</v>
      </c>
      <c r="C12" s="16" t="s">
        <v>215</v>
      </c>
      <c r="D12" s="103" t="s">
        <v>1895</v>
      </c>
      <c r="E12" s="89"/>
      <c r="F12" s="89"/>
      <c r="G12" s="89"/>
      <c r="H12" s="89"/>
      <c r="I12" s="87" t="s">
        <v>217</v>
      </c>
      <c r="J12" s="87" t="s">
        <v>222</v>
      </c>
      <c r="K12" s="89"/>
      <c r="L12" s="89"/>
      <c r="M12" s="92" t="s">
        <v>1917</v>
      </c>
      <c r="N12" s="92" t="s">
        <v>1918</v>
      </c>
      <c r="O12" s="92" t="s">
        <v>1919</v>
      </c>
      <c r="P12" s="221"/>
      <c r="Q12" s="219" t="s">
        <v>1920</v>
      </c>
      <c r="R12" s="221" t="s">
        <v>1918</v>
      </c>
      <c r="S12" s="221" t="s">
        <v>1921</v>
      </c>
      <c r="T12" s="221"/>
    </row>
    <row r="13" spans="2:20">
      <c r="B13" s="217"/>
      <c r="C13" s="16" t="s">
        <v>235</v>
      </c>
      <c r="D13" s="103" t="s">
        <v>1895</v>
      </c>
      <c r="E13" s="89"/>
      <c r="F13" s="89"/>
      <c r="G13" s="89"/>
      <c r="H13" s="89"/>
      <c r="I13" s="87" t="s">
        <v>217</v>
      </c>
      <c r="J13" s="87" t="s">
        <v>222</v>
      </c>
      <c r="K13" s="89"/>
      <c r="L13" s="89"/>
      <c r="M13" s="92" t="s">
        <v>1922</v>
      </c>
      <c r="N13" s="92" t="s">
        <v>1923</v>
      </c>
      <c r="O13" s="92" t="s">
        <v>1924</v>
      </c>
      <c r="P13" s="227"/>
      <c r="Q13" s="226"/>
      <c r="R13" s="227"/>
      <c r="S13" s="227"/>
      <c r="T13" s="227"/>
    </row>
    <row r="14" spans="2:20">
      <c r="B14" s="217"/>
      <c r="C14" s="16" t="s">
        <v>252</v>
      </c>
      <c r="D14" s="103" t="s">
        <v>1895</v>
      </c>
      <c r="E14" s="89"/>
      <c r="F14" s="89"/>
      <c r="G14" s="89"/>
      <c r="H14" s="89"/>
      <c r="I14" s="87" t="s">
        <v>217</v>
      </c>
      <c r="J14" s="89"/>
      <c r="K14" s="89"/>
      <c r="L14" s="89"/>
      <c r="M14" s="92" t="s">
        <v>1925</v>
      </c>
      <c r="N14" s="92" t="s">
        <v>1926</v>
      </c>
      <c r="O14" s="92" t="s">
        <v>1927</v>
      </c>
      <c r="P14" s="222"/>
      <c r="Q14" s="220"/>
      <c r="R14" s="222"/>
      <c r="S14" s="222"/>
      <c r="T14" s="222"/>
    </row>
    <row r="15" spans="2:20">
      <c r="B15" s="218"/>
      <c r="C15" s="16" t="s">
        <v>255</v>
      </c>
      <c r="D15" s="103" t="s">
        <v>1895</v>
      </c>
      <c r="E15" s="89"/>
      <c r="F15" s="89"/>
      <c r="G15" s="89"/>
      <c r="H15" s="89"/>
      <c r="I15" s="87" t="s">
        <v>217</v>
      </c>
      <c r="J15" s="87" t="s">
        <v>222</v>
      </c>
      <c r="K15" s="89"/>
      <c r="L15" s="89"/>
      <c r="M15" s="92" t="s">
        <v>1928</v>
      </c>
      <c r="N15" s="92" t="s">
        <v>1929</v>
      </c>
      <c r="O15" s="92" t="s">
        <v>1930</v>
      </c>
      <c r="P15" s="92"/>
      <c r="Q15" s="96" t="s">
        <v>1931</v>
      </c>
      <c r="R15" s="92" t="s">
        <v>1932</v>
      </c>
      <c r="S15" s="92" t="s">
        <v>1933</v>
      </c>
      <c r="T15" s="92"/>
    </row>
    <row r="16" spans="2:20">
      <c r="B16" s="216" t="s">
        <v>262</v>
      </c>
      <c r="C16" s="16" t="s">
        <v>263</v>
      </c>
      <c r="D16" s="103" t="s">
        <v>1895</v>
      </c>
      <c r="E16" s="89"/>
      <c r="F16" s="89"/>
      <c r="G16" s="89"/>
      <c r="H16" s="89"/>
      <c r="I16" s="87" t="s">
        <v>1934</v>
      </c>
      <c r="J16" s="89"/>
      <c r="K16" s="89"/>
      <c r="L16" s="89"/>
      <c r="M16" s="92" t="s">
        <v>1935</v>
      </c>
      <c r="N16" s="92" t="s">
        <v>1936</v>
      </c>
      <c r="O16" s="92" t="s">
        <v>1937</v>
      </c>
      <c r="P16" s="92"/>
      <c r="Q16" s="96" t="s">
        <v>1938</v>
      </c>
      <c r="R16" s="92" t="s">
        <v>1939</v>
      </c>
      <c r="S16" s="92" t="s">
        <v>1940</v>
      </c>
      <c r="T16" s="92"/>
    </row>
    <row r="17" spans="2:20">
      <c r="B17" s="217"/>
      <c r="C17" s="16" t="s">
        <v>271</v>
      </c>
      <c r="D17" s="103" t="s">
        <v>1895</v>
      </c>
      <c r="E17" s="89"/>
      <c r="F17" s="89"/>
      <c r="G17" s="89"/>
      <c r="H17" s="89"/>
      <c r="J17" s="87" t="s">
        <v>272</v>
      </c>
      <c r="K17" s="89"/>
      <c r="L17" s="89"/>
      <c r="M17" s="92" t="s">
        <v>1941</v>
      </c>
      <c r="N17" s="92" t="s">
        <v>1942</v>
      </c>
      <c r="O17" s="92" t="s">
        <v>1943</v>
      </c>
      <c r="P17" s="221"/>
      <c r="Q17" s="219" t="s">
        <v>1944</v>
      </c>
      <c r="R17" s="221" t="s">
        <v>1945</v>
      </c>
      <c r="S17" s="221" t="s">
        <v>1946</v>
      </c>
      <c r="T17" s="221"/>
    </row>
    <row r="18" spans="2:20">
      <c r="B18" s="218"/>
      <c r="C18" s="16" t="s">
        <v>267</v>
      </c>
      <c r="D18" s="103" t="s">
        <v>1895</v>
      </c>
      <c r="E18" s="87" t="s">
        <v>268</v>
      </c>
      <c r="F18" s="89"/>
      <c r="G18" s="89"/>
      <c r="H18" s="89"/>
      <c r="I18" s="89"/>
      <c r="J18" s="89"/>
      <c r="K18" s="89"/>
      <c r="L18" s="89"/>
      <c r="M18" s="92" t="s">
        <v>1947</v>
      </c>
      <c r="N18" s="92" t="s">
        <v>1948</v>
      </c>
      <c r="O18" s="92" t="s">
        <v>1949</v>
      </c>
      <c r="P18" s="222"/>
      <c r="Q18" s="220"/>
      <c r="R18" s="222"/>
      <c r="S18" s="222"/>
      <c r="T18" s="222"/>
    </row>
    <row r="19" spans="2:20">
      <c r="B19" s="216" t="s">
        <v>275</v>
      </c>
      <c r="C19" s="16" t="s">
        <v>334</v>
      </c>
      <c r="D19" s="103" t="s">
        <v>1895</v>
      </c>
      <c r="E19" s="89"/>
      <c r="F19" s="89"/>
      <c r="G19" s="89"/>
      <c r="H19" s="89"/>
      <c r="I19" s="89"/>
      <c r="J19" s="89"/>
      <c r="K19" s="87" t="s">
        <v>319</v>
      </c>
      <c r="L19" s="87" t="s">
        <v>1950</v>
      </c>
      <c r="M19" s="92" t="s">
        <v>1951</v>
      </c>
      <c r="N19" s="92" t="s">
        <v>1952</v>
      </c>
      <c r="O19" s="92" t="s">
        <v>1953</v>
      </c>
      <c r="P19" s="221"/>
      <c r="Q19" s="219" t="s">
        <v>1954</v>
      </c>
      <c r="R19" s="221" t="s">
        <v>1955</v>
      </c>
      <c r="S19" s="221" t="s">
        <v>1956</v>
      </c>
      <c r="T19" s="221"/>
    </row>
    <row r="20" spans="2:20">
      <c r="B20" s="217"/>
      <c r="C20" s="16" t="s">
        <v>317</v>
      </c>
      <c r="D20" s="103" t="s">
        <v>1895</v>
      </c>
      <c r="E20" s="89"/>
      <c r="F20" s="89"/>
      <c r="G20" s="89"/>
      <c r="H20" s="89"/>
      <c r="I20" s="87" t="s">
        <v>319</v>
      </c>
      <c r="J20" s="87" t="s">
        <v>282</v>
      </c>
      <c r="K20" s="89"/>
      <c r="L20" s="89"/>
      <c r="M20" s="223"/>
      <c r="N20" s="225"/>
      <c r="O20" s="92" t="s">
        <v>1957</v>
      </c>
      <c r="P20" s="222"/>
      <c r="Q20" s="220"/>
      <c r="R20" s="222"/>
      <c r="S20" s="222"/>
      <c r="T20" s="222"/>
    </row>
    <row r="21" spans="2:20">
      <c r="B21" s="217"/>
      <c r="C21" s="16" t="s">
        <v>276</v>
      </c>
      <c r="D21" s="103" t="s">
        <v>1895</v>
      </c>
      <c r="E21" s="87" t="s">
        <v>278</v>
      </c>
      <c r="F21" s="87" t="s">
        <v>282</v>
      </c>
      <c r="G21" s="89"/>
      <c r="H21" s="89"/>
      <c r="I21" s="89"/>
      <c r="J21" s="89"/>
      <c r="K21" s="89"/>
      <c r="L21" s="89"/>
      <c r="M21" s="223"/>
      <c r="N21" s="225"/>
      <c r="O21" s="92" t="s">
        <v>1958</v>
      </c>
      <c r="P21" s="92"/>
      <c r="Q21" s="223"/>
      <c r="R21" s="225"/>
      <c r="S21" s="96" t="s">
        <v>1959</v>
      </c>
      <c r="T21" s="92"/>
    </row>
    <row r="22" spans="2:20">
      <c r="B22" s="217"/>
      <c r="C22" s="16" t="s">
        <v>301</v>
      </c>
      <c r="D22" s="103" t="s">
        <v>1895</v>
      </c>
      <c r="E22" s="89"/>
      <c r="F22" s="89"/>
      <c r="G22" s="87" t="s">
        <v>278</v>
      </c>
      <c r="H22" s="87" t="s">
        <v>307</v>
      </c>
      <c r="I22" s="89"/>
      <c r="J22" s="89"/>
      <c r="K22" s="89"/>
      <c r="L22" s="89"/>
      <c r="M22" s="92" t="s">
        <v>1960</v>
      </c>
      <c r="N22" s="92" t="s">
        <v>1961</v>
      </c>
      <c r="O22" s="92" t="s">
        <v>1962</v>
      </c>
      <c r="P22" s="221"/>
      <c r="Q22" s="219" t="s">
        <v>1963</v>
      </c>
      <c r="R22" s="221" t="s">
        <v>1964</v>
      </c>
      <c r="S22" s="221" t="s">
        <v>1965</v>
      </c>
      <c r="T22" s="221"/>
    </row>
    <row r="23" spans="2:20">
      <c r="B23" s="217"/>
      <c r="C23" s="16" t="s">
        <v>310</v>
      </c>
      <c r="D23" s="103" t="s">
        <v>1895</v>
      </c>
      <c r="E23" s="89"/>
      <c r="F23" s="89"/>
      <c r="G23" s="87" t="s">
        <v>278</v>
      </c>
      <c r="H23" s="87" t="s">
        <v>1966</v>
      </c>
      <c r="I23" s="89"/>
      <c r="J23" s="89"/>
      <c r="K23" s="89"/>
      <c r="L23" s="89"/>
      <c r="M23" s="92" t="s">
        <v>1967</v>
      </c>
      <c r="N23" s="92" t="s">
        <v>1968</v>
      </c>
      <c r="O23" s="92" t="s">
        <v>1969</v>
      </c>
      <c r="P23" s="227"/>
      <c r="Q23" s="226"/>
      <c r="R23" s="227"/>
      <c r="S23" s="227"/>
      <c r="T23" s="227"/>
    </row>
    <row r="24" spans="2:20">
      <c r="B24" s="217"/>
      <c r="C24" s="16" t="s">
        <v>293</v>
      </c>
      <c r="D24" s="103" t="s">
        <v>1895</v>
      </c>
      <c r="E24" s="89"/>
      <c r="F24" s="89"/>
      <c r="G24" s="87" t="s">
        <v>278</v>
      </c>
      <c r="H24" s="87" t="s">
        <v>298</v>
      </c>
      <c r="I24" s="89"/>
      <c r="J24" s="89"/>
      <c r="K24" s="89"/>
      <c r="L24" s="89"/>
      <c r="M24" s="223"/>
      <c r="N24" s="225"/>
      <c r="O24" s="92" t="s">
        <v>1970</v>
      </c>
      <c r="P24" s="222"/>
      <c r="Q24" s="220"/>
      <c r="R24" s="222"/>
      <c r="S24" s="222"/>
      <c r="T24" s="222"/>
    </row>
    <row r="25" spans="2:20">
      <c r="B25" s="217"/>
      <c r="C25" s="16" t="s">
        <v>345</v>
      </c>
      <c r="D25" s="103" t="s">
        <v>1895</v>
      </c>
      <c r="E25" s="89"/>
      <c r="F25" s="87" t="s">
        <v>282</v>
      </c>
      <c r="G25" s="89"/>
      <c r="H25" s="89"/>
      <c r="I25" s="89"/>
      <c r="J25" s="89"/>
      <c r="K25" s="89"/>
      <c r="L25" s="89"/>
      <c r="M25" s="92" t="s">
        <v>1971</v>
      </c>
      <c r="N25" s="92" t="s">
        <v>1972</v>
      </c>
      <c r="O25" s="92" t="s">
        <v>1973</v>
      </c>
      <c r="P25" s="221"/>
      <c r="Q25" s="219" t="s">
        <v>1974</v>
      </c>
      <c r="R25" s="221" t="s">
        <v>1975</v>
      </c>
      <c r="S25" s="221" t="s">
        <v>1976</v>
      </c>
      <c r="T25" s="221"/>
    </row>
    <row r="26" spans="2:20">
      <c r="B26" s="217"/>
      <c r="C26" s="16" t="s">
        <v>342</v>
      </c>
      <c r="D26" s="103" t="s">
        <v>1895</v>
      </c>
      <c r="E26" s="87" t="s">
        <v>278</v>
      </c>
      <c r="F26" s="89"/>
      <c r="G26" s="89"/>
      <c r="H26" s="89"/>
      <c r="I26" s="89"/>
      <c r="J26" s="89"/>
      <c r="K26" s="89"/>
      <c r="L26" s="89"/>
      <c r="M26" s="92" t="s">
        <v>1977</v>
      </c>
      <c r="N26" s="92" t="s">
        <v>1978</v>
      </c>
      <c r="O26" s="92" t="s">
        <v>1979</v>
      </c>
      <c r="P26" s="227"/>
      <c r="Q26" s="226"/>
      <c r="R26" s="227"/>
      <c r="S26" s="227"/>
      <c r="T26" s="227"/>
    </row>
    <row r="27" spans="2:20">
      <c r="B27" s="218"/>
      <c r="C27" s="16" t="s">
        <v>285</v>
      </c>
      <c r="D27" s="103" t="s">
        <v>1895</v>
      </c>
      <c r="E27" s="89"/>
      <c r="F27" s="89"/>
      <c r="G27" s="89"/>
      <c r="H27" s="89"/>
      <c r="I27" s="89"/>
      <c r="J27" s="87" t="s">
        <v>1950</v>
      </c>
      <c r="K27" s="89"/>
      <c r="L27" s="89"/>
      <c r="M27" s="223"/>
      <c r="N27" s="225"/>
      <c r="O27" s="92" t="s">
        <v>1980</v>
      </c>
      <c r="P27" s="222"/>
      <c r="Q27" s="220"/>
      <c r="R27" s="222"/>
      <c r="S27" s="222"/>
      <c r="T27" s="222"/>
    </row>
    <row r="28" spans="2:20">
      <c r="B28" s="244" t="s">
        <v>348</v>
      </c>
      <c r="C28" s="239" t="s">
        <v>1981</v>
      </c>
      <c r="D28" s="103" t="s">
        <v>1895</v>
      </c>
      <c r="E28" s="89"/>
      <c r="F28" s="89"/>
      <c r="G28" s="89"/>
      <c r="H28" s="89"/>
      <c r="I28" s="87" t="s">
        <v>351</v>
      </c>
      <c r="J28" s="89"/>
      <c r="K28" s="89"/>
      <c r="L28" s="89"/>
      <c r="M28" s="92" t="s">
        <v>1982</v>
      </c>
      <c r="N28" s="92" t="s">
        <v>1983</v>
      </c>
      <c r="O28" s="92" t="s">
        <v>1984</v>
      </c>
      <c r="P28" s="92"/>
      <c r="Q28" s="219" t="s">
        <v>1985</v>
      </c>
      <c r="R28" s="221" t="s">
        <v>1986</v>
      </c>
      <c r="S28" s="221" t="s">
        <v>1987</v>
      </c>
      <c r="T28" s="221" t="s">
        <v>1988</v>
      </c>
    </row>
    <row r="29" spans="2:20">
      <c r="B29" s="245"/>
      <c r="C29" s="239"/>
      <c r="D29" s="103" t="s">
        <v>743</v>
      </c>
      <c r="E29" s="89"/>
      <c r="F29" s="89"/>
      <c r="G29" s="89"/>
      <c r="H29" s="89"/>
      <c r="I29" s="87" t="s">
        <v>438</v>
      </c>
      <c r="J29" s="89"/>
      <c r="K29" s="89"/>
      <c r="L29" s="89"/>
      <c r="M29" s="223"/>
      <c r="N29" s="224"/>
      <c r="O29" s="225"/>
      <c r="P29" s="92" t="s">
        <v>1989</v>
      </c>
      <c r="Q29" s="226"/>
      <c r="R29" s="227"/>
      <c r="S29" s="227"/>
      <c r="T29" s="227"/>
    </row>
    <row r="30" spans="2:20">
      <c r="B30" s="245"/>
      <c r="C30" s="239" t="s">
        <v>364</v>
      </c>
      <c r="D30" s="103" t="s">
        <v>1895</v>
      </c>
      <c r="E30" s="89"/>
      <c r="F30" s="89"/>
      <c r="G30" s="89"/>
      <c r="H30" s="89"/>
      <c r="I30" s="87" t="s">
        <v>365</v>
      </c>
      <c r="J30" s="89"/>
      <c r="K30" s="89"/>
      <c r="L30" s="89"/>
      <c r="M30" s="92" t="s">
        <v>1990</v>
      </c>
      <c r="N30" s="92" t="s">
        <v>1991</v>
      </c>
      <c r="O30" s="92" t="s">
        <v>1992</v>
      </c>
      <c r="P30" s="92"/>
      <c r="Q30" s="226"/>
      <c r="R30" s="227"/>
      <c r="S30" s="227"/>
      <c r="T30" s="227"/>
    </row>
    <row r="31" spans="2:20">
      <c r="B31" s="245"/>
      <c r="C31" s="239"/>
      <c r="D31" s="103" t="s">
        <v>743</v>
      </c>
      <c r="E31" s="89"/>
      <c r="F31" s="89"/>
      <c r="G31" s="89"/>
      <c r="H31" s="89"/>
      <c r="I31" s="87" t="s">
        <v>452</v>
      </c>
      <c r="J31" s="89"/>
      <c r="K31" s="89"/>
      <c r="L31" s="89"/>
      <c r="M31" s="223"/>
      <c r="N31" s="224"/>
      <c r="O31" s="225"/>
      <c r="P31" s="92" t="s">
        <v>1993</v>
      </c>
      <c r="Q31" s="226"/>
      <c r="R31" s="222"/>
      <c r="S31" s="222"/>
      <c r="T31" s="227"/>
    </row>
    <row r="32" spans="2:20">
      <c r="B32" s="245"/>
      <c r="C32" s="239" t="s">
        <v>348</v>
      </c>
      <c r="D32" s="103" t="s">
        <v>1895</v>
      </c>
      <c r="E32" s="89"/>
      <c r="F32" s="89"/>
      <c r="G32" s="87" t="s">
        <v>351</v>
      </c>
      <c r="H32" s="89"/>
      <c r="I32" s="89"/>
      <c r="J32" s="89"/>
      <c r="K32" s="89"/>
      <c r="L32" s="89"/>
      <c r="M32" s="92" t="s">
        <v>1994</v>
      </c>
      <c r="N32" s="223"/>
      <c r="O32" s="225"/>
      <c r="P32" s="92"/>
      <c r="Q32" s="226"/>
      <c r="R32" s="221"/>
      <c r="S32" s="221"/>
      <c r="T32" s="227"/>
    </row>
    <row r="33" spans="2:20">
      <c r="B33" s="245"/>
      <c r="C33" s="239"/>
      <c r="D33" s="103" t="s">
        <v>743</v>
      </c>
      <c r="E33" s="89"/>
      <c r="F33" s="89"/>
      <c r="G33" s="87" t="s">
        <v>438</v>
      </c>
      <c r="H33" s="89"/>
      <c r="I33" s="89"/>
      <c r="J33" s="89"/>
      <c r="K33" s="89"/>
      <c r="L33" s="89"/>
      <c r="M33" s="223"/>
      <c r="N33" s="224"/>
      <c r="O33" s="225"/>
      <c r="P33" s="92" t="s">
        <v>1995</v>
      </c>
      <c r="Q33" s="220"/>
      <c r="R33" s="222"/>
      <c r="S33" s="222"/>
      <c r="T33" s="222"/>
    </row>
    <row r="34" spans="2:20">
      <c r="B34" s="245"/>
      <c r="C34" s="239" t="s">
        <v>380</v>
      </c>
      <c r="D34" s="103" t="s">
        <v>1895</v>
      </c>
      <c r="E34" s="89"/>
      <c r="F34" s="89"/>
      <c r="G34" s="89"/>
      <c r="H34" s="89"/>
      <c r="I34" s="87" t="s">
        <v>365</v>
      </c>
      <c r="J34" s="89"/>
      <c r="K34" s="89"/>
      <c r="L34" s="89"/>
      <c r="M34" s="92" t="s">
        <v>1996</v>
      </c>
      <c r="N34" s="92" t="s">
        <v>1997</v>
      </c>
      <c r="O34" s="92" t="s">
        <v>1998</v>
      </c>
      <c r="P34" s="92"/>
      <c r="Q34" s="219" t="s">
        <v>1999</v>
      </c>
      <c r="R34" s="221" t="s">
        <v>2000</v>
      </c>
      <c r="S34" s="221" t="s">
        <v>2001</v>
      </c>
      <c r="T34" s="221" t="s">
        <v>2002</v>
      </c>
    </row>
    <row r="35" spans="2:20">
      <c r="B35" s="245"/>
      <c r="C35" s="239"/>
      <c r="D35" s="103" t="s">
        <v>743</v>
      </c>
      <c r="E35" s="89"/>
      <c r="F35" s="89"/>
      <c r="G35" s="89"/>
      <c r="H35" s="89"/>
      <c r="I35" s="87" t="s">
        <v>452</v>
      </c>
      <c r="J35" s="89"/>
      <c r="K35" s="89"/>
      <c r="L35" s="89"/>
      <c r="M35" s="223"/>
      <c r="N35" s="224"/>
      <c r="O35" s="225"/>
      <c r="P35" s="92" t="s">
        <v>2003</v>
      </c>
      <c r="Q35" s="226"/>
      <c r="R35" s="227"/>
      <c r="S35" s="227"/>
      <c r="T35" s="227"/>
    </row>
    <row r="36" spans="2:20">
      <c r="B36" s="245"/>
      <c r="C36" s="239" t="s">
        <v>377</v>
      </c>
      <c r="D36" s="103" t="s">
        <v>1895</v>
      </c>
      <c r="E36" s="89"/>
      <c r="F36" s="89"/>
      <c r="G36" s="89"/>
      <c r="H36" s="89"/>
      <c r="I36" s="87" t="s">
        <v>351</v>
      </c>
      <c r="J36" s="89"/>
      <c r="K36" s="89"/>
      <c r="L36" s="89"/>
      <c r="M36" s="92" t="s">
        <v>2004</v>
      </c>
      <c r="N36" s="92" t="s">
        <v>2005</v>
      </c>
      <c r="O36" s="92" t="s">
        <v>2006</v>
      </c>
      <c r="P36" s="92"/>
      <c r="Q36" s="226"/>
      <c r="R36" s="227"/>
      <c r="S36" s="227"/>
      <c r="T36" s="227"/>
    </row>
    <row r="37" spans="2:20">
      <c r="B37" s="245"/>
      <c r="C37" s="239"/>
      <c r="D37" s="103" t="s">
        <v>743</v>
      </c>
      <c r="E37" s="89"/>
      <c r="F37" s="89"/>
      <c r="G37" s="89"/>
      <c r="H37" s="89"/>
      <c r="I37" s="87" t="s">
        <v>438</v>
      </c>
      <c r="J37" s="89"/>
      <c r="K37" s="89"/>
      <c r="L37" s="89"/>
      <c r="M37" s="223"/>
      <c r="N37" s="224"/>
      <c r="O37" s="225"/>
      <c r="P37" s="92" t="s">
        <v>2007</v>
      </c>
      <c r="Q37" s="220"/>
      <c r="R37" s="222"/>
      <c r="S37" s="222"/>
      <c r="T37" s="222"/>
    </row>
    <row r="38" spans="2:20">
      <c r="B38" s="245"/>
      <c r="C38" s="239" t="s">
        <v>374</v>
      </c>
      <c r="D38" s="103" t="s">
        <v>1895</v>
      </c>
      <c r="E38" s="87" t="s">
        <v>365</v>
      </c>
      <c r="F38" s="89"/>
      <c r="G38" s="89"/>
      <c r="H38" s="89"/>
      <c r="I38" s="89"/>
      <c r="J38" s="89"/>
      <c r="K38" s="89"/>
      <c r="L38" s="89"/>
      <c r="M38" s="92" t="s">
        <v>2008</v>
      </c>
      <c r="N38" s="92" t="s">
        <v>2009</v>
      </c>
      <c r="O38" s="92" t="s">
        <v>2010</v>
      </c>
      <c r="P38" s="92"/>
      <c r="Q38" s="219" t="s">
        <v>2011</v>
      </c>
      <c r="R38" s="221" t="s">
        <v>2012</v>
      </c>
      <c r="S38" s="221" t="s">
        <v>2013</v>
      </c>
      <c r="T38" s="221" t="s">
        <v>2014</v>
      </c>
    </row>
    <row r="39" spans="2:20">
      <c r="B39" s="245"/>
      <c r="C39" s="239"/>
      <c r="D39" s="103" t="s">
        <v>743</v>
      </c>
      <c r="E39" s="87" t="s">
        <v>452</v>
      </c>
      <c r="F39" s="89"/>
      <c r="G39" s="89"/>
      <c r="H39" s="89"/>
      <c r="I39" s="89"/>
      <c r="J39" s="89"/>
      <c r="K39" s="89"/>
      <c r="L39" s="89"/>
      <c r="M39" s="223"/>
      <c r="N39" s="224"/>
      <c r="O39" s="225"/>
      <c r="P39" s="92" t="s">
        <v>2015</v>
      </c>
      <c r="Q39" s="226"/>
      <c r="R39" s="227"/>
      <c r="S39" s="227"/>
      <c r="T39" s="227"/>
    </row>
    <row r="40" spans="2:20">
      <c r="B40" s="245"/>
      <c r="C40" s="239" t="s">
        <v>370</v>
      </c>
      <c r="D40" s="103" t="s">
        <v>1895</v>
      </c>
      <c r="E40" s="87" t="s">
        <v>2016</v>
      </c>
      <c r="F40" s="89"/>
      <c r="G40" s="89"/>
      <c r="H40" s="89"/>
      <c r="I40" s="89"/>
      <c r="J40" s="89"/>
      <c r="K40" s="89"/>
      <c r="L40" s="89"/>
      <c r="M40" s="92" t="s">
        <v>2017</v>
      </c>
      <c r="N40" s="92" t="s">
        <v>2018</v>
      </c>
      <c r="O40" s="92" t="s">
        <v>2019</v>
      </c>
      <c r="P40" s="92"/>
      <c r="Q40" s="226"/>
      <c r="R40" s="227"/>
      <c r="S40" s="227"/>
      <c r="T40" s="227"/>
    </row>
    <row r="41" spans="2:20">
      <c r="B41" s="245"/>
      <c r="C41" s="239"/>
      <c r="D41" s="103" t="s">
        <v>743</v>
      </c>
      <c r="E41" s="87"/>
      <c r="F41" s="89"/>
      <c r="G41" s="89"/>
      <c r="H41" s="89"/>
      <c r="I41" s="89"/>
      <c r="J41" s="89"/>
      <c r="K41" s="89"/>
      <c r="L41" s="89"/>
      <c r="M41" s="92"/>
      <c r="N41" s="92"/>
      <c r="O41" s="92"/>
      <c r="P41" s="92"/>
      <c r="Q41" s="226"/>
      <c r="R41" s="227"/>
      <c r="S41" s="227"/>
      <c r="T41" s="227"/>
    </row>
    <row r="42" spans="2:20">
      <c r="B42" s="245"/>
      <c r="C42" s="239" t="s">
        <v>392</v>
      </c>
      <c r="D42" s="103" t="s">
        <v>1895</v>
      </c>
      <c r="E42" s="89"/>
      <c r="F42" s="89"/>
      <c r="G42" s="89"/>
      <c r="H42" s="89"/>
      <c r="I42" s="87" t="s">
        <v>394</v>
      </c>
      <c r="J42" s="87" t="s">
        <v>389</v>
      </c>
      <c r="K42" s="89"/>
      <c r="L42" s="89"/>
      <c r="M42" s="92" t="s">
        <v>2020</v>
      </c>
      <c r="N42" s="92" t="s">
        <v>2021</v>
      </c>
      <c r="O42" s="92" t="s">
        <v>2022</v>
      </c>
      <c r="P42" s="92"/>
      <c r="Q42" s="220"/>
      <c r="R42" s="222"/>
      <c r="S42" s="222"/>
      <c r="T42" s="222"/>
    </row>
    <row r="43" spans="2:20">
      <c r="B43" s="246"/>
      <c r="C43" s="239"/>
      <c r="D43" s="103" t="s">
        <v>743</v>
      </c>
      <c r="E43" s="89"/>
      <c r="F43" s="89"/>
      <c r="G43" s="89"/>
      <c r="H43" s="89"/>
      <c r="I43" s="87" t="s">
        <v>478</v>
      </c>
      <c r="J43" s="87" t="s">
        <v>474</v>
      </c>
      <c r="K43" s="89"/>
      <c r="L43" s="89"/>
      <c r="M43" s="223"/>
      <c r="N43" s="224"/>
      <c r="O43" s="225"/>
      <c r="P43" s="92" t="s">
        <v>2023</v>
      </c>
      <c r="Q43" s="219" t="s">
        <v>2024</v>
      </c>
      <c r="R43" s="221" t="s">
        <v>2025</v>
      </c>
      <c r="S43" s="221" t="s">
        <v>2026</v>
      </c>
      <c r="T43" s="221" t="s">
        <v>2027</v>
      </c>
    </row>
    <row r="44" spans="2:20">
      <c r="B44" s="216" t="s">
        <v>383</v>
      </c>
      <c r="C44" s="239" t="s">
        <v>384</v>
      </c>
      <c r="D44" s="103" t="s">
        <v>1895</v>
      </c>
      <c r="E44" s="87" t="s">
        <v>385</v>
      </c>
      <c r="F44" s="89"/>
      <c r="G44" s="89"/>
      <c r="H44" s="89"/>
      <c r="I44" s="89"/>
      <c r="J44" s="89"/>
      <c r="K44" s="89"/>
      <c r="L44" s="89"/>
      <c r="M44" s="92" t="s">
        <v>2028</v>
      </c>
      <c r="N44" s="92" t="s">
        <v>2029</v>
      </c>
      <c r="O44" s="92" t="s">
        <v>2030</v>
      </c>
      <c r="P44" s="92"/>
      <c r="Q44" s="226"/>
      <c r="R44" s="227"/>
      <c r="S44" s="227"/>
      <c r="T44" s="227"/>
    </row>
    <row r="45" spans="2:20">
      <c r="B45" s="217"/>
      <c r="C45" s="239"/>
      <c r="D45" s="103" t="s">
        <v>743</v>
      </c>
      <c r="E45" s="87" t="s">
        <v>470</v>
      </c>
      <c r="F45" s="89"/>
      <c r="G45" s="89"/>
      <c r="H45" s="89"/>
      <c r="I45" s="89"/>
      <c r="J45" s="89"/>
      <c r="K45" s="89"/>
      <c r="L45" s="89"/>
      <c r="M45" s="223"/>
      <c r="N45" s="224"/>
      <c r="O45" s="225"/>
      <c r="P45" s="92" t="s">
        <v>2031</v>
      </c>
      <c r="Q45" s="226"/>
      <c r="R45" s="227"/>
      <c r="S45" s="227"/>
      <c r="T45" s="227"/>
    </row>
    <row r="46" spans="2:20">
      <c r="B46" s="217"/>
      <c r="C46" s="239" t="s">
        <v>388</v>
      </c>
      <c r="D46" s="103" t="s">
        <v>1895</v>
      </c>
      <c r="E46" s="89"/>
      <c r="F46" s="87" t="s">
        <v>389</v>
      </c>
      <c r="G46" s="89"/>
      <c r="H46" s="89"/>
      <c r="I46" s="89"/>
      <c r="J46" s="89"/>
      <c r="K46" s="89"/>
      <c r="L46" s="89"/>
      <c r="M46" s="92" t="s">
        <v>2032</v>
      </c>
      <c r="N46" s="92" t="s">
        <v>2033</v>
      </c>
      <c r="O46" s="92" t="s">
        <v>2034</v>
      </c>
      <c r="P46" s="92"/>
      <c r="Q46" s="220"/>
      <c r="R46" s="222"/>
      <c r="S46" s="222"/>
      <c r="T46" s="222"/>
    </row>
    <row r="47" spans="2:20">
      <c r="B47" s="217"/>
      <c r="C47" s="239"/>
      <c r="D47" s="103" t="s">
        <v>743</v>
      </c>
      <c r="E47" s="89"/>
      <c r="F47" s="87" t="s">
        <v>474</v>
      </c>
      <c r="G47" s="89"/>
      <c r="H47" s="89"/>
      <c r="I47" s="89"/>
      <c r="J47" s="89"/>
      <c r="K47" s="89"/>
      <c r="L47" s="89"/>
      <c r="M47" s="223"/>
      <c r="N47" s="224"/>
      <c r="O47" s="225"/>
      <c r="P47" s="92" t="s">
        <v>2035</v>
      </c>
      <c r="Q47" s="219" t="s">
        <v>2036</v>
      </c>
      <c r="R47" s="221" t="s">
        <v>2037</v>
      </c>
      <c r="S47" s="221" t="s">
        <v>2038</v>
      </c>
      <c r="T47" s="221" t="s">
        <v>2039</v>
      </c>
    </row>
    <row r="48" spans="2:20">
      <c r="B48" s="217"/>
      <c r="C48" s="239" t="s">
        <v>400</v>
      </c>
      <c r="D48" s="103" t="s">
        <v>1895</v>
      </c>
      <c r="E48" s="89"/>
      <c r="F48" s="89"/>
      <c r="G48" s="87" t="s">
        <v>385</v>
      </c>
      <c r="H48" s="87" t="s">
        <v>389</v>
      </c>
      <c r="I48" s="89"/>
      <c r="J48" s="89"/>
      <c r="K48" s="89"/>
      <c r="L48" s="89"/>
      <c r="M48" s="92" t="s">
        <v>2040</v>
      </c>
      <c r="N48" s="92" t="s">
        <v>2041</v>
      </c>
      <c r="O48" s="92" t="s">
        <v>2042</v>
      </c>
      <c r="P48" s="92"/>
      <c r="Q48" s="226"/>
      <c r="R48" s="227"/>
      <c r="S48" s="227"/>
      <c r="T48" s="227"/>
    </row>
    <row r="49" spans="2:20">
      <c r="B49" s="217"/>
      <c r="C49" s="239"/>
      <c r="D49" s="103" t="s">
        <v>743</v>
      </c>
      <c r="E49" s="89"/>
      <c r="F49" s="89"/>
      <c r="G49" s="87" t="s">
        <v>470</v>
      </c>
      <c r="H49" s="87" t="s">
        <v>474</v>
      </c>
      <c r="I49" s="89"/>
      <c r="J49" s="89"/>
      <c r="K49" s="89"/>
      <c r="L49" s="89"/>
      <c r="M49" s="223"/>
      <c r="N49" s="224"/>
      <c r="O49" s="225"/>
      <c r="P49" s="92" t="s">
        <v>2043</v>
      </c>
      <c r="Q49" s="226"/>
      <c r="R49" s="227"/>
      <c r="S49" s="227"/>
      <c r="T49" s="227"/>
    </row>
    <row r="50" spans="2:20">
      <c r="B50" s="217"/>
      <c r="C50" s="239" t="s">
        <v>383</v>
      </c>
      <c r="D50" s="103" t="s">
        <v>1895</v>
      </c>
      <c r="E50" s="89"/>
      <c r="F50" s="89"/>
      <c r="G50" s="87" t="s">
        <v>385</v>
      </c>
      <c r="H50" s="87" t="s">
        <v>389</v>
      </c>
      <c r="I50" s="89"/>
      <c r="J50" s="89"/>
      <c r="K50" s="89"/>
      <c r="L50" s="89"/>
      <c r="M50" s="92" t="s">
        <v>2044</v>
      </c>
      <c r="N50" s="92" t="s">
        <v>2045</v>
      </c>
      <c r="O50" s="92" t="s">
        <v>2046</v>
      </c>
      <c r="P50" s="92"/>
      <c r="Q50" s="220"/>
      <c r="R50" s="222"/>
      <c r="S50" s="222"/>
      <c r="T50" s="222"/>
    </row>
    <row r="51" spans="2:20">
      <c r="B51" s="217"/>
      <c r="C51" s="239"/>
      <c r="D51" s="103" t="s">
        <v>743</v>
      </c>
      <c r="E51" s="89"/>
      <c r="F51" s="89"/>
      <c r="G51" s="87" t="s">
        <v>470</v>
      </c>
      <c r="H51" s="87" t="s">
        <v>474</v>
      </c>
      <c r="I51" s="89"/>
      <c r="J51" s="89"/>
      <c r="K51" s="89"/>
      <c r="L51" s="89"/>
      <c r="M51" s="223"/>
      <c r="N51" s="224"/>
      <c r="O51" s="225"/>
      <c r="P51" s="92" t="s">
        <v>2047</v>
      </c>
      <c r="Q51" s="219" t="s">
        <v>2048</v>
      </c>
      <c r="R51" s="221" t="s">
        <v>2049</v>
      </c>
      <c r="S51" s="221" t="s">
        <v>2050</v>
      </c>
      <c r="T51" s="221" t="s">
        <v>2051</v>
      </c>
    </row>
    <row r="52" spans="2:20">
      <c r="B52" s="217"/>
      <c r="C52" s="239" t="s">
        <v>430</v>
      </c>
      <c r="D52" s="103" t="s">
        <v>1895</v>
      </c>
      <c r="E52" s="89"/>
      <c r="F52" s="89"/>
      <c r="G52" s="89"/>
      <c r="H52" s="89"/>
      <c r="I52" s="89"/>
      <c r="J52" s="89"/>
      <c r="K52" s="87" t="s">
        <v>394</v>
      </c>
      <c r="L52" s="89"/>
      <c r="M52" s="92" t="s">
        <v>2052</v>
      </c>
      <c r="N52" s="92" t="s">
        <v>2053</v>
      </c>
      <c r="O52" s="92" t="s">
        <v>2054</v>
      </c>
      <c r="P52" s="92"/>
      <c r="Q52" s="226"/>
      <c r="R52" s="227"/>
      <c r="S52" s="227"/>
      <c r="T52" s="227"/>
    </row>
    <row r="53" spans="2:20">
      <c r="B53" s="217"/>
      <c r="C53" s="239"/>
      <c r="D53" s="103" t="s">
        <v>743</v>
      </c>
      <c r="E53" s="89"/>
      <c r="F53" s="89"/>
      <c r="G53" s="89"/>
      <c r="H53" s="89"/>
      <c r="I53" s="89"/>
      <c r="J53" s="89"/>
      <c r="K53" s="87" t="s">
        <v>478</v>
      </c>
      <c r="L53" s="89"/>
      <c r="M53" s="223"/>
      <c r="N53" s="224"/>
      <c r="O53" s="225"/>
      <c r="P53" s="92" t="s">
        <v>2055</v>
      </c>
      <c r="Q53" s="226"/>
      <c r="R53" s="227"/>
      <c r="S53" s="227"/>
      <c r="T53" s="227"/>
    </row>
    <row r="54" spans="2:20">
      <c r="B54" s="217"/>
      <c r="C54" s="239" t="s">
        <v>413</v>
      </c>
      <c r="D54" s="103" t="s">
        <v>1895</v>
      </c>
      <c r="E54" s="89"/>
      <c r="F54" s="89"/>
      <c r="G54" s="89"/>
      <c r="H54" s="89"/>
      <c r="I54" s="87" t="s">
        <v>394</v>
      </c>
      <c r="J54" s="87" t="s">
        <v>389</v>
      </c>
      <c r="K54" s="89"/>
      <c r="L54" s="89"/>
      <c r="M54" s="92" t="s">
        <v>2056</v>
      </c>
      <c r="N54" s="92" t="s">
        <v>2057</v>
      </c>
      <c r="O54" s="92" t="s">
        <v>2058</v>
      </c>
      <c r="P54" s="92"/>
      <c r="Q54" s="220"/>
      <c r="R54" s="222"/>
      <c r="S54" s="222"/>
      <c r="T54" s="222"/>
    </row>
    <row r="55" spans="2:20">
      <c r="B55" s="218"/>
      <c r="C55" s="239"/>
      <c r="D55" s="103" t="s">
        <v>743</v>
      </c>
      <c r="E55" s="89"/>
      <c r="F55" s="89"/>
      <c r="G55" s="89"/>
      <c r="H55" s="89"/>
      <c r="I55" s="87" t="s">
        <v>478</v>
      </c>
      <c r="J55" s="87" t="s">
        <v>474</v>
      </c>
      <c r="K55" s="89"/>
      <c r="L55" s="89"/>
      <c r="M55" s="223"/>
      <c r="N55" s="224"/>
      <c r="O55" s="225"/>
      <c r="P55" s="92" t="s">
        <v>2059</v>
      </c>
      <c r="Q55" s="219" t="s">
        <v>2060</v>
      </c>
      <c r="R55" s="221" t="s">
        <v>2061</v>
      </c>
      <c r="S55" s="221" t="s">
        <v>2062</v>
      </c>
      <c r="T55" s="221"/>
    </row>
    <row r="56" spans="2:20">
      <c r="B56" s="216" t="s">
        <v>516</v>
      </c>
      <c r="C56" s="16" t="s">
        <v>533</v>
      </c>
      <c r="D56" s="103" t="s">
        <v>1895</v>
      </c>
      <c r="E56" s="89"/>
      <c r="F56" s="89"/>
      <c r="G56" s="89"/>
      <c r="H56" s="89"/>
      <c r="I56" s="89"/>
      <c r="J56" s="89"/>
      <c r="K56" s="87" t="s">
        <v>526</v>
      </c>
      <c r="L56" s="89"/>
      <c r="M56" s="92" t="s">
        <v>2063</v>
      </c>
      <c r="N56" s="92" t="s">
        <v>2064</v>
      </c>
      <c r="O56" s="92" t="s">
        <v>2065</v>
      </c>
      <c r="P56" s="221"/>
      <c r="Q56" s="220"/>
      <c r="R56" s="222"/>
      <c r="S56" s="222"/>
      <c r="T56" s="222"/>
    </row>
    <row r="57" spans="2:20">
      <c r="B57" s="217"/>
      <c r="C57" s="16" t="s">
        <v>525</v>
      </c>
      <c r="D57" s="103" t="s">
        <v>1895</v>
      </c>
      <c r="E57" s="89"/>
      <c r="F57" s="89"/>
      <c r="G57" s="89"/>
      <c r="H57" s="89"/>
      <c r="I57" s="87" t="s">
        <v>526</v>
      </c>
      <c r="J57" s="89"/>
      <c r="K57" s="89"/>
      <c r="L57" s="89"/>
      <c r="M57" s="92" t="s">
        <v>2066</v>
      </c>
      <c r="N57" s="92" t="s">
        <v>2067</v>
      </c>
      <c r="O57" s="92" t="s">
        <v>2068</v>
      </c>
      <c r="P57" s="222"/>
      <c r="Q57" s="96" t="s">
        <v>2069</v>
      </c>
      <c r="R57" s="92" t="s">
        <v>2070</v>
      </c>
      <c r="S57" s="92" t="s">
        <v>2071</v>
      </c>
      <c r="T57" s="92"/>
    </row>
    <row r="58" spans="2:20">
      <c r="B58" s="217"/>
      <c r="C58" s="16" t="s">
        <v>2072</v>
      </c>
      <c r="D58" s="103" t="s">
        <v>1895</v>
      </c>
      <c r="E58" s="89"/>
      <c r="F58" s="89"/>
      <c r="G58" s="87" t="s">
        <v>522</v>
      </c>
      <c r="H58" s="89"/>
      <c r="I58" s="89"/>
      <c r="J58" s="89"/>
      <c r="K58" s="89"/>
      <c r="L58" s="89"/>
      <c r="M58" s="92" t="s">
        <v>2073</v>
      </c>
      <c r="N58" s="92" t="s">
        <v>2074</v>
      </c>
      <c r="O58" s="92" t="s">
        <v>2075</v>
      </c>
      <c r="P58" s="92"/>
      <c r="Q58" s="96" t="s">
        <v>2076</v>
      </c>
      <c r="R58" s="92" t="s">
        <v>2077</v>
      </c>
      <c r="S58" s="92" t="s">
        <v>2078</v>
      </c>
      <c r="T58" s="92"/>
    </row>
    <row r="59" spans="2:20">
      <c r="B59" s="218"/>
      <c r="C59" s="16" t="s">
        <v>517</v>
      </c>
      <c r="D59" s="103" t="s">
        <v>1895</v>
      </c>
      <c r="E59" s="87" t="s">
        <v>2079</v>
      </c>
      <c r="F59" s="89"/>
      <c r="G59" s="89"/>
      <c r="H59" s="89"/>
      <c r="I59" s="89"/>
      <c r="J59" s="89"/>
      <c r="K59" s="89"/>
      <c r="L59" s="89"/>
      <c r="M59" s="92" t="s">
        <v>2080</v>
      </c>
      <c r="N59" s="92" t="s">
        <v>2081</v>
      </c>
      <c r="O59" s="92" t="s">
        <v>2082</v>
      </c>
      <c r="P59" s="92"/>
      <c r="Q59" s="219" t="s">
        <v>2083</v>
      </c>
      <c r="R59" s="221" t="s">
        <v>2084</v>
      </c>
      <c r="S59" s="221" t="s">
        <v>2085</v>
      </c>
      <c r="T59" s="221"/>
    </row>
    <row r="60" spans="2:20">
      <c r="B60" s="216" t="s">
        <v>535</v>
      </c>
      <c r="C60" s="16" t="s">
        <v>536</v>
      </c>
      <c r="D60" s="103" t="s">
        <v>1895</v>
      </c>
      <c r="E60" s="87" t="s">
        <v>537</v>
      </c>
      <c r="F60" s="89"/>
      <c r="G60" s="89"/>
      <c r="H60" s="89"/>
      <c r="I60" s="89"/>
      <c r="J60" s="89"/>
      <c r="K60" s="89"/>
      <c r="L60" s="89"/>
      <c r="M60" s="92" t="s">
        <v>2086</v>
      </c>
      <c r="N60" s="92" t="s">
        <v>2087</v>
      </c>
      <c r="O60" s="92" t="s">
        <v>2088</v>
      </c>
      <c r="P60" s="221"/>
      <c r="Q60" s="220"/>
      <c r="R60" s="222"/>
      <c r="S60" s="222"/>
      <c r="T60" s="222"/>
    </row>
    <row r="61" spans="2:20">
      <c r="B61" s="218"/>
      <c r="C61" s="16" t="s">
        <v>540</v>
      </c>
      <c r="D61" s="103" t="s">
        <v>1895</v>
      </c>
      <c r="E61" s="87" t="s">
        <v>537</v>
      </c>
      <c r="F61" s="89"/>
      <c r="G61" s="89"/>
      <c r="H61" s="89"/>
      <c r="I61" s="89"/>
      <c r="J61" s="89"/>
      <c r="K61" s="89"/>
      <c r="L61" s="89"/>
      <c r="M61" s="92" t="s">
        <v>2089</v>
      </c>
      <c r="N61" s="92" t="s">
        <v>2090</v>
      </c>
      <c r="O61" s="92" t="s">
        <v>2091</v>
      </c>
      <c r="P61" s="222"/>
      <c r="Q61" s="93" t="s">
        <v>2092</v>
      </c>
      <c r="R61" s="94" t="s">
        <v>2093</v>
      </c>
      <c r="S61" s="94" t="s">
        <v>2094</v>
      </c>
      <c r="T61" s="94"/>
    </row>
    <row r="62" spans="2:20">
      <c r="B62" s="86" t="s">
        <v>550</v>
      </c>
      <c r="C62" s="16" t="s">
        <v>551</v>
      </c>
      <c r="D62" s="103" t="s">
        <v>1895</v>
      </c>
      <c r="E62" s="89"/>
      <c r="F62" s="89"/>
      <c r="G62" s="87" t="s">
        <v>553</v>
      </c>
      <c r="H62" s="87" t="s">
        <v>307</v>
      </c>
      <c r="I62" s="87" t="s">
        <v>560</v>
      </c>
      <c r="J62" s="89"/>
      <c r="K62" s="89"/>
      <c r="L62" s="89"/>
      <c r="M62" s="92" t="s">
        <v>2095</v>
      </c>
      <c r="N62" s="92" t="s">
        <v>2096</v>
      </c>
      <c r="O62" s="92" t="s">
        <v>2097</v>
      </c>
      <c r="P62" s="95"/>
      <c r="Q62" s="247" t="s">
        <v>2098</v>
      </c>
      <c r="R62" s="251" t="s">
        <v>2099</v>
      </c>
      <c r="S62" s="236" t="s">
        <v>2100</v>
      </c>
      <c r="T62" s="233" t="s">
        <v>2101</v>
      </c>
    </row>
    <row r="63" spans="2:20">
      <c r="B63" s="244" t="s">
        <v>563</v>
      </c>
      <c r="C63" s="239" t="s">
        <v>571</v>
      </c>
      <c r="D63" s="103" t="s">
        <v>1895</v>
      </c>
      <c r="E63" s="89"/>
      <c r="F63" s="89"/>
      <c r="G63" s="89"/>
      <c r="H63" s="89"/>
      <c r="I63" s="87" t="s">
        <v>181</v>
      </c>
      <c r="J63" s="89"/>
      <c r="K63" s="89"/>
      <c r="L63" s="89"/>
      <c r="M63" s="92" t="s">
        <v>2102</v>
      </c>
      <c r="N63" s="92" t="s">
        <v>2103</v>
      </c>
      <c r="O63" s="92" t="s">
        <v>2104</v>
      </c>
      <c r="P63" s="95"/>
      <c r="Q63" s="248"/>
      <c r="R63" s="252"/>
      <c r="S63" s="237"/>
      <c r="T63" s="234"/>
    </row>
    <row r="64" spans="2:20">
      <c r="B64" s="245"/>
      <c r="C64" s="239"/>
      <c r="D64" s="103" t="s">
        <v>743</v>
      </c>
      <c r="E64" s="89"/>
      <c r="F64" s="89"/>
      <c r="G64" s="89"/>
      <c r="H64" s="89"/>
      <c r="I64" s="87" t="s">
        <v>201</v>
      </c>
      <c r="J64" s="89"/>
      <c r="K64" s="89"/>
      <c r="L64" s="89"/>
      <c r="M64" s="223"/>
      <c r="N64" s="224"/>
      <c r="O64" s="225"/>
      <c r="P64" s="95" t="s">
        <v>2105</v>
      </c>
      <c r="Q64" s="248"/>
      <c r="R64" s="252"/>
      <c r="S64" s="237"/>
      <c r="T64" s="234"/>
    </row>
    <row r="65" spans="2:20">
      <c r="B65" s="245"/>
      <c r="C65" s="239" t="s">
        <v>564</v>
      </c>
      <c r="D65" s="103" t="s">
        <v>1895</v>
      </c>
      <c r="E65" s="87" t="s">
        <v>176</v>
      </c>
      <c r="F65" s="89"/>
      <c r="G65" s="89"/>
      <c r="H65" s="89"/>
      <c r="I65" s="87"/>
      <c r="J65" s="89"/>
      <c r="K65" s="89"/>
      <c r="L65" s="89"/>
      <c r="M65" s="92" t="s">
        <v>2106</v>
      </c>
      <c r="N65" s="92" t="s">
        <v>2107</v>
      </c>
      <c r="O65" s="92" t="s">
        <v>2108</v>
      </c>
      <c r="P65" s="95"/>
      <c r="Q65" s="248"/>
      <c r="R65" s="252"/>
      <c r="S65" s="237"/>
      <c r="T65" s="234"/>
    </row>
    <row r="66" spans="2:20">
      <c r="B66" s="245"/>
      <c r="C66" s="239"/>
      <c r="D66" s="103" t="s">
        <v>743</v>
      </c>
      <c r="E66" s="87" t="s">
        <v>197</v>
      </c>
      <c r="F66" s="89"/>
      <c r="G66" s="89"/>
      <c r="H66" s="89"/>
      <c r="I66" s="87"/>
      <c r="J66" s="89"/>
      <c r="K66" s="89"/>
      <c r="L66" s="89"/>
      <c r="M66" s="223"/>
      <c r="N66" s="224"/>
      <c r="O66" s="225"/>
      <c r="P66" s="95" t="s">
        <v>2109</v>
      </c>
      <c r="Q66" s="249"/>
      <c r="R66" s="253"/>
      <c r="S66" s="238"/>
      <c r="T66" s="235"/>
    </row>
    <row r="67" spans="2:20">
      <c r="B67" s="216" t="s">
        <v>578</v>
      </c>
      <c r="C67" s="243" t="s">
        <v>579</v>
      </c>
      <c r="D67" s="103" t="s">
        <v>1895</v>
      </c>
      <c r="E67" s="87"/>
      <c r="F67" s="89"/>
      <c r="G67" s="87" t="s">
        <v>581</v>
      </c>
      <c r="H67" s="89"/>
      <c r="I67" s="89"/>
      <c r="J67" s="89"/>
      <c r="K67" s="89"/>
      <c r="L67" s="89"/>
      <c r="M67" s="92" t="s">
        <v>2110</v>
      </c>
      <c r="N67" s="92" t="s">
        <v>2111</v>
      </c>
      <c r="O67" s="92" t="s">
        <v>2112</v>
      </c>
      <c r="P67" s="92"/>
      <c r="Q67" s="254" t="s">
        <v>2113</v>
      </c>
      <c r="R67" s="236" t="s">
        <v>2114</v>
      </c>
      <c r="S67" s="236" t="s">
        <v>2115</v>
      </c>
      <c r="T67" s="236" t="s">
        <v>2116</v>
      </c>
    </row>
    <row r="68" spans="2:20">
      <c r="B68" s="217"/>
      <c r="C68" s="243"/>
      <c r="D68" s="103" t="s">
        <v>743</v>
      </c>
      <c r="E68" s="87"/>
      <c r="F68" s="89"/>
      <c r="H68" s="87" t="s">
        <v>642</v>
      </c>
      <c r="I68" s="89"/>
      <c r="J68" s="89"/>
      <c r="K68" s="89"/>
      <c r="L68" s="89"/>
      <c r="M68" s="223"/>
      <c r="N68" s="224"/>
      <c r="O68" s="225"/>
      <c r="P68" s="92" t="s">
        <v>2117</v>
      </c>
      <c r="Q68" s="255"/>
      <c r="R68" s="237"/>
      <c r="S68" s="237"/>
      <c r="T68" s="237"/>
    </row>
    <row r="69" spans="2:20">
      <c r="B69" s="217"/>
      <c r="C69" s="243" t="s">
        <v>593</v>
      </c>
      <c r="D69" s="103" t="s">
        <v>1895</v>
      </c>
      <c r="E69" s="89"/>
      <c r="F69" s="89"/>
      <c r="G69" s="87" t="s">
        <v>581</v>
      </c>
      <c r="H69" s="89"/>
      <c r="I69" s="89"/>
      <c r="J69" s="89"/>
      <c r="K69" s="89"/>
      <c r="L69" s="89"/>
      <c r="M69" s="92" t="s">
        <v>2118</v>
      </c>
      <c r="N69" s="92" t="s">
        <v>2119</v>
      </c>
      <c r="O69" s="92" t="s">
        <v>2120</v>
      </c>
      <c r="P69" s="92"/>
      <c r="Q69" s="255"/>
      <c r="R69" s="237"/>
      <c r="S69" s="237"/>
      <c r="T69" s="237"/>
    </row>
    <row r="70" spans="2:20">
      <c r="B70" s="217"/>
      <c r="C70" s="243"/>
      <c r="D70" s="103" t="s">
        <v>743</v>
      </c>
      <c r="E70" s="89"/>
      <c r="F70" s="89"/>
      <c r="H70" s="87" t="s">
        <v>642</v>
      </c>
      <c r="I70" s="89"/>
      <c r="J70" s="89"/>
      <c r="K70" s="89"/>
      <c r="L70" s="89"/>
      <c r="M70" s="223"/>
      <c r="N70" s="224"/>
      <c r="O70" s="225"/>
      <c r="P70" s="92" t="s">
        <v>2121</v>
      </c>
      <c r="Q70" s="255"/>
      <c r="R70" s="237"/>
      <c r="S70" s="237"/>
      <c r="T70" s="237"/>
    </row>
    <row r="71" spans="2:20">
      <c r="B71" s="217"/>
      <c r="C71" s="243" t="s">
        <v>83</v>
      </c>
      <c r="D71" s="103" t="s">
        <v>1895</v>
      </c>
      <c r="E71" s="89"/>
      <c r="F71" s="89"/>
      <c r="G71" s="87"/>
      <c r="H71" s="89"/>
      <c r="I71" s="87" t="s">
        <v>581</v>
      </c>
      <c r="J71" s="89"/>
      <c r="K71" s="89"/>
      <c r="L71" s="89"/>
      <c r="M71" s="92" t="s">
        <v>2122</v>
      </c>
      <c r="N71" s="92" t="s">
        <v>2123</v>
      </c>
      <c r="O71" s="92" t="s">
        <v>2124</v>
      </c>
      <c r="P71" s="92"/>
      <c r="Q71" s="255"/>
      <c r="R71" s="237"/>
      <c r="S71" s="237"/>
      <c r="T71" s="237"/>
    </row>
    <row r="72" spans="2:20">
      <c r="B72" s="217"/>
      <c r="C72" s="243"/>
      <c r="D72" s="103" t="s">
        <v>743</v>
      </c>
      <c r="E72" s="89"/>
      <c r="F72" s="89"/>
      <c r="G72" s="87"/>
      <c r="H72" s="89"/>
      <c r="I72" s="87" t="s">
        <v>642</v>
      </c>
      <c r="J72" s="89"/>
      <c r="K72" s="89"/>
      <c r="L72" s="89"/>
      <c r="M72" s="223"/>
      <c r="N72" s="224"/>
      <c r="O72" s="225"/>
      <c r="P72" s="92" t="s">
        <v>2125</v>
      </c>
      <c r="Q72" s="256"/>
      <c r="R72" s="238"/>
      <c r="S72" s="238"/>
      <c r="T72" s="238"/>
    </row>
    <row r="73" spans="2:20">
      <c r="B73" s="217"/>
      <c r="C73" s="243" t="s">
        <v>2126</v>
      </c>
      <c r="D73" s="103" t="s">
        <v>1895</v>
      </c>
      <c r="E73" s="89"/>
      <c r="F73" s="89"/>
      <c r="G73" s="89"/>
      <c r="H73" s="89"/>
      <c r="I73" s="87"/>
      <c r="J73" s="89"/>
      <c r="K73" s="87" t="s">
        <v>581</v>
      </c>
      <c r="L73" s="89"/>
      <c r="M73" s="92" t="s">
        <v>2127</v>
      </c>
      <c r="N73" s="92" t="s">
        <v>2128</v>
      </c>
      <c r="O73" s="92" t="s">
        <v>2129</v>
      </c>
      <c r="P73" s="92"/>
      <c r="Q73" s="219" t="s">
        <v>2130</v>
      </c>
      <c r="R73" s="240" t="s">
        <v>2131</v>
      </c>
      <c r="S73" s="240" t="s">
        <v>2132</v>
      </c>
      <c r="T73" s="221" t="s">
        <v>2133</v>
      </c>
    </row>
    <row r="74" spans="2:20">
      <c r="B74" s="218"/>
      <c r="C74" s="243"/>
      <c r="D74" s="103" t="s">
        <v>743</v>
      </c>
      <c r="E74" s="89"/>
      <c r="F74" s="89"/>
      <c r="G74" s="89"/>
      <c r="H74" s="89"/>
      <c r="I74" s="87"/>
      <c r="J74" s="89"/>
      <c r="K74" s="87" t="s">
        <v>642</v>
      </c>
      <c r="L74" s="89"/>
      <c r="M74" s="223"/>
      <c r="N74" s="224"/>
      <c r="O74" s="225"/>
      <c r="P74" s="92" t="s">
        <v>2134</v>
      </c>
      <c r="Q74" s="220"/>
      <c r="R74" s="241"/>
      <c r="S74" s="241"/>
      <c r="T74" s="222"/>
    </row>
    <row r="75" spans="2:20">
      <c r="B75" s="217" t="s">
        <v>618</v>
      </c>
      <c r="C75" s="243" t="s">
        <v>626</v>
      </c>
      <c r="D75" s="103" t="s">
        <v>1895</v>
      </c>
      <c r="E75" s="89"/>
      <c r="F75" s="89"/>
      <c r="G75" s="89"/>
      <c r="H75" s="89"/>
      <c r="I75" s="87" t="s">
        <v>581</v>
      </c>
      <c r="J75" s="89"/>
      <c r="K75" s="87"/>
      <c r="L75" s="89"/>
      <c r="M75" s="92" t="s">
        <v>2135</v>
      </c>
      <c r="N75" s="92" t="s">
        <v>2136</v>
      </c>
      <c r="O75" s="92" t="s">
        <v>2137</v>
      </c>
      <c r="P75" s="92"/>
      <c r="Q75" s="219" t="s">
        <v>2138</v>
      </c>
      <c r="R75" s="240" t="s">
        <v>2139</v>
      </c>
      <c r="S75" s="240" t="s">
        <v>2140</v>
      </c>
      <c r="T75" s="221" t="s">
        <v>2141</v>
      </c>
    </row>
    <row r="76" spans="2:20">
      <c r="B76" s="217"/>
      <c r="C76" s="243"/>
      <c r="D76" s="103" t="s">
        <v>743</v>
      </c>
      <c r="E76" s="89"/>
      <c r="F76" s="89"/>
      <c r="G76" s="89"/>
      <c r="H76" s="89"/>
      <c r="I76" s="87" t="s">
        <v>642</v>
      </c>
      <c r="J76" s="89"/>
      <c r="K76" s="87"/>
      <c r="L76" s="89"/>
      <c r="M76" s="223"/>
      <c r="N76" s="224"/>
      <c r="O76" s="225"/>
      <c r="P76" s="92" t="s">
        <v>2142</v>
      </c>
      <c r="Q76" s="226"/>
      <c r="R76" s="242"/>
      <c r="S76" s="242"/>
      <c r="T76" s="227"/>
    </row>
    <row r="77" spans="2:20">
      <c r="B77" s="217"/>
      <c r="C77" s="243" t="s">
        <v>619</v>
      </c>
      <c r="D77" s="103" t="s">
        <v>1895</v>
      </c>
      <c r="E77" s="87" t="s">
        <v>581</v>
      </c>
      <c r="F77" s="89"/>
      <c r="G77" s="89"/>
      <c r="H77" s="89"/>
      <c r="I77" s="87"/>
      <c r="J77" s="89"/>
      <c r="K77" s="89"/>
      <c r="L77" s="89"/>
      <c r="M77" s="92" t="s">
        <v>2143</v>
      </c>
      <c r="N77" s="92" t="s">
        <v>2144</v>
      </c>
      <c r="O77" s="92" t="s">
        <v>2145</v>
      </c>
      <c r="P77" s="92"/>
      <c r="Q77" s="226"/>
      <c r="R77" s="242"/>
      <c r="S77" s="242"/>
      <c r="T77" s="227"/>
    </row>
    <row r="78" spans="2:20">
      <c r="B78" s="218"/>
      <c r="C78" s="243"/>
      <c r="D78" s="103" t="s">
        <v>743</v>
      </c>
      <c r="E78" s="87" t="s">
        <v>642</v>
      </c>
      <c r="F78" s="89"/>
      <c r="G78" s="89"/>
      <c r="H78" s="89"/>
      <c r="I78" s="87"/>
      <c r="J78" s="89"/>
      <c r="K78" s="89"/>
      <c r="L78" s="89"/>
      <c r="M78" s="223"/>
      <c r="N78" s="224"/>
      <c r="O78" s="225"/>
      <c r="P78" s="92" t="s">
        <v>2146</v>
      </c>
      <c r="Q78" s="220"/>
      <c r="R78" s="241"/>
      <c r="S78" s="241"/>
      <c r="T78" s="222"/>
    </row>
    <row r="79" spans="2:20">
      <c r="B79" s="245" t="s">
        <v>687</v>
      </c>
      <c r="C79" s="16" t="s">
        <v>688</v>
      </c>
      <c r="D79" s="103" t="s">
        <v>1895</v>
      </c>
      <c r="E79" s="87"/>
      <c r="F79" s="89"/>
      <c r="G79" s="89"/>
      <c r="H79" s="89"/>
      <c r="I79" s="87" t="s">
        <v>689</v>
      </c>
      <c r="J79" s="89"/>
      <c r="K79" s="89"/>
      <c r="L79" s="89"/>
      <c r="M79" s="92" t="s">
        <v>2147</v>
      </c>
      <c r="N79" s="92" t="s">
        <v>2148</v>
      </c>
      <c r="O79" s="92" t="s">
        <v>2149</v>
      </c>
      <c r="P79" s="221"/>
      <c r="Q79" s="219" t="s">
        <v>2150</v>
      </c>
      <c r="R79" s="221" t="s">
        <v>2151</v>
      </c>
      <c r="S79" s="221" t="s">
        <v>2152</v>
      </c>
      <c r="T79" s="221"/>
    </row>
    <row r="80" spans="2:20">
      <c r="B80" s="245"/>
      <c r="C80" s="16" t="s">
        <v>692</v>
      </c>
      <c r="D80" s="103" t="s">
        <v>1895</v>
      </c>
      <c r="E80" s="87" t="s">
        <v>693</v>
      </c>
      <c r="F80" s="89"/>
      <c r="G80" s="89"/>
      <c r="H80" s="89"/>
      <c r="I80" s="89"/>
      <c r="J80" s="89"/>
      <c r="K80" s="89"/>
      <c r="L80" s="89"/>
      <c r="M80" s="92" t="s">
        <v>2153</v>
      </c>
      <c r="N80" s="92" t="s">
        <v>2154</v>
      </c>
      <c r="O80" s="92" t="s">
        <v>2155</v>
      </c>
      <c r="P80" s="227"/>
      <c r="Q80" s="226"/>
      <c r="R80" s="227"/>
      <c r="S80" s="227"/>
      <c r="T80" s="227"/>
    </row>
    <row r="81" spans="2:20">
      <c r="B81" s="245"/>
      <c r="C81" s="16" t="s">
        <v>696</v>
      </c>
      <c r="D81" s="103" t="s">
        <v>1895</v>
      </c>
      <c r="E81" s="89"/>
      <c r="F81" s="89"/>
      <c r="G81" s="89"/>
      <c r="H81" s="89"/>
      <c r="I81" s="87" t="s">
        <v>689</v>
      </c>
      <c r="J81" s="89"/>
      <c r="K81" s="89"/>
      <c r="L81" s="89"/>
      <c r="M81" s="92" t="s">
        <v>2156</v>
      </c>
      <c r="N81" s="92" t="s">
        <v>2157</v>
      </c>
      <c r="O81" s="92" t="s">
        <v>2158</v>
      </c>
      <c r="P81" s="222"/>
      <c r="Q81" s="220"/>
      <c r="R81" s="222"/>
      <c r="S81" s="222"/>
      <c r="T81" s="222"/>
    </row>
    <row r="82" spans="2:20">
      <c r="B82" s="216" t="s">
        <v>699</v>
      </c>
      <c r="C82" s="239" t="s">
        <v>700</v>
      </c>
      <c r="D82" s="103" t="s">
        <v>1895</v>
      </c>
      <c r="E82" s="87"/>
      <c r="F82" s="89"/>
      <c r="G82" s="89"/>
      <c r="H82" s="89"/>
      <c r="I82" s="87" t="s">
        <v>701</v>
      </c>
      <c r="J82" s="89"/>
      <c r="K82" s="89"/>
      <c r="L82" s="89"/>
      <c r="M82" s="92" t="s">
        <v>2159</v>
      </c>
      <c r="N82" s="92" t="s">
        <v>2160</v>
      </c>
      <c r="O82" s="92" t="s">
        <v>2161</v>
      </c>
      <c r="P82" s="92"/>
      <c r="Q82" s="219" t="s">
        <v>2162</v>
      </c>
      <c r="R82" s="221" t="s">
        <v>2163</v>
      </c>
      <c r="S82" s="221" t="s">
        <v>2164</v>
      </c>
      <c r="T82" s="221" t="s">
        <v>2165</v>
      </c>
    </row>
    <row r="83" spans="2:20">
      <c r="B83" s="217"/>
      <c r="C83" s="239"/>
      <c r="D83" s="103" t="s">
        <v>743</v>
      </c>
      <c r="E83" s="89"/>
      <c r="F83" s="89"/>
      <c r="G83" s="89"/>
      <c r="H83" s="89"/>
      <c r="I83" s="87" t="s">
        <v>739</v>
      </c>
      <c r="J83" s="89"/>
      <c r="K83" s="89"/>
      <c r="L83" s="89"/>
      <c r="M83" s="223"/>
      <c r="N83" s="224"/>
      <c r="O83" s="225"/>
      <c r="P83" s="92" t="s">
        <v>2166</v>
      </c>
      <c r="Q83" s="220"/>
      <c r="R83" s="222"/>
      <c r="S83" s="222"/>
      <c r="T83" s="222"/>
    </row>
    <row r="84" spans="2:20">
      <c r="B84" s="216" t="s">
        <v>708</v>
      </c>
      <c r="C84" s="243" t="s">
        <v>735</v>
      </c>
      <c r="D84" s="103" t="s">
        <v>1895</v>
      </c>
      <c r="E84" s="87" t="s">
        <v>710</v>
      </c>
      <c r="F84" s="89"/>
      <c r="G84" s="89"/>
      <c r="H84" s="89"/>
      <c r="I84" s="89"/>
      <c r="J84" s="89"/>
      <c r="K84" s="89"/>
      <c r="L84" s="89"/>
      <c r="M84" s="92" t="s">
        <v>2167</v>
      </c>
      <c r="N84" s="92" t="s">
        <v>2168</v>
      </c>
      <c r="O84" s="92" t="s">
        <v>2169</v>
      </c>
      <c r="P84" s="92"/>
      <c r="Q84" s="219" t="s">
        <v>2170</v>
      </c>
      <c r="R84" s="221" t="s">
        <v>2171</v>
      </c>
      <c r="S84" s="221" t="s">
        <v>2172</v>
      </c>
      <c r="T84" s="221" t="s">
        <v>2173</v>
      </c>
    </row>
    <row r="85" spans="2:20">
      <c r="B85" s="217"/>
      <c r="C85" s="243"/>
      <c r="D85" s="103" t="s">
        <v>743</v>
      </c>
      <c r="E85" s="87" t="s">
        <v>747</v>
      </c>
      <c r="F85" s="89"/>
      <c r="G85" s="89"/>
      <c r="H85" s="89"/>
      <c r="I85" s="89"/>
      <c r="J85" s="89"/>
      <c r="K85" s="89"/>
      <c r="L85" s="89"/>
      <c r="M85" s="223"/>
      <c r="N85" s="224"/>
      <c r="O85" s="225"/>
      <c r="P85" s="92" t="s">
        <v>2174</v>
      </c>
      <c r="Q85" s="226"/>
      <c r="R85" s="227"/>
      <c r="S85" s="227"/>
      <c r="T85" s="227"/>
    </row>
    <row r="86" spans="2:20">
      <c r="B86" s="217"/>
      <c r="C86" s="243" t="s">
        <v>709</v>
      </c>
      <c r="D86" s="103" t="s">
        <v>1895</v>
      </c>
      <c r="E86" s="87" t="s">
        <v>710</v>
      </c>
      <c r="F86" s="89"/>
      <c r="G86" s="89"/>
      <c r="H86" s="89"/>
      <c r="I86" s="89"/>
      <c r="J86" s="89"/>
      <c r="K86" s="89"/>
      <c r="L86" s="89"/>
      <c r="M86" s="92" t="s">
        <v>2175</v>
      </c>
      <c r="N86" s="92" t="s">
        <v>2176</v>
      </c>
      <c r="O86" s="92" t="s">
        <v>2177</v>
      </c>
      <c r="P86" s="92"/>
      <c r="Q86" s="226"/>
      <c r="R86" s="227"/>
      <c r="S86" s="227"/>
      <c r="T86" s="227"/>
    </row>
    <row r="87" spans="2:20">
      <c r="B87" s="217"/>
      <c r="C87" s="243"/>
      <c r="D87" s="103" t="s">
        <v>743</v>
      </c>
      <c r="E87" s="87" t="s">
        <v>747</v>
      </c>
      <c r="F87" s="89"/>
      <c r="G87" s="89"/>
      <c r="H87" s="89"/>
      <c r="I87" s="89"/>
      <c r="J87" s="89"/>
      <c r="K87" s="89"/>
      <c r="L87" s="89"/>
      <c r="M87" s="223"/>
      <c r="N87" s="224"/>
      <c r="O87" s="225"/>
      <c r="P87" s="92" t="s">
        <v>2178</v>
      </c>
      <c r="Q87" s="220"/>
      <c r="R87" s="222"/>
      <c r="S87" s="222"/>
      <c r="T87" s="222"/>
    </row>
    <row r="88" spans="2:20">
      <c r="B88" s="217"/>
      <c r="C88" s="243" t="s">
        <v>725</v>
      </c>
      <c r="D88" s="103" t="s">
        <v>1895</v>
      </c>
      <c r="E88" s="87"/>
      <c r="F88" s="89"/>
      <c r="G88" s="89"/>
      <c r="H88" s="89"/>
      <c r="I88" s="87" t="s">
        <v>714</v>
      </c>
      <c r="J88" s="89"/>
      <c r="K88" s="89"/>
      <c r="L88" s="89"/>
      <c r="M88" s="92" t="s">
        <v>2179</v>
      </c>
      <c r="N88" s="92" t="s">
        <v>2180</v>
      </c>
      <c r="O88" s="92" t="s">
        <v>2181</v>
      </c>
      <c r="P88" s="92"/>
      <c r="Q88" s="219" t="s">
        <v>2182</v>
      </c>
      <c r="R88" s="221" t="s">
        <v>2183</v>
      </c>
      <c r="S88" s="221" t="s">
        <v>2184</v>
      </c>
      <c r="T88" s="221" t="s">
        <v>2185</v>
      </c>
    </row>
    <row r="89" spans="2:20">
      <c r="B89" s="217"/>
      <c r="C89" s="243"/>
      <c r="D89" s="103" t="s">
        <v>743</v>
      </c>
      <c r="E89" s="87"/>
      <c r="F89" s="89"/>
      <c r="G89" s="89"/>
      <c r="H89" s="89"/>
      <c r="I89" s="87" t="s">
        <v>751</v>
      </c>
      <c r="J89" s="89"/>
      <c r="K89" s="89"/>
      <c r="L89" s="89"/>
      <c r="M89" s="223"/>
      <c r="N89" s="224"/>
      <c r="O89" s="225"/>
      <c r="P89" s="92" t="s">
        <v>2186</v>
      </c>
      <c r="Q89" s="226"/>
      <c r="R89" s="227"/>
      <c r="S89" s="227"/>
      <c r="T89" s="227"/>
    </row>
    <row r="90" spans="2:20">
      <c r="B90" s="217"/>
      <c r="C90" s="243" t="s">
        <v>732</v>
      </c>
      <c r="D90" s="103" t="s">
        <v>1895</v>
      </c>
      <c r="E90" s="89"/>
      <c r="F90" s="89"/>
      <c r="G90" s="89"/>
      <c r="H90" s="89"/>
      <c r="I90" s="89"/>
      <c r="J90" s="89"/>
      <c r="K90" s="87" t="s">
        <v>714</v>
      </c>
      <c r="L90" s="89"/>
      <c r="M90" s="92" t="s">
        <v>2187</v>
      </c>
      <c r="N90" s="92" t="s">
        <v>2188</v>
      </c>
      <c r="O90" s="92" t="s">
        <v>2189</v>
      </c>
      <c r="P90" s="92"/>
      <c r="Q90" s="226"/>
      <c r="R90" s="227"/>
      <c r="S90" s="227"/>
      <c r="T90" s="227"/>
    </row>
    <row r="91" spans="2:20">
      <c r="B91" s="217"/>
      <c r="C91" s="243"/>
      <c r="D91" s="103" t="s">
        <v>743</v>
      </c>
      <c r="E91" s="89"/>
      <c r="F91" s="89"/>
      <c r="G91" s="89"/>
      <c r="H91" s="89"/>
      <c r="I91" s="89"/>
      <c r="J91" s="89"/>
      <c r="K91" s="87" t="s">
        <v>751</v>
      </c>
      <c r="L91" s="89"/>
      <c r="M91" s="223"/>
      <c r="N91" s="224"/>
      <c r="O91" s="225"/>
      <c r="P91" s="92" t="s">
        <v>2190</v>
      </c>
      <c r="Q91" s="226"/>
      <c r="R91" s="227"/>
      <c r="S91" s="227"/>
      <c r="T91" s="227"/>
    </row>
    <row r="92" spans="2:20">
      <c r="B92" s="217"/>
      <c r="C92" s="243" t="s">
        <v>2191</v>
      </c>
      <c r="D92" s="103" t="s">
        <v>1895</v>
      </c>
      <c r="E92" s="89"/>
      <c r="F92" s="89"/>
      <c r="G92" s="89"/>
      <c r="H92" s="89"/>
      <c r="I92" s="87" t="s">
        <v>714</v>
      </c>
      <c r="J92" s="89"/>
      <c r="K92" s="89"/>
      <c r="L92" s="89"/>
      <c r="M92" s="92" t="s">
        <v>2192</v>
      </c>
      <c r="N92" s="92" t="s">
        <v>2193</v>
      </c>
      <c r="O92" s="92" t="s">
        <v>2194</v>
      </c>
      <c r="P92" s="92"/>
      <c r="Q92" s="226"/>
      <c r="R92" s="227"/>
      <c r="S92" s="227"/>
      <c r="T92" s="227"/>
    </row>
    <row r="93" spans="2:20">
      <c r="B93" s="217"/>
      <c r="C93" s="243"/>
      <c r="D93" s="103" t="s">
        <v>743</v>
      </c>
      <c r="E93" s="89"/>
      <c r="F93" s="89"/>
      <c r="G93" s="89"/>
      <c r="H93" s="89"/>
      <c r="I93" s="87" t="s">
        <v>751</v>
      </c>
      <c r="J93" s="89"/>
      <c r="K93" s="89"/>
      <c r="L93" s="89"/>
      <c r="M93" s="223"/>
      <c r="N93" s="224"/>
      <c r="O93" s="225"/>
      <c r="P93" s="92" t="s">
        <v>2195</v>
      </c>
      <c r="Q93" s="226"/>
      <c r="R93" s="227"/>
      <c r="S93" s="227"/>
      <c r="T93" s="227"/>
    </row>
    <row r="94" spans="2:20">
      <c r="B94" s="217"/>
      <c r="C94" s="243" t="s">
        <v>721</v>
      </c>
      <c r="D94" s="103" t="s">
        <v>1895</v>
      </c>
      <c r="E94" s="89"/>
      <c r="F94" s="89"/>
      <c r="G94" s="87" t="s">
        <v>710</v>
      </c>
      <c r="H94" s="89"/>
      <c r="I94" s="89"/>
      <c r="J94" s="89"/>
      <c r="K94" s="89"/>
      <c r="L94" s="89"/>
      <c r="M94" s="92" t="s">
        <v>2196</v>
      </c>
      <c r="N94" s="92" t="s">
        <v>2197</v>
      </c>
      <c r="O94" s="92" t="s">
        <v>2198</v>
      </c>
      <c r="P94" s="95"/>
      <c r="Q94" s="247" t="s">
        <v>2199</v>
      </c>
      <c r="R94" s="250" t="s">
        <v>2200</v>
      </c>
      <c r="S94" s="250" t="s">
        <v>2201</v>
      </c>
      <c r="T94" s="250" t="s">
        <v>2202</v>
      </c>
    </row>
    <row r="95" spans="2:20">
      <c r="B95" s="217"/>
      <c r="C95" s="243"/>
      <c r="D95" s="103" t="s">
        <v>743</v>
      </c>
      <c r="E95" s="89"/>
      <c r="F95" s="89"/>
      <c r="G95" s="87" t="s">
        <v>747</v>
      </c>
      <c r="H95" s="89"/>
      <c r="I95" s="89"/>
      <c r="J95" s="89"/>
      <c r="K95" s="89"/>
      <c r="L95" s="89"/>
      <c r="M95" s="223"/>
      <c r="N95" s="224"/>
      <c r="O95" s="225"/>
      <c r="P95" s="95" t="s">
        <v>2203</v>
      </c>
      <c r="Q95" s="248"/>
      <c r="R95" s="250"/>
      <c r="S95" s="250"/>
      <c r="T95" s="250"/>
    </row>
    <row r="96" spans="2:20">
      <c r="B96" s="217"/>
      <c r="C96" s="243" t="s">
        <v>713</v>
      </c>
      <c r="D96" s="103" t="s">
        <v>1895</v>
      </c>
      <c r="E96" s="89"/>
      <c r="F96" s="89"/>
      <c r="G96" s="87" t="s">
        <v>710</v>
      </c>
      <c r="H96" s="89"/>
      <c r="I96" s="89"/>
      <c r="J96" s="89"/>
      <c r="K96" s="89"/>
      <c r="L96" s="89"/>
      <c r="M96" s="92" t="s">
        <v>2204</v>
      </c>
      <c r="N96" s="92" t="s">
        <v>2205</v>
      </c>
      <c r="O96" s="92" t="s">
        <v>2206</v>
      </c>
      <c r="P96" s="95"/>
      <c r="Q96" s="248"/>
      <c r="R96" s="250"/>
      <c r="S96" s="250"/>
      <c r="T96" s="250"/>
    </row>
    <row r="97" spans="2:20">
      <c r="B97" s="217"/>
      <c r="C97" s="243"/>
      <c r="D97" s="103" t="s">
        <v>743</v>
      </c>
      <c r="E97" s="89"/>
      <c r="F97" s="89"/>
      <c r="G97" s="87" t="s">
        <v>747</v>
      </c>
      <c r="H97" s="89"/>
      <c r="I97" s="89"/>
      <c r="J97" s="89"/>
      <c r="K97" s="89"/>
      <c r="L97" s="89"/>
      <c r="M97" s="223"/>
      <c r="N97" s="224"/>
      <c r="O97" s="225"/>
      <c r="P97" s="95" t="s">
        <v>2207</v>
      </c>
      <c r="Q97" s="248"/>
      <c r="R97" s="250"/>
      <c r="S97" s="250"/>
      <c r="T97" s="250"/>
    </row>
    <row r="98" spans="2:20">
      <c r="B98" s="217"/>
      <c r="C98" s="243" t="s">
        <v>717</v>
      </c>
      <c r="D98" s="103" t="s">
        <v>1895</v>
      </c>
      <c r="E98" s="89"/>
      <c r="F98" s="89"/>
      <c r="G98" s="89"/>
      <c r="H98" s="89"/>
      <c r="I98" s="89"/>
      <c r="J98" s="87" t="s">
        <v>2208</v>
      </c>
      <c r="K98" s="89"/>
      <c r="L98" s="89"/>
      <c r="M98" s="92" t="s">
        <v>2209</v>
      </c>
      <c r="N98" s="92" t="s">
        <v>2210</v>
      </c>
      <c r="O98" s="92" t="s">
        <v>2211</v>
      </c>
      <c r="P98" s="95"/>
      <c r="Q98" s="248"/>
      <c r="R98" s="250"/>
      <c r="S98" s="250"/>
      <c r="T98" s="250"/>
    </row>
    <row r="99" spans="2:20">
      <c r="B99" s="218"/>
      <c r="C99" s="243"/>
      <c r="D99" s="103" t="s">
        <v>743</v>
      </c>
      <c r="E99" s="89"/>
      <c r="F99" s="89"/>
      <c r="G99" s="89"/>
      <c r="H99" s="89"/>
      <c r="I99" s="89"/>
      <c r="J99" s="87" t="s">
        <v>2212</v>
      </c>
      <c r="K99" s="89"/>
      <c r="L99" s="89"/>
      <c r="M99" s="223"/>
      <c r="N99" s="224"/>
      <c r="O99" s="225"/>
      <c r="P99" s="95" t="s">
        <v>2213</v>
      </c>
      <c r="Q99" s="249"/>
      <c r="R99" s="250"/>
      <c r="S99" s="250"/>
      <c r="T99" s="250"/>
    </row>
  </sheetData>
  <mergeCells count="209">
    <mergeCell ref="T67:T72"/>
    <mergeCell ref="Q94:Q99"/>
    <mergeCell ref="R94:R99"/>
    <mergeCell ref="S94:S99"/>
    <mergeCell ref="T94:T99"/>
    <mergeCell ref="B84:B99"/>
    <mergeCell ref="Q62:Q66"/>
    <mergeCell ref="R62:R66"/>
    <mergeCell ref="S62:S66"/>
    <mergeCell ref="Q67:Q72"/>
    <mergeCell ref="R67:R72"/>
    <mergeCell ref="C98:C99"/>
    <mergeCell ref="C94:C95"/>
    <mergeCell ref="C96:C97"/>
    <mergeCell ref="T88:T93"/>
    <mergeCell ref="Q84:Q87"/>
    <mergeCell ref="R84:R87"/>
    <mergeCell ref="S84:S87"/>
    <mergeCell ref="T84:T87"/>
    <mergeCell ref="Q88:Q93"/>
    <mergeCell ref="R88:R93"/>
    <mergeCell ref="S88:S93"/>
    <mergeCell ref="B82:B83"/>
    <mergeCell ref="Q82:Q83"/>
    <mergeCell ref="B28:B43"/>
    <mergeCell ref="B75:B78"/>
    <mergeCell ref="B79:B81"/>
    <mergeCell ref="B63:B66"/>
    <mergeCell ref="B67:B74"/>
    <mergeCell ref="C86:C87"/>
    <mergeCell ref="C88:C89"/>
    <mergeCell ref="C90:C91"/>
    <mergeCell ref="C92:C93"/>
    <mergeCell ref="C69:C70"/>
    <mergeCell ref="C71:C72"/>
    <mergeCell ref="C73:C74"/>
    <mergeCell ref="C75:C76"/>
    <mergeCell ref="C77:C78"/>
    <mergeCell ref="C82:C83"/>
    <mergeCell ref="C50:C51"/>
    <mergeCell ref="C52:C53"/>
    <mergeCell ref="C54:C55"/>
    <mergeCell ref="C63:C64"/>
    <mergeCell ref="C65:C66"/>
    <mergeCell ref="C67:C68"/>
    <mergeCell ref="C38:C39"/>
    <mergeCell ref="C40:C41"/>
    <mergeCell ref="C42:C43"/>
    <mergeCell ref="M99:O99"/>
    <mergeCell ref="C4:C5"/>
    <mergeCell ref="C6:C7"/>
    <mergeCell ref="C8:C9"/>
    <mergeCell ref="C10:C11"/>
    <mergeCell ref="C28:C29"/>
    <mergeCell ref="C30:C31"/>
    <mergeCell ref="C32:C33"/>
    <mergeCell ref="C34:C35"/>
    <mergeCell ref="C36:C37"/>
    <mergeCell ref="M89:O89"/>
    <mergeCell ref="M91:O91"/>
    <mergeCell ref="M93:O93"/>
    <mergeCell ref="M95:O95"/>
    <mergeCell ref="M97:O97"/>
    <mergeCell ref="M85:O85"/>
    <mergeCell ref="M87:O87"/>
    <mergeCell ref="M68:O68"/>
    <mergeCell ref="M70:O70"/>
    <mergeCell ref="M72:O72"/>
    <mergeCell ref="M64:O64"/>
    <mergeCell ref="M66:O66"/>
    <mergeCell ref="M49:O49"/>
    <mergeCell ref="M51:O51"/>
    <mergeCell ref="R82:R83"/>
    <mergeCell ref="S82:S83"/>
    <mergeCell ref="T82:T83"/>
    <mergeCell ref="M83:O83"/>
    <mergeCell ref="C84:C85"/>
    <mergeCell ref="P79:P81"/>
    <mergeCell ref="Q79:Q81"/>
    <mergeCell ref="R79:R81"/>
    <mergeCell ref="S79:S81"/>
    <mergeCell ref="T79:T81"/>
    <mergeCell ref="S73:S74"/>
    <mergeCell ref="T73:T74"/>
    <mergeCell ref="M74:O74"/>
    <mergeCell ref="Q75:Q78"/>
    <mergeCell ref="R75:R78"/>
    <mergeCell ref="S75:S78"/>
    <mergeCell ref="T75:T78"/>
    <mergeCell ref="M76:O76"/>
    <mergeCell ref="M78:O78"/>
    <mergeCell ref="Q73:Q74"/>
    <mergeCell ref="R73:R74"/>
    <mergeCell ref="T62:T66"/>
    <mergeCell ref="S67:S72"/>
    <mergeCell ref="B60:B61"/>
    <mergeCell ref="P60:P61"/>
    <mergeCell ref="Q59:Q60"/>
    <mergeCell ref="R59:R60"/>
    <mergeCell ref="S59:S60"/>
    <mergeCell ref="T59:T60"/>
    <mergeCell ref="B56:B59"/>
    <mergeCell ref="P56:P57"/>
    <mergeCell ref="Q55:Q56"/>
    <mergeCell ref="R55:R56"/>
    <mergeCell ref="S55:S56"/>
    <mergeCell ref="T55:T56"/>
    <mergeCell ref="B44:B55"/>
    <mergeCell ref="Q43:Q46"/>
    <mergeCell ref="R43:R46"/>
    <mergeCell ref="S43:S46"/>
    <mergeCell ref="T43:T46"/>
    <mergeCell ref="M45:O45"/>
    <mergeCell ref="C44:C45"/>
    <mergeCell ref="C46:C47"/>
    <mergeCell ref="C48:C49"/>
    <mergeCell ref="T47:T50"/>
    <mergeCell ref="Q51:Q54"/>
    <mergeCell ref="R51:R54"/>
    <mergeCell ref="S51:S54"/>
    <mergeCell ref="T51:T54"/>
    <mergeCell ref="M53:O53"/>
    <mergeCell ref="M55:O55"/>
    <mergeCell ref="M47:O47"/>
    <mergeCell ref="Q47:Q50"/>
    <mergeCell ref="R47:R50"/>
    <mergeCell ref="S47:S50"/>
    <mergeCell ref="M43:O43"/>
    <mergeCell ref="S32:S33"/>
    <mergeCell ref="M33:O33"/>
    <mergeCell ref="Q34:Q37"/>
    <mergeCell ref="R34:R37"/>
    <mergeCell ref="S34:S37"/>
    <mergeCell ref="T34:T37"/>
    <mergeCell ref="M35:O35"/>
    <mergeCell ref="M37:O37"/>
    <mergeCell ref="Q28:Q33"/>
    <mergeCell ref="R28:R31"/>
    <mergeCell ref="S28:S31"/>
    <mergeCell ref="T28:T33"/>
    <mergeCell ref="M29:O29"/>
    <mergeCell ref="M31:O31"/>
    <mergeCell ref="N32:O32"/>
    <mergeCell ref="R32:R33"/>
    <mergeCell ref="Q38:Q42"/>
    <mergeCell ref="R38:R42"/>
    <mergeCell ref="S38:S42"/>
    <mergeCell ref="T38:T42"/>
    <mergeCell ref="M39:O39"/>
    <mergeCell ref="B19:B27"/>
    <mergeCell ref="P19:P20"/>
    <mergeCell ref="Q19:Q20"/>
    <mergeCell ref="R19:R20"/>
    <mergeCell ref="S19:S20"/>
    <mergeCell ref="T19:T20"/>
    <mergeCell ref="M20:N20"/>
    <mergeCell ref="M21:N21"/>
    <mergeCell ref="Q21:R21"/>
    <mergeCell ref="P22:P24"/>
    <mergeCell ref="Q22:Q24"/>
    <mergeCell ref="R22:R24"/>
    <mergeCell ref="S22:S24"/>
    <mergeCell ref="T22:T24"/>
    <mergeCell ref="M24:N24"/>
    <mergeCell ref="P25:P27"/>
    <mergeCell ref="Q25:Q27"/>
    <mergeCell ref="R25:R27"/>
    <mergeCell ref="S25:S27"/>
    <mergeCell ref="T25:T27"/>
    <mergeCell ref="M27:N27"/>
    <mergeCell ref="B10:B11"/>
    <mergeCell ref="Q10:Q11"/>
    <mergeCell ref="R10:R11"/>
    <mergeCell ref="S10:S11"/>
    <mergeCell ref="T10:T11"/>
    <mergeCell ref="M11:O11"/>
    <mergeCell ref="B16:B18"/>
    <mergeCell ref="P17:P18"/>
    <mergeCell ref="Q17:Q18"/>
    <mergeCell ref="R17:R18"/>
    <mergeCell ref="S17:S18"/>
    <mergeCell ref="T17:T18"/>
    <mergeCell ref="B12:B15"/>
    <mergeCell ref="P12:P14"/>
    <mergeCell ref="Q12:Q14"/>
    <mergeCell ref="R12:R14"/>
    <mergeCell ref="S12:S14"/>
    <mergeCell ref="T12:T14"/>
    <mergeCell ref="M2:P2"/>
    <mergeCell ref="Q2:T2"/>
    <mergeCell ref="B4:B9"/>
    <mergeCell ref="Q4:Q5"/>
    <mergeCell ref="R4:R5"/>
    <mergeCell ref="S4:S5"/>
    <mergeCell ref="T4:T5"/>
    <mergeCell ref="M5:O5"/>
    <mergeCell ref="Q6:Q9"/>
    <mergeCell ref="R6:R9"/>
    <mergeCell ref="B2:B3"/>
    <mergeCell ref="D2:D3"/>
    <mergeCell ref="E2:F2"/>
    <mergeCell ref="G2:H2"/>
    <mergeCell ref="I2:J2"/>
    <mergeCell ref="K2:L2"/>
    <mergeCell ref="C2:C3"/>
    <mergeCell ref="S6:S9"/>
    <mergeCell ref="T6:T9"/>
    <mergeCell ref="M7:O7"/>
    <mergeCell ref="M9:O9"/>
  </mergeCells>
  <phoneticPr fontId="11" type="noConversion"/>
  <hyperlinks>
    <hyperlink ref="Q4" r:id="rId1" xr:uid="{A1DFD299-5FDB-46AF-90BF-55DCD6567A5C}"/>
    <hyperlink ref="Q6" r:id="rId2" xr:uid="{DFD68CC2-71E4-4B18-8AEB-501DBB003DC9}"/>
    <hyperlink ref="Q10" r:id="rId3" xr:uid="{3950673C-02B6-4C0C-B7E2-732BE40FFDF9}"/>
    <hyperlink ref="Q12" r:id="rId4" xr:uid="{F303285C-3E94-41EA-85C3-EAD5D4408835}"/>
    <hyperlink ref="Q15" r:id="rId5" xr:uid="{04A655D2-1707-4989-8878-655F5A506D7C}"/>
    <hyperlink ref="Q16" r:id="rId6" xr:uid="{69E929E1-64FB-4A9A-A96F-7ED4FAA94647}"/>
    <hyperlink ref="Q17" r:id="rId7" xr:uid="{3A9613A6-2C9D-4928-BA03-3938232DB694}"/>
    <hyperlink ref="Q19" r:id="rId8" xr:uid="{70C25E7C-CB45-438D-8EC0-E8BEA68CC810}"/>
    <hyperlink ref="S21" r:id="rId9" xr:uid="{160C3FBD-C42A-4E75-B87D-AF4098CD9E08}"/>
    <hyperlink ref="Q22" r:id="rId10" xr:uid="{7EE54889-192D-4E6C-AE41-BDBDF590B3D6}"/>
    <hyperlink ref="Q25" r:id="rId11" xr:uid="{CE57B2D2-DBBD-4D4A-AA93-7A46E200E559}"/>
    <hyperlink ref="Q28" r:id="rId12" xr:uid="{F233BEC7-FAEF-41B3-AC8D-FBA764BAD43E}"/>
    <hyperlink ref="Q34" r:id="rId13" xr:uid="{E3738E10-E6D5-4572-A8F3-66C04D3F7397}"/>
    <hyperlink ref="Q38" r:id="rId14" xr:uid="{F489D7C8-751C-47C4-8354-45C46EA5004D}"/>
    <hyperlink ref="Q43" r:id="rId15" xr:uid="{8AF72AE5-4070-46EF-B896-21C9971980E5}"/>
    <hyperlink ref="Q47" r:id="rId16" xr:uid="{9E56BC03-5A8C-4A90-BF77-DFF93A09A9EE}"/>
    <hyperlink ref="Q51" r:id="rId17" xr:uid="{6452B1AE-46F5-4DE9-903F-7A5E22A53286}"/>
    <hyperlink ref="Q55" r:id="rId18" xr:uid="{5D84D0B2-BF25-462A-8A9B-4B02E566DCA8}"/>
    <hyperlink ref="Q57" r:id="rId19" xr:uid="{D6D8D380-CD1F-45A2-9480-3358E81DF2CD}"/>
    <hyperlink ref="Q58" r:id="rId20" xr:uid="{BD664EF2-A7A8-4553-AFA1-3D5561CA6878}"/>
    <hyperlink ref="Q59" r:id="rId21" xr:uid="{611638FB-304E-4B2B-BD8B-DA2FF65A55B2}"/>
    <hyperlink ref="Q61" r:id="rId22" xr:uid="{EB5C8BAD-C08E-428B-A217-B2146057043A}"/>
    <hyperlink ref="Q62" r:id="rId23" xr:uid="{8FA471D4-335B-4361-8396-3E7F222304D7}"/>
    <hyperlink ref="Q67" r:id="rId24" xr:uid="{8312F681-C5F5-4224-99CE-A7C0CF2FDAD0}"/>
    <hyperlink ref="Q73" r:id="rId25" xr:uid="{6E94E90A-2A1D-4986-AF8E-D5117D9A6F63}"/>
    <hyperlink ref="Q75" r:id="rId26" xr:uid="{945559E3-0C40-49E2-9694-DF81315DC282}"/>
    <hyperlink ref="Q79" r:id="rId27" xr:uid="{FA99B19E-289A-4DA9-83DD-118C3D5B833D}"/>
    <hyperlink ref="Q82" r:id="rId28" xr:uid="{4D6F3AC1-D27D-4189-89E3-0535F6763DF7}"/>
    <hyperlink ref="Q84" r:id="rId29" xr:uid="{FA45A3EB-2BD3-4501-84F3-DC6BBADDEED3}"/>
    <hyperlink ref="Q88" r:id="rId30" xr:uid="{3F96B893-CCC4-4897-9383-5CCC8643D218}"/>
    <hyperlink ref="Q94" r:id="rId31" xr:uid="{D649C7E0-E297-4CCF-9529-FB157288535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E087-2AFD-E845-B9A8-4D29B556DEAA}">
  <sheetPr codeName="Worksheet___11"/>
  <dimension ref="B2:J39"/>
  <sheetViews>
    <sheetView showGridLines="0" topLeftCell="A2" workbookViewId="0">
      <pane xSplit="5" ySplit="4" topLeftCell="H35" activePane="bottomRight" state="frozen"/>
      <selection pane="topRight" activeCell="F2" sqref="F2"/>
      <selection pane="bottomLeft" activeCell="A7" sqref="A7"/>
      <selection pane="bottomRight" activeCell="H35" sqref="H35"/>
    </sheetView>
  </sheetViews>
  <sheetFormatPr defaultColWidth="10.765625" defaultRowHeight="23.25"/>
  <cols>
    <col min="1" max="1" width="1.69140625" style="2" customWidth="1"/>
    <col min="2" max="2" width="10.765625" style="2"/>
    <col min="3" max="3" width="11.23046875" style="2" customWidth="1"/>
    <col min="4" max="4" width="7.23046875" style="2" customWidth="1"/>
    <col min="5" max="5" width="8.23046875" style="2" customWidth="1"/>
    <col min="6" max="9" width="13.69140625" style="2" customWidth="1"/>
    <col min="10" max="16384" width="10.765625" style="2"/>
  </cols>
  <sheetData>
    <row r="2" spans="2:9" ht="9.9499999999999993" customHeight="1"/>
    <row r="3" spans="2:9" s="22" customFormat="1" ht="25.5">
      <c r="B3" s="296" t="s">
        <v>2214</v>
      </c>
      <c r="C3" s="296"/>
      <c r="D3" s="290" t="s">
        <v>2215</v>
      </c>
      <c r="E3" s="290"/>
      <c r="F3" s="290"/>
      <c r="G3" s="290"/>
      <c r="H3" s="290"/>
      <c r="I3" s="290"/>
    </row>
    <row r="4" spans="2:9" ht="23.1" customHeight="1">
      <c r="B4" s="294" t="s">
        <v>2216</v>
      </c>
      <c r="C4" s="294" t="s">
        <v>2217</v>
      </c>
      <c r="D4" s="257" t="s">
        <v>2218</v>
      </c>
      <c r="E4" s="257"/>
      <c r="F4" s="23" t="s">
        <v>37</v>
      </c>
      <c r="G4" s="23" t="s">
        <v>42</v>
      </c>
      <c r="H4" s="23" t="s">
        <v>46</v>
      </c>
      <c r="I4" s="23" t="s">
        <v>50</v>
      </c>
    </row>
    <row r="5" spans="2:9" ht="23.1" customHeight="1">
      <c r="B5" s="295"/>
      <c r="C5" s="295"/>
      <c r="D5" s="258"/>
      <c r="E5" s="258"/>
      <c r="F5" s="24" t="s">
        <v>2219</v>
      </c>
      <c r="G5" s="24" t="s">
        <v>2220</v>
      </c>
      <c r="H5" s="24" t="s">
        <v>2221</v>
      </c>
      <c r="I5" s="24" t="s">
        <v>2222</v>
      </c>
    </row>
    <row r="6" spans="2:9" ht="27.95" customHeight="1">
      <c r="B6" s="273" t="s">
        <v>2223</v>
      </c>
      <c r="C6" s="266" t="s">
        <v>2224</v>
      </c>
      <c r="D6" s="259" t="s">
        <v>2225</v>
      </c>
      <c r="E6" s="260"/>
      <c r="F6" s="19" t="s">
        <v>35</v>
      </c>
      <c r="G6" s="19" t="s">
        <v>39</v>
      </c>
      <c r="H6" s="19" t="s">
        <v>44</v>
      </c>
      <c r="I6" s="19" t="s">
        <v>48</v>
      </c>
    </row>
    <row r="7" spans="2:9" ht="27.95" customHeight="1">
      <c r="B7" s="275"/>
      <c r="C7" s="267"/>
      <c r="D7" s="261"/>
      <c r="E7" s="262"/>
      <c r="F7" s="25" t="s">
        <v>2226</v>
      </c>
      <c r="G7" s="25" t="s">
        <v>2227</v>
      </c>
      <c r="H7" s="25" t="s">
        <v>2228</v>
      </c>
      <c r="I7" s="25" t="s">
        <v>2229</v>
      </c>
    </row>
    <row r="8" spans="2:9" ht="27.95" customHeight="1">
      <c r="B8" s="273" t="s">
        <v>2230</v>
      </c>
      <c r="C8" s="266" t="s">
        <v>2231</v>
      </c>
      <c r="D8" s="259" t="s">
        <v>154</v>
      </c>
      <c r="E8" s="260"/>
      <c r="F8" s="19"/>
      <c r="G8" s="19"/>
      <c r="H8" s="19" t="s">
        <v>155</v>
      </c>
      <c r="I8" s="19"/>
    </row>
    <row r="9" spans="2:9" ht="27.95" customHeight="1">
      <c r="B9" s="274"/>
      <c r="C9" s="267"/>
      <c r="D9" s="261"/>
      <c r="E9" s="262"/>
      <c r="F9" s="25"/>
      <c r="G9" s="25"/>
      <c r="H9" s="25" t="s">
        <v>2232</v>
      </c>
      <c r="I9" s="25"/>
    </row>
    <row r="10" spans="2:9" ht="27.95" customHeight="1">
      <c r="B10" s="274"/>
      <c r="C10" s="266" t="s">
        <v>2224</v>
      </c>
      <c r="D10" s="270" t="s">
        <v>2233</v>
      </c>
      <c r="E10" s="268" t="s">
        <v>52</v>
      </c>
      <c r="F10" s="19" t="s">
        <v>53</v>
      </c>
      <c r="G10" s="19" t="s">
        <v>56</v>
      </c>
      <c r="H10" s="19" t="s">
        <v>60</v>
      </c>
      <c r="I10" s="19" t="s">
        <v>63</v>
      </c>
    </row>
    <row r="11" spans="2:9" ht="27.95" customHeight="1">
      <c r="B11" s="275"/>
      <c r="C11" s="267"/>
      <c r="D11" s="271"/>
      <c r="E11" s="269"/>
      <c r="F11" s="25" t="s">
        <v>2234</v>
      </c>
      <c r="G11" s="25" t="s">
        <v>2235</v>
      </c>
      <c r="H11" s="25" t="s">
        <v>2236</v>
      </c>
      <c r="I11" s="25" t="s">
        <v>2237</v>
      </c>
    </row>
    <row r="12" spans="2:9" ht="27.95" customHeight="1">
      <c r="B12" s="281" t="s">
        <v>2238</v>
      </c>
      <c r="C12" s="266" t="s">
        <v>2224</v>
      </c>
      <c r="D12" s="271"/>
      <c r="E12" s="268" t="s">
        <v>66</v>
      </c>
      <c r="F12" s="19" t="s">
        <v>67</v>
      </c>
      <c r="G12" s="19" t="s">
        <v>70</v>
      </c>
      <c r="H12" s="19" t="s">
        <v>73</v>
      </c>
      <c r="I12" s="19" t="s">
        <v>2239</v>
      </c>
    </row>
    <row r="13" spans="2:9" ht="27.95" customHeight="1">
      <c r="B13" s="283"/>
      <c r="C13" s="267"/>
      <c r="D13" s="272"/>
      <c r="E13" s="269"/>
      <c r="F13" s="20" t="s">
        <v>2240</v>
      </c>
      <c r="G13" s="20" t="s">
        <v>2241</v>
      </c>
      <c r="H13" s="20" t="s">
        <v>2242</v>
      </c>
      <c r="I13" s="20" t="s">
        <v>2243</v>
      </c>
    </row>
    <row r="14" spans="2:9" ht="27.95" customHeight="1">
      <c r="B14" s="273" t="s">
        <v>2230</v>
      </c>
      <c r="C14" s="266" t="s">
        <v>2244</v>
      </c>
      <c r="D14" s="270" t="s">
        <v>2245</v>
      </c>
      <c r="E14" s="268" t="s">
        <v>79</v>
      </c>
      <c r="F14" s="19" t="s">
        <v>80</v>
      </c>
      <c r="G14" s="19" t="s">
        <v>83</v>
      </c>
      <c r="H14" s="19" t="s">
        <v>87</v>
      </c>
      <c r="I14" s="19"/>
    </row>
    <row r="15" spans="2:9" ht="27.95" customHeight="1">
      <c r="B15" s="274"/>
      <c r="C15" s="267"/>
      <c r="D15" s="271"/>
      <c r="E15" s="278"/>
      <c r="F15" s="25" t="s">
        <v>2246</v>
      </c>
      <c r="G15" s="25" t="s">
        <v>2247</v>
      </c>
      <c r="H15" s="25" t="s">
        <v>2248</v>
      </c>
      <c r="I15" s="20"/>
    </row>
    <row r="16" spans="2:9" ht="27.95" customHeight="1">
      <c r="B16" s="274"/>
      <c r="C16" s="266" t="s">
        <v>2249</v>
      </c>
      <c r="D16" s="271"/>
      <c r="E16" s="278"/>
      <c r="F16" s="19" t="s">
        <v>90</v>
      </c>
      <c r="G16" s="19"/>
      <c r="H16" s="19" t="s">
        <v>93</v>
      </c>
      <c r="I16" s="19"/>
    </row>
    <row r="17" spans="2:10" ht="27.95" customHeight="1">
      <c r="B17" s="275"/>
      <c r="C17" s="267"/>
      <c r="D17" s="271"/>
      <c r="E17" s="269"/>
      <c r="F17" s="25" t="s">
        <v>2250</v>
      </c>
      <c r="G17" s="25"/>
      <c r="H17" s="25" t="s">
        <v>2251</v>
      </c>
      <c r="I17" s="25"/>
    </row>
    <row r="18" spans="2:10" ht="27.95" customHeight="1">
      <c r="B18" s="281" t="s">
        <v>2252</v>
      </c>
      <c r="C18" s="266" t="s">
        <v>2244</v>
      </c>
      <c r="D18" s="271"/>
      <c r="E18" s="279" t="s">
        <v>2253</v>
      </c>
      <c r="F18" s="19" t="s">
        <v>97</v>
      </c>
      <c r="G18" s="19" t="s">
        <v>100</v>
      </c>
      <c r="H18" s="19" t="s">
        <v>103</v>
      </c>
      <c r="I18" s="19"/>
    </row>
    <row r="19" spans="2:10" ht="27.95" customHeight="1">
      <c r="B19" s="282"/>
      <c r="C19" s="267"/>
      <c r="D19" s="271"/>
      <c r="E19" s="280"/>
      <c r="F19" s="25" t="s">
        <v>2254</v>
      </c>
      <c r="G19" s="25" t="s">
        <v>2255</v>
      </c>
      <c r="H19" s="25" t="s">
        <v>2256</v>
      </c>
      <c r="I19" s="25"/>
    </row>
    <row r="20" spans="2:10" ht="27.95" customHeight="1">
      <c r="B20" s="282"/>
      <c r="C20" s="266" t="s">
        <v>2249</v>
      </c>
      <c r="D20" s="271"/>
      <c r="E20" s="280"/>
      <c r="F20" s="19" t="s">
        <v>106</v>
      </c>
      <c r="G20" s="19"/>
      <c r="H20" s="19"/>
      <c r="I20" s="19" t="s">
        <v>109</v>
      </c>
      <c r="J20" s="263"/>
    </row>
    <row r="21" spans="2:10" ht="27.95" customHeight="1">
      <c r="B21" s="283"/>
      <c r="C21" s="267"/>
      <c r="D21" s="271"/>
      <c r="E21" s="280"/>
      <c r="F21" s="25" t="s">
        <v>2257</v>
      </c>
      <c r="G21" s="25"/>
      <c r="H21" s="25"/>
      <c r="I21" s="25" t="s">
        <v>2258</v>
      </c>
      <c r="J21" s="263"/>
    </row>
    <row r="22" spans="2:10" ht="27.95" customHeight="1">
      <c r="B22" s="273" t="s">
        <v>2259</v>
      </c>
      <c r="C22" s="264" t="s">
        <v>2244</v>
      </c>
      <c r="D22" s="276"/>
      <c r="E22" s="291" t="s">
        <v>2260</v>
      </c>
      <c r="F22" s="26" t="s">
        <v>113</v>
      </c>
      <c r="G22" s="19" t="s">
        <v>115</v>
      </c>
      <c r="H22" s="19" t="s">
        <v>117</v>
      </c>
      <c r="I22" s="19"/>
    </row>
    <row r="23" spans="2:10" ht="27.95" customHeight="1">
      <c r="B23" s="274"/>
      <c r="C23" s="265"/>
      <c r="D23" s="276"/>
      <c r="E23" s="292"/>
      <c r="F23" s="27" t="s">
        <v>2261</v>
      </c>
      <c r="G23" s="25" t="s">
        <v>2262</v>
      </c>
      <c r="H23" s="25" t="s">
        <v>2263</v>
      </c>
      <c r="I23" s="25"/>
    </row>
    <row r="24" spans="2:10" ht="27.95" customHeight="1">
      <c r="B24" s="274"/>
      <c r="C24" s="264" t="s">
        <v>2249</v>
      </c>
      <c r="D24" s="276"/>
      <c r="E24" s="292"/>
      <c r="F24" s="26" t="s">
        <v>119</v>
      </c>
      <c r="G24" s="19"/>
      <c r="H24" s="19" t="s">
        <v>121</v>
      </c>
      <c r="I24" s="19"/>
    </row>
    <row r="25" spans="2:10" ht="27.95" customHeight="1">
      <c r="B25" s="274"/>
      <c r="C25" s="265"/>
      <c r="D25" s="261"/>
      <c r="E25" s="293"/>
      <c r="F25" s="27" t="s">
        <v>2264</v>
      </c>
      <c r="G25" s="25"/>
      <c r="H25" s="25" t="s">
        <v>2265</v>
      </c>
      <c r="I25" s="25"/>
    </row>
    <row r="26" spans="2:10" ht="27.95" customHeight="1">
      <c r="B26" s="274"/>
      <c r="C26" s="284" t="s">
        <v>2266</v>
      </c>
      <c r="D26" s="259" t="s">
        <v>157</v>
      </c>
      <c r="E26" s="277"/>
      <c r="F26" s="21"/>
      <c r="G26" s="19"/>
      <c r="H26" s="19"/>
      <c r="I26" s="19" t="s">
        <v>158</v>
      </c>
    </row>
    <row r="27" spans="2:10" ht="27.95" customHeight="1">
      <c r="B27" s="275"/>
      <c r="C27" s="285"/>
      <c r="D27" s="261"/>
      <c r="E27" s="262"/>
      <c r="F27" s="25"/>
      <c r="G27" s="25"/>
      <c r="H27" s="25"/>
      <c r="I27" s="25" t="s">
        <v>2267</v>
      </c>
    </row>
    <row r="28" spans="2:10" ht="27.95" customHeight="1">
      <c r="B28" s="273" t="s">
        <v>2268</v>
      </c>
      <c r="C28" s="266" t="s">
        <v>2224</v>
      </c>
      <c r="D28" s="259" t="s">
        <v>123</v>
      </c>
      <c r="E28" s="260"/>
      <c r="F28" s="19" t="s">
        <v>124</v>
      </c>
      <c r="G28" s="19" t="s">
        <v>127</v>
      </c>
      <c r="H28" s="19" t="s">
        <v>2269</v>
      </c>
      <c r="I28" s="19" t="s">
        <v>134</v>
      </c>
    </row>
    <row r="29" spans="2:10" ht="27.95" customHeight="1">
      <c r="B29" s="274"/>
      <c r="C29" s="267"/>
      <c r="D29" s="261"/>
      <c r="E29" s="262"/>
      <c r="F29" s="25" t="s">
        <v>2270</v>
      </c>
      <c r="G29" s="25" t="s">
        <v>2271</v>
      </c>
      <c r="H29" s="25" t="s">
        <v>2272</v>
      </c>
      <c r="I29" s="25" t="s">
        <v>2273</v>
      </c>
    </row>
    <row r="30" spans="2:10" ht="27.95" customHeight="1">
      <c r="B30" s="274"/>
      <c r="C30" s="266" t="s">
        <v>2274</v>
      </c>
      <c r="D30" s="259" t="s">
        <v>138</v>
      </c>
      <c r="E30" s="260"/>
      <c r="F30" s="19" t="s">
        <v>139</v>
      </c>
      <c r="G30" s="19"/>
      <c r="H30" s="19" t="s">
        <v>143</v>
      </c>
      <c r="I30" s="19" t="s">
        <v>149</v>
      </c>
    </row>
    <row r="31" spans="2:10" ht="27.95" customHeight="1">
      <c r="B31" s="275"/>
      <c r="C31" s="267"/>
      <c r="D31" s="276"/>
      <c r="E31" s="277"/>
      <c r="F31" s="25" t="s">
        <v>2275</v>
      </c>
      <c r="G31" s="25"/>
      <c r="H31" s="25" t="s">
        <v>2276</v>
      </c>
      <c r="I31" s="25" t="s">
        <v>2276</v>
      </c>
    </row>
    <row r="32" spans="2:10" ht="27.95" customHeight="1">
      <c r="B32" s="273" t="s">
        <v>2277</v>
      </c>
      <c r="C32" s="284" t="s">
        <v>2278</v>
      </c>
      <c r="D32" s="276"/>
      <c r="E32" s="277"/>
      <c r="F32" s="19"/>
      <c r="G32" s="19"/>
      <c r="H32" s="19"/>
      <c r="I32" s="19" t="s">
        <v>151</v>
      </c>
    </row>
    <row r="33" spans="2:9" ht="27.95" customHeight="1">
      <c r="B33" s="275"/>
      <c r="C33" s="285"/>
      <c r="D33" s="276"/>
      <c r="E33" s="277"/>
      <c r="F33" s="25"/>
      <c r="G33" s="25"/>
      <c r="H33" s="25"/>
      <c r="I33" s="25" t="s">
        <v>2279</v>
      </c>
    </row>
    <row r="34" spans="2:9" ht="27.95" customHeight="1">
      <c r="B34" s="273" t="s">
        <v>2280</v>
      </c>
      <c r="C34" s="284" t="s">
        <v>2281</v>
      </c>
      <c r="D34" s="276"/>
      <c r="E34" s="277"/>
      <c r="F34" s="19" t="s">
        <v>146</v>
      </c>
      <c r="G34" s="19"/>
      <c r="H34" s="19"/>
      <c r="I34" s="19"/>
    </row>
    <row r="35" spans="2:9" ht="27.95" customHeight="1">
      <c r="B35" s="274"/>
      <c r="C35" s="285"/>
      <c r="D35" s="276"/>
      <c r="E35" s="277"/>
      <c r="F35" s="25" t="s">
        <v>2282</v>
      </c>
      <c r="G35" s="25"/>
      <c r="H35" s="25"/>
      <c r="I35" s="25"/>
    </row>
    <row r="36" spans="2:9" ht="27.95" customHeight="1">
      <c r="B36" s="274"/>
      <c r="C36" s="284" t="s">
        <v>2283</v>
      </c>
      <c r="D36" s="276"/>
      <c r="E36" s="277"/>
      <c r="F36" s="19" t="s">
        <v>139</v>
      </c>
      <c r="G36" s="19"/>
      <c r="H36" s="19" t="s">
        <v>143</v>
      </c>
      <c r="I36" s="19" t="s">
        <v>149</v>
      </c>
    </row>
    <row r="37" spans="2:9" ht="27.95" customHeight="1">
      <c r="B37" s="275"/>
      <c r="C37" s="285"/>
      <c r="D37" s="276"/>
      <c r="E37" s="277"/>
      <c r="F37" s="25" t="s">
        <v>2284</v>
      </c>
      <c r="G37" s="25"/>
      <c r="H37" s="25" t="s">
        <v>2285</v>
      </c>
      <c r="I37" s="25" t="s">
        <v>2285</v>
      </c>
    </row>
    <row r="38" spans="2:9" ht="27.95" customHeight="1">
      <c r="B38" s="286" t="s">
        <v>2286</v>
      </c>
      <c r="C38" s="287"/>
      <c r="D38" s="276"/>
      <c r="E38" s="277"/>
      <c r="F38" s="19"/>
      <c r="G38" s="19"/>
      <c r="H38" s="19"/>
      <c r="I38" s="19" t="s">
        <v>149</v>
      </c>
    </row>
    <row r="39" spans="2:9" ht="27.95" customHeight="1">
      <c r="B39" s="288"/>
      <c r="C39" s="289"/>
      <c r="D39" s="261"/>
      <c r="E39" s="262"/>
      <c r="F39" s="25"/>
      <c r="G39" s="25"/>
      <c r="H39" s="25"/>
      <c r="I39" s="25" t="s">
        <v>2287</v>
      </c>
    </row>
  </sheetData>
  <mergeCells count="44">
    <mergeCell ref="D3:I3"/>
    <mergeCell ref="E22:E25"/>
    <mergeCell ref="B22:B27"/>
    <mergeCell ref="D26:E27"/>
    <mergeCell ref="D14:D25"/>
    <mergeCell ref="C26:C27"/>
    <mergeCell ref="C20:C21"/>
    <mergeCell ref="B12:B13"/>
    <mergeCell ref="C8:C9"/>
    <mergeCell ref="D8:E9"/>
    <mergeCell ref="B8:B11"/>
    <mergeCell ref="B4:B5"/>
    <mergeCell ref="C4:C5"/>
    <mergeCell ref="B6:B7"/>
    <mergeCell ref="C6:C7"/>
    <mergeCell ref="B3:C3"/>
    <mergeCell ref="B28:B31"/>
    <mergeCell ref="D28:E29"/>
    <mergeCell ref="D30:E39"/>
    <mergeCell ref="B14:B17"/>
    <mergeCell ref="E14:E17"/>
    <mergeCell ref="E18:E21"/>
    <mergeCell ref="B18:B21"/>
    <mergeCell ref="C36:C37"/>
    <mergeCell ref="B38:C39"/>
    <mergeCell ref="B34:B37"/>
    <mergeCell ref="B32:B33"/>
    <mergeCell ref="C32:C33"/>
    <mergeCell ref="C34:C35"/>
    <mergeCell ref="C28:C29"/>
    <mergeCell ref="C30:C31"/>
    <mergeCell ref="C24:C25"/>
    <mergeCell ref="D4:E5"/>
    <mergeCell ref="D6:E7"/>
    <mergeCell ref="J20:J21"/>
    <mergeCell ref="C22:C23"/>
    <mergeCell ref="C16:C17"/>
    <mergeCell ref="C18:C19"/>
    <mergeCell ref="C10:C11"/>
    <mergeCell ref="E10:E11"/>
    <mergeCell ref="C12:C13"/>
    <mergeCell ref="E12:E13"/>
    <mergeCell ref="C14:C15"/>
    <mergeCell ref="D10:D13"/>
  </mergeCells>
  <phoneticPr fontId="11" type="noConversion"/>
  <hyperlinks>
    <hyperlink ref="B4" r:id="rId1" tooltip="發音部位" display="https://zh.wikipedia.org/wiki/%E7%99%BC%E9%9F%B3%E9%83%A8%E4%BD%8D" xr:uid="{1DF1B57A-943B-B341-A3AD-C027549B0F3D}"/>
    <hyperlink ref="C4" r:id="rId2" tooltip="發音方法" display="https://zh.wikipedia.org/wiki/%E7%99%BC%E9%9F%B3%E6%96%B9%E6%B3%95" xr:uid="{10976508-CC1E-334A-904D-823635B989D5}"/>
    <hyperlink ref="B6" r:id="rId3" tooltip="雙唇音" display="https://zh.wikipedia.org/wiki/%E9%9B%99%E5%94%87%E9%9F%B3" xr:uid="{E75F96CB-5042-9245-A99B-DF805FD01C5B}"/>
    <hyperlink ref="F6" r:id="rId4" tooltip="幫母" display="https://zh.wikipedia.org/wiki/%E5%B9%AB%E6%AF%8D" xr:uid="{7C937899-93C6-784F-BB7F-605797FA6F8D}"/>
    <hyperlink ref="F7" r:id="rId5" tooltip="清雙唇塞音" display="https://zh.wikipedia.org/zh-tw/%E6%B8%85%E9%9B%99%E5%94%87%E5%A1%9E%E9%9F%B3" xr:uid="{E6507088-8EE7-B847-BC27-0FA562351863}"/>
    <hyperlink ref="G6" r:id="rId6" tooltip="滂母" display="https://zh.wikipedia.org/wiki/%E6%BB%82%E6%AF%8D" xr:uid="{56E013EA-79F7-3D4D-B744-25E0B23E9F95}"/>
    <hyperlink ref="G7" r:id="rId7" tooltip="送氣" display="https://zh.wikipedia.org/wiki/%E9%80%81%E6%B0%A3" xr:uid="{185B0CBD-554A-6A4A-9A47-5DE0E4E0094A}"/>
    <hyperlink ref="H6" r:id="rId8" tooltip="並母" display="https://zh.wikipedia.org/wiki/%E4%B8%A6%E6%AF%8D" xr:uid="{D6D34DAB-DD11-E542-B9F8-7B7B2FFCAC8D}"/>
    <hyperlink ref="H7" r:id="rId9" tooltip="濁雙唇塞音" display="https://zh.wikipedia.org/wiki/%E6%BF%81%E9%9B%99%E5%94%87%E5%A1%9E%E9%9F%B3" xr:uid="{6AB72F0A-3DA5-0245-A6EA-6603766D01A9}"/>
    <hyperlink ref="I6" r:id="rId10" tooltip="明母" display="https://zh.wikipedia.org/wiki/%E6%98%8E%E6%AF%8D" xr:uid="{85C51CAE-8FB9-EE46-AF31-333C4CC54B5B}"/>
    <hyperlink ref="I7" r:id="rId11" tooltip="雙唇鼻音" display="https://zh.wikipedia.org/wiki/%E9%9B%99%E5%94%87%E9%BC%BB%E9%9F%B3" xr:uid="{B1AF3430-C245-984E-A8D3-226B6C048206}"/>
    <hyperlink ref="B8" r:id="rId12" tooltip="齒齦音" display="https://zh.wikipedia.org/wiki/%E9%BD%92%E9%BD%A6%E9%9F%B3" xr:uid="{60AED14A-C836-6F43-AEA1-E6AB8769E314}"/>
    <hyperlink ref="H8" r:id="rId13" tooltip="來母" display="https://zh.wikipedia.org/wiki/%E4%BE%86%E6%AF%8D" xr:uid="{3234CA93-49C2-8E42-8D23-5AF82A8BC11E}"/>
    <hyperlink ref="H9" r:id="rId14" tooltip="齒齦邊近音" display="https://zh.wikipedia.org/wiki/%E9%BD%BF%E9%BE%88%E8%BE%B9%E8%BF%91%E9%9F%B3" xr:uid="{B86628A4-51F8-C24F-A73F-874A37EF5AFB}"/>
    <hyperlink ref="F10" r:id="rId15" tooltip="端母" display="https://zh.wikipedia.org/wiki/%E7%AB%AF%E6%AF%8D" xr:uid="{66A104EA-7EDF-474F-A31C-6D7E4C89162B}"/>
    <hyperlink ref="F11" r:id="rId16" tooltip="清齒齦塞音" display="https://zh.wikipedia.org/wiki/%E6%B8%85%E9%BD%92%E9%BD%A6%E5%A1%9E%E9%9F%B3" xr:uid="{2665F1A7-D5C3-8D4B-881B-F55B15A1EE10}"/>
    <hyperlink ref="G10" r:id="rId17" tooltip="透母" display="https://zh.wikipedia.org/wiki/%E9%80%8F%E6%AF%8D" xr:uid="{7D0EAFDC-A546-3C4B-9B67-DE1983D1E3E1}"/>
    <hyperlink ref="G11" r:id="rId18" tooltip="送氣" display="https://zh.wikipedia.org/wiki/%E9%80%81%E6%B0%A3" xr:uid="{1D47C35B-7847-C643-8E22-764889EA15E7}"/>
    <hyperlink ref="H10" r:id="rId19" tooltip="定母" display="https://zh.wikipedia.org/wiki/%E5%AE%9A%E6%AF%8D" xr:uid="{F78DD35E-E47D-C64B-BB60-7E8710689982}"/>
    <hyperlink ref="H11" r:id="rId20" tooltip="濁齒齦塞音" display="https://zh.wikipedia.org/wiki/%E6%BF%81%E9%BD%92%E9%BD%A6%E5%A1%9E%E9%9F%B3" xr:uid="{6938AAC9-689B-CB4E-8150-7AC95ECDA4E4}"/>
    <hyperlink ref="I10" r:id="rId21" tooltip="泥母" display="https://zh.wikipedia.org/wiki/%E6%B3%A5%E6%AF%8D" xr:uid="{4F062BD0-0247-8349-9F23-2E5C28586E4E}"/>
    <hyperlink ref="I11" r:id="rId22" tooltip="齒齦鼻音" display="https://zh.wikipedia.org/wiki/%E9%BD%92%E9%BD%A6%E9%BC%BB%E9%9F%B3" xr:uid="{65C467D6-5DA3-3541-AB8A-E79FB43222CB}"/>
    <hyperlink ref="B12" r:id="rId23" tooltip="捲舌音" display="https://zh.wikipedia.org/wiki/%E6%8D%B2%E8%88%8C%E9%9F%B3" xr:uid="{D5CA879A-9D5B-2545-96AD-3F1E49E93259}"/>
    <hyperlink ref="F12" r:id="rId24" tooltip="知母 (音韻)" display="https://zh.wikipedia.org/wiki/%E7%9F%A5%E6%AF%8D_(%E9%9F%B3%E9%9F%BB)" xr:uid="{A565C6BA-307D-B340-877A-02E5032320B5}"/>
    <hyperlink ref="G12" r:id="rId25" tooltip="徹母" display="https://zh.wikipedia.org/wiki/%E5%BE%B9%E6%AF%8D" xr:uid="{E2D88B5B-79CF-6A42-8862-A1F80B451AFD}"/>
    <hyperlink ref="H12" r:id="rId26" tooltip="澄母" display="https://zh.wikipedia.org/wiki/%E6%BE%84%E6%AF%8D" xr:uid="{9C9B675C-4BE3-B948-A0D4-4F4EACF561A5}"/>
    <hyperlink ref="I12" r:id="rId27" tooltip="娘母" display="https://zh.wikipedia.org/wiki/%E5%A8%98%E6%AF%8D" xr:uid="{19263633-63E1-F843-ADFF-598B7B4E7F38}"/>
    <hyperlink ref="B14" r:id="rId28" tooltip="齒齦音" display="https://zh.wikipedia.org/wiki/%E9%BD%92%E9%BD%A6%E9%9F%B3" xr:uid="{F4762371-2D96-FA42-A5AD-A9F5798EDE6D}"/>
    <hyperlink ref="F14" r:id="rId29" tooltip="精母" display="https://zh.wikipedia.org/wiki/%E7%B2%BE%E6%AF%8D" xr:uid="{C3BE27C7-80BD-0F4C-93BC-177574E6D9D2}"/>
    <hyperlink ref="F15" r:id="rId30" tooltip="清齒齦塞擦音" display="https://zh.wikipedia.org/wiki/%E6%B8%85%E9%BD%92%E9%BD%A6%E5%A1%9E%E6%93%A6%E9%9F%B3" xr:uid="{E9FC2521-F160-6647-99BE-0E5983852B0A}"/>
    <hyperlink ref="G14" r:id="rId31" tooltip="清母" display="https://zh.wikipedia.org/wiki/%E6%B8%85%E6%AF%8D" xr:uid="{7D80B4CF-9A55-164E-AE11-087930D43ED8}"/>
    <hyperlink ref="G15" r:id="rId32" tooltip="送氣" display="https://zh.wikipedia.org/wiki/%E9%80%81%E6%B0%A3" xr:uid="{1F8C8FAC-1316-D04E-85AA-9DA596E7B95D}"/>
    <hyperlink ref="H14" r:id="rId33" tooltip="從母" display="https://zh.wikipedia.org/wiki/%E5%BE%9E%E6%AF%8D" xr:uid="{722F021C-D397-D447-9ED3-F982C2FDE78E}"/>
    <hyperlink ref="H15" r:id="rId34" tooltip="濁齒齦塞擦音" display="https://zh.wikipedia.org/wiki/%E6%BF%81%E9%BD%92%E9%BD%A6%E5%A1%9E%E6%93%A6%E9%9F%B3" xr:uid="{C9DBD8DC-A4F8-AB42-B7DD-01D4E67FBAC7}"/>
    <hyperlink ref="F16" r:id="rId35" tooltip="心母" display="https://zh.wikipedia.org/wiki/%E5%BF%83%E6%AF%8D" xr:uid="{9D581554-6384-6B48-9F12-D09EBD6F94D4}"/>
    <hyperlink ref="F17" r:id="rId36" tooltip="清齒齦擦音" display="https://zh.wikipedia.org/wiki/%E6%B8%85%E9%BD%92%E9%BD%A6%E6%93%A6%E9%9F%B3" xr:uid="{0C9DCC17-18DA-6841-ABE0-EBFE33A2F65B}"/>
    <hyperlink ref="H16" r:id="rId37" tooltip="邪母" display="https://zh.wikipedia.org/wiki/%E9%82%AA%E6%AF%8D" xr:uid="{D3500EC8-2446-B344-9DAF-5D0C11918FA1}"/>
    <hyperlink ref="H17" r:id="rId38" tooltip="濁齒齦擦音" display="https://zh.wikipedia.org/wiki/%E6%BF%81%E9%BD%92%E9%BD%A6%E6%93%A6%E9%9F%B3" xr:uid="{29C8A46F-2048-2646-8631-DDCA473B87DB}"/>
    <hyperlink ref="B18" r:id="rId39" tooltip="捲舌音" display="https://zh.wikipedia.org/wiki/%E6%8D%B2%E8%88%8C%E9%9F%B3" xr:uid="{A8EFECD9-A3B8-0B46-A4F3-265E917F5CB4}"/>
    <hyperlink ref="F18" r:id="rId40" tooltip="莊母" display="https://zh.wikipedia.org/wiki/%E8%8E%8A%E6%AF%8D" xr:uid="{2656FC6B-094D-7446-A8B7-53156838776F}"/>
    <hyperlink ref="G18" r:id="rId41" tooltip="初母" display="https://zh.wikipedia.org/wiki/%E5%88%9D%E6%AF%8D" xr:uid="{2303A27E-142E-4D45-B83E-7C71877A3817}"/>
    <hyperlink ref="H18" r:id="rId42" tooltip="崇母" display="https://zh.wikipedia.org/wiki/%E5%B4%87%E6%AF%8D" xr:uid="{7BDB3F98-10A6-224E-91CA-7CB537D1692D}"/>
    <hyperlink ref="F20" r:id="rId43" tooltip="生母" display="https://zh.wikipedia.org/wiki/%E7%94%9F%E6%AF%8D" xr:uid="{E9072F4A-5A62-0645-BB82-D778B0D12F66}"/>
    <hyperlink ref="I20" r:id="rId44" tooltip="俟母" display="https://zh.wikipedia.org/wiki/%E4%BF%9F%E6%AF%8D" xr:uid="{BA851B1E-3651-4E44-9E1F-6F50DC11046A}"/>
    <hyperlink ref="B22" r:id="rId45" tooltip="齦顎音" display="https://zh.wikipedia.org/wiki/%E9%BD%A6%E9%A1%8E%E9%9F%B3" xr:uid="{B7D01295-FD98-3447-BED6-167B3DEBC244}"/>
    <hyperlink ref="F22" r:id="rId46" tooltip="章母" display="https://zh.wikipedia.org/wiki/%E7%AB%A0%E6%AF%8D" xr:uid="{BF984912-9201-C548-A14A-9264446C3ACB}"/>
    <hyperlink ref="F23" r:id="rId47" tooltip="清齦齶塞擦音" display="https://zh.wikipedia.org/wiki/%E6%B8%85%E9%BD%A6%E8%85%AD%E5%A1%9E%E6%93%A6%E9%9F%B3" xr:uid="{0B170392-3545-2745-89E7-384DD3043F04}"/>
    <hyperlink ref="G22" r:id="rId48" tooltip="昌母" display="https://zh.wikipedia.org/wiki/%E6%98%8C%E6%AF%8D" xr:uid="{26F1A127-81DA-8B46-B554-0ADA15E6355A}"/>
    <hyperlink ref="G23" r:id="rId49" tooltip="送氣" display="https://zh.wikipedia.org/wiki/%E9%80%81%E6%B0%A3" xr:uid="{D91EC069-047B-A94A-8906-84A6DDED95EF}"/>
    <hyperlink ref="H22" r:id="rId50" tooltip="常母" display="https://zh.wikipedia.org/wiki/%E5%B8%B8%E6%AF%8D" xr:uid="{70A62849-4522-4D40-8826-0733C0504AF4}"/>
    <hyperlink ref="H23" r:id="rId51" tooltip="濁齦齶塞擦音" display="https://zh.wikipedia.org/wiki/%E6%B5%8A%E9%BE%88%E8%85%AD%E5%A1%9E%E6%93%A6%E9%9F%B3" xr:uid="{3DFAAE78-0211-2047-B409-A985E8F9CA62}"/>
    <hyperlink ref="H24" r:id="rId52" tooltip="船母" display="https://zh.wikipedia.org/wiki/%E8%88%B9%E6%AF%8D" xr:uid="{ABC55DE1-28D6-6241-9751-7835D4E3D287}"/>
    <hyperlink ref="H25" r:id="rId53" tooltip="濁齦齶擦音" display="https://zh.wikipedia.org/wiki/%E6%BF%81%E9%BD%A6%E8%85%AD%E6%93%A6%E9%9F%B3" xr:uid="{5C128411-D35D-5744-AC6C-31304EB219E8}"/>
    <hyperlink ref="C26" r:id="rId54" tooltip="鼻音 (輔音)" display="https://zh.wikipedia.org/wiki/%E9%BC%BB%E9%9F%B3_(%E8%BE%85%E9%9F%B3)" xr:uid="{B34E7DAB-2C4A-194F-914D-5F914CEFAC96}"/>
    <hyperlink ref="I26" r:id="rId55" tooltip="日母" display="https://zh.wikipedia.org/wiki/%E6%97%A5%E6%AF%8D" xr:uid="{9E53A032-034B-614F-AC8F-C00B2E7D410C}"/>
    <hyperlink ref="B28" r:id="rId56" tooltip="軟顎音" display="https://zh.wikipedia.org/wiki/%E8%BB%9F%E9%A1%8E%E9%9F%B3" xr:uid="{58D4453F-3879-5844-BA5E-ACD526D5E963}"/>
    <hyperlink ref="F28" r:id="rId57" tooltip="見母" display="https://zh.wikipedia.org/wiki/%E8%A6%8B%E6%AF%8D" xr:uid="{BFB4BBE6-B48F-9142-9772-5233995EA8AC}"/>
    <hyperlink ref="F29" r:id="rId58" tooltip="清軟齶塞音" display="https://zh.wikipedia.org/wiki/%E6%B8%85%E8%BB%9F%E8%85%AD%E5%A1%9E%E9%9F%B3" xr:uid="{28FB29E3-3725-B149-A216-B6B4BB1B91D8}"/>
    <hyperlink ref="G28" r:id="rId59" tooltip="溪母" display="https://zh.wikipedia.org/wiki/%E6%BA%AA%E6%AF%8D" xr:uid="{108882C0-02B0-6146-9C22-F89257225856}"/>
    <hyperlink ref="G29" r:id="rId60" tooltip="送氣" display="https://zh.wikipedia.org/wiki/%E9%80%81%E6%B0%A3" xr:uid="{1DCDB4D4-159C-0E49-8CCA-E07BC1945EDB}"/>
    <hyperlink ref="H28" r:id="rId61" tooltip="群母" display="https://zh.wikipedia.org/wiki/%E7%BE%A4%E6%AF%8D" xr:uid="{6C1532C6-783B-7447-8747-C73E8CF96DAC}"/>
    <hyperlink ref="H29" r:id="rId62" tooltip="濁軟齶塞音" display="https://zh.wikipedia.org/wiki/%E6%BF%81%E8%BB%9F%E8%85%AD%E5%A1%9E%E9%9F%B3" xr:uid="{8467D78C-567C-C84C-9C5C-EB358F3C7E2B}"/>
    <hyperlink ref="I28" r:id="rId63" tooltip="疑母" display="https://zh.wikipedia.org/wiki/%E7%96%91%E6%AF%8D" xr:uid="{AC46E37C-4B0A-7C40-BF21-68161E83C58E}"/>
    <hyperlink ref="I29" r:id="rId64" tooltip="軟齶鼻音" display="https://zh.wikipedia.org/wiki/%E8%BB%9F%E8%85%AD%E9%BC%BB%E9%9F%B3" xr:uid="{7584B128-B734-FC41-A37A-51C3D6A94D2D}"/>
    <hyperlink ref="F30" r:id="rId65" tooltip="曉母" display="https://zh.wikipedia.org/wiki/%E6%9B%89%E6%AF%8D" xr:uid="{5B8F76ED-CA59-FE45-8634-BEF37E18FEBE}"/>
    <hyperlink ref="H30" r:id="rId66" tooltip="匣母" display="https://zh.wikipedia.org/wiki/%E5%8C%A3%E6%AF%8D" xr:uid="{8FD60D2C-1438-ED44-B107-67D129C02AB2}"/>
    <hyperlink ref="I30" r:id="rId67" tooltip="雲母 (廣韻)" display="https://zh.wikipedia.org/wiki/%E4%BA%91%E6%AF%8D_(%E5%BB%A3%E9%9F%BB)" xr:uid="{ED68A47D-77FE-384F-875E-D2A94532D912}"/>
    <hyperlink ref="B32" r:id="rId68" tooltip="硬顎音" display="https://zh.wikipedia.org/wiki/%E7%A1%AC%E9%A1%8E%E9%9F%B3" xr:uid="{21AE377D-677E-CA46-A524-67A3B210CD90}"/>
    <hyperlink ref="C32" r:id="rId69" tooltip="近音" display="https://zh.wikipedia.org/wiki/%E8%BF%91%E9%9F%B3" xr:uid="{96FB7C2B-1D0B-DF45-9AD6-59FD120B3E93}"/>
    <hyperlink ref="I32" r:id="rId70" tooltip="以母" display="https://zh.wikipedia.org/wiki/%E4%BB%A5%E6%AF%8D" xr:uid="{6B0E331C-E9F1-D145-919B-B36D6E21E5E0}"/>
    <hyperlink ref="B34" r:id="rId71" tooltip="聲門音" display="https://zh.wikipedia.org/wiki/%E8%81%B2%E9%96%80%E9%9F%B3" xr:uid="{09917778-63A9-F741-BE01-C041AD26267D}"/>
    <hyperlink ref="C34" r:id="rId72" tooltip="塞音" display="https://zh.wikipedia.org/wiki/%E5%A1%9E%E9%9F%B3" xr:uid="{D55D3D71-0A6F-3F4A-B544-F85C00BF67A0}"/>
    <hyperlink ref="F34" r:id="rId73" tooltip="影母" display="https://zh.wikipedia.org/wiki/%E5%BD%B1%E6%AF%8D" xr:uid="{76AA53EB-0367-C74A-90D2-B1C2F1BC9E54}"/>
    <hyperlink ref="F35" r:id="rId74" tooltip="聲門塞音" display="https://zh.wikipedia.org/wiki/%E8%81%B2%E9%96%80%E5%A1%9E%E9%9F%B3" xr:uid="{5B0ACE36-013C-3249-A691-2D5A15D5AAB8}"/>
    <hyperlink ref="C36" r:id="rId75" tooltip="擦音" display="https://zh.wikipedia.org/wiki/%E6%93%A6%E9%9F%B3" xr:uid="{04868E9C-8AE2-EB42-A48B-4CEAF3600C66}"/>
    <hyperlink ref="F36" r:id="rId76" tooltip="曉母" display="https://zh.wikipedia.org/wiki/%E6%9B%89%E6%AF%8D" xr:uid="{97E3115E-70F0-4946-BA44-174454B47A2F}"/>
    <hyperlink ref="H36" r:id="rId77" tooltip="匣母" display="https://zh.wikipedia.org/wiki/%E5%8C%A3%E6%AF%8D" xr:uid="{57DD31AC-E96E-AB46-BCAC-3F3815C6C7C2}"/>
    <hyperlink ref="I36" r:id="rId78" tooltip="雲母 (廣韻)" display="https://zh.wikipedia.org/wiki/%E4%BA%91%E6%AF%8D_(%E5%BB%A3%E9%9F%BB)" xr:uid="{76DD3F36-E9DB-1847-AA97-06EA674309F6}"/>
    <hyperlink ref="B38" r:id="rId79" tooltip="零聲母" display="https://zh.wikipedia.org/wiki/%E9%9B%B6%E8%81%B2%E6%AF%8D" xr:uid="{81D441A6-6EFF-C34F-A70E-9BDB5A828BC3}"/>
    <hyperlink ref="I38" r:id="rId80" tooltip="雲母 (廣韻)" display="https://zh.wikipedia.org/wiki/%E4%BA%91%E6%AF%8D_(%E5%BB%A3%E9%9F%BB)" xr:uid="{DF24C9F6-088A-4B4A-922C-157F6AF19B23}"/>
    <hyperlink ref="F24" r:id="rId81" tooltip="書母" display="https://zh.wikipedia.org/wiki/%E6%9B%B8%E6%AF%8D" xr:uid="{27429F9C-FEF1-6D44-A084-6FA801F2959E}"/>
    <hyperlink ref="F25" r:id="rId82" tooltip="清齦齶擦音" display="https://zh.wikipedia.org/wiki/%E6%B8%85%E9%BD%A6%E8%85%AD%E6%93%A6%E9%9F%B3" xr:uid="{9C5C6F35-70BE-6143-8639-FC490C863B01}"/>
  </hyperlinks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0EF6-2DC8-F342-8305-737DC8CF9732}">
  <sheetPr codeName="Worksheet___12"/>
  <dimension ref="B1:G35"/>
  <sheetViews>
    <sheetView showGridLines="0" workbookViewId="0">
      <pane xSplit="3" ySplit="3" topLeftCell="D5" activePane="bottomRight" state="frozen"/>
      <selection pane="topRight"/>
      <selection pane="bottomLeft"/>
      <selection pane="bottomRight" activeCell="E23" sqref="E23"/>
    </sheetView>
  </sheetViews>
  <sheetFormatPr defaultColWidth="10.765625" defaultRowHeight="30"/>
  <cols>
    <col min="1" max="1" width="1.53515625" style="3" customWidth="1"/>
    <col min="2" max="2" width="6.84375" style="7" customWidth="1"/>
    <col min="3" max="3" width="7.84375" style="7" customWidth="1"/>
    <col min="4" max="16384" width="10.765625" style="3"/>
  </cols>
  <sheetData>
    <row r="1" spans="2:7" ht="10.5" customHeight="1"/>
    <row r="2" spans="2:7" s="8" customFormat="1">
      <c r="B2" s="304" t="s">
        <v>2288</v>
      </c>
      <c r="C2" s="305"/>
      <c r="D2" s="301" t="s">
        <v>22</v>
      </c>
      <c r="E2" s="302"/>
      <c r="F2" s="302"/>
      <c r="G2" s="303"/>
    </row>
    <row r="3" spans="2:7" s="8" customFormat="1">
      <c r="B3" s="306"/>
      <c r="C3" s="307"/>
      <c r="D3" s="9" t="s">
        <v>37</v>
      </c>
      <c r="E3" s="9" t="s">
        <v>42</v>
      </c>
      <c r="F3" s="9" t="s">
        <v>46</v>
      </c>
      <c r="G3" s="9" t="s">
        <v>50</v>
      </c>
    </row>
    <row r="4" spans="2:7" ht="21.75" customHeight="1">
      <c r="B4" s="304" t="s">
        <v>2225</v>
      </c>
      <c r="C4" s="305"/>
      <c r="D4" s="4" t="s">
        <v>35</v>
      </c>
      <c r="E4" s="4" t="s">
        <v>39</v>
      </c>
      <c r="F4" s="4" t="s">
        <v>44</v>
      </c>
      <c r="G4" s="4" t="s">
        <v>48</v>
      </c>
    </row>
    <row r="5" spans="2:7" ht="21.75" customHeight="1">
      <c r="B5" s="306"/>
      <c r="C5" s="307"/>
      <c r="D5" s="5" t="s">
        <v>2226</v>
      </c>
      <c r="E5" s="5" t="s">
        <v>2227</v>
      </c>
      <c r="F5" s="5" t="s">
        <v>2289</v>
      </c>
      <c r="G5" s="5" t="s">
        <v>2229</v>
      </c>
    </row>
    <row r="6" spans="2:7" ht="21.75" customHeight="1">
      <c r="B6" s="299" t="s">
        <v>2233</v>
      </c>
      <c r="C6" s="299" t="s">
        <v>52</v>
      </c>
      <c r="D6" s="4" t="s">
        <v>53</v>
      </c>
      <c r="E6" s="4" t="s">
        <v>56</v>
      </c>
      <c r="F6" s="4" t="s">
        <v>60</v>
      </c>
      <c r="G6" s="4" t="s">
        <v>63</v>
      </c>
    </row>
    <row r="7" spans="2:7" ht="21.75" customHeight="1">
      <c r="B7" s="308"/>
      <c r="C7" s="300"/>
      <c r="D7" s="5" t="s">
        <v>2234</v>
      </c>
      <c r="E7" s="5" t="s">
        <v>2235</v>
      </c>
      <c r="F7" s="5" t="s">
        <v>2290</v>
      </c>
      <c r="G7" s="5" t="s">
        <v>2237</v>
      </c>
    </row>
    <row r="8" spans="2:7" ht="21.75" customHeight="1">
      <c r="B8" s="308"/>
      <c r="C8" s="299" t="s">
        <v>66</v>
      </c>
      <c r="D8" s="4" t="s">
        <v>67</v>
      </c>
      <c r="E8" s="4" t="s">
        <v>70</v>
      </c>
      <c r="F8" s="4" t="s">
        <v>73</v>
      </c>
      <c r="G8" s="4" t="s">
        <v>2239</v>
      </c>
    </row>
    <row r="9" spans="2:7" ht="21.75" customHeight="1">
      <c r="B9" s="300"/>
      <c r="C9" s="300"/>
      <c r="D9" s="5" t="s">
        <v>2291</v>
      </c>
      <c r="E9" s="5" t="s">
        <v>2292</v>
      </c>
      <c r="F9" s="5" t="s">
        <v>2293</v>
      </c>
      <c r="G9" s="5" t="s">
        <v>2294</v>
      </c>
    </row>
    <row r="10" spans="2:7" ht="21.75" customHeight="1">
      <c r="B10" s="299" t="s">
        <v>2295</v>
      </c>
      <c r="C10" s="299" t="s">
        <v>2296</v>
      </c>
      <c r="D10" s="4" t="s">
        <v>80</v>
      </c>
      <c r="E10" s="4" t="s">
        <v>83</v>
      </c>
      <c r="F10" s="4" t="s">
        <v>87</v>
      </c>
      <c r="G10" s="297"/>
    </row>
    <row r="11" spans="2:7" ht="21.75" customHeight="1">
      <c r="B11" s="308"/>
      <c r="C11" s="308"/>
      <c r="D11" s="5" t="s">
        <v>2297</v>
      </c>
      <c r="E11" s="5" t="s">
        <v>2298</v>
      </c>
      <c r="F11" s="5" t="s">
        <v>2299</v>
      </c>
      <c r="G11" s="298"/>
    </row>
    <row r="12" spans="2:7" ht="21.75" customHeight="1">
      <c r="B12" s="308"/>
      <c r="C12" s="308"/>
      <c r="D12" s="4" t="s">
        <v>90</v>
      </c>
      <c r="E12" s="297"/>
      <c r="F12" s="4" t="s">
        <v>93</v>
      </c>
      <c r="G12" s="297"/>
    </row>
    <row r="13" spans="2:7" ht="21.75" customHeight="1">
      <c r="B13" s="308"/>
      <c r="C13" s="300"/>
      <c r="D13" s="5" t="s">
        <v>2250</v>
      </c>
      <c r="E13" s="298"/>
      <c r="F13" s="5" t="s">
        <v>2251</v>
      </c>
      <c r="G13" s="298"/>
    </row>
    <row r="14" spans="2:7" ht="21.75" customHeight="1">
      <c r="B14" s="308"/>
      <c r="C14" s="299" t="s">
        <v>2300</v>
      </c>
      <c r="D14" s="4" t="s">
        <v>97</v>
      </c>
      <c r="E14" s="4" t="s">
        <v>100</v>
      </c>
      <c r="F14" s="4" t="s">
        <v>103</v>
      </c>
      <c r="G14" s="297"/>
    </row>
    <row r="15" spans="2:7" ht="21.75" customHeight="1">
      <c r="B15" s="308"/>
      <c r="C15" s="308"/>
      <c r="D15" s="5" t="s">
        <v>2301</v>
      </c>
      <c r="E15" s="5" t="s">
        <v>2302</v>
      </c>
      <c r="F15" s="5" t="s">
        <v>2303</v>
      </c>
      <c r="G15" s="298"/>
    </row>
    <row r="16" spans="2:7" ht="21.75" customHeight="1">
      <c r="B16" s="308"/>
      <c r="C16" s="308"/>
      <c r="D16" s="4" t="s">
        <v>106</v>
      </c>
      <c r="E16" s="297"/>
      <c r="F16" s="4" t="s">
        <v>109</v>
      </c>
      <c r="G16" s="297"/>
    </row>
    <row r="17" spans="2:7" ht="21.75" customHeight="1">
      <c r="B17" s="308"/>
      <c r="C17" s="300"/>
      <c r="D17" s="5" t="s">
        <v>2304</v>
      </c>
      <c r="E17" s="298"/>
      <c r="F17" s="5" t="s">
        <v>2305</v>
      </c>
      <c r="G17" s="298"/>
    </row>
    <row r="18" spans="2:7" ht="21.75" customHeight="1">
      <c r="B18" s="308"/>
      <c r="C18" s="299" t="s">
        <v>2306</v>
      </c>
      <c r="D18" s="4" t="s">
        <v>113</v>
      </c>
      <c r="E18" s="4" t="s">
        <v>115</v>
      </c>
      <c r="F18" s="4" t="s">
        <v>121</v>
      </c>
      <c r="G18" s="297"/>
    </row>
    <row r="19" spans="2:7" ht="21.75" customHeight="1">
      <c r="B19" s="308"/>
      <c r="C19" s="308"/>
      <c r="D19" s="5" t="s">
        <v>2307</v>
      </c>
      <c r="E19" s="5" t="s">
        <v>2308</v>
      </c>
      <c r="F19" s="5" t="s">
        <v>2309</v>
      </c>
      <c r="G19" s="298"/>
    </row>
    <row r="20" spans="2:7" ht="21.75" customHeight="1">
      <c r="B20" s="308"/>
      <c r="C20" s="308"/>
      <c r="D20" s="4" t="s">
        <v>119</v>
      </c>
      <c r="E20" s="297"/>
      <c r="F20" s="4" t="s">
        <v>117</v>
      </c>
      <c r="G20" s="297"/>
    </row>
    <row r="21" spans="2:7" ht="21.75" customHeight="1">
      <c r="B21" s="300"/>
      <c r="C21" s="300"/>
      <c r="D21" s="5" t="s">
        <v>2264</v>
      </c>
      <c r="E21" s="298"/>
      <c r="F21" s="5" t="s">
        <v>2265</v>
      </c>
      <c r="G21" s="298"/>
    </row>
    <row r="22" spans="2:7" ht="21.75" customHeight="1">
      <c r="B22" s="304" t="s">
        <v>123</v>
      </c>
      <c r="C22" s="305"/>
      <c r="D22" s="4" t="s">
        <v>124</v>
      </c>
      <c r="E22" s="4" t="s">
        <v>127</v>
      </c>
      <c r="F22" s="4" t="s">
        <v>2269</v>
      </c>
      <c r="G22" s="4" t="s">
        <v>134</v>
      </c>
    </row>
    <row r="23" spans="2:7" ht="21.75" customHeight="1">
      <c r="B23" s="306"/>
      <c r="C23" s="307"/>
      <c r="D23" s="5" t="s">
        <v>2270</v>
      </c>
      <c r="E23" s="5" t="s">
        <v>2271</v>
      </c>
      <c r="F23" s="5" t="s">
        <v>2310</v>
      </c>
      <c r="G23" s="5" t="s">
        <v>2273</v>
      </c>
    </row>
    <row r="24" spans="2:7" ht="21.75" customHeight="1">
      <c r="B24" s="304" t="s">
        <v>138</v>
      </c>
      <c r="C24" s="305"/>
      <c r="D24" s="4" t="s">
        <v>146</v>
      </c>
      <c r="E24" s="297"/>
      <c r="F24" s="297"/>
      <c r="G24" s="297"/>
    </row>
    <row r="25" spans="2:7" ht="21.75" customHeight="1">
      <c r="B25" s="309"/>
      <c r="C25" s="310"/>
      <c r="D25" s="5" t="s">
        <v>2282</v>
      </c>
      <c r="E25" s="298"/>
      <c r="F25" s="298"/>
      <c r="G25" s="298"/>
    </row>
    <row r="26" spans="2:7" ht="21.75" customHeight="1">
      <c r="B26" s="309"/>
      <c r="C26" s="310"/>
      <c r="D26" s="4" t="s">
        <v>139</v>
      </c>
      <c r="E26" s="297"/>
      <c r="F26" s="4" t="s">
        <v>143</v>
      </c>
      <c r="G26" s="297"/>
    </row>
    <row r="27" spans="2:7" ht="21.75" customHeight="1">
      <c r="B27" s="309"/>
      <c r="C27" s="310"/>
      <c r="D27" s="5" t="s">
        <v>2275</v>
      </c>
      <c r="E27" s="298"/>
      <c r="F27" s="5" t="s">
        <v>2276</v>
      </c>
      <c r="G27" s="298"/>
    </row>
    <row r="28" spans="2:7" ht="21.75" customHeight="1">
      <c r="B28" s="309"/>
      <c r="C28" s="310"/>
      <c r="D28" s="297"/>
      <c r="E28" s="297"/>
      <c r="F28" s="297"/>
      <c r="G28" s="4" t="s">
        <v>149</v>
      </c>
    </row>
    <row r="29" spans="2:7" ht="21.75" customHeight="1">
      <c r="B29" s="309"/>
      <c r="C29" s="310"/>
      <c r="D29" s="298"/>
      <c r="E29" s="298"/>
      <c r="F29" s="298"/>
      <c r="G29" s="5" t="s">
        <v>2311</v>
      </c>
    </row>
    <row r="30" spans="2:7" ht="21.75" customHeight="1">
      <c r="B30" s="309"/>
      <c r="C30" s="310"/>
      <c r="D30" s="297"/>
      <c r="E30" s="297"/>
      <c r="F30" s="297"/>
      <c r="G30" s="4" t="s">
        <v>151</v>
      </c>
    </row>
    <row r="31" spans="2:7" ht="21.75" customHeight="1">
      <c r="B31" s="306"/>
      <c r="C31" s="307"/>
      <c r="D31" s="298"/>
      <c r="E31" s="298"/>
      <c r="F31" s="298"/>
      <c r="G31" s="5" t="s">
        <v>2312</v>
      </c>
    </row>
    <row r="32" spans="2:7" ht="21.75" customHeight="1">
      <c r="B32" s="304" t="s">
        <v>154</v>
      </c>
      <c r="C32" s="305"/>
      <c r="D32" s="297"/>
      <c r="E32" s="4"/>
      <c r="F32" s="297"/>
      <c r="G32" s="4" t="s">
        <v>155</v>
      </c>
    </row>
    <row r="33" spans="2:7" ht="21.75" customHeight="1">
      <c r="B33" s="306"/>
      <c r="C33" s="307"/>
      <c r="D33" s="298"/>
      <c r="E33" s="5"/>
      <c r="F33" s="298"/>
      <c r="G33" s="5" t="s">
        <v>2232</v>
      </c>
    </row>
    <row r="34" spans="2:7" ht="21.75" customHeight="1">
      <c r="B34" s="304" t="s">
        <v>2313</v>
      </c>
      <c r="C34" s="305"/>
      <c r="D34" s="297"/>
      <c r="E34" s="4"/>
      <c r="F34" s="297"/>
      <c r="G34" s="4" t="s">
        <v>158</v>
      </c>
    </row>
    <row r="35" spans="2:7" ht="21.75" customHeight="1">
      <c r="B35" s="306"/>
      <c r="C35" s="307"/>
      <c r="D35" s="298"/>
      <c r="E35" s="5"/>
      <c r="F35" s="298"/>
      <c r="G35" s="5" t="s">
        <v>2314</v>
      </c>
    </row>
  </sheetData>
  <mergeCells count="38">
    <mergeCell ref="B22:C23"/>
    <mergeCell ref="B24:C31"/>
    <mergeCell ref="B32:C33"/>
    <mergeCell ref="B34:C35"/>
    <mergeCell ref="B10:B21"/>
    <mergeCell ref="C14:C17"/>
    <mergeCell ref="C18:C21"/>
    <mergeCell ref="D2:G2"/>
    <mergeCell ref="B2:C3"/>
    <mergeCell ref="B4:C5"/>
    <mergeCell ref="B6:B9"/>
    <mergeCell ref="C10:C13"/>
    <mergeCell ref="G10:G11"/>
    <mergeCell ref="E12:E13"/>
    <mergeCell ref="G12:G13"/>
    <mergeCell ref="D32:D33"/>
    <mergeCell ref="F32:F33"/>
    <mergeCell ref="D34:D35"/>
    <mergeCell ref="F34:F35"/>
    <mergeCell ref="E26:E27"/>
    <mergeCell ref="G26:G27"/>
    <mergeCell ref="D28:D29"/>
    <mergeCell ref="E28:E29"/>
    <mergeCell ref="F28:F29"/>
    <mergeCell ref="D30:D31"/>
    <mergeCell ref="E30:E31"/>
    <mergeCell ref="F30:F31"/>
    <mergeCell ref="G18:G19"/>
    <mergeCell ref="E20:E21"/>
    <mergeCell ref="G20:G21"/>
    <mergeCell ref="E24:E25"/>
    <mergeCell ref="F24:F25"/>
    <mergeCell ref="G24:G25"/>
    <mergeCell ref="G14:G15"/>
    <mergeCell ref="E16:E17"/>
    <mergeCell ref="G16:G17"/>
    <mergeCell ref="C6:C7"/>
    <mergeCell ref="C8:C9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0785-D5F6-4948-A254-2C4BC3E30A75}">
  <sheetPr codeName="Worksheet___13"/>
  <dimension ref="B2:T102"/>
  <sheetViews>
    <sheetView showGridLines="0" topLeftCell="A2" workbookViewId="0">
      <pane xSplit="4" ySplit="3" topLeftCell="E5" activePane="bottomRight" state="frozen"/>
      <selection pane="topRight"/>
      <selection pane="bottomLeft"/>
      <selection pane="bottomRight" activeCell="A2" sqref="A2"/>
    </sheetView>
  </sheetViews>
  <sheetFormatPr defaultColWidth="10.765625" defaultRowHeight="23.25" outlineLevelCol="1"/>
  <cols>
    <col min="1" max="1" width="1.53515625" style="3" customWidth="1"/>
    <col min="2" max="2" width="9" style="6" customWidth="1"/>
    <col min="3" max="3" width="5.23046875" style="6" customWidth="1"/>
    <col min="4" max="4" width="8.53515625" style="6" customWidth="1"/>
    <col min="5" max="12" width="10.765625" style="3" customWidth="1" outlineLevel="1"/>
    <col min="13" max="16" width="10.765625" style="3"/>
    <col min="17" max="20" width="10.765625" style="6" customWidth="1" outlineLevel="1"/>
    <col min="21" max="16384" width="10.765625" style="3"/>
  </cols>
  <sheetData>
    <row r="2" spans="2:20" ht="5.25" customHeight="1">
      <c r="B2" s="10"/>
    </row>
    <row r="3" spans="2:20">
      <c r="B3" s="239"/>
      <c r="C3" s="239"/>
      <c r="D3" s="311"/>
      <c r="E3" s="239" t="s">
        <v>173</v>
      </c>
      <c r="F3" s="239"/>
      <c r="G3" s="239" t="s">
        <v>191</v>
      </c>
      <c r="H3" s="239"/>
      <c r="I3" s="239" t="s">
        <v>179</v>
      </c>
      <c r="J3" s="239"/>
      <c r="K3" s="239" t="s">
        <v>335</v>
      </c>
      <c r="L3" s="239"/>
      <c r="M3" s="239" t="s">
        <v>2315</v>
      </c>
      <c r="N3" s="239"/>
      <c r="O3" s="239"/>
      <c r="P3" s="239"/>
      <c r="Q3" s="239" t="s">
        <v>2316</v>
      </c>
      <c r="R3" s="239"/>
      <c r="S3" s="239"/>
      <c r="T3" s="239"/>
    </row>
    <row r="4" spans="2:20" s="6" customFormat="1">
      <c r="B4" s="239"/>
      <c r="C4" s="239"/>
      <c r="D4" s="311"/>
      <c r="E4" s="16" t="s">
        <v>174</v>
      </c>
      <c r="F4" s="16" t="s">
        <v>220</v>
      </c>
      <c r="G4" s="16" t="s">
        <v>174</v>
      </c>
      <c r="H4" s="16" t="s">
        <v>220</v>
      </c>
      <c r="I4" s="16" t="s">
        <v>174</v>
      </c>
      <c r="J4" s="16" t="s">
        <v>220</v>
      </c>
      <c r="K4" s="16" t="s">
        <v>174</v>
      </c>
      <c r="L4" s="16" t="s">
        <v>220</v>
      </c>
      <c r="M4" s="16" t="s">
        <v>1891</v>
      </c>
      <c r="N4" s="16" t="s">
        <v>1892</v>
      </c>
      <c r="O4" s="16" t="s">
        <v>1893</v>
      </c>
      <c r="P4" s="16" t="s">
        <v>1894</v>
      </c>
      <c r="Q4" s="16" t="s">
        <v>1891</v>
      </c>
      <c r="R4" s="16" t="s">
        <v>1892</v>
      </c>
      <c r="S4" s="16" t="s">
        <v>1893</v>
      </c>
      <c r="T4" s="16" t="s">
        <v>1894</v>
      </c>
    </row>
    <row r="5" spans="2:20" ht="25.5">
      <c r="B5" s="239" t="s">
        <v>2317</v>
      </c>
      <c r="C5" s="239" t="s">
        <v>171</v>
      </c>
      <c r="D5" s="16" t="s">
        <v>1895</v>
      </c>
      <c r="E5" s="18" t="s">
        <v>177</v>
      </c>
      <c r="F5" s="18"/>
      <c r="G5" s="18"/>
      <c r="H5" s="18"/>
      <c r="I5" s="18" t="s">
        <v>182</v>
      </c>
      <c r="J5" s="18"/>
      <c r="K5" s="18"/>
      <c r="L5" s="18"/>
      <c r="M5" s="14" t="s">
        <v>2318</v>
      </c>
      <c r="N5" s="14" t="s">
        <v>2319</v>
      </c>
      <c r="O5" s="14" t="s">
        <v>2320</v>
      </c>
      <c r="P5" s="15"/>
      <c r="Q5" s="312" t="s">
        <v>2318</v>
      </c>
      <c r="R5" s="312" t="s">
        <v>2319</v>
      </c>
      <c r="S5" s="312" t="s">
        <v>2320</v>
      </c>
      <c r="T5" s="312" t="s">
        <v>2321</v>
      </c>
    </row>
    <row r="6" spans="2:20" ht="25.5">
      <c r="B6" s="239"/>
      <c r="C6" s="239"/>
      <c r="D6" s="16" t="s">
        <v>743</v>
      </c>
      <c r="E6" s="18" t="s">
        <v>198</v>
      </c>
      <c r="F6" s="18"/>
      <c r="G6" s="18"/>
      <c r="H6" s="18"/>
      <c r="I6" s="18" t="s">
        <v>202</v>
      </c>
      <c r="J6" s="18"/>
      <c r="K6" s="18"/>
      <c r="L6" s="18"/>
      <c r="M6" s="15"/>
      <c r="N6" s="15"/>
      <c r="O6" s="15"/>
      <c r="P6" s="14" t="s">
        <v>2321</v>
      </c>
      <c r="Q6" s="313"/>
      <c r="R6" s="313"/>
      <c r="S6" s="313"/>
      <c r="T6" s="313"/>
    </row>
    <row r="7" spans="2:20" ht="25.5">
      <c r="B7" s="239"/>
      <c r="C7" s="239" t="s">
        <v>184</v>
      </c>
      <c r="D7" s="16" t="s">
        <v>1895</v>
      </c>
      <c r="E7" s="18" t="s">
        <v>185</v>
      </c>
      <c r="F7" s="18"/>
      <c r="G7" s="18"/>
      <c r="H7" s="18"/>
      <c r="I7" s="18"/>
      <c r="J7" s="18"/>
      <c r="K7" s="18"/>
      <c r="L7" s="18"/>
      <c r="M7" s="14" t="s">
        <v>2322</v>
      </c>
      <c r="N7" s="15"/>
      <c r="O7" s="14" t="s">
        <v>2323</v>
      </c>
      <c r="P7" s="15"/>
      <c r="Q7" s="312" t="s">
        <v>2322</v>
      </c>
      <c r="R7" s="312" t="s">
        <v>2324</v>
      </c>
      <c r="S7" s="312" t="s">
        <v>2323</v>
      </c>
      <c r="T7" s="312" t="s">
        <v>2325</v>
      </c>
    </row>
    <row r="8" spans="2:20" ht="25.5">
      <c r="B8" s="239"/>
      <c r="C8" s="239"/>
      <c r="D8" s="16" t="s">
        <v>743</v>
      </c>
      <c r="E8" s="18" t="s">
        <v>205</v>
      </c>
      <c r="F8" s="18"/>
      <c r="G8" s="18"/>
      <c r="H8" s="18"/>
      <c r="I8" s="18"/>
      <c r="J8" s="18"/>
      <c r="K8" s="18"/>
      <c r="L8" s="18"/>
      <c r="M8" s="15"/>
      <c r="N8" s="15"/>
      <c r="O8" s="15"/>
      <c r="P8" s="14" t="s">
        <v>2325</v>
      </c>
      <c r="Q8" s="314"/>
      <c r="R8" s="314"/>
      <c r="S8" s="314"/>
      <c r="T8" s="314"/>
    </row>
    <row r="9" spans="2:20" ht="25.5">
      <c r="B9" s="239"/>
      <c r="C9" s="239" t="s">
        <v>187</v>
      </c>
      <c r="D9" s="16" t="s">
        <v>1895</v>
      </c>
      <c r="E9" s="18"/>
      <c r="F9" s="18"/>
      <c r="G9" s="18"/>
      <c r="H9" s="18"/>
      <c r="I9" s="18" t="s">
        <v>188</v>
      </c>
      <c r="J9" s="18"/>
      <c r="K9" s="18"/>
      <c r="L9" s="18"/>
      <c r="M9" s="14" t="s">
        <v>2326</v>
      </c>
      <c r="N9" s="14" t="s">
        <v>2324</v>
      </c>
      <c r="O9" s="14" t="s">
        <v>2327</v>
      </c>
      <c r="P9" s="15"/>
      <c r="Q9" s="314"/>
      <c r="R9" s="314"/>
      <c r="S9" s="314"/>
      <c r="T9" s="314"/>
    </row>
    <row r="10" spans="2:20" ht="25.5">
      <c r="B10" s="239"/>
      <c r="C10" s="239"/>
      <c r="D10" s="16" t="s">
        <v>743</v>
      </c>
      <c r="E10" s="18"/>
      <c r="F10" s="18"/>
      <c r="G10" s="18"/>
      <c r="H10" s="18"/>
      <c r="I10" s="18" t="s">
        <v>208</v>
      </c>
      <c r="J10" s="18"/>
      <c r="K10" s="18"/>
      <c r="L10" s="18"/>
      <c r="M10" s="15"/>
      <c r="N10" s="15"/>
      <c r="O10" s="15"/>
      <c r="P10" s="14" t="s">
        <v>2328</v>
      </c>
      <c r="Q10" s="313"/>
      <c r="R10" s="313"/>
      <c r="S10" s="313"/>
      <c r="T10" s="313"/>
    </row>
    <row r="11" spans="2:20" ht="25.5">
      <c r="B11" s="239" t="s">
        <v>2329</v>
      </c>
      <c r="C11" s="239" t="s">
        <v>190</v>
      </c>
      <c r="D11" s="16" t="s">
        <v>1895</v>
      </c>
      <c r="E11" s="18"/>
      <c r="F11" s="18"/>
      <c r="G11" s="18" t="s">
        <v>193</v>
      </c>
      <c r="H11" s="18"/>
      <c r="I11" s="18"/>
      <c r="J11" s="18"/>
      <c r="K11" s="18"/>
      <c r="L11" s="18"/>
      <c r="M11" s="14" t="s">
        <v>2330</v>
      </c>
      <c r="N11" s="14" t="s">
        <v>2331</v>
      </c>
      <c r="O11" s="14" t="s">
        <v>2332</v>
      </c>
      <c r="P11" s="15"/>
      <c r="Q11" s="312" t="s">
        <v>2333</v>
      </c>
      <c r="R11" s="312" t="s">
        <v>2331</v>
      </c>
      <c r="S11" s="312" t="s">
        <v>2334</v>
      </c>
      <c r="T11" s="312" t="s">
        <v>2335</v>
      </c>
    </row>
    <row r="12" spans="2:20" ht="25.5">
      <c r="B12" s="239"/>
      <c r="C12" s="239"/>
      <c r="D12" s="16" t="s">
        <v>743</v>
      </c>
      <c r="E12" s="18"/>
      <c r="F12" s="18"/>
      <c r="G12" s="18" t="s">
        <v>212</v>
      </c>
      <c r="H12" s="18"/>
      <c r="I12" s="18"/>
      <c r="J12" s="18"/>
      <c r="K12" s="18"/>
      <c r="L12" s="18"/>
      <c r="M12" s="15"/>
      <c r="N12" s="15"/>
      <c r="O12" s="15"/>
      <c r="P12" s="14" t="s">
        <v>2336</v>
      </c>
      <c r="Q12" s="313"/>
      <c r="R12" s="313"/>
      <c r="S12" s="313"/>
      <c r="T12" s="313"/>
    </row>
    <row r="13" spans="2:20" ht="25.5">
      <c r="B13" s="239" t="s">
        <v>2337</v>
      </c>
      <c r="C13" s="16" t="s">
        <v>215</v>
      </c>
      <c r="D13" s="16" t="s">
        <v>1895</v>
      </c>
      <c r="E13" s="18"/>
      <c r="F13" s="18"/>
      <c r="G13" s="18"/>
      <c r="H13" s="18"/>
      <c r="I13" s="18" t="s">
        <v>218</v>
      </c>
      <c r="J13" s="18" t="s">
        <v>223</v>
      </c>
      <c r="K13" s="18"/>
      <c r="L13" s="18"/>
      <c r="M13" s="14" t="s">
        <v>2338</v>
      </c>
      <c r="N13" s="14" t="s">
        <v>2339</v>
      </c>
      <c r="O13" s="14" t="s">
        <v>2340</v>
      </c>
      <c r="P13" s="15"/>
      <c r="Q13" s="312" t="s">
        <v>2341</v>
      </c>
      <c r="R13" s="312" t="s">
        <v>2339</v>
      </c>
      <c r="S13" s="312" t="s">
        <v>2342</v>
      </c>
      <c r="T13" s="312"/>
    </row>
    <row r="14" spans="2:20" ht="25.5">
      <c r="B14" s="239"/>
      <c r="C14" s="16" t="s">
        <v>235</v>
      </c>
      <c r="D14" s="16" t="s">
        <v>1895</v>
      </c>
      <c r="E14" s="18"/>
      <c r="F14" s="18"/>
      <c r="G14" s="18"/>
      <c r="H14" s="18"/>
      <c r="I14" s="18" t="s">
        <v>237</v>
      </c>
      <c r="J14" s="18" t="s">
        <v>240</v>
      </c>
      <c r="K14" s="18"/>
      <c r="L14" s="18"/>
      <c r="M14" s="14" t="s">
        <v>2343</v>
      </c>
      <c r="N14" s="14" t="s">
        <v>2344</v>
      </c>
      <c r="O14" s="14" t="s">
        <v>2345</v>
      </c>
      <c r="P14" s="15"/>
      <c r="Q14" s="314"/>
      <c r="R14" s="314"/>
      <c r="S14" s="314"/>
      <c r="T14" s="314"/>
    </row>
    <row r="15" spans="2:20" ht="25.5">
      <c r="B15" s="239"/>
      <c r="C15" s="16" t="s">
        <v>252</v>
      </c>
      <c r="D15" s="16" t="s">
        <v>1895</v>
      </c>
      <c r="E15" s="18"/>
      <c r="F15" s="18"/>
      <c r="G15" s="18"/>
      <c r="H15" s="18"/>
      <c r="I15" s="18" t="s">
        <v>253</v>
      </c>
      <c r="J15" s="18"/>
      <c r="K15" s="18"/>
      <c r="L15" s="18"/>
      <c r="M15" s="14" t="s">
        <v>2346</v>
      </c>
      <c r="N15" s="14" t="s">
        <v>2347</v>
      </c>
      <c r="O15" s="14" t="s">
        <v>2348</v>
      </c>
      <c r="P15" s="15"/>
      <c r="Q15" s="313"/>
      <c r="R15" s="313"/>
      <c r="S15" s="313"/>
      <c r="T15" s="313"/>
    </row>
    <row r="16" spans="2:20" ht="25.5">
      <c r="B16" s="239"/>
      <c r="C16" s="16" t="s">
        <v>255</v>
      </c>
      <c r="D16" s="16" t="s">
        <v>1895</v>
      </c>
      <c r="E16" s="18"/>
      <c r="F16" s="18"/>
      <c r="G16" s="18"/>
      <c r="H16" s="18"/>
      <c r="I16" s="18" t="s">
        <v>257</v>
      </c>
      <c r="J16" s="18" t="s">
        <v>260</v>
      </c>
      <c r="K16" s="18"/>
      <c r="L16" s="18"/>
      <c r="M16" s="14" t="s">
        <v>2349</v>
      </c>
      <c r="N16" s="14" t="s">
        <v>2350</v>
      </c>
      <c r="O16" s="14" t="s">
        <v>2351</v>
      </c>
      <c r="P16" s="15"/>
      <c r="Q16" s="12" t="s">
        <v>2352</v>
      </c>
      <c r="R16" s="12" t="s">
        <v>2353</v>
      </c>
      <c r="S16" s="12" t="s">
        <v>2354</v>
      </c>
      <c r="T16" s="11"/>
    </row>
    <row r="17" spans="2:20" ht="25.5">
      <c r="B17" s="239" t="s">
        <v>2355</v>
      </c>
      <c r="C17" s="16" t="s">
        <v>263</v>
      </c>
      <c r="D17" s="16" t="s">
        <v>1895</v>
      </c>
      <c r="E17" s="18"/>
      <c r="F17" s="18"/>
      <c r="G17" s="18"/>
      <c r="H17" s="18"/>
      <c r="I17" s="18" t="s">
        <v>265</v>
      </c>
      <c r="J17" s="18"/>
      <c r="K17" s="18"/>
      <c r="L17" s="18"/>
      <c r="M17" s="14" t="s">
        <v>2356</v>
      </c>
      <c r="N17" s="14" t="s">
        <v>2357</v>
      </c>
      <c r="O17" s="14" t="s">
        <v>2358</v>
      </c>
      <c r="P17" s="15"/>
      <c r="Q17" s="12" t="s">
        <v>2359</v>
      </c>
      <c r="R17" s="12" t="s">
        <v>2360</v>
      </c>
      <c r="S17" s="12" t="s">
        <v>2361</v>
      </c>
      <c r="T17" s="11"/>
    </row>
    <row r="18" spans="2:20" ht="25.5">
      <c r="B18" s="239"/>
      <c r="C18" s="16" t="s">
        <v>271</v>
      </c>
      <c r="D18" s="16" t="s">
        <v>1895</v>
      </c>
      <c r="E18" s="18"/>
      <c r="F18" s="18"/>
      <c r="G18" s="18"/>
      <c r="H18" s="18"/>
      <c r="I18" s="18"/>
      <c r="J18" s="18" t="s">
        <v>273</v>
      </c>
      <c r="K18" s="18"/>
      <c r="L18" s="18"/>
      <c r="M18" s="14" t="s">
        <v>1941</v>
      </c>
      <c r="N18" s="14" t="s">
        <v>2362</v>
      </c>
      <c r="O18" s="14" t="s">
        <v>1943</v>
      </c>
      <c r="P18" s="15"/>
      <c r="Q18" s="312" t="s">
        <v>2363</v>
      </c>
      <c r="R18" s="312" t="s">
        <v>2364</v>
      </c>
      <c r="S18" s="312" t="s">
        <v>2365</v>
      </c>
      <c r="T18" s="312"/>
    </row>
    <row r="19" spans="2:20" ht="25.5">
      <c r="B19" s="239"/>
      <c r="C19" s="16" t="s">
        <v>267</v>
      </c>
      <c r="D19" s="16" t="s">
        <v>1895</v>
      </c>
      <c r="E19" s="18" t="s">
        <v>269</v>
      </c>
      <c r="F19" s="18"/>
      <c r="G19" s="18"/>
      <c r="H19" s="18"/>
      <c r="I19" s="18"/>
      <c r="J19" s="18"/>
      <c r="K19" s="18"/>
      <c r="L19" s="18"/>
      <c r="M19" s="14" t="s">
        <v>1947</v>
      </c>
      <c r="N19" s="14" t="s">
        <v>2366</v>
      </c>
      <c r="O19" s="14" t="s">
        <v>1949</v>
      </c>
      <c r="P19" s="15"/>
      <c r="Q19" s="313"/>
      <c r="R19" s="313"/>
      <c r="S19" s="313"/>
      <c r="T19" s="313"/>
    </row>
    <row r="20" spans="2:20" ht="25.5">
      <c r="B20" s="239" t="s">
        <v>2367</v>
      </c>
      <c r="C20" s="16" t="s">
        <v>334</v>
      </c>
      <c r="D20" s="16" t="s">
        <v>1895</v>
      </c>
      <c r="E20" s="18"/>
      <c r="F20" s="18"/>
      <c r="G20" s="18"/>
      <c r="H20" s="18"/>
      <c r="I20" s="18"/>
      <c r="J20" s="18"/>
      <c r="K20" s="18" t="s">
        <v>337</v>
      </c>
      <c r="L20" s="18" t="s">
        <v>340</v>
      </c>
      <c r="M20" s="14" t="s">
        <v>1951</v>
      </c>
      <c r="N20" s="14" t="s">
        <v>1952</v>
      </c>
      <c r="O20" s="14" t="s">
        <v>1953</v>
      </c>
      <c r="P20" s="15"/>
      <c r="Q20" s="312" t="s">
        <v>2368</v>
      </c>
      <c r="R20" s="312" t="s">
        <v>2369</v>
      </c>
      <c r="S20" s="312" t="s">
        <v>2370</v>
      </c>
      <c r="T20" s="312"/>
    </row>
    <row r="21" spans="2:20" ht="25.5">
      <c r="B21" s="239"/>
      <c r="C21" s="16" t="s">
        <v>317</v>
      </c>
      <c r="D21" s="16" t="s">
        <v>1895</v>
      </c>
      <c r="E21" s="18"/>
      <c r="F21" s="18"/>
      <c r="G21" s="18"/>
      <c r="H21" s="18"/>
      <c r="I21" s="18" t="s">
        <v>320</v>
      </c>
      <c r="J21" s="18" t="s">
        <v>323</v>
      </c>
      <c r="K21" s="18"/>
      <c r="L21" s="18"/>
      <c r="M21" s="15"/>
      <c r="N21" s="15"/>
      <c r="O21" s="14" t="s">
        <v>1957</v>
      </c>
      <c r="P21" s="15"/>
      <c r="Q21" s="313"/>
      <c r="R21" s="313"/>
      <c r="S21" s="313"/>
      <c r="T21" s="313"/>
    </row>
    <row r="22" spans="2:20" ht="25.5">
      <c r="B22" s="239"/>
      <c r="C22" s="16" t="s">
        <v>276</v>
      </c>
      <c r="D22" s="16" t="s">
        <v>1895</v>
      </c>
      <c r="E22" s="18" t="s">
        <v>279</v>
      </c>
      <c r="F22" s="18" t="s">
        <v>283</v>
      </c>
      <c r="G22" s="18"/>
      <c r="H22" s="18"/>
      <c r="I22" s="18"/>
      <c r="J22" s="18"/>
      <c r="K22" s="18"/>
      <c r="L22" s="18"/>
      <c r="M22" s="15"/>
      <c r="N22" s="15"/>
      <c r="O22" s="14" t="s">
        <v>1958</v>
      </c>
      <c r="P22" s="15"/>
      <c r="Q22" s="12" t="s">
        <v>2371</v>
      </c>
      <c r="R22" s="11"/>
      <c r="S22" s="11"/>
      <c r="T22" s="11"/>
    </row>
    <row r="23" spans="2:20" ht="25.5">
      <c r="B23" s="239"/>
      <c r="C23" s="16" t="s">
        <v>301</v>
      </c>
      <c r="D23" s="16" t="s">
        <v>1895</v>
      </c>
      <c r="E23" s="18"/>
      <c r="F23" s="18"/>
      <c r="G23" s="18" t="s">
        <v>304</v>
      </c>
      <c r="H23" s="18" t="s">
        <v>308</v>
      </c>
      <c r="I23" s="18"/>
      <c r="J23" s="18"/>
      <c r="K23" s="18"/>
      <c r="L23" s="18"/>
      <c r="M23" s="14" t="s">
        <v>1960</v>
      </c>
      <c r="N23" s="14" t="s">
        <v>1961</v>
      </c>
      <c r="O23" s="14" t="s">
        <v>1962</v>
      </c>
      <c r="P23" s="15"/>
      <c r="Q23" s="312" t="s">
        <v>2372</v>
      </c>
      <c r="R23" s="312" t="s">
        <v>2373</v>
      </c>
      <c r="S23" s="312" t="s">
        <v>1965</v>
      </c>
      <c r="T23" s="312"/>
    </row>
    <row r="24" spans="2:20" ht="25.5">
      <c r="B24" s="239"/>
      <c r="C24" s="16" t="s">
        <v>310</v>
      </c>
      <c r="D24" s="16" t="s">
        <v>1895</v>
      </c>
      <c r="E24" s="18"/>
      <c r="F24" s="18"/>
      <c r="G24" s="18" t="s">
        <v>312</v>
      </c>
      <c r="H24" s="18" t="s">
        <v>315</v>
      </c>
      <c r="I24" s="18"/>
      <c r="J24" s="18"/>
      <c r="K24" s="18"/>
      <c r="L24" s="18"/>
      <c r="M24" s="14" t="s">
        <v>1967</v>
      </c>
      <c r="N24" s="14" t="s">
        <v>1968</v>
      </c>
      <c r="O24" s="14" t="s">
        <v>1969</v>
      </c>
      <c r="P24" s="15"/>
      <c r="Q24" s="313"/>
      <c r="R24" s="313"/>
      <c r="S24" s="314"/>
      <c r="T24" s="313"/>
    </row>
    <row r="25" spans="2:20" ht="25.5">
      <c r="B25" s="239"/>
      <c r="C25" s="16" t="s">
        <v>293</v>
      </c>
      <c r="D25" s="16" t="s">
        <v>1895</v>
      </c>
      <c r="E25" s="18"/>
      <c r="F25" s="18"/>
      <c r="G25" s="18" t="s">
        <v>295</v>
      </c>
      <c r="H25" s="18" t="s">
        <v>299</v>
      </c>
      <c r="I25" s="18"/>
      <c r="J25" s="18"/>
      <c r="K25" s="18"/>
      <c r="L25" s="18"/>
      <c r="M25" s="15"/>
      <c r="N25" s="15"/>
      <c r="O25" s="14" t="s">
        <v>2374</v>
      </c>
      <c r="P25" s="15"/>
      <c r="Q25" s="13"/>
      <c r="R25" s="13"/>
      <c r="S25" s="313"/>
      <c r="T25" s="13"/>
    </row>
    <row r="26" spans="2:20" ht="25.5">
      <c r="B26" s="239"/>
      <c r="C26" s="16" t="s">
        <v>345</v>
      </c>
      <c r="D26" s="16" t="s">
        <v>1895</v>
      </c>
      <c r="E26" s="18"/>
      <c r="F26" s="18" t="s">
        <v>346</v>
      </c>
      <c r="G26" s="18"/>
      <c r="H26" s="18"/>
      <c r="I26" s="18"/>
      <c r="J26" s="18"/>
      <c r="K26" s="18"/>
      <c r="L26" s="18"/>
      <c r="M26" s="14" t="s">
        <v>1971</v>
      </c>
      <c r="N26" s="14" t="s">
        <v>1972</v>
      </c>
      <c r="O26" s="14" t="s">
        <v>1973</v>
      </c>
      <c r="P26" s="15"/>
      <c r="Q26" s="312" t="s">
        <v>1974</v>
      </c>
      <c r="R26" s="312" t="s">
        <v>1975</v>
      </c>
      <c r="S26" s="312" t="s">
        <v>1976</v>
      </c>
      <c r="T26" s="11"/>
    </row>
    <row r="27" spans="2:20" ht="25.5">
      <c r="B27" s="239"/>
      <c r="C27" s="16" t="s">
        <v>342</v>
      </c>
      <c r="D27" s="16" t="s">
        <v>1895</v>
      </c>
      <c r="E27" s="18" t="s">
        <v>343</v>
      </c>
      <c r="F27" s="18"/>
      <c r="G27" s="18"/>
      <c r="H27" s="18"/>
      <c r="I27" s="18"/>
      <c r="J27" s="18"/>
      <c r="K27" s="18"/>
      <c r="L27" s="18"/>
      <c r="M27" s="14" t="s">
        <v>1977</v>
      </c>
      <c r="N27" s="14" t="s">
        <v>1978</v>
      </c>
      <c r="O27" s="14" t="s">
        <v>1979</v>
      </c>
      <c r="P27" s="15"/>
      <c r="Q27" s="313"/>
      <c r="R27" s="313"/>
      <c r="S27" s="314"/>
      <c r="T27" s="11"/>
    </row>
    <row r="28" spans="2:20" ht="25.5">
      <c r="B28" s="239"/>
      <c r="C28" s="16" t="s">
        <v>285</v>
      </c>
      <c r="D28" s="16" t="s">
        <v>1895</v>
      </c>
      <c r="E28" s="18"/>
      <c r="F28" s="18"/>
      <c r="G28" s="18"/>
      <c r="H28" s="18"/>
      <c r="I28" s="18" t="s">
        <v>288</v>
      </c>
      <c r="J28" s="18" t="s">
        <v>291</v>
      </c>
      <c r="K28" s="18"/>
      <c r="L28" s="18"/>
      <c r="M28" s="15"/>
      <c r="N28" s="15"/>
      <c r="O28" s="14" t="s">
        <v>1980</v>
      </c>
      <c r="P28" s="15"/>
      <c r="Q28" s="12"/>
      <c r="R28" s="12"/>
      <c r="S28" s="313"/>
      <c r="T28" s="11"/>
    </row>
    <row r="29" spans="2:20" ht="25.5">
      <c r="B29" s="239" t="s">
        <v>2375</v>
      </c>
      <c r="C29" s="239" t="s">
        <v>1981</v>
      </c>
      <c r="D29" s="16" t="s">
        <v>1895</v>
      </c>
      <c r="E29" s="18"/>
      <c r="F29" s="18"/>
      <c r="G29" s="18"/>
      <c r="H29" s="18"/>
      <c r="I29" s="18" t="s">
        <v>2376</v>
      </c>
      <c r="J29" s="18" t="s">
        <v>2377</v>
      </c>
      <c r="K29" s="18"/>
      <c r="L29" s="18"/>
      <c r="M29" s="14" t="s">
        <v>2378</v>
      </c>
      <c r="N29" s="14" t="s">
        <v>1983</v>
      </c>
      <c r="O29" s="14" t="s">
        <v>1984</v>
      </c>
      <c r="P29" s="15"/>
      <c r="Q29" s="312" t="s">
        <v>2379</v>
      </c>
      <c r="R29" s="312" t="s">
        <v>1986</v>
      </c>
      <c r="S29" s="312" t="s">
        <v>1987</v>
      </c>
      <c r="T29" s="312" t="s">
        <v>2380</v>
      </c>
    </row>
    <row r="30" spans="2:20" ht="25.5">
      <c r="B30" s="239"/>
      <c r="C30" s="239"/>
      <c r="D30" s="16" t="s">
        <v>743</v>
      </c>
      <c r="E30" s="18"/>
      <c r="F30" s="18"/>
      <c r="G30" s="18"/>
      <c r="H30" s="18"/>
      <c r="I30" s="18" t="s">
        <v>2381</v>
      </c>
      <c r="J30" s="18" t="s">
        <v>2382</v>
      </c>
      <c r="K30" s="18"/>
      <c r="L30" s="18"/>
      <c r="M30" s="15"/>
      <c r="N30" s="15"/>
      <c r="O30" s="15"/>
      <c r="P30" s="14" t="s">
        <v>2383</v>
      </c>
      <c r="Q30" s="314"/>
      <c r="R30" s="314"/>
      <c r="S30" s="314"/>
      <c r="T30" s="314"/>
    </row>
    <row r="31" spans="2:20" ht="25.5">
      <c r="B31" s="239"/>
      <c r="C31" s="239" t="s">
        <v>364</v>
      </c>
      <c r="D31" s="16" t="s">
        <v>1895</v>
      </c>
      <c r="E31" s="18"/>
      <c r="F31" s="18"/>
      <c r="G31" s="18"/>
      <c r="H31" s="18"/>
      <c r="I31" s="18"/>
      <c r="J31" s="18" t="s">
        <v>366</v>
      </c>
      <c r="K31" s="18"/>
      <c r="L31" s="18"/>
      <c r="M31" s="14" t="s">
        <v>1990</v>
      </c>
      <c r="N31" s="14" t="s">
        <v>1991</v>
      </c>
      <c r="O31" s="14" t="s">
        <v>1992</v>
      </c>
      <c r="P31" s="15"/>
      <c r="Q31" s="314"/>
      <c r="R31" s="314"/>
      <c r="S31" s="314"/>
      <c r="T31" s="314"/>
    </row>
    <row r="32" spans="2:20" ht="25.5">
      <c r="B32" s="239"/>
      <c r="C32" s="239"/>
      <c r="D32" s="16" t="s">
        <v>743</v>
      </c>
      <c r="E32" s="18"/>
      <c r="F32" s="18"/>
      <c r="G32" s="18"/>
      <c r="H32" s="18"/>
      <c r="I32" s="18"/>
      <c r="J32" s="18" t="s">
        <v>453</v>
      </c>
      <c r="K32" s="18"/>
      <c r="L32" s="18"/>
      <c r="M32" s="15"/>
      <c r="N32" s="15"/>
      <c r="O32" s="15"/>
      <c r="P32" s="14" t="s">
        <v>2384</v>
      </c>
      <c r="Q32" s="314"/>
      <c r="R32" s="313"/>
      <c r="S32" s="313"/>
      <c r="T32" s="314"/>
    </row>
    <row r="33" spans="2:20" ht="25.5">
      <c r="B33" s="239"/>
      <c r="C33" s="239" t="s">
        <v>348</v>
      </c>
      <c r="D33" s="16" t="s">
        <v>1895</v>
      </c>
      <c r="E33" s="18"/>
      <c r="F33" s="18"/>
      <c r="G33" s="18"/>
      <c r="H33" s="18"/>
      <c r="I33" s="18" t="s">
        <v>362</v>
      </c>
      <c r="J33" s="18"/>
      <c r="K33" s="18"/>
      <c r="L33" s="18"/>
      <c r="M33" s="14" t="s">
        <v>1994</v>
      </c>
      <c r="N33" s="15"/>
      <c r="O33" s="15"/>
      <c r="P33" s="15"/>
      <c r="Q33" s="314"/>
      <c r="R33" s="312"/>
      <c r="S33" s="318"/>
      <c r="T33" s="314"/>
    </row>
    <row r="34" spans="2:20" ht="25.5">
      <c r="B34" s="239"/>
      <c r="C34" s="239"/>
      <c r="D34" s="16" t="s">
        <v>743</v>
      </c>
      <c r="E34" s="18"/>
      <c r="F34" s="18"/>
      <c r="G34" s="18"/>
      <c r="H34" s="18"/>
      <c r="I34" s="18" t="s">
        <v>449</v>
      </c>
      <c r="J34" s="18"/>
      <c r="K34" s="18"/>
      <c r="L34" s="18"/>
      <c r="M34" s="15"/>
      <c r="N34" s="15"/>
      <c r="O34" s="15"/>
      <c r="P34" s="14" t="s">
        <v>2385</v>
      </c>
      <c r="Q34" s="313"/>
      <c r="R34" s="313"/>
      <c r="S34" s="319"/>
      <c r="T34" s="313"/>
    </row>
    <row r="35" spans="2:20" ht="25.5">
      <c r="B35" s="239"/>
      <c r="C35" s="239" t="s">
        <v>380</v>
      </c>
      <c r="D35" s="16" t="s">
        <v>1895</v>
      </c>
      <c r="E35" s="18"/>
      <c r="F35" s="18"/>
      <c r="G35" s="18"/>
      <c r="H35" s="18"/>
      <c r="I35" s="18"/>
      <c r="J35" s="18" t="s">
        <v>381</v>
      </c>
      <c r="K35" s="18"/>
      <c r="L35" s="18"/>
      <c r="M35" s="14" t="s">
        <v>1996</v>
      </c>
      <c r="N35" s="14" t="s">
        <v>1997</v>
      </c>
      <c r="O35" s="14" t="s">
        <v>1998</v>
      </c>
      <c r="P35" s="15"/>
      <c r="Q35" s="312" t="s">
        <v>1999</v>
      </c>
      <c r="R35" s="312" t="s">
        <v>2000</v>
      </c>
      <c r="S35" s="312" t="s">
        <v>2001</v>
      </c>
      <c r="T35" s="312" t="s">
        <v>2386</v>
      </c>
    </row>
    <row r="36" spans="2:20" ht="25.5">
      <c r="B36" s="239"/>
      <c r="C36" s="239"/>
      <c r="D36" s="16" t="s">
        <v>743</v>
      </c>
      <c r="E36" s="18"/>
      <c r="F36" s="18"/>
      <c r="G36" s="18"/>
      <c r="H36" s="18"/>
      <c r="I36" s="18"/>
      <c r="J36" s="18" t="s">
        <v>467</v>
      </c>
      <c r="K36" s="18"/>
      <c r="L36" s="18"/>
      <c r="M36" s="15"/>
      <c r="N36" s="15"/>
      <c r="O36" s="15"/>
      <c r="P36" s="14" t="s">
        <v>2387</v>
      </c>
      <c r="Q36" s="314"/>
      <c r="R36" s="314"/>
      <c r="S36" s="314"/>
      <c r="T36" s="314"/>
    </row>
    <row r="37" spans="2:20" ht="25.5">
      <c r="B37" s="239"/>
      <c r="C37" s="239" t="s">
        <v>377</v>
      </c>
      <c r="D37" s="16" t="s">
        <v>1895</v>
      </c>
      <c r="E37" s="18"/>
      <c r="F37" s="18"/>
      <c r="G37" s="18"/>
      <c r="H37" s="18"/>
      <c r="I37" s="18" t="s">
        <v>378</v>
      </c>
      <c r="J37" s="18"/>
      <c r="K37" s="18"/>
      <c r="L37" s="18"/>
      <c r="M37" s="14" t="s">
        <v>2004</v>
      </c>
      <c r="N37" s="14" t="s">
        <v>2005</v>
      </c>
      <c r="O37" s="14" t="s">
        <v>2006</v>
      </c>
      <c r="P37" s="15"/>
      <c r="Q37" s="314"/>
      <c r="R37" s="314"/>
      <c r="S37" s="314"/>
      <c r="T37" s="314"/>
    </row>
    <row r="38" spans="2:20" ht="25.5">
      <c r="B38" s="239"/>
      <c r="C38" s="239"/>
      <c r="D38" s="16" t="s">
        <v>743</v>
      </c>
      <c r="E38" s="18"/>
      <c r="F38" s="18"/>
      <c r="G38" s="18"/>
      <c r="H38" s="18"/>
      <c r="I38" s="18" t="s">
        <v>464</v>
      </c>
      <c r="J38" s="18"/>
      <c r="K38" s="18"/>
      <c r="L38" s="18"/>
      <c r="M38" s="15"/>
      <c r="N38" s="15"/>
      <c r="O38" s="15"/>
      <c r="P38" s="14" t="s">
        <v>2388</v>
      </c>
      <c r="Q38" s="313"/>
      <c r="R38" s="313"/>
      <c r="S38" s="313"/>
      <c r="T38" s="313"/>
    </row>
    <row r="39" spans="2:20" ht="25.5">
      <c r="B39" s="239"/>
      <c r="C39" s="239" t="s">
        <v>374</v>
      </c>
      <c r="D39" s="16" t="s">
        <v>1895</v>
      </c>
      <c r="E39" s="18"/>
      <c r="F39" s="18" t="s">
        <v>375</v>
      </c>
      <c r="G39" s="18"/>
      <c r="H39" s="18"/>
      <c r="I39" s="18"/>
      <c r="J39" s="18"/>
      <c r="K39" s="18"/>
      <c r="L39" s="18"/>
      <c r="M39" s="14" t="s">
        <v>2389</v>
      </c>
      <c r="N39" s="14" t="s">
        <v>2390</v>
      </c>
      <c r="O39" s="14" t="s">
        <v>2391</v>
      </c>
      <c r="P39" s="15"/>
      <c r="Q39" s="312" t="s">
        <v>2011</v>
      </c>
      <c r="R39" s="312" t="s">
        <v>2012</v>
      </c>
      <c r="S39" s="312" t="s">
        <v>2013</v>
      </c>
      <c r="T39" s="312" t="s">
        <v>2392</v>
      </c>
    </row>
    <row r="40" spans="2:20" ht="25.5">
      <c r="B40" s="239"/>
      <c r="C40" s="239"/>
      <c r="D40" s="16" t="s">
        <v>743</v>
      </c>
      <c r="E40" s="18"/>
      <c r="F40" s="18" t="s">
        <v>461</v>
      </c>
      <c r="G40" s="18"/>
      <c r="H40" s="18"/>
      <c r="I40" s="18"/>
      <c r="J40" s="18"/>
      <c r="K40" s="18"/>
      <c r="L40" s="18"/>
      <c r="M40" s="15"/>
      <c r="N40" s="15"/>
      <c r="O40" s="15"/>
      <c r="P40" s="14" t="s">
        <v>2393</v>
      </c>
      <c r="Q40" s="314"/>
      <c r="R40" s="314"/>
      <c r="S40" s="314"/>
      <c r="T40" s="314"/>
    </row>
    <row r="41" spans="2:20" ht="25.5">
      <c r="B41" s="239"/>
      <c r="C41" s="239" t="s">
        <v>370</v>
      </c>
      <c r="D41" s="16" t="s">
        <v>1895</v>
      </c>
      <c r="E41" s="18" t="s">
        <v>372</v>
      </c>
      <c r="F41" s="18"/>
      <c r="G41" s="18"/>
      <c r="H41" s="18"/>
      <c r="I41" s="18"/>
      <c r="J41" s="18"/>
      <c r="K41" s="18"/>
      <c r="L41" s="18"/>
      <c r="M41" s="14" t="s">
        <v>2394</v>
      </c>
      <c r="N41" s="14" t="s">
        <v>2395</v>
      </c>
      <c r="O41" s="14" t="s">
        <v>2396</v>
      </c>
      <c r="P41" s="15"/>
      <c r="Q41" s="314"/>
      <c r="R41" s="314"/>
      <c r="S41" s="314"/>
      <c r="T41" s="314"/>
    </row>
    <row r="42" spans="2:20" ht="25.5">
      <c r="B42" s="239"/>
      <c r="C42" s="239"/>
      <c r="D42" s="16" t="s">
        <v>743</v>
      </c>
      <c r="E42" s="18" t="s">
        <v>458</v>
      </c>
      <c r="F42" s="18"/>
      <c r="G42" s="18"/>
      <c r="H42" s="18"/>
      <c r="I42" s="18"/>
      <c r="J42" s="18"/>
      <c r="K42" s="18"/>
      <c r="L42" s="18"/>
      <c r="M42" s="15"/>
      <c r="N42" s="15"/>
      <c r="O42" s="15"/>
      <c r="P42" s="15"/>
      <c r="Q42" s="314"/>
      <c r="R42" s="314"/>
      <c r="S42" s="314"/>
      <c r="T42" s="314"/>
    </row>
    <row r="43" spans="2:20" ht="25.5">
      <c r="B43" s="239"/>
      <c r="C43" s="239" t="s">
        <v>392</v>
      </c>
      <c r="D43" s="16" t="s">
        <v>1895</v>
      </c>
      <c r="E43" s="18"/>
      <c r="F43" s="18"/>
      <c r="G43" s="18"/>
      <c r="H43" s="18"/>
      <c r="I43" s="18" t="s">
        <v>395</v>
      </c>
      <c r="J43" s="18" t="s">
        <v>398</v>
      </c>
      <c r="K43" s="18"/>
      <c r="L43" s="18"/>
      <c r="M43" s="14" t="s">
        <v>2397</v>
      </c>
      <c r="N43" s="14" t="s">
        <v>2398</v>
      </c>
      <c r="O43" s="14" t="s">
        <v>2399</v>
      </c>
      <c r="P43" s="15"/>
      <c r="Q43" s="314"/>
      <c r="R43" s="314"/>
      <c r="S43" s="314"/>
      <c r="T43" s="314"/>
    </row>
    <row r="44" spans="2:20" ht="25.5">
      <c r="B44" s="239"/>
      <c r="C44" s="239"/>
      <c r="D44" s="16" t="s">
        <v>743</v>
      </c>
      <c r="E44" s="18"/>
      <c r="F44" s="18"/>
      <c r="G44" s="18"/>
      <c r="H44" s="18"/>
      <c r="I44" s="18" t="s">
        <v>479</v>
      </c>
      <c r="J44" s="18" t="s">
        <v>482</v>
      </c>
      <c r="K44" s="18"/>
      <c r="L44" s="18"/>
      <c r="M44" s="15"/>
      <c r="N44" s="15"/>
      <c r="O44" s="15"/>
      <c r="P44" s="14" t="s">
        <v>2400</v>
      </c>
      <c r="Q44" s="313"/>
      <c r="R44" s="313"/>
      <c r="S44" s="313"/>
      <c r="T44" s="313"/>
    </row>
    <row r="45" spans="2:20" ht="25.5">
      <c r="B45" s="239" t="s">
        <v>2401</v>
      </c>
      <c r="C45" s="239" t="s">
        <v>384</v>
      </c>
      <c r="D45" s="16" t="s">
        <v>1895</v>
      </c>
      <c r="E45" s="18" t="s">
        <v>386</v>
      </c>
      <c r="F45" s="18"/>
      <c r="G45" s="18"/>
      <c r="H45" s="18"/>
      <c r="I45" s="18"/>
      <c r="J45" s="18"/>
      <c r="K45" s="18"/>
      <c r="L45" s="18"/>
      <c r="M45" s="14" t="s">
        <v>2028</v>
      </c>
      <c r="N45" s="14" t="s">
        <v>2029</v>
      </c>
      <c r="O45" s="14" t="s">
        <v>2030</v>
      </c>
      <c r="P45" s="15"/>
      <c r="Q45" s="312" t="s">
        <v>2024</v>
      </c>
      <c r="R45" s="312" t="s">
        <v>2025</v>
      </c>
      <c r="S45" s="312" t="s">
        <v>2026</v>
      </c>
      <c r="T45" s="312" t="s">
        <v>2402</v>
      </c>
    </row>
    <row r="46" spans="2:20" ht="25.5">
      <c r="B46" s="239"/>
      <c r="C46" s="239"/>
      <c r="D46" s="16" t="s">
        <v>743</v>
      </c>
      <c r="E46" s="18" t="s">
        <v>471</v>
      </c>
      <c r="F46" s="18"/>
      <c r="G46" s="18"/>
      <c r="H46" s="18"/>
      <c r="I46" s="18"/>
      <c r="J46" s="18"/>
      <c r="K46" s="18"/>
      <c r="L46" s="18"/>
      <c r="M46" s="15"/>
      <c r="N46" s="15"/>
      <c r="O46" s="15"/>
      <c r="P46" s="14" t="s">
        <v>2031</v>
      </c>
      <c r="Q46" s="314"/>
      <c r="R46" s="314"/>
      <c r="S46" s="314"/>
      <c r="T46" s="314"/>
    </row>
    <row r="47" spans="2:20" ht="25.5">
      <c r="B47" s="239"/>
      <c r="C47" s="239" t="s">
        <v>388</v>
      </c>
      <c r="D47" s="16" t="s">
        <v>1895</v>
      </c>
      <c r="E47" s="18"/>
      <c r="F47" s="18" t="s">
        <v>390</v>
      </c>
      <c r="G47" s="18"/>
      <c r="H47" s="18"/>
      <c r="I47" s="18"/>
      <c r="J47" s="18"/>
      <c r="K47" s="18"/>
      <c r="L47" s="18"/>
      <c r="M47" s="14" t="s">
        <v>2032</v>
      </c>
      <c r="N47" s="14" t="s">
        <v>2033</v>
      </c>
      <c r="O47" s="14" t="s">
        <v>2034</v>
      </c>
      <c r="P47" s="15"/>
      <c r="Q47" s="314"/>
      <c r="R47" s="314"/>
      <c r="S47" s="314"/>
      <c r="T47" s="314"/>
    </row>
    <row r="48" spans="2:20" ht="25.5">
      <c r="B48" s="239"/>
      <c r="C48" s="239"/>
      <c r="D48" s="16" t="s">
        <v>743</v>
      </c>
      <c r="E48" s="18"/>
      <c r="F48" s="18" t="s">
        <v>475</v>
      </c>
      <c r="G48" s="18"/>
      <c r="H48" s="18"/>
      <c r="I48" s="18"/>
      <c r="J48" s="18"/>
      <c r="K48" s="18"/>
      <c r="L48" s="18"/>
      <c r="M48" s="15"/>
      <c r="N48" s="15"/>
      <c r="O48" s="15"/>
      <c r="P48" s="14" t="s">
        <v>2035</v>
      </c>
      <c r="Q48" s="313"/>
      <c r="R48" s="313"/>
      <c r="S48" s="313"/>
      <c r="T48" s="313"/>
    </row>
    <row r="49" spans="2:20" ht="25.5">
      <c r="B49" s="239"/>
      <c r="C49" s="239" t="s">
        <v>400</v>
      </c>
      <c r="D49" s="16" t="s">
        <v>1895</v>
      </c>
      <c r="E49" s="18"/>
      <c r="F49" s="18"/>
      <c r="G49" s="18" t="s">
        <v>402</v>
      </c>
      <c r="H49" s="18" t="s">
        <v>405</v>
      </c>
      <c r="I49" s="18"/>
      <c r="J49" s="18"/>
      <c r="K49" s="18"/>
      <c r="L49" s="18"/>
      <c r="M49" s="14" t="s">
        <v>2040</v>
      </c>
      <c r="N49" s="14" t="s">
        <v>2041</v>
      </c>
      <c r="O49" s="14" t="s">
        <v>2403</v>
      </c>
      <c r="P49" s="15"/>
      <c r="Q49" s="312" t="s">
        <v>2036</v>
      </c>
      <c r="R49" s="312" t="s">
        <v>2037</v>
      </c>
      <c r="S49" s="312" t="s">
        <v>2038</v>
      </c>
      <c r="T49" s="312" t="s">
        <v>2404</v>
      </c>
    </row>
    <row r="50" spans="2:20" ht="25.5">
      <c r="B50" s="239"/>
      <c r="C50" s="239"/>
      <c r="D50" s="16" t="s">
        <v>743</v>
      </c>
      <c r="E50" s="18"/>
      <c r="F50" s="18"/>
      <c r="G50" s="18" t="s">
        <v>485</v>
      </c>
      <c r="H50" s="18" t="s">
        <v>488</v>
      </c>
      <c r="I50" s="18"/>
      <c r="J50" s="18"/>
      <c r="K50" s="18"/>
      <c r="L50" s="18"/>
      <c r="M50" s="15"/>
      <c r="N50" s="15"/>
      <c r="O50" s="15"/>
      <c r="P50" s="14" t="s">
        <v>2043</v>
      </c>
      <c r="Q50" s="314"/>
      <c r="R50" s="314"/>
      <c r="S50" s="314"/>
      <c r="T50" s="314"/>
    </row>
    <row r="51" spans="2:20" ht="25.5">
      <c r="B51" s="239"/>
      <c r="C51" s="239" t="s">
        <v>383</v>
      </c>
      <c r="D51" s="16" t="s">
        <v>1895</v>
      </c>
      <c r="E51" s="18"/>
      <c r="F51" s="18"/>
      <c r="G51" s="18" t="s">
        <v>408</v>
      </c>
      <c r="H51" s="18" t="s">
        <v>411</v>
      </c>
      <c r="I51" s="18"/>
      <c r="J51" s="18"/>
      <c r="K51" s="18"/>
      <c r="L51" s="18"/>
      <c r="M51" s="14" t="s">
        <v>2044</v>
      </c>
      <c r="N51" s="14" t="s">
        <v>2045</v>
      </c>
      <c r="O51" s="14" t="s">
        <v>2046</v>
      </c>
      <c r="P51" s="15"/>
      <c r="Q51" s="314"/>
      <c r="R51" s="314"/>
      <c r="S51" s="314"/>
      <c r="T51" s="314"/>
    </row>
    <row r="52" spans="2:20" ht="25.5">
      <c r="B52" s="239"/>
      <c r="C52" s="239"/>
      <c r="D52" s="16" t="s">
        <v>743</v>
      </c>
      <c r="E52" s="18"/>
      <c r="F52" s="18"/>
      <c r="G52" s="18" t="s">
        <v>491</v>
      </c>
      <c r="H52" s="18" t="s">
        <v>494</v>
      </c>
      <c r="I52" s="18"/>
      <c r="J52" s="18"/>
      <c r="K52" s="18"/>
      <c r="L52" s="18"/>
      <c r="M52" s="15"/>
      <c r="N52" s="15"/>
      <c r="O52" s="15"/>
      <c r="P52" s="14" t="s">
        <v>2047</v>
      </c>
      <c r="Q52" s="313"/>
      <c r="R52" s="313"/>
      <c r="S52" s="313"/>
      <c r="T52" s="313"/>
    </row>
    <row r="53" spans="2:20" ht="25.5">
      <c r="B53" s="239"/>
      <c r="C53" s="239" t="s">
        <v>430</v>
      </c>
      <c r="D53" s="16" t="s">
        <v>1895</v>
      </c>
      <c r="E53" s="18"/>
      <c r="F53" s="18"/>
      <c r="G53" s="18"/>
      <c r="H53" s="18"/>
      <c r="I53" s="18"/>
      <c r="J53" s="18"/>
      <c r="K53" s="18" t="s">
        <v>432</v>
      </c>
      <c r="L53" s="18" t="s">
        <v>435</v>
      </c>
      <c r="M53" s="14" t="s">
        <v>2405</v>
      </c>
      <c r="N53" s="14" t="s">
        <v>2053</v>
      </c>
      <c r="O53" s="14" t="s">
        <v>2406</v>
      </c>
      <c r="P53" s="15"/>
      <c r="Q53" s="312" t="s">
        <v>2405</v>
      </c>
      <c r="R53" s="312" t="s">
        <v>2049</v>
      </c>
      <c r="S53" s="312" t="s">
        <v>2407</v>
      </c>
      <c r="T53" s="312" t="s">
        <v>2408</v>
      </c>
    </row>
    <row r="54" spans="2:20" ht="25.5">
      <c r="B54" s="239"/>
      <c r="C54" s="239"/>
      <c r="D54" s="16" t="s">
        <v>743</v>
      </c>
      <c r="E54" s="18"/>
      <c r="F54" s="18"/>
      <c r="G54" s="18"/>
      <c r="H54" s="18"/>
      <c r="I54" s="18"/>
      <c r="J54" s="18"/>
      <c r="K54" s="18" t="s">
        <v>511</v>
      </c>
      <c r="L54" s="18" t="s">
        <v>514</v>
      </c>
      <c r="M54" s="15"/>
      <c r="N54" s="15"/>
      <c r="O54" s="15"/>
      <c r="P54" s="14" t="s">
        <v>2055</v>
      </c>
      <c r="Q54" s="314"/>
      <c r="R54" s="314"/>
      <c r="S54" s="314"/>
      <c r="T54" s="314"/>
    </row>
    <row r="55" spans="2:20" ht="25.5">
      <c r="B55" s="239"/>
      <c r="C55" s="239" t="s">
        <v>413</v>
      </c>
      <c r="D55" s="16" t="s">
        <v>1895</v>
      </c>
      <c r="E55" s="18"/>
      <c r="F55" s="18"/>
      <c r="G55" s="18"/>
      <c r="H55" s="18"/>
      <c r="I55" s="18" t="s">
        <v>415</v>
      </c>
      <c r="J55" s="18" t="s">
        <v>418</v>
      </c>
      <c r="K55" s="18"/>
      <c r="L55" s="18"/>
      <c r="M55" s="14" t="s">
        <v>2409</v>
      </c>
      <c r="N55" s="14" t="s">
        <v>2057</v>
      </c>
      <c r="O55" s="14" t="s">
        <v>2058</v>
      </c>
      <c r="P55" s="15"/>
      <c r="Q55" s="314"/>
      <c r="R55" s="314"/>
      <c r="S55" s="314"/>
      <c r="T55" s="314"/>
    </row>
    <row r="56" spans="2:20" ht="25.5">
      <c r="B56" s="239"/>
      <c r="C56" s="239"/>
      <c r="D56" s="16" t="s">
        <v>743</v>
      </c>
      <c r="E56" s="18"/>
      <c r="F56" s="18"/>
      <c r="G56" s="18"/>
      <c r="H56" s="18"/>
      <c r="I56" s="18" t="s">
        <v>497</v>
      </c>
      <c r="J56" s="18" t="s">
        <v>500</v>
      </c>
      <c r="K56" s="18"/>
      <c r="L56" s="18"/>
      <c r="M56" s="15"/>
      <c r="N56" s="15"/>
      <c r="O56" s="15"/>
      <c r="P56" s="14" t="s">
        <v>2059</v>
      </c>
      <c r="Q56" s="313"/>
      <c r="R56" s="313"/>
      <c r="S56" s="313"/>
      <c r="T56" s="313"/>
    </row>
    <row r="57" spans="2:20" ht="25.5">
      <c r="B57" s="315" t="s">
        <v>2410</v>
      </c>
      <c r="C57" s="16" t="s">
        <v>533</v>
      </c>
      <c r="D57" s="16" t="s">
        <v>1895</v>
      </c>
      <c r="E57" s="18"/>
      <c r="F57" s="18"/>
      <c r="G57" s="18"/>
      <c r="H57" s="18"/>
      <c r="I57" s="18"/>
      <c r="J57" s="18"/>
      <c r="K57" s="18" t="s">
        <v>2411</v>
      </c>
      <c r="L57" s="18"/>
      <c r="M57" s="14" t="s">
        <v>2412</v>
      </c>
      <c r="N57" s="14" t="s">
        <v>2413</v>
      </c>
      <c r="O57" s="14" t="s">
        <v>2065</v>
      </c>
      <c r="P57" s="15"/>
      <c r="Q57" s="312" t="s">
        <v>2414</v>
      </c>
      <c r="R57" s="312" t="s">
        <v>2415</v>
      </c>
      <c r="S57" s="312" t="s">
        <v>2062</v>
      </c>
      <c r="T57" s="312"/>
    </row>
    <row r="58" spans="2:20" ht="25.5">
      <c r="B58" s="316"/>
      <c r="C58" s="16" t="s">
        <v>525</v>
      </c>
      <c r="D58" s="16" t="s">
        <v>1895</v>
      </c>
      <c r="E58" s="18"/>
      <c r="F58" s="18"/>
      <c r="G58" s="18"/>
      <c r="H58" s="18"/>
      <c r="I58" s="18" t="s">
        <v>527</v>
      </c>
      <c r="J58" s="18"/>
      <c r="K58" s="18"/>
      <c r="L58" s="18"/>
      <c r="M58" s="14" t="s">
        <v>2416</v>
      </c>
      <c r="N58" s="14" t="s">
        <v>2067</v>
      </c>
      <c r="O58" s="14" t="s">
        <v>2068</v>
      </c>
      <c r="P58" s="15"/>
      <c r="Q58" s="313"/>
      <c r="R58" s="313"/>
      <c r="S58" s="313"/>
      <c r="T58" s="314"/>
    </row>
    <row r="59" spans="2:20" ht="25.5">
      <c r="B59" s="316"/>
      <c r="C59" s="16" t="s">
        <v>2072</v>
      </c>
      <c r="D59" s="16" t="s">
        <v>1895</v>
      </c>
      <c r="E59" s="18"/>
      <c r="F59" s="18"/>
      <c r="G59" s="18" t="s">
        <v>523</v>
      </c>
      <c r="H59" s="18"/>
      <c r="I59" s="18"/>
      <c r="J59" s="18"/>
      <c r="K59" s="18"/>
      <c r="L59" s="18"/>
      <c r="M59" s="14" t="s">
        <v>2417</v>
      </c>
      <c r="N59" s="14" t="s">
        <v>2074</v>
      </c>
      <c r="O59" s="14" t="s">
        <v>2075</v>
      </c>
      <c r="P59" s="15"/>
      <c r="Q59" s="12" t="s">
        <v>2418</v>
      </c>
      <c r="R59" s="12" t="s">
        <v>2070</v>
      </c>
      <c r="S59" s="12" t="s">
        <v>2071</v>
      </c>
      <c r="T59" s="314"/>
    </row>
    <row r="60" spans="2:20" ht="25.5">
      <c r="B60" s="317"/>
      <c r="C60" s="16" t="s">
        <v>517</v>
      </c>
      <c r="D60" s="16" t="s">
        <v>1895</v>
      </c>
      <c r="E60" s="18" t="s">
        <v>519</v>
      </c>
      <c r="F60" s="18"/>
      <c r="G60" s="18"/>
      <c r="H60" s="18"/>
      <c r="I60" s="18"/>
      <c r="J60" s="18"/>
      <c r="K60" s="18"/>
      <c r="L60" s="18"/>
      <c r="M60" s="14" t="s">
        <v>2419</v>
      </c>
      <c r="N60" s="14" t="s">
        <v>2420</v>
      </c>
      <c r="O60" s="14" t="s">
        <v>2421</v>
      </c>
      <c r="P60" s="15"/>
      <c r="Q60" s="12" t="s">
        <v>2422</v>
      </c>
      <c r="R60" s="12" t="s">
        <v>2423</v>
      </c>
      <c r="S60" s="12" t="s">
        <v>2078</v>
      </c>
      <c r="T60" s="314"/>
    </row>
    <row r="61" spans="2:20" ht="25.5">
      <c r="B61" s="315" t="s">
        <v>2424</v>
      </c>
      <c r="C61" s="16" t="s">
        <v>536</v>
      </c>
      <c r="D61" s="16" t="s">
        <v>1895</v>
      </c>
      <c r="E61" s="18" t="s">
        <v>538</v>
      </c>
      <c r="F61" s="18"/>
      <c r="G61" s="18"/>
      <c r="H61" s="18"/>
      <c r="I61" s="18"/>
      <c r="J61" s="18"/>
      <c r="K61" s="18"/>
      <c r="L61" s="18"/>
      <c r="M61" s="14" t="s">
        <v>2425</v>
      </c>
      <c r="N61" s="14" t="s">
        <v>2087</v>
      </c>
      <c r="O61" s="14" t="s">
        <v>2088</v>
      </c>
      <c r="P61" s="15"/>
      <c r="Q61" s="312" t="s">
        <v>2426</v>
      </c>
      <c r="R61" s="312" t="s">
        <v>2427</v>
      </c>
      <c r="S61" s="312" t="s">
        <v>2085</v>
      </c>
      <c r="T61" s="314"/>
    </row>
    <row r="62" spans="2:20" ht="25.5">
      <c r="B62" s="317"/>
      <c r="C62" s="16" t="s">
        <v>540</v>
      </c>
      <c r="D62" s="16" t="s">
        <v>1895</v>
      </c>
      <c r="E62" s="18"/>
      <c r="F62" s="18" t="s">
        <v>542</v>
      </c>
      <c r="G62" s="18"/>
      <c r="H62" s="18"/>
      <c r="I62" s="18" t="s">
        <v>545</v>
      </c>
      <c r="J62" s="18" t="s">
        <v>548</v>
      </c>
      <c r="K62" s="18"/>
      <c r="L62" s="18"/>
      <c r="M62" s="14" t="s">
        <v>2428</v>
      </c>
      <c r="N62" s="14" t="s">
        <v>2090</v>
      </c>
      <c r="O62" s="14" t="s">
        <v>2091</v>
      </c>
      <c r="P62" s="15"/>
      <c r="Q62" s="313"/>
      <c r="R62" s="313"/>
      <c r="S62" s="313"/>
      <c r="T62" s="314"/>
    </row>
    <row r="63" spans="2:20" ht="25.5">
      <c r="B63" s="16" t="s">
        <v>2429</v>
      </c>
      <c r="C63" s="16" t="s">
        <v>551</v>
      </c>
      <c r="D63" s="16" t="s">
        <v>1895</v>
      </c>
      <c r="E63" s="18"/>
      <c r="F63" s="18"/>
      <c r="G63" s="18" t="s">
        <v>554</v>
      </c>
      <c r="H63" s="18" t="s">
        <v>557</v>
      </c>
      <c r="I63" s="18" t="s">
        <v>561</v>
      </c>
      <c r="J63" s="18"/>
      <c r="K63" s="18"/>
      <c r="L63" s="18"/>
      <c r="M63" s="14" t="s">
        <v>2430</v>
      </c>
      <c r="N63" s="14" t="s">
        <v>2096</v>
      </c>
      <c r="O63" s="14" t="s">
        <v>2097</v>
      </c>
      <c r="P63" s="15"/>
      <c r="Q63" s="12" t="s">
        <v>2431</v>
      </c>
      <c r="R63" s="12" t="s">
        <v>2093</v>
      </c>
      <c r="S63" s="12" t="s">
        <v>2094</v>
      </c>
      <c r="T63" s="313"/>
    </row>
    <row r="64" spans="2:20" ht="25.5">
      <c r="B64" s="239" t="s">
        <v>2432</v>
      </c>
      <c r="C64" s="239" t="s">
        <v>571</v>
      </c>
      <c r="D64" s="16" t="s">
        <v>1895</v>
      </c>
      <c r="E64" s="18"/>
      <c r="F64" s="18"/>
      <c r="G64" s="18"/>
      <c r="H64" s="18"/>
      <c r="I64" s="18" t="s">
        <v>573</v>
      </c>
      <c r="J64" s="18" t="s">
        <v>576</v>
      </c>
      <c r="K64" s="18"/>
      <c r="L64" s="18"/>
      <c r="M64" s="14" t="s">
        <v>2433</v>
      </c>
      <c r="N64" s="14" t="s">
        <v>2103</v>
      </c>
      <c r="O64" s="14" t="s">
        <v>2104</v>
      </c>
      <c r="P64" s="15"/>
      <c r="Q64" s="312" t="s">
        <v>2434</v>
      </c>
      <c r="R64" s="312" t="s">
        <v>2099</v>
      </c>
      <c r="S64" s="312" t="s">
        <v>2100</v>
      </c>
      <c r="T64" s="312" t="s">
        <v>2435</v>
      </c>
    </row>
    <row r="65" spans="2:20" ht="25.5">
      <c r="B65" s="239"/>
      <c r="C65" s="239"/>
      <c r="D65" s="16" t="s">
        <v>743</v>
      </c>
      <c r="E65" s="18"/>
      <c r="F65" s="18"/>
      <c r="G65" s="18"/>
      <c r="H65" s="18"/>
      <c r="I65" s="18" t="s">
        <v>636</v>
      </c>
      <c r="J65" s="18" t="s">
        <v>639</v>
      </c>
      <c r="K65" s="18"/>
      <c r="L65" s="18"/>
      <c r="M65" s="15"/>
      <c r="N65" s="15"/>
      <c r="O65" s="15"/>
      <c r="P65" s="14" t="s">
        <v>2436</v>
      </c>
      <c r="Q65" s="314"/>
      <c r="R65" s="314"/>
      <c r="S65" s="314"/>
      <c r="T65" s="314"/>
    </row>
    <row r="66" spans="2:20" ht="25.5">
      <c r="B66" s="239"/>
      <c r="C66" s="239" t="s">
        <v>564</v>
      </c>
      <c r="D66" s="16" t="s">
        <v>1895</v>
      </c>
      <c r="E66" s="18" t="s">
        <v>566</v>
      </c>
      <c r="F66" s="18" t="s">
        <v>569</v>
      </c>
      <c r="G66" s="18"/>
      <c r="H66" s="18"/>
      <c r="I66" s="18"/>
      <c r="J66" s="18"/>
      <c r="K66" s="18"/>
      <c r="L66" s="18"/>
      <c r="M66" s="14" t="s">
        <v>2437</v>
      </c>
      <c r="N66" s="14" t="s">
        <v>2107</v>
      </c>
      <c r="O66" s="14" t="s">
        <v>2108</v>
      </c>
      <c r="P66" s="15"/>
      <c r="Q66" s="314"/>
      <c r="R66" s="314"/>
      <c r="S66" s="314"/>
      <c r="T66" s="314"/>
    </row>
    <row r="67" spans="2:20" ht="25.5">
      <c r="B67" s="239"/>
      <c r="C67" s="239"/>
      <c r="D67" s="16" t="s">
        <v>743</v>
      </c>
      <c r="E67" s="18" t="s">
        <v>630</v>
      </c>
      <c r="F67" s="18" t="s">
        <v>633</v>
      </c>
      <c r="G67" s="18"/>
      <c r="H67" s="18"/>
      <c r="I67" s="18"/>
      <c r="J67" s="18"/>
      <c r="K67" s="18"/>
      <c r="L67" s="18"/>
      <c r="M67" s="15"/>
      <c r="N67" s="15"/>
      <c r="O67" s="15"/>
      <c r="P67" s="14" t="s">
        <v>2109</v>
      </c>
      <c r="Q67" s="313"/>
      <c r="R67" s="313"/>
      <c r="S67" s="313"/>
      <c r="T67" s="313"/>
    </row>
    <row r="68" spans="2:20" ht="25.5">
      <c r="B68" s="239" t="s">
        <v>2438</v>
      </c>
      <c r="C68" s="239" t="s">
        <v>579</v>
      </c>
      <c r="D68" s="16" t="s">
        <v>1895</v>
      </c>
      <c r="E68" s="18"/>
      <c r="F68" s="18"/>
      <c r="G68" s="18" t="s">
        <v>582</v>
      </c>
      <c r="H68" s="18" t="s">
        <v>585</v>
      </c>
      <c r="I68" s="18" t="s">
        <v>588</v>
      </c>
      <c r="J68" s="18" t="s">
        <v>591</v>
      </c>
      <c r="K68" s="18"/>
      <c r="L68" s="18"/>
      <c r="M68" s="14" t="s">
        <v>2439</v>
      </c>
      <c r="N68" s="14" t="s">
        <v>2111</v>
      </c>
      <c r="O68" s="14" t="s">
        <v>2440</v>
      </c>
      <c r="P68" s="15"/>
      <c r="Q68" s="312" t="s">
        <v>2441</v>
      </c>
      <c r="R68" s="312" t="s">
        <v>2114</v>
      </c>
      <c r="S68" s="312" t="s">
        <v>2442</v>
      </c>
      <c r="T68" s="312" t="s">
        <v>2116</v>
      </c>
    </row>
    <row r="69" spans="2:20" ht="25.5">
      <c r="B69" s="239"/>
      <c r="C69" s="239"/>
      <c r="D69" s="16" t="s">
        <v>743</v>
      </c>
      <c r="E69" s="18"/>
      <c r="F69" s="18"/>
      <c r="G69" s="18" t="s">
        <v>643</v>
      </c>
      <c r="H69" s="18" t="s">
        <v>646</v>
      </c>
      <c r="I69" s="18" t="s">
        <v>649</v>
      </c>
      <c r="J69" s="18" t="s">
        <v>652</v>
      </c>
      <c r="K69" s="18"/>
      <c r="L69" s="18"/>
      <c r="M69" s="15"/>
      <c r="N69" s="15"/>
      <c r="O69" s="15"/>
      <c r="P69" s="14" t="s">
        <v>2117</v>
      </c>
      <c r="Q69" s="314"/>
      <c r="R69" s="314"/>
      <c r="S69" s="314"/>
      <c r="T69" s="314"/>
    </row>
    <row r="70" spans="2:20" ht="25.5">
      <c r="B70" s="239"/>
      <c r="C70" s="239" t="s">
        <v>593</v>
      </c>
      <c r="D70" s="16" t="s">
        <v>1895</v>
      </c>
      <c r="E70" s="18"/>
      <c r="F70" s="18"/>
      <c r="G70" s="18" t="s">
        <v>595</v>
      </c>
      <c r="H70" s="18" t="s">
        <v>598</v>
      </c>
      <c r="I70" s="18"/>
      <c r="J70" s="18"/>
      <c r="K70" s="18"/>
      <c r="L70" s="18"/>
      <c r="M70" s="14" t="s">
        <v>2443</v>
      </c>
      <c r="N70" s="14" t="s">
        <v>2119</v>
      </c>
      <c r="O70" s="14" t="s">
        <v>2120</v>
      </c>
      <c r="P70" s="15"/>
      <c r="Q70" s="314"/>
      <c r="R70" s="314"/>
      <c r="S70" s="314"/>
      <c r="T70" s="314"/>
    </row>
    <row r="71" spans="2:20" ht="25.5">
      <c r="B71" s="239"/>
      <c r="C71" s="239"/>
      <c r="D71" s="16" t="s">
        <v>743</v>
      </c>
      <c r="E71" s="18"/>
      <c r="F71" s="18"/>
      <c r="G71" s="18" t="s">
        <v>655</v>
      </c>
      <c r="H71" s="18" t="s">
        <v>658</v>
      </c>
      <c r="I71" s="18"/>
      <c r="J71" s="18"/>
      <c r="K71" s="18"/>
      <c r="L71" s="18"/>
      <c r="M71" s="15"/>
      <c r="N71" s="15"/>
      <c r="O71" s="15"/>
      <c r="P71" s="14" t="s">
        <v>2121</v>
      </c>
      <c r="Q71" s="314"/>
      <c r="R71" s="314"/>
      <c r="S71" s="314"/>
      <c r="T71" s="314"/>
    </row>
    <row r="72" spans="2:20" ht="25.5">
      <c r="B72" s="239"/>
      <c r="C72" s="239" t="s">
        <v>83</v>
      </c>
      <c r="D72" s="16" t="s">
        <v>1895</v>
      </c>
      <c r="E72" s="18"/>
      <c r="F72" s="18"/>
      <c r="G72" s="18"/>
      <c r="H72" s="18"/>
      <c r="I72" s="18" t="s">
        <v>601</v>
      </c>
      <c r="J72" s="18" t="s">
        <v>604</v>
      </c>
      <c r="K72" s="18"/>
      <c r="L72" s="18"/>
      <c r="M72" s="14" t="s">
        <v>2444</v>
      </c>
      <c r="N72" s="14" t="s">
        <v>2123</v>
      </c>
      <c r="O72" s="14" t="s">
        <v>2124</v>
      </c>
      <c r="P72" s="15"/>
      <c r="Q72" s="314"/>
      <c r="R72" s="314"/>
      <c r="S72" s="314"/>
      <c r="T72" s="314"/>
    </row>
    <row r="73" spans="2:20" ht="25.5">
      <c r="B73" s="239"/>
      <c r="C73" s="239"/>
      <c r="D73" s="16" t="s">
        <v>743</v>
      </c>
      <c r="E73" s="18"/>
      <c r="F73" s="18"/>
      <c r="G73" s="18"/>
      <c r="H73" s="18"/>
      <c r="I73" s="18" t="s">
        <v>661</v>
      </c>
      <c r="J73" s="18" t="s">
        <v>664</v>
      </c>
      <c r="K73" s="18"/>
      <c r="L73" s="18"/>
      <c r="M73" s="15"/>
      <c r="N73" s="15"/>
      <c r="O73" s="15"/>
      <c r="P73" s="14" t="s">
        <v>2445</v>
      </c>
      <c r="Q73" s="313"/>
      <c r="R73" s="313"/>
      <c r="S73" s="313"/>
      <c r="T73" s="313"/>
    </row>
    <row r="74" spans="2:20" ht="25.5">
      <c r="B74" s="239"/>
      <c r="C74" s="239" t="s">
        <v>2126</v>
      </c>
      <c r="D74" s="16" t="s">
        <v>1895</v>
      </c>
      <c r="E74" s="18"/>
      <c r="F74" s="18"/>
      <c r="G74" s="18"/>
      <c r="H74" s="18"/>
      <c r="I74" s="18"/>
      <c r="J74" s="18"/>
      <c r="K74" s="18" t="s">
        <v>613</v>
      </c>
      <c r="L74" s="18" t="s">
        <v>616</v>
      </c>
      <c r="M74" s="14" t="s">
        <v>2446</v>
      </c>
      <c r="N74" s="14" t="s">
        <v>2128</v>
      </c>
      <c r="O74" s="14" t="s">
        <v>2129</v>
      </c>
      <c r="P74" s="15"/>
      <c r="Q74" s="312" t="s">
        <v>2447</v>
      </c>
      <c r="R74" s="312" t="s">
        <v>2131</v>
      </c>
      <c r="S74" s="312" t="s">
        <v>2132</v>
      </c>
      <c r="T74" s="312" t="s">
        <v>2133</v>
      </c>
    </row>
    <row r="75" spans="2:20" ht="25.5">
      <c r="B75" s="239"/>
      <c r="C75" s="239"/>
      <c r="D75" s="16" t="s">
        <v>743</v>
      </c>
      <c r="E75" s="18"/>
      <c r="F75" s="18"/>
      <c r="G75" s="18"/>
      <c r="H75" s="18"/>
      <c r="I75" s="18"/>
      <c r="J75" s="18"/>
      <c r="K75" s="18" t="s">
        <v>671</v>
      </c>
      <c r="L75" s="18" t="s">
        <v>674</v>
      </c>
      <c r="M75" s="15"/>
      <c r="N75" s="15"/>
      <c r="O75" s="15"/>
      <c r="P75" s="14" t="s">
        <v>2134</v>
      </c>
      <c r="Q75" s="313"/>
      <c r="R75" s="313"/>
      <c r="S75" s="313"/>
      <c r="T75" s="313"/>
    </row>
    <row r="76" spans="2:20" ht="25.5">
      <c r="B76" s="239" t="s">
        <v>2448</v>
      </c>
      <c r="C76" s="239" t="s">
        <v>626</v>
      </c>
      <c r="D76" s="16" t="s">
        <v>1895</v>
      </c>
      <c r="E76" s="18"/>
      <c r="F76" s="18"/>
      <c r="G76" s="18"/>
      <c r="H76" s="18"/>
      <c r="I76" s="18" t="s">
        <v>627</v>
      </c>
      <c r="J76" s="18"/>
      <c r="K76" s="18"/>
      <c r="L76" s="18"/>
      <c r="M76" s="14" t="s">
        <v>2449</v>
      </c>
      <c r="N76" s="14" t="s">
        <v>2450</v>
      </c>
      <c r="O76" s="14" t="s">
        <v>2137</v>
      </c>
      <c r="P76" s="15"/>
      <c r="Q76" s="312" t="s">
        <v>2138</v>
      </c>
      <c r="R76" s="312" t="s">
        <v>2451</v>
      </c>
      <c r="S76" s="312" t="s">
        <v>2140</v>
      </c>
      <c r="T76" s="312" t="s">
        <v>2141</v>
      </c>
    </row>
    <row r="77" spans="2:20" ht="25.5">
      <c r="B77" s="239"/>
      <c r="C77" s="239"/>
      <c r="D77" s="16" t="s">
        <v>743</v>
      </c>
      <c r="E77" s="18"/>
      <c r="F77" s="18"/>
      <c r="G77" s="18"/>
      <c r="H77" s="18"/>
      <c r="I77" s="18" t="s">
        <v>2452</v>
      </c>
      <c r="J77" s="18" t="s">
        <v>685</v>
      </c>
      <c r="K77" s="18"/>
      <c r="L77" s="18"/>
      <c r="M77" s="15"/>
      <c r="N77" s="15"/>
      <c r="O77" s="15"/>
      <c r="P77" s="14" t="s">
        <v>2142</v>
      </c>
      <c r="Q77" s="314"/>
      <c r="R77" s="314"/>
      <c r="S77" s="314"/>
      <c r="T77" s="314"/>
    </row>
    <row r="78" spans="2:20" ht="25.5">
      <c r="B78" s="239"/>
      <c r="C78" s="239" t="s">
        <v>619</v>
      </c>
      <c r="D78" s="16" t="s">
        <v>1895</v>
      </c>
      <c r="E78" s="18" t="s">
        <v>621</v>
      </c>
      <c r="F78" s="18" t="s">
        <v>624</v>
      </c>
      <c r="G78" s="18"/>
      <c r="H78" s="18"/>
      <c r="I78" s="18"/>
      <c r="J78" s="18"/>
      <c r="K78" s="18"/>
      <c r="L78" s="18"/>
      <c r="M78" s="14" t="s">
        <v>2453</v>
      </c>
      <c r="N78" s="14" t="s">
        <v>2144</v>
      </c>
      <c r="O78" s="14" t="s">
        <v>2145</v>
      </c>
      <c r="P78" s="15"/>
      <c r="Q78" s="314"/>
      <c r="R78" s="314"/>
      <c r="S78" s="314"/>
      <c r="T78" s="314"/>
    </row>
    <row r="79" spans="2:20" ht="25.5">
      <c r="B79" s="239"/>
      <c r="C79" s="239"/>
      <c r="D79" s="16" t="s">
        <v>743</v>
      </c>
      <c r="E79" s="18" t="s">
        <v>677</v>
      </c>
      <c r="F79" s="18" t="s">
        <v>680</v>
      </c>
      <c r="G79" s="18"/>
      <c r="H79" s="18"/>
      <c r="I79" s="18"/>
      <c r="J79" s="18"/>
      <c r="K79" s="18"/>
      <c r="L79" s="18"/>
      <c r="M79" s="15"/>
      <c r="N79" s="15"/>
      <c r="O79" s="15"/>
      <c r="P79" s="14" t="s">
        <v>2146</v>
      </c>
      <c r="Q79" s="313"/>
      <c r="R79" s="313"/>
      <c r="S79" s="313"/>
      <c r="T79" s="313"/>
    </row>
    <row r="80" spans="2:20" ht="25.5">
      <c r="B80" s="239" t="s">
        <v>2454</v>
      </c>
      <c r="C80" s="16" t="s">
        <v>688</v>
      </c>
      <c r="D80" s="16" t="s">
        <v>1895</v>
      </c>
      <c r="E80" s="18"/>
      <c r="F80" s="18"/>
      <c r="G80" s="18"/>
      <c r="H80" s="18"/>
      <c r="I80" s="18" t="s">
        <v>690</v>
      </c>
      <c r="J80" s="18"/>
      <c r="K80" s="18"/>
      <c r="L80" s="18"/>
      <c r="M80" s="14" t="s">
        <v>2455</v>
      </c>
      <c r="N80" s="14" t="s">
        <v>2148</v>
      </c>
      <c r="O80" s="14" t="s">
        <v>2456</v>
      </c>
      <c r="P80" s="15"/>
      <c r="Q80" s="312" t="s">
        <v>2150</v>
      </c>
      <c r="R80" s="312" t="s">
        <v>2151</v>
      </c>
      <c r="S80" s="312" t="s">
        <v>2457</v>
      </c>
      <c r="T80" s="312"/>
    </row>
    <row r="81" spans="2:20" ht="25.5">
      <c r="B81" s="239"/>
      <c r="C81" s="16" t="s">
        <v>692</v>
      </c>
      <c r="D81" s="16" t="s">
        <v>1895</v>
      </c>
      <c r="E81" s="18" t="s">
        <v>694</v>
      </c>
      <c r="F81" s="18"/>
      <c r="G81" s="18"/>
      <c r="H81" s="18"/>
      <c r="I81" s="18"/>
      <c r="J81" s="18"/>
      <c r="K81" s="18"/>
      <c r="L81" s="18"/>
      <c r="M81" s="14" t="s">
        <v>2458</v>
      </c>
      <c r="N81" s="14" t="s">
        <v>2154</v>
      </c>
      <c r="O81" s="14" t="s">
        <v>2459</v>
      </c>
      <c r="P81" s="15"/>
      <c r="Q81" s="314"/>
      <c r="R81" s="314"/>
      <c r="S81" s="314"/>
      <c r="T81" s="314"/>
    </row>
    <row r="82" spans="2:20" ht="25.5">
      <c r="B82" s="239"/>
      <c r="C82" s="16" t="s">
        <v>696</v>
      </c>
      <c r="D82" s="16" t="s">
        <v>1895</v>
      </c>
      <c r="E82" s="18"/>
      <c r="F82" s="18"/>
      <c r="G82" s="18"/>
      <c r="H82" s="18"/>
      <c r="I82" s="18" t="s">
        <v>697</v>
      </c>
      <c r="J82" s="18"/>
      <c r="K82" s="18"/>
      <c r="L82" s="18"/>
      <c r="M82" s="14" t="s">
        <v>2460</v>
      </c>
      <c r="N82" s="14" t="s">
        <v>2157</v>
      </c>
      <c r="O82" s="14" t="s">
        <v>2158</v>
      </c>
      <c r="P82" s="15"/>
      <c r="Q82" s="313"/>
      <c r="R82" s="313"/>
      <c r="S82" s="313"/>
      <c r="T82" s="313"/>
    </row>
    <row r="83" spans="2:20" ht="25.5">
      <c r="B83" s="239" t="s">
        <v>2461</v>
      </c>
      <c r="C83" s="239" t="s">
        <v>700</v>
      </c>
      <c r="D83" s="16" t="s">
        <v>1895</v>
      </c>
      <c r="E83" s="18"/>
      <c r="F83" s="18"/>
      <c r="G83" s="18"/>
      <c r="H83" s="18"/>
      <c r="I83" s="18" t="s">
        <v>702</v>
      </c>
      <c r="J83" s="18"/>
      <c r="K83" s="18"/>
      <c r="L83" s="18"/>
      <c r="M83" s="14" t="s">
        <v>2462</v>
      </c>
      <c r="N83" s="14" t="s">
        <v>2160</v>
      </c>
      <c r="O83" s="14" t="s">
        <v>2161</v>
      </c>
      <c r="P83" s="15"/>
      <c r="Q83" s="312" t="s">
        <v>2162</v>
      </c>
      <c r="R83" s="312" t="s">
        <v>2163</v>
      </c>
      <c r="S83" s="312" t="s">
        <v>2164</v>
      </c>
      <c r="T83" s="312" t="s">
        <v>2165</v>
      </c>
    </row>
    <row r="84" spans="2:20" ht="25.5">
      <c r="B84" s="239"/>
      <c r="C84" s="239"/>
      <c r="D84" s="16" t="s">
        <v>743</v>
      </c>
      <c r="E84" s="18"/>
      <c r="F84" s="18"/>
      <c r="G84" s="18"/>
      <c r="H84" s="18"/>
      <c r="I84" s="18" t="s">
        <v>740</v>
      </c>
      <c r="J84" s="18"/>
      <c r="K84" s="18"/>
      <c r="L84" s="18"/>
      <c r="M84" s="15"/>
      <c r="N84" s="15"/>
      <c r="O84" s="15"/>
      <c r="P84" s="14" t="s">
        <v>2166</v>
      </c>
      <c r="Q84" s="313"/>
      <c r="R84" s="313"/>
      <c r="S84" s="313"/>
      <c r="T84" s="313"/>
    </row>
    <row r="85" spans="2:20" ht="25.5">
      <c r="B85" s="239" t="s">
        <v>2463</v>
      </c>
      <c r="C85" s="239" t="s">
        <v>735</v>
      </c>
      <c r="D85" s="16" t="s">
        <v>1895</v>
      </c>
      <c r="E85" s="18" t="s">
        <v>736</v>
      </c>
      <c r="F85" s="18"/>
      <c r="G85" s="18"/>
      <c r="H85" s="18"/>
      <c r="I85" s="18"/>
      <c r="J85" s="18"/>
      <c r="K85" s="18"/>
      <c r="L85" s="18"/>
      <c r="M85" s="14" t="s">
        <v>2464</v>
      </c>
      <c r="N85" s="14" t="s">
        <v>2168</v>
      </c>
      <c r="O85" s="14" t="s">
        <v>2169</v>
      </c>
      <c r="P85" s="15"/>
      <c r="Q85" s="312" t="s">
        <v>2170</v>
      </c>
      <c r="R85" s="312" t="s">
        <v>2171</v>
      </c>
      <c r="S85" s="312" t="s">
        <v>2172</v>
      </c>
      <c r="T85" s="312" t="s">
        <v>2173</v>
      </c>
    </row>
    <row r="86" spans="2:20" ht="25.5">
      <c r="B86" s="239"/>
      <c r="C86" s="239"/>
      <c r="D86" s="16" t="s">
        <v>743</v>
      </c>
      <c r="E86" s="18" t="s">
        <v>772</v>
      </c>
      <c r="F86" s="18"/>
      <c r="G86" s="18"/>
      <c r="H86" s="18"/>
      <c r="I86" s="18"/>
      <c r="J86" s="18"/>
      <c r="K86" s="18"/>
      <c r="L86" s="18"/>
      <c r="M86" s="15"/>
      <c r="N86" s="15"/>
      <c r="O86" s="15"/>
      <c r="P86" s="14" t="s">
        <v>2174</v>
      </c>
      <c r="Q86" s="314"/>
      <c r="R86" s="314"/>
      <c r="S86" s="314"/>
      <c r="T86" s="314"/>
    </row>
    <row r="87" spans="2:20" ht="25.5">
      <c r="B87" s="239"/>
      <c r="C87" s="239" t="s">
        <v>709</v>
      </c>
      <c r="D87" s="16" t="s">
        <v>1895</v>
      </c>
      <c r="E87" s="18" t="s">
        <v>711</v>
      </c>
      <c r="F87" s="18"/>
      <c r="G87" s="18"/>
      <c r="H87" s="18"/>
      <c r="I87" s="18"/>
      <c r="J87" s="18"/>
      <c r="K87" s="18"/>
      <c r="L87" s="18"/>
      <c r="M87" s="14" t="s">
        <v>2465</v>
      </c>
      <c r="N87" s="14" t="s">
        <v>2176</v>
      </c>
      <c r="O87" s="14" t="s">
        <v>2177</v>
      </c>
      <c r="P87" s="15"/>
      <c r="Q87" s="314"/>
      <c r="R87" s="314"/>
      <c r="S87" s="314"/>
      <c r="T87" s="314"/>
    </row>
    <row r="88" spans="2:20" ht="25.5">
      <c r="B88" s="239"/>
      <c r="C88" s="239"/>
      <c r="D88" s="16" t="s">
        <v>743</v>
      </c>
      <c r="E88" s="18" t="s">
        <v>748</v>
      </c>
      <c r="F88" s="18"/>
      <c r="G88" s="18"/>
      <c r="H88" s="18"/>
      <c r="I88" s="18"/>
      <c r="J88" s="18"/>
      <c r="K88" s="18"/>
      <c r="L88" s="18"/>
      <c r="M88" s="15"/>
      <c r="N88" s="15"/>
      <c r="O88" s="15"/>
      <c r="P88" s="14" t="s">
        <v>2178</v>
      </c>
      <c r="Q88" s="313"/>
      <c r="R88" s="313"/>
      <c r="S88" s="313"/>
      <c r="T88" s="313"/>
    </row>
    <row r="89" spans="2:20" ht="25.5">
      <c r="B89" s="239"/>
      <c r="C89" s="239" t="s">
        <v>725</v>
      </c>
      <c r="D89" s="16" t="s">
        <v>1895</v>
      </c>
      <c r="E89" s="18"/>
      <c r="F89" s="18"/>
      <c r="G89" s="18"/>
      <c r="H89" s="18"/>
      <c r="I89" s="18" t="s">
        <v>726</v>
      </c>
      <c r="J89" s="18"/>
      <c r="K89" s="18"/>
      <c r="L89" s="18"/>
      <c r="M89" s="14" t="s">
        <v>2466</v>
      </c>
      <c r="N89" s="14" t="s">
        <v>2180</v>
      </c>
      <c r="O89" s="14" t="s">
        <v>2181</v>
      </c>
      <c r="P89" s="15"/>
      <c r="Q89" s="312" t="s">
        <v>2182</v>
      </c>
      <c r="R89" s="312" t="s">
        <v>2183</v>
      </c>
      <c r="S89" s="312" t="s">
        <v>2184</v>
      </c>
      <c r="T89" s="312" t="s">
        <v>2185</v>
      </c>
    </row>
    <row r="90" spans="2:20" ht="25.5">
      <c r="B90" s="239"/>
      <c r="C90" s="239"/>
      <c r="D90" s="16" t="s">
        <v>743</v>
      </c>
      <c r="E90" s="18"/>
      <c r="F90" s="18"/>
      <c r="G90" s="18"/>
      <c r="H90" s="18"/>
      <c r="I90" s="18" t="s">
        <v>2467</v>
      </c>
      <c r="J90" s="18"/>
      <c r="K90" s="18"/>
      <c r="L90" s="18"/>
      <c r="M90" s="15"/>
      <c r="N90" s="15"/>
      <c r="O90" s="15"/>
      <c r="P90" s="14" t="s">
        <v>2186</v>
      </c>
      <c r="Q90" s="314"/>
      <c r="R90" s="314"/>
      <c r="S90" s="314"/>
      <c r="T90" s="314"/>
    </row>
    <row r="91" spans="2:20" ht="25.5">
      <c r="B91" s="239"/>
      <c r="C91" s="239" t="s">
        <v>732</v>
      </c>
      <c r="D91" s="16" t="s">
        <v>1895</v>
      </c>
      <c r="E91" s="18"/>
      <c r="F91" s="18"/>
      <c r="G91" s="18"/>
      <c r="H91" s="18"/>
      <c r="I91" s="18"/>
      <c r="J91" s="18"/>
      <c r="K91" s="18" t="s">
        <v>733</v>
      </c>
      <c r="L91" s="18"/>
      <c r="M91" s="14" t="s">
        <v>2468</v>
      </c>
      <c r="N91" s="14" t="s">
        <v>2188</v>
      </c>
      <c r="O91" s="14" t="s">
        <v>2189</v>
      </c>
      <c r="P91" s="15"/>
      <c r="Q91" s="314"/>
      <c r="R91" s="314"/>
      <c r="S91" s="314"/>
      <c r="T91" s="314"/>
    </row>
    <row r="92" spans="2:20" ht="25.5">
      <c r="B92" s="239"/>
      <c r="C92" s="239"/>
      <c r="D92" s="16" t="s">
        <v>743</v>
      </c>
      <c r="E92" s="18"/>
      <c r="F92" s="18"/>
      <c r="G92" s="18"/>
      <c r="H92" s="18"/>
      <c r="I92" s="18"/>
      <c r="J92" s="18"/>
      <c r="K92" s="18" t="s">
        <v>770</v>
      </c>
      <c r="L92" s="18"/>
      <c r="M92" s="15"/>
      <c r="N92" s="15"/>
      <c r="O92" s="15"/>
      <c r="P92" s="14" t="s">
        <v>2190</v>
      </c>
      <c r="Q92" s="313"/>
      <c r="R92" s="313"/>
      <c r="S92" s="313"/>
      <c r="T92" s="313"/>
    </row>
    <row r="93" spans="2:20" ht="25.5">
      <c r="B93" s="239"/>
      <c r="C93" s="239" t="s">
        <v>2191</v>
      </c>
      <c r="D93" s="16" t="s">
        <v>1895</v>
      </c>
      <c r="E93" s="18"/>
      <c r="F93" s="18"/>
      <c r="G93" s="18" t="s">
        <v>2469</v>
      </c>
      <c r="H93" s="18"/>
      <c r="I93" s="18"/>
      <c r="J93" s="18"/>
      <c r="K93" s="18"/>
      <c r="L93" s="18"/>
      <c r="M93" s="14" t="s">
        <v>2470</v>
      </c>
      <c r="N93" s="14" t="s">
        <v>2471</v>
      </c>
      <c r="O93" s="14" t="s">
        <v>2472</v>
      </c>
      <c r="P93" s="15"/>
      <c r="Q93" s="312" t="s">
        <v>2473</v>
      </c>
      <c r="R93" s="312" t="s">
        <v>2200</v>
      </c>
      <c r="S93" s="312" t="s">
        <v>2474</v>
      </c>
      <c r="T93" s="312" t="s">
        <v>2202</v>
      </c>
    </row>
    <row r="94" spans="2:20" ht="25.5">
      <c r="B94" s="239"/>
      <c r="C94" s="239"/>
      <c r="D94" s="16" t="s">
        <v>743</v>
      </c>
      <c r="E94" s="18"/>
      <c r="F94" s="18"/>
      <c r="G94" s="18" t="s">
        <v>2475</v>
      </c>
      <c r="H94" s="18"/>
      <c r="I94" s="18"/>
      <c r="J94" s="18"/>
      <c r="K94" s="18"/>
      <c r="L94" s="18"/>
      <c r="M94" s="15"/>
      <c r="N94" s="15"/>
      <c r="O94" s="15"/>
      <c r="P94" s="14" t="s">
        <v>2203</v>
      </c>
      <c r="Q94" s="314"/>
      <c r="R94" s="314"/>
      <c r="S94" s="314"/>
      <c r="T94" s="314"/>
    </row>
    <row r="95" spans="2:20" ht="25.5">
      <c r="B95" s="239"/>
      <c r="C95" s="239" t="s">
        <v>721</v>
      </c>
      <c r="D95" s="16" t="s">
        <v>1895</v>
      </c>
      <c r="E95" s="18"/>
      <c r="F95" s="18"/>
      <c r="G95" s="18" t="s">
        <v>722</v>
      </c>
      <c r="H95" s="18"/>
      <c r="I95" s="18"/>
      <c r="J95" s="18"/>
      <c r="K95" s="18"/>
      <c r="L95" s="18"/>
      <c r="M95" s="14" t="s">
        <v>2476</v>
      </c>
      <c r="N95" s="14" t="s">
        <v>2477</v>
      </c>
      <c r="O95" s="14" t="s">
        <v>2478</v>
      </c>
      <c r="P95" s="15"/>
      <c r="Q95" s="314"/>
      <c r="R95" s="314"/>
      <c r="S95" s="314"/>
      <c r="T95" s="314"/>
    </row>
    <row r="96" spans="2:20" ht="25.5">
      <c r="B96" s="239"/>
      <c r="C96" s="239"/>
      <c r="D96" s="16" t="s">
        <v>743</v>
      </c>
      <c r="E96" s="18"/>
      <c r="F96" s="18"/>
      <c r="G96" s="18" t="s">
        <v>759</v>
      </c>
      <c r="H96" s="18"/>
      <c r="I96" s="18"/>
      <c r="J96" s="18"/>
      <c r="K96" s="18"/>
      <c r="L96" s="18"/>
      <c r="M96" s="15"/>
      <c r="N96" s="15"/>
      <c r="O96" s="15"/>
      <c r="P96" s="14" t="s">
        <v>2207</v>
      </c>
      <c r="Q96" s="314"/>
      <c r="R96" s="314"/>
      <c r="S96" s="314"/>
      <c r="T96" s="314"/>
    </row>
    <row r="97" spans="2:20" ht="25.5">
      <c r="B97" s="239"/>
      <c r="C97" s="239" t="s">
        <v>713</v>
      </c>
      <c r="D97" s="16" t="s">
        <v>1895</v>
      </c>
      <c r="E97" s="18"/>
      <c r="F97" s="18"/>
      <c r="G97" s="18"/>
      <c r="H97" s="18"/>
      <c r="I97" s="18" t="s">
        <v>715</v>
      </c>
      <c r="J97" s="18"/>
      <c r="K97" s="18"/>
      <c r="L97" s="18"/>
      <c r="M97" s="14" t="s">
        <v>2479</v>
      </c>
      <c r="N97" s="14" t="s">
        <v>2480</v>
      </c>
      <c r="O97" s="14" t="s">
        <v>2481</v>
      </c>
      <c r="P97" s="15"/>
      <c r="Q97" s="314"/>
      <c r="R97" s="314"/>
      <c r="S97" s="314"/>
      <c r="T97" s="314"/>
    </row>
    <row r="98" spans="2:20" ht="25.5">
      <c r="B98" s="239"/>
      <c r="C98" s="239"/>
      <c r="D98" s="16" t="s">
        <v>743</v>
      </c>
      <c r="E98" s="18"/>
      <c r="F98" s="18"/>
      <c r="G98" s="18"/>
      <c r="H98" s="18"/>
      <c r="I98" s="18" t="s">
        <v>752</v>
      </c>
      <c r="J98" s="18"/>
      <c r="K98" s="18"/>
      <c r="L98" s="18"/>
      <c r="M98" s="15"/>
      <c r="N98" s="15"/>
      <c r="O98" s="15"/>
      <c r="P98" s="14" t="s">
        <v>2195</v>
      </c>
      <c r="Q98" s="314"/>
      <c r="R98" s="314"/>
      <c r="S98" s="314"/>
      <c r="T98" s="314"/>
    </row>
    <row r="99" spans="2:20" ht="25.5">
      <c r="B99" s="239"/>
      <c r="C99" s="239" t="s">
        <v>717</v>
      </c>
      <c r="D99" s="16" t="s">
        <v>1895</v>
      </c>
      <c r="E99" s="18"/>
      <c r="F99" s="18"/>
      <c r="G99" s="18"/>
      <c r="H99" s="18"/>
      <c r="I99" s="18"/>
      <c r="J99" s="18" t="s">
        <v>719</v>
      </c>
      <c r="K99" s="18"/>
      <c r="L99" s="18"/>
      <c r="M99" s="14" t="s">
        <v>2482</v>
      </c>
      <c r="N99" s="14" t="s">
        <v>2483</v>
      </c>
      <c r="O99" s="14" t="s">
        <v>2484</v>
      </c>
      <c r="P99" s="15"/>
      <c r="Q99" s="314"/>
      <c r="R99" s="314"/>
      <c r="S99" s="314"/>
      <c r="T99" s="314"/>
    </row>
    <row r="100" spans="2:20" ht="25.5">
      <c r="B100" s="239"/>
      <c r="C100" s="239"/>
      <c r="D100" s="16" t="s">
        <v>743</v>
      </c>
      <c r="E100" s="18"/>
      <c r="F100" s="18"/>
      <c r="G100" s="18"/>
      <c r="H100" s="18"/>
      <c r="I100" s="18"/>
      <c r="J100" s="18" t="s">
        <v>756</v>
      </c>
      <c r="K100" s="18"/>
      <c r="L100" s="18"/>
      <c r="M100" s="15"/>
      <c r="N100" s="15"/>
      <c r="O100" s="15"/>
      <c r="P100" s="14" t="s">
        <v>2213</v>
      </c>
      <c r="Q100" s="313"/>
      <c r="R100" s="313"/>
      <c r="S100" s="313"/>
      <c r="T100" s="313"/>
    </row>
    <row r="102" spans="2:20">
      <c r="E102" s="3" t="s">
        <v>2485</v>
      </c>
    </row>
  </sheetData>
  <mergeCells count="159">
    <mergeCell ref="Q93:Q100"/>
    <mergeCell ref="R93:R100"/>
    <mergeCell ref="S93:S100"/>
    <mergeCell ref="T93:T100"/>
    <mergeCell ref="Q85:Q88"/>
    <mergeCell ref="R85:R88"/>
    <mergeCell ref="S85:S88"/>
    <mergeCell ref="T85:T88"/>
    <mergeCell ref="Q89:Q92"/>
    <mergeCell ref="R89:R92"/>
    <mergeCell ref="S89:S92"/>
    <mergeCell ref="T89:T92"/>
    <mergeCell ref="Q80:Q82"/>
    <mergeCell ref="R80:R82"/>
    <mergeCell ref="S80:S82"/>
    <mergeCell ref="T80:T82"/>
    <mergeCell ref="Q83:Q84"/>
    <mergeCell ref="R83:R84"/>
    <mergeCell ref="S83:S84"/>
    <mergeCell ref="T83:T84"/>
    <mergeCell ref="Q74:Q75"/>
    <mergeCell ref="R74:R75"/>
    <mergeCell ref="S74:S75"/>
    <mergeCell ref="T74:T75"/>
    <mergeCell ref="Q76:Q79"/>
    <mergeCell ref="R76:R79"/>
    <mergeCell ref="S76:S79"/>
    <mergeCell ref="T76:T79"/>
    <mergeCell ref="Q68:Q73"/>
    <mergeCell ref="R68:R73"/>
    <mergeCell ref="S68:S73"/>
    <mergeCell ref="T68:T73"/>
    <mergeCell ref="Q64:Q67"/>
    <mergeCell ref="R64:R67"/>
    <mergeCell ref="S64:S67"/>
    <mergeCell ref="T64:T67"/>
    <mergeCell ref="Q57:Q58"/>
    <mergeCell ref="R57:R58"/>
    <mergeCell ref="S57:S58"/>
    <mergeCell ref="Q61:Q62"/>
    <mergeCell ref="R61:R62"/>
    <mergeCell ref="S61:S62"/>
    <mergeCell ref="T57:T63"/>
    <mergeCell ref="Q49:Q52"/>
    <mergeCell ref="R49:R52"/>
    <mergeCell ref="S49:S52"/>
    <mergeCell ref="T49:T52"/>
    <mergeCell ref="Q53:Q56"/>
    <mergeCell ref="R53:R56"/>
    <mergeCell ref="S53:S56"/>
    <mergeCell ref="T53:T56"/>
    <mergeCell ref="S33:S34"/>
    <mergeCell ref="Q39:Q44"/>
    <mergeCell ref="R39:R44"/>
    <mergeCell ref="S39:S44"/>
    <mergeCell ref="T39:T44"/>
    <mergeCell ref="Q45:Q48"/>
    <mergeCell ref="R45:R48"/>
    <mergeCell ref="S45:S48"/>
    <mergeCell ref="T45:T48"/>
    <mergeCell ref="T29:T34"/>
    <mergeCell ref="R29:R32"/>
    <mergeCell ref="S29:S32"/>
    <mergeCell ref="Q35:Q38"/>
    <mergeCell ref="R35:R38"/>
    <mergeCell ref="S35:S38"/>
    <mergeCell ref="T35:T38"/>
    <mergeCell ref="Q29:Q34"/>
    <mergeCell ref="R33:R34"/>
    <mergeCell ref="Q23:Q24"/>
    <mergeCell ref="R23:R24"/>
    <mergeCell ref="T23:T24"/>
    <mergeCell ref="S23:S25"/>
    <mergeCell ref="Q26:Q27"/>
    <mergeCell ref="R26:R27"/>
    <mergeCell ref="S26:S28"/>
    <mergeCell ref="Q18:Q19"/>
    <mergeCell ref="R18:R19"/>
    <mergeCell ref="S18:S19"/>
    <mergeCell ref="T18:T19"/>
    <mergeCell ref="Q20:Q21"/>
    <mergeCell ref="R20:R21"/>
    <mergeCell ref="S20:S21"/>
    <mergeCell ref="T20:T21"/>
    <mergeCell ref="Q11:Q12"/>
    <mergeCell ref="R11:R12"/>
    <mergeCell ref="S11:S12"/>
    <mergeCell ref="T11:T12"/>
    <mergeCell ref="Q13:Q15"/>
    <mergeCell ref="R13:R15"/>
    <mergeCell ref="S13:S15"/>
    <mergeCell ref="T13:T15"/>
    <mergeCell ref="C93:C94"/>
    <mergeCell ref="C95:C96"/>
    <mergeCell ref="C97:C98"/>
    <mergeCell ref="C99:C100"/>
    <mergeCell ref="B85:B100"/>
    <mergeCell ref="C89:C90"/>
    <mergeCell ref="C76:C77"/>
    <mergeCell ref="C78:C79"/>
    <mergeCell ref="B76:B79"/>
    <mergeCell ref="B80:B82"/>
    <mergeCell ref="B83:B84"/>
    <mergeCell ref="C91:C92"/>
    <mergeCell ref="B68:B75"/>
    <mergeCell ref="C83:C84"/>
    <mergeCell ref="C85:C86"/>
    <mergeCell ref="C87:C88"/>
    <mergeCell ref="B45:B56"/>
    <mergeCell ref="C64:C65"/>
    <mergeCell ref="C66:C67"/>
    <mergeCell ref="C68:C69"/>
    <mergeCell ref="B64:B67"/>
    <mergeCell ref="C70:C71"/>
    <mergeCell ref="B57:B60"/>
    <mergeCell ref="B61:B62"/>
    <mergeCell ref="C45:C46"/>
    <mergeCell ref="C47:C48"/>
    <mergeCell ref="C49:C50"/>
    <mergeCell ref="C51:C52"/>
    <mergeCell ref="C53:C54"/>
    <mergeCell ref="C55:C56"/>
    <mergeCell ref="C72:C73"/>
    <mergeCell ref="C74:C75"/>
    <mergeCell ref="B29:B44"/>
    <mergeCell ref="B13:B16"/>
    <mergeCell ref="B17:B19"/>
    <mergeCell ref="B20:B28"/>
    <mergeCell ref="C29:C30"/>
    <mergeCell ref="C31:C32"/>
    <mergeCell ref="C33:C34"/>
    <mergeCell ref="B3:B4"/>
    <mergeCell ref="C3:C4"/>
    <mergeCell ref="C35:C36"/>
    <mergeCell ref="C37:C38"/>
    <mergeCell ref="C39:C40"/>
    <mergeCell ref="C41:C42"/>
    <mergeCell ref="C43:C44"/>
    <mergeCell ref="D3:D4"/>
    <mergeCell ref="B5:B10"/>
    <mergeCell ref="B11:B12"/>
    <mergeCell ref="C5:C6"/>
    <mergeCell ref="C7:C8"/>
    <mergeCell ref="C9:C10"/>
    <mergeCell ref="C11:C12"/>
    <mergeCell ref="Q3:T3"/>
    <mergeCell ref="M3:P3"/>
    <mergeCell ref="E3:F3"/>
    <mergeCell ref="G3:H3"/>
    <mergeCell ref="I3:J3"/>
    <mergeCell ref="K3:L3"/>
    <mergeCell ref="Q5:Q6"/>
    <mergeCell ref="R5:R6"/>
    <mergeCell ref="S5:S6"/>
    <mergeCell ref="T5:T6"/>
    <mergeCell ref="Q7:Q10"/>
    <mergeCell ref="R7:R10"/>
    <mergeCell ref="S7:S10"/>
    <mergeCell ref="T7:T10"/>
  </mergeCells>
  <phoneticPr fontId="1" type="noConversion"/>
  <hyperlinks>
    <hyperlink ref="M5" r:id="rId1" location="sp01" display="https://kanji-database.sourceforge.net/dict/sbgy/v1.html - sp01" xr:uid="{F64A5E60-2508-E24D-8569-BE29E5260B1C}"/>
    <hyperlink ref="N5" r:id="rId2" location="s01" display="https://kanji-database.sourceforge.net/dict/sbgy/v3.html - s01" xr:uid="{2199B464-1832-8944-BD4E-8F15A9BA75A7}"/>
    <hyperlink ref="O5" r:id="rId3" location="q01" display="https://kanji-database.sourceforge.net/dict/sbgy/v4.html - q01" xr:uid="{6360FE88-7EB2-4E47-8EBB-4885612F5DFD}"/>
    <hyperlink ref="P6" r:id="rId4" location="r01" display="https://kanji-database.sourceforge.net/dict/sbgy/v5.html - r01" xr:uid="{4FB0A84E-5AB7-5D47-AF93-3D3A87415006}"/>
    <hyperlink ref="M7" r:id="rId5" location="sp02" display="https://kanji-database.sourceforge.net/dict/sbgy/v1.html - sp02" xr:uid="{12E5418C-7B45-A842-AA9C-F2F171B31530}"/>
    <hyperlink ref="O7" r:id="rId6" location="q02" display="https://kanji-database.sourceforge.net/dict/sbgy/v4.html - q02" xr:uid="{D47A846B-76BD-DD41-B39A-D2AB9D7C46FC}"/>
    <hyperlink ref="P8" r:id="rId7" location="r02" display="https://kanji-database.sourceforge.net/dict/sbgy/v5.html - r02" xr:uid="{28B20AFC-BA9A-EE40-AC78-1C6651CDF7A6}"/>
    <hyperlink ref="M9" r:id="rId8" location="sp03" display="https://kanji-database.sourceforge.net/dict/sbgy/v1.html - sp03" xr:uid="{06B3FA5F-6E04-B242-A18C-479CEED1030A}"/>
    <hyperlink ref="N9" r:id="rId9" location="s02" display="https://kanji-database.sourceforge.net/dict/sbgy/v3.html - s02" xr:uid="{20F1B9B7-7425-024E-9911-533320FA940B}"/>
    <hyperlink ref="O9" r:id="rId10" location="q03" display="https://kanji-database.sourceforge.net/dict/sbgy/v4.html - q03" xr:uid="{5D3B3161-5878-2341-B325-DE8F3F64326B}"/>
    <hyperlink ref="P10" r:id="rId11" location="r03" display="https://kanji-database.sourceforge.net/dict/sbgy/v5.html - r03" xr:uid="{BE4B8FAD-6442-4741-958E-D6C5DEEA2E33}"/>
    <hyperlink ref="M11" r:id="rId12" location="sp04" display="https://kanji-database.sourceforge.net/dict/sbgy/v1.html - sp04" xr:uid="{8D1B566F-4462-1D4F-BD99-F092F91E5CB7}"/>
    <hyperlink ref="N11" r:id="rId13" location="s03" display="https://kanji-database.sourceforge.net/dict/sbgy/v3.html - s03" xr:uid="{B7C08F6B-1B2D-6F48-8BC8-30BD8920618C}"/>
    <hyperlink ref="O11" r:id="rId14" location="q04" display="https://kanji-database.sourceforge.net/dict/sbgy/v4.html - q04" xr:uid="{9A056ADF-0542-6341-81CF-31609D3CD0C7}"/>
    <hyperlink ref="P12" r:id="rId15" location="r04" display="https://kanji-database.sourceforge.net/dict/sbgy/v5.html - r04" xr:uid="{51D62F7A-0B53-5F4C-B79C-39EC7D5CDB4C}"/>
    <hyperlink ref="M13" r:id="rId16" location="sp05" display="https://kanji-database.sourceforge.net/dict/sbgy/v1.html - sp05" xr:uid="{B8F97623-32F4-3F4A-A498-06206C794AF4}"/>
    <hyperlink ref="N13" r:id="rId17" location="s04" display="https://kanji-database.sourceforge.net/dict/sbgy/v3.html - s04" xr:uid="{6FD18162-373B-2848-90E4-EC09D96F2605}"/>
    <hyperlink ref="O13" r:id="rId18" location="q05" display="https://kanji-database.sourceforge.net/dict/sbgy/v4.html - q05" xr:uid="{E40B9192-BE54-F646-A578-BCF16AEA8E25}"/>
    <hyperlink ref="M14" r:id="rId19" location="sp06" display="https://kanji-database.sourceforge.net/dict/sbgy/v1.html - sp06" xr:uid="{900DCC36-7160-F946-89A0-BF9B044A190D}"/>
    <hyperlink ref="N14" r:id="rId20" location="s05" display="https://kanji-database.sourceforge.net/dict/sbgy/v3.html - s05" xr:uid="{58DDCA10-E0B7-5949-A4F4-51887A8EFFF7}"/>
    <hyperlink ref="O14" r:id="rId21" location="q06" display="https://kanji-database.sourceforge.net/dict/sbgy/v4.html - q06" xr:uid="{458CC7DE-D83C-354C-BE28-5F76334910C9}"/>
    <hyperlink ref="M15" r:id="rId22" location="sp07" display="https://kanji-database.sourceforge.net/dict/sbgy/v1.html - sp07" xr:uid="{06C60899-6787-E94E-84AF-7A2E34E06074}"/>
    <hyperlink ref="N15" r:id="rId23" location="s06" display="https://kanji-database.sourceforge.net/dict/sbgy/v3.html - s06" xr:uid="{A220F351-7061-2942-AA3D-C657983062D7}"/>
    <hyperlink ref="O15" r:id="rId24" location="q07" display="https://kanji-database.sourceforge.net/dict/sbgy/v4.html - q07" xr:uid="{5DE3FD67-5058-B04E-9A61-6BB6CECEEF60}"/>
    <hyperlink ref="M16" r:id="rId25" location="sp08" display="https://kanji-database.sourceforge.net/dict/sbgy/v1.html - sp08" xr:uid="{73318C10-E8A3-9F47-B5DF-C3DB0B86D8ED}"/>
    <hyperlink ref="N16" r:id="rId26" location="s07" display="https://kanji-database.sourceforge.net/dict/sbgy/v3.html - s07" xr:uid="{F667ED71-98F6-CF40-8667-8BDA23445061}"/>
    <hyperlink ref="O16" r:id="rId27" location="q08" display="https://kanji-database.sourceforge.net/dict/sbgy/v4.html - q08" xr:uid="{8442778E-A7CC-5141-82E3-5E960DB57363}"/>
    <hyperlink ref="M17" r:id="rId28" location="sp09" display="https://kanji-database.sourceforge.net/dict/sbgy/v1.html - sp09" xr:uid="{AD29D4D2-FF0D-FC4C-918A-91FE00D3D56C}"/>
    <hyperlink ref="N17" r:id="rId29" location="s08" display="https://kanji-database.sourceforge.net/dict/sbgy/v3.html - s08" xr:uid="{8EF73DA7-AEDD-D842-B8A7-2E217B978AD7}"/>
    <hyperlink ref="O17" r:id="rId30" location="q09" display="https://kanji-database.sourceforge.net/dict/sbgy/v4.html - q09" xr:uid="{F19D868B-538A-C34C-8852-DD21E3224253}"/>
    <hyperlink ref="M18" r:id="rId31" location="sp10" display="https://kanji-database.sourceforge.net/dict/sbgy/v1.html - sp10" xr:uid="{66051D69-6335-EB44-9A44-715DBD5FBC98}"/>
    <hyperlink ref="N18" r:id="rId32" location="s09" display="https://kanji-database.sourceforge.net/dict/sbgy/v3.html - s09" xr:uid="{24D087BD-9B63-7442-B2FC-9F76D51E6E05}"/>
    <hyperlink ref="O18" r:id="rId33" location="q10" display="https://kanji-database.sourceforge.net/dict/sbgy/v4.html - q10" xr:uid="{D72FDC99-A465-A84A-AC8C-61488D3EA783}"/>
    <hyperlink ref="M19" r:id="rId34" location="sp11" display="https://kanji-database.sourceforge.net/dict/sbgy/v1.html - sp11" xr:uid="{B562857C-2BE1-3846-9EDA-3FA5C0CB4A9E}"/>
    <hyperlink ref="N19" r:id="rId35" location="s10" display="https://kanji-database.sourceforge.net/dict/sbgy/v3.html - s10" xr:uid="{B5BAE8F4-46DD-D047-83C0-DEC25C57C0EC}"/>
    <hyperlink ref="O19" r:id="rId36" location="q11" display="https://kanji-database.sourceforge.net/dict/sbgy/v4.html - q11" xr:uid="{56B3460A-B60D-7043-B558-F01BEECF31A3}"/>
    <hyperlink ref="M20" r:id="rId37" location="sp12" display="https://kanji-database.sourceforge.net/dict/sbgy/v1.html - sp12" xr:uid="{1EE7D370-5391-F240-B014-0E063C66FD72}"/>
    <hyperlink ref="N20" r:id="rId38" location="s11" display="https://kanji-database.sourceforge.net/dict/sbgy/v3.html - s11" xr:uid="{8E5F4627-DBF6-F949-9CE7-6FEE7BB52878}"/>
    <hyperlink ref="O20" r:id="rId39" location="q12" display="https://kanji-database.sourceforge.net/dict/sbgy/v4.html - q12" xr:uid="{78E4832A-142F-9041-B4DB-5B68BD9B0158}"/>
    <hyperlink ref="O21" r:id="rId40" location="q13" display="https://kanji-database.sourceforge.net/dict/sbgy/v4.html - q13" xr:uid="{5A8E6E7A-3239-194B-AF92-65B6E9D6ABCC}"/>
    <hyperlink ref="O22" r:id="rId41" location="q14" display="https://kanji-database.sourceforge.net/dict/sbgy/v4.html - q14" xr:uid="{F6AA6D1B-330F-C444-9110-AD85FF3916A3}"/>
    <hyperlink ref="M23" r:id="rId42" location="sp13" display="https://kanji-database.sourceforge.net/dict/sbgy/v1.html - sp13" xr:uid="{441E8248-8084-0C41-A83C-BB51C024748A}"/>
    <hyperlink ref="N23" r:id="rId43" location="s12" display="https://kanji-database.sourceforge.net/dict/sbgy/v3.html - s12" xr:uid="{4B91A6EC-3ACC-D747-BE3D-0D625BAC8597}"/>
    <hyperlink ref="O23" r:id="rId44" location="q15" display="https://kanji-database.sourceforge.net/dict/sbgy/v4.html - q15" xr:uid="{B7BC22E2-89EB-ED47-844B-73C4D3C78413}"/>
    <hyperlink ref="M24" r:id="rId45" location="sp14" display="https://kanji-database.sourceforge.net/dict/sbgy/v1.html - sp14" xr:uid="{CA810090-1377-DA4A-8A8C-3FC8B5B7E0CD}"/>
    <hyperlink ref="N24" r:id="rId46" location="s13" display="https://kanji-database.sourceforge.net/dict/sbgy/v3.html - s13" xr:uid="{C865D895-F4AE-BB48-90F8-D2C32C0A00FA}"/>
    <hyperlink ref="O24" r:id="rId47" location="q16" display="https://kanji-database.sourceforge.net/dict/sbgy/v4.html - q16" xr:uid="{60A6A3CA-FED7-2849-9612-96A110418646}"/>
    <hyperlink ref="O25" r:id="rId48" location="q17" display="https://kanji-database.sourceforge.net/dict/sbgy/v4.html - q17" xr:uid="{1BB835AD-3CC9-7745-8E30-687B8F30026E}"/>
    <hyperlink ref="M26" r:id="rId49" location="sp15" display="https://kanji-database.sourceforge.net/dict/sbgy/v1.html - sp15" xr:uid="{AB21A2EA-E512-394A-9817-7C5E0F4D67DF}"/>
    <hyperlink ref="N26" r:id="rId50" location="s14" display="https://kanji-database.sourceforge.net/dict/sbgy/v3.html - s14" xr:uid="{9D8FC60E-0960-754B-85AA-A366B2DC6D42}"/>
    <hyperlink ref="O26" r:id="rId51" location="q18" display="https://kanji-database.sourceforge.net/dict/sbgy/v4.html - q18" xr:uid="{2161A719-D4EF-184B-ACFF-403839AF3BF2}"/>
    <hyperlink ref="M27" r:id="rId52" location="sp16" display="https://kanji-database.sourceforge.net/dict/sbgy/v1.html - sp16" xr:uid="{6010A2C9-E138-5B44-8D7C-030618A555EB}"/>
    <hyperlink ref="N27" r:id="rId53" location="s15" display="https://kanji-database.sourceforge.net/dict/sbgy/v3.html - s15" xr:uid="{4C4AC09F-1D4D-5A4A-A819-49EE11F3D679}"/>
    <hyperlink ref="O27" r:id="rId54" location="q19" display="https://kanji-database.sourceforge.net/dict/sbgy/v4.html - q19" xr:uid="{2D7A020D-A98B-1E4E-B5BD-6B8463AF5D70}"/>
    <hyperlink ref="O28" r:id="rId55" location="q20" display="https://kanji-database.sourceforge.net/dict/sbgy/v4.html - q20" xr:uid="{FD714D29-1DC9-2B4C-9860-A909ED941F34}"/>
    <hyperlink ref="M29" r:id="rId56" location="sp17" display="https://kanji-database.sourceforge.net/dict/sbgy/v1.html - sp17" xr:uid="{CA3DDBAC-2C37-8943-892B-E13598DEA1FE}"/>
    <hyperlink ref="N29" r:id="rId57" location="s16" display="https://kanji-database.sourceforge.net/dict/sbgy/v3.html - s16" xr:uid="{21211BBE-9C18-6045-BD46-337DC36985DE}"/>
    <hyperlink ref="O29" r:id="rId58" location="q21" display="https://kanji-database.sourceforge.net/dict/sbgy/v4.html - q21" xr:uid="{239882A9-ADA2-CA43-951B-999423E20559}"/>
    <hyperlink ref="P30" r:id="rId59" location="r05" display="https://kanji-database.sourceforge.net/dict/sbgy/v5.html - r05" xr:uid="{F660C53C-13CA-754B-83C9-7CE37D92217C}"/>
    <hyperlink ref="M31" r:id="rId60" location="sp18" display="https://kanji-database.sourceforge.net/dict/sbgy/v1.html - sp18" xr:uid="{ECEA1028-82DF-9940-B643-1B03D385C1B1}"/>
    <hyperlink ref="N31" r:id="rId61" location="s17" display="https://kanji-database.sourceforge.net/dict/sbgy/v3.html - s17" xr:uid="{04BF1DDA-93B3-6544-8692-79292C96DBC2}"/>
    <hyperlink ref="O31" r:id="rId62" location="q22" display="https://kanji-database.sourceforge.net/dict/sbgy/v4.html - q22" xr:uid="{3272A47F-8971-8843-BBFD-EBB1E11053C7}"/>
    <hyperlink ref="P32" r:id="rId63" location="r06" display="https://kanji-database.sourceforge.net/dict/sbgy/v5.html - r06" xr:uid="{EA412CBD-17D6-1044-A250-708AD72C3D0F}"/>
    <hyperlink ref="M33" r:id="rId64" location="sp19" display="https://kanji-database.sourceforge.net/dict/sbgy/v1.html - sp19" xr:uid="{A6215670-7928-4A40-8344-0F9C82CA3BF5}"/>
    <hyperlink ref="P34" r:id="rId65" location="r07" display="https://kanji-database.sourceforge.net/dict/sbgy/v5.html - r07" xr:uid="{30692497-4829-F542-8554-8AB2E4EDE4FB}"/>
    <hyperlink ref="M35" r:id="rId66" location="sp20" display="https://kanji-database.sourceforge.net/dict/sbgy/v1.html - sp20" xr:uid="{7E2B0AE0-2AB2-4445-8A26-32D321F4ABF4}"/>
    <hyperlink ref="N35" r:id="rId67" location="s18" display="https://kanji-database.sourceforge.net/dict/sbgy/v3.html - s18" xr:uid="{C9607492-AAFE-EE4F-BD52-DF730E24E91F}"/>
    <hyperlink ref="O35" r:id="rId68" location="q23" display="https://kanji-database.sourceforge.net/dict/sbgy/v4.html - q23" xr:uid="{71D98F8A-A4E0-D545-A8F8-93767C680448}"/>
    <hyperlink ref="P36" r:id="rId69" location="r08" display="https://kanji-database.sourceforge.net/dict/sbgy/v5.html - r08" xr:uid="{FDF56B5A-EAAD-264A-88DC-D8D7D7FCE160}"/>
    <hyperlink ref="M37" r:id="rId70" location="sp21" display="https://kanji-database.sourceforge.net/dict/sbgy/v1.html - sp21" xr:uid="{B6C70436-19CD-1C48-A161-04FEA92F023F}"/>
    <hyperlink ref="N37" r:id="rId71" location="s19" display="https://kanji-database.sourceforge.net/dict/sbgy/v3.html - s19" xr:uid="{2B3AF87A-7C82-5C4C-B17F-64CB336C17DE}"/>
    <hyperlink ref="O37" r:id="rId72" location="q24" display="https://kanji-database.sourceforge.net/dict/sbgy/v4.html - q24" xr:uid="{040A8FFF-AA1A-F24E-B2E9-DAF8ECF37347}"/>
    <hyperlink ref="P38" r:id="rId73" location="r09" display="https://kanji-database.sourceforge.net/dict/sbgy/v5.html - r09" xr:uid="{39BCCCCC-84E5-F24A-86F1-A8EC022725C6}"/>
    <hyperlink ref="M39" r:id="rId74" location="sp23" display="https://kanji-database.sourceforge.net/dict/sbgy/v1.html - sp23" xr:uid="{945A0C95-9F09-2641-93E3-1E622910EB43}"/>
    <hyperlink ref="N39" r:id="rId75" location="s21" display="https://kanji-database.sourceforge.net/dict/sbgy/v3.html - s21" xr:uid="{344037E0-17F5-D54D-990D-7C5F863AD369}"/>
    <hyperlink ref="O39" r:id="rId76" location="q26" display="https://kanji-database.sourceforge.net/dict/sbgy/v4.html - q26" xr:uid="{99A44701-1215-704F-B3A9-8BEAAB860535}"/>
    <hyperlink ref="P40" r:id="rId77" location="r11" display="https://kanji-database.sourceforge.net/dict/sbgy/v5.html - r11" xr:uid="{19079629-09EE-BF46-9153-864C6B4761F0}"/>
    <hyperlink ref="M41" r:id="rId78" location="sp24" display="https://kanji-database.sourceforge.net/dict/sbgy/v1.html - sp24" xr:uid="{3EAED716-4C25-624E-ABB0-A186547A176E}"/>
    <hyperlink ref="N41" r:id="rId79" location="s22" display="https://kanji-database.sourceforge.net/dict/sbgy/v3.html - s22" xr:uid="{7D5F20A6-FF20-614A-953C-9CC384474642}"/>
    <hyperlink ref="O41" r:id="rId80" location="q27" display="https://kanji-database.sourceforge.net/dict/sbgy/v4.html - q27" xr:uid="{9C947A12-3081-1E42-A59A-E3E762679E38}"/>
    <hyperlink ref="M43" r:id="rId81" location="sp22" display="https://kanji-database.sourceforge.net/dict/sbgy/v1.html - sp22" xr:uid="{57E4D26D-04E7-1847-BC2F-DFB1E645574D}"/>
    <hyperlink ref="N43" r:id="rId82" location="s20" display="https://kanji-database.sourceforge.net/dict/sbgy/v3.html - s20" xr:uid="{85754C6F-A585-AD47-A5B1-4FDC78D0FC17}"/>
    <hyperlink ref="O43" r:id="rId83" location="q25" display="https://kanji-database.sourceforge.net/dict/sbgy/v4.html - q25" xr:uid="{B7E3A765-08F6-0547-8E6F-B042BB8543E6}"/>
    <hyperlink ref="P44" r:id="rId84" location="r10" display="https://kanji-database.sourceforge.net/dict/sbgy/v5.html - r10" xr:uid="{7056947D-2C3C-174A-8A6A-1C05EFC3D9E5}"/>
    <hyperlink ref="M45" r:id="rId85" location="sp25" display="https://kanji-database.sourceforge.net/dict/sbgy/v1.html - sp25" xr:uid="{C08ADB8F-E978-814A-8EF1-85D0C5707561}"/>
    <hyperlink ref="N45" r:id="rId86" location="s23" display="https://kanji-database.sourceforge.net/dict/sbgy/v3.html - s23" xr:uid="{82A1FF52-DF36-424B-9B6F-C96EDD376A31}"/>
    <hyperlink ref="O45" r:id="rId87" location="q28" display="https://kanji-database.sourceforge.net/dict/sbgy/v4.html - q28" xr:uid="{486B9523-2059-A34A-94F0-5C392CE2F0D2}"/>
    <hyperlink ref="P46" r:id="rId88" location="r12" display="https://kanji-database.sourceforge.net/dict/sbgy/v5.html - r12" xr:uid="{2A61F552-417E-4E41-B5D1-315AEAAF2423}"/>
    <hyperlink ref="M47" r:id="rId89" location="sp26" display="https://kanji-database.sourceforge.net/dict/sbgy/v1.html - sp26" xr:uid="{E79B301C-DC8C-244E-BE0C-92731E836AC8}"/>
    <hyperlink ref="N47" r:id="rId90" location="s24" display="https://kanji-database.sourceforge.net/dict/sbgy/v3.html - s24" xr:uid="{4A93D288-ABEA-5B46-BBFC-24B70804E5C5}"/>
    <hyperlink ref="O47" r:id="rId91" location="q29" display="https://kanji-database.sourceforge.net/dict/sbgy/v4.html - q29" xr:uid="{703679B6-FBB6-DF41-BEDE-9782D0F9962A}"/>
    <hyperlink ref="P48" r:id="rId92" location="r13" display="https://kanji-database.sourceforge.net/dict/sbgy/v5.html - r13" xr:uid="{D77ACC85-322A-6B46-AE8F-959DA5F28DE5}"/>
    <hyperlink ref="M49" r:id="rId93" location="sp27" display="https://kanji-database.sourceforge.net/dict/sbgy/v1.html - sp27" xr:uid="{E076FE2A-1480-3F48-BE85-D7CF250E203E}"/>
    <hyperlink ref="N49" r:id="rId94" location="s25" display="https://kanji-database.sourceforge.net/dict/sbgy/v3.html - s25" xr:uid="{05FD9F5F-5679-494E-B3EC-8A62029818FC}"/>
    <hyperlink ref="O49" r:id="rId95" location="q30" display="https://kanji-database.sourceforge.net/dict/sbgy/v4.html - q30" xr:uid="{14A82746-02A4-5847-AD12-B30D19EDE9F4}"/>
    <hyperlink ref="P50" r:id="rId96" location="r14" display="https://kanji-database.sourceforge.net/dict/sbgy/v5.html - r14" xr:uid="{E06FC726-D27E-F24F-8645-DDB8D11DD927}"/>
    <hyperlink ref="M51" r:id="rId97" location="sp28" display="https://kanji-database.sourceforge.net/dict/sbgy/v1.html - sp28" xr:uid="{79D322A4-5FB5-C746-B87B-B4075D01DE24}"/>
    <hyperlink ref="N51" r:id="rId98" location="s26" display="https://kanji-database.sourceforge.net/dict/sbgy/v3.html - s26" xr:uid="{5F850116-CC52-6348-A6DB-CF0D3C5BE4CA}"/>
    <hyperlink ref="O51" r:id="rId99" location="q31" display="https://kanji-database.sourceforge.net/dict/sbgy/v4.html - q31" xr:uid="{6AF1DC7D-7557-C74C-A611-AF2EB61551E9}"/>
    <hyperlink ref="P52" r:id="rId100" location="r15" display="https://kanji-database.sourceforge.net/dict/sbgy/v5.html - r15" xr:uid="{F9C367E6-3296-5E4B-B2A4-DE579D3D8174}"/>
    <hyperlink ref="M53" r:id="rId101" location="xp01" display="https://kanji-database.sourceforge.net/dict/sbgy/v2.html - xp01" xr:uid="{30EDBF80-5E9A-9541-8BE6-E55ECB333C97}"/>
    <hyperlink ref="N53" r:id="rId102" location="s27" display="https://kanji-database.sourceforge.net/dict/sbgy/v3.html - s27" xr:uid="{FFA05239-0C54-594C-9355-26596BECB594}"/>
    <hyperlink ref="O53" r:id="rId103" location="q32" display="https://kanji-database.sourceforge.net/dict/sbgy/v4.html - q32" xr:uid="{688AD4F5-DDAF-BC41-AD8D-0083B4306356}"/>
    <hyperlink ref="P54" r:id="rId104" location="r16" display="https://kanji-database.sourceforge.net/dict/sbgy/v5.html - r16" xr:uid="{1078ADB1-A192-FE44-A32B-B6E13876AA53}"/>
    <hyperlink ref="M55" r:id="rId105" location="xp02" display="https://kanji-database.sourceforge.net/dict/sbgy/v2.html - xp02" xr:uid="{7CFF63FE-5E06-D640-A155-4E6819F722D4}"/>
    <hyperlink ref="N55" r:id="rId106" location="s28" display="https://kanji-database.sourceforge.net/dict/sbgy/v3.html - s28" xr:uid="{6842702C-BCFB-F449-B418-6D4FC21E6884}"/>
    <hyperlink ref="O55" r:id="rId107" location="q33" display="https://kanji-database.sourceforge.net/dict/sbgy/v4.html - q33" xr:uid="{06CE26A8-AE46-344B-AA55-D6E4B2B3E249}"/>
    <hyperlink ref="P56" r:id="rId108" location="r17" display="https://kanji-database.sourceforge.net/dict/sbgy/v5.html - r17" xr:uid="{50C637F9-D670-A940-B867-F08326F0BC7E}"/>
    <hyperlink ref="M57" r:id="rId109" location="xp03" display="https://kanji-database.sourceforge.net/dict/sbgy/v2.html - xp03" xr:uid="{10D6617B-B910-A648-9CF2-81EC2DE19F6E}"/>
    <hyperlink ref="N57" r:id="rId110" location="s29" display="https://kanji-database.sourceforge.net/dict/sbgy/v3.html - s29" xr:uid="{34F392B5-B6C4-4248-B87F-244F7BD2F9FD}"/>
    <hyperlink ref="O57" r:id="rId111" location="q34" display="https://kanji-database.sourceforge.net/dict/sbgy/v4.html - q34" xr:uid="{0E4E35F4-1515-6A48-8218-4E8AEA1AB2C1}"/>
    <hyperlink ref="M58" r:id="rId112" location="xp04" display="https://kanji-database.sourceforge.net/dict/sbgy/v2.html - xp04" xr:uid="{68F36003-56BD-9E42-BDE4-05BC25CEA5D1}"/>
    <hyperlink ref="N58" r:id="rId113" location="s30" display="https://kanji-database.sourceforge.net/dict/sbgy/v3.html - s30" xr:uid="{04CE7C9D-4515-C944-BED6-508976092375}"/>
    <hyperlink ref="O58" r:id="rId114" location="q35" display="https://kanji-database.sourceforge.net/dict/sbgy/v4.html - q35" xr:uid="{C9DCD0CE-ECD8-AC4F-B0A1-56CA50D0B11E}"/>
    <hyperlink ref="M59" r:id="rId115" location="xp05" display="https://kanji-database.sourceforge.net/dict/sbgy/v2.html - xp05" xr:uid="{1D725900-0A90-7048-8A51-D3F6E40EB9FF}"/>
    <hyperlink ref="N59" r:id="rId116" location="s31" display="https://kanji-database.sourceforge.net/dict/sbgy/v3.html - s31" xr:uid="{179BA4B6-E24C-7648-9281-6BBE99B0E6F8}"/>
    <hyperlink ref="O59" r:id="rId117" location="q36" display="https://kanji-database.sourceforge.net/dict/sbgy/v4.html - q36" xr:uid="{FB6013D3-82A8-DC48-BEE0-796EBD0A57C8}"/>
    <hyperlink ref="M60" r:id="rId118" location="xp06" display="https://kanji-database.sourceforge.net/dict/sbgy/v2.html - xp06" xr:uid="{D512B6A3-8808-E346-9A7F-E39E9735EEDB}"/>
    <hyperlink ref="N60" r:id="rId119" location="s32" display="https://kanji-database.sourceforge.net/dict/sbgy/v3.html - s32" xr:uid="{3B3743CF-1AA4-2642-BDBA-5122CCBB3641}"/>
    <hyperlink ref="O60" r:id="rId120" location="q37" display="https://kanji-database.sourceforge.net/dict/sbgy/v4.html - q37" xr:uid="{145AC2BE-B7E4-004F-B1AE-67F3BE53F69F}"/>
    <hyperlink ref="M61" r:id="rId121" location="xp07" display="https://kanji-database.sourceforge.net/dict/sbgy/v2.html - xp07" xr:uid="{514A3407-22EB-8949-947C-04FF33C9D4D9}"/>
    <hyperlink ref="N61" r:id="rId122" location="s33" display="https://kanji-database.sourceforge.net/dict/sbgy/v3.html - s33" xr:uid="{1C63E752-5B5A-454B-9B0E-7F29660750E6}"/>
    <hyperlink ref="O61" r:id="rId123" location="q38" display="https://kanji-database.sourceforge.net/dict/sbgy/v4.html - q38" xr:uid="{6B005010-6600-2B49-8959-159B286EBC8B}"/>
    <hyperlink ref="M62" r:id="rId124" location="xp08" display="https://kanji-database.sourceforge.net/dict/sbgy/v2.html - xp08" xr:uid="{02947D96-2762-7E4B-AEBE-067E0D4B00AC}"/>
    <hyperlink ref="N62" r:id="rId125" location="s34" display="https://kanji-database.sourceforge.net/dict/sbgy/v3.html - s34" xr:uid="{8FD0C9D6-F1AA-5C42-84E0-284CA1637277}"/>
    <hyperlink ref="O62" r:id="rId126" location="q39" display="https://kanji-database.sourceforge.net/dict/sbgy/v4.html - q39" xr:uid="{FAAAA81C-762B-BA47-A5C8-CB86CBE47D44}"/>
    <hyperlink ref="M63" r:id="rId127" location="xp09" display="https://kanji-database.sourceforge.net/dict/sbgy/v2.html - xp09" xr:uid="{BB00CF88-3455-AF4B-B603-1783C5E1E99D}"/>
    <hyperlink ref="N63" r:id="rId128" location="s35" display="https://kanji-database.sourceforge.net/dict/sbgy/v3.html - s35" xr:uid="{0DB66E4A-6CDD-C54C-AA42-8DF7D052BF3D}"/>
    <hyperlink ref="O63" r:id="rId129" location="q40" display="https://kanji-database.sourceforge.net/dict/sbgy/v4.html - q40" xr:uid="{3988E2F9-6C35-CE4C-AF24-3CF6EAD13CB9}"/>
    <hyperlink ref="M64" r:id="rId130" location="xp10" display="https://kanji-database.sourceforge.net/dict/sbgy/v2.html - xp10" xr:uid="{D1194D7F-2917-234D-85AD-68D5FD6C4F52}"/>
    <hyperlink ref="N64" r:id="rId131" location="s36" display="https://kanji-database.sourceforge.net/dict/sbgy/v3.html - s36" xr:uid="{3C863867-45FF-3740-AD22-7D953FFCD124}"/>
    <hyperlink ref="O64" r:id="rId132" location="q41" display="https://kanji-database.sourceforge.net/dict/sbgy/v4.html - q41" xr:uid="{DDA130E5-BA62-0444-916F-EB020753472B}"/>
    <hyperlink ref="P65" r:id="rId133" location="r18" display="https://kanji-database.sourceforge.net/dict/sbgy/v5.html - r18" xr:uid="{1E085B85-AEE7-0E4B-B228-7C1E95AC9D02}"/>
    <hyperlink ref="M66" r:id="rId134" location="xp11" display="https://kanji-database.sourceforge.net/dict/sbgy/v2.html - xp11" xr:uid="{3B4E06F6-603D-CB40-95B7-51E533CB6E79}"/>
    <hyperlink ref="N66" r:id="rId135" location="s37" display="https://kanji-database.sourceforge.net/dict/sbgy/v3.html - s37" xr:uid="{B6ACA0FB-91DD-8B40-90CA-0DEAF6A2B99C}"/>
    <hyperlink ref="O66" r:id="rId136" location="q42" display="https://kanji-database.sourceforge.net/dict/sbgy/v4.html - q42" xr:uid="{A7A55B5F-386D-EF4C-876D-72B121517889}"/>
    <hyperlink ref="P67" r:id="rId137" location="r19" display="https://kanji-database.sourceforge.net/dict/sbgy/v5.html - r19" xr:uid="{D48E0318-FF15-4D4D-BD2F-9F43A6B91A98}"/>
    <hyperlink ref="M68" r:id="rId138" location="xp12" display="https://kanji-database.sourceforge.net/dict/sbgy/v2.html - xp12" xr:uid="{3698A892-FB0A-1444-9D0D-7F73E53FC478}"/>
    <hyperlink ref="N68" r:id="rId139" location="s38" display="https://kanji-database.sourceforge.net/dict/sbgy/v3.html - s38" xr:uid="{B04FCC7D-5FAE-6D4D-9DAD-FEDE9FD41222}"/>
    <hyperlink ref="O68" r:id="rId140" location="q43" display="https://kanji-database.sourceforge.net/dict/sbgy/v4.html - q43" xr:uid="{CB5F1BB3-58C6-1242-9B98-8C58B0132E8D}"/>
    <hyperlink ref="P69" r:id="rId141" location="r20" display="https://kanji-database.sourceforge.net/dict/sbgy/v5.html - r20" xr:uid="{73820A41-F5EC-0745-9C78-C7AC64F79764}"/>
    <hyperlink ref="M70" r:id="rId142" location="xp13" display="https://kanji-database.sourceforge.net/dict/sbgy/v2.html - xp13" xr:uid="{4D6D712B-F621-C24D-BA87-3ED998E6F63B}"/>
    <hyperlink ref="N70" r:id="rId143" location="s39" display="https://kanji-database.sourceforge.net/dict/sbgy/v3.html - s39" xr:uid="{D371D891-2947-1F47-87C4-EC28F94C642B}"/>
    <hyperlink ref="O70" r:id="rId144" location="q44" display="https://kanji-database.sourceforge.net/dict/sbgy/v4.html - q44" xr:uid="{86A187D8-BF14-FB45-BC2D-49EDD8F41045}"/>
    <hyperlink ref="P71" r:id="rId145" location="r21" display="https://kanji-database.sourceforge.net/dict/sbgy/v5.html - r21" xr:uid="{2BCD6F9F-C978-1347-B8DA-C46D1E35B6EF}"/>
    <hyperlink ref="M72" r:id="rId146" location="xp14" display="https://kanji-database.sourceforge.net/dict/sbgy/v2.html - xp14" xr:uid="{4664104E-8BA1-A946-9B24-97320691FE15}"/>
    <hyperlink ref="N72" r:id="rId147" location="s40" display="https://kanji-database.sourceforge.net/dict/sbgy/v3.html - s40" xr:uid="{4B677FFC-25B5-104A-96B9-D9DB76C96929}"/>
    <hyperlink ref="O72" r:id="rId148" location="q45" display="https://kanji-database.sourceforge.net/dict/sbgy/v4.html - q45" xr:uid="{14CA5714-243B-324C-9711-880698C76CFD}"/>
    <hyperlink ref="P73" r:id="rId149" location="r22" display="https://kanji-database.sourceforge.net/dict/sbgy/v5.html - r22" xr:uid="{63EE1171-0339-F445-9D4C-2C1419E1312B}"/>
    <hyperlink ref="M74" r:id="rId150" location="xp15" display="https://kanji-database.sourceforge.net/dict/sbgy/v2.html - xp15" xr:uid="{A25C6473-7BB0-0541-826B-063D8049E3D5}"/>
    <hyperlink ref="N74" r:id="rId151" location="s41" display="https://kanji-database.sourceforge.net/dict/sbgy/v3.html - s41" xr:uid="{11DEF73A-B1E7-D144-9A2E-48442792B7B4}"/>
    <hyperlink ref="O74" r:id="rId152" location="q46" display="https://kanji-database.sourceforge.net/dict/sbgy/v4.html - q46" xr:uid="{FE33D98F-B681-A44E-B519-66D404B64B2A}"/>
    <hyperlink ref="P75" r:id="rId153" location="r23" display="https://kanji-database.sourceforge.net/dict/sbgy/v5.html - r23" xr:uid="{E3520D9D-73A4-3543-BD64-FAD7D15E1EEC}"/>
    <hyperlink ref="M76" r:id="rId154" location="xp16" display="https://kanji-database.sourceforge.net/dict/sbgy/v2.html - xp16" xr:uid="{D4124C65-7B50-6B48-94BF-90D7C775037F}"/>
    <hyperlink ref="N76" r:id="rId155" location="s42" display="https://kanji-database.sourceforge.net/dict/sbgy/v3.html - s42" xr:uid="{E214DCEF-CB42-DD4C-B664-3C3431DB658A}"/>
    <hyperlink ref="O76" r:id="rId156" location="q47" display="https://kanji-database.sourceforge.net/dict/sbgy/v4.html - q47" xr:uid="{C17EA7D4-D7DF-2043-A0BD-F737113AC3DA}"/>
    <hyperlink ref="P77" r:id="rId157" location="r24" display="https://kanji-database.sourceforge.net/dict/sbgy/v5.html - r24" xr:uid="{7B72ED0D-4791-A643-9B82-B4C34F7FCBDF}"/>
    <hyperlink ref="M78" r:id="rId158" location="xp17" display="https://kanji-database.sourceforge.net/dict/sbgy/v2.html - xp17" xr:uid="{C1D32AED-DB51-A142-B2CD-8261B60ED157}"/>
    <hyperlink ref="N78" r:id="rId159" location="s43" display="https://kanji-database.sourceforge.net/dict/sbgy/v3.html - s43" xr:uid="{9CBB2EAE-2E7A-824A-95F0-F1B51EAD71D8}"/>
    <hyperlink ref="O78" r:id="rId160" location="q48" display="https://kanji-database.sourceforge.net/dict/sbgy/v4.html - q48" xr:uid="{E92CF707-9C36-2346-AC00-D572F9FDA8EB}"/>
    <hyperlink ref="P79" r:id="rId161" location="r25" display="https://kanji-database.sourceforge.net/dict/sbgy/v5.html - r25" xr:uid="{628278A9-52DB-BD4B-A6E1-8C35A855DF4D}"/>
    <hyperlink ref="M80" r:id="rId162" location="xp18" display="https://kanji-database.sourceforge.net/dict/sbgy/v2.html - xp18" xr:uid="{761AD623-70B1-5A4F-9040-8CC4A60EB514}"/>
    <hyperlink ref="N80" r:id="rId163" location="s44" display="https://kanji-database.sourceforge.net/dict/sbgy/v3.html - s44" xr:uid="{1612B7F1-7CE0-AE45-90D6-0DA0008DAD29}"/>
    <hyperlink ref="O80" r:id="rId164" location="q49" display="https://kanji-database.sourceforge.net/dict/sbgy/v4.html - q49" xr:uid="{3B45B3A6-B916-9042-A3F1-D29938D93C09}"/>
    <hyperlink ref="M81" r:id="rId165" location="xp19" display="https://kanji-database.sourceforge.net/dict/sbgy/v2.html - xp19" xr:uid="{E87112E5-576B-2242-8A01-212C82D0973D}"/>
    <hyperlink ref="N81" r:id="rId166" location="s45" display="https://kanji-database.sourceforge.net/dict/sbgy/v3.html - s45" xr:uid="{A60B76F0-75B0-2F4F-8888-52139AA78AC1}"/>
    <hyperlink ref="O81" r:id="rId167" location="q50" display="https://kanji-database.sourceforge.net/dict/sbgy/v4.html - q50" xr:uid="{1A5801C7-55C7-2D47-83E9-BB5874B4B9D2}"/>
    <hyperlink ref="M82" r:id="rId168" location="xp20" display="https://kanji-database.sourceforge.net/dict/sbgy/v2.html - xp20" xr:uid="{A7304152-ABAC-C444-89B4-2E2A18B22083}"/>
    <hyperlink ref="N82" r:id="rId169" location="s46" display="https://kanji-database.sourceforge.net/dict/sbgy/v3.html - s46" xr:uid="{85B99F7F-AA08-FC44-81F9-F6FCCA963D59}"/>
    <hyperlink ref="O82" r:id="rId170" location="q51" display="https://kanji-database.sourceforge.net/dict/sbgy/v4.html - q51" xr:uid="{13AC46EC-C370-404A-9529-F6747A64607C}"/>
    <hyperlink ref="M83" r:id="rId171" location="xp21" display="https://kanji-database.sourceforge.net/dict/sbgy/v2.html - xp21" xr:uid="{F6E9F42D-A9FD-4A42-B796-94FA20E0946D}"/>
    <hyperlink ref="N83" r:id="rId172" location="s47" display="https://kanji-database.sourceforge.net/dict/sbgy/v3.html - s47" xr:uid="{999C91A5-1E4D-F547-9D4A-B51B88DF3B1B}"/>
    <hyperlink ref="O83" r:id="rId173" location="q52" display="https://kanji-database.sourceforge.net/dict/sbgy/v4.html - q52" xr:uid="{43897230-B790-F947-B42A-617DBC4F9341}"/>
    <hyperlink ref="P84" r:id="rId174" location="r26" display="https://kanji-database.sourceforge.net/dict/sbgy/v5.html - r26" xr:uid="{A2A110D0-A043-8B45-8730-E49AD7043C54}"/>
    <hyperlink ref="M85" r:id="rId175" location="xp22" display="https://kanji-database.sourceforge.net/dict/sbgy/v2.html - xp22" xr:uid="{A75E8CF5-63B3-B14C-8346-7756CEF813EA}"/>
    <hyperlink ref="N85" r:id="rId176" location="s48" display="https://kanji-database.sourceforge.net/dict/sbgy/v3.html - s48" xr:uid="{3F0D5C20-AA28-434D-ACC5-E8F1680508E9}"/>
    <hyperlink ref="O85" r:id="rId177" location="q53" display="https://kanji-database.sourceforge.net/dict/sbgy/v4.html - q53" xr:uid="{70DAD77C-B8DF-B64F-8291-928D8F5AD0E5}"/>
    <hyperlink ref="P86" r:id="rId178" location="r27" display="https://kanji-database.sourceforge.net/dict/sbgy/v5.html - r27" xr:uid="{4F5F4E63-1E2B-6D43-9D17-3AD6DA7C2756}"/>
    <hyperlink ref="M87" r:id="rId179" location="xp23" display="https://kanji-database.sourceforge.net/dict/sbgy/v2.html - xp23" xr:uid="{A9F3A5BA-1D88-3F46-8E09-1C6FEE1D1664}"/>
    <hyperlink ref="N87" r:id="rId180" location="s49" display="https://kanji-database.sourceforge.net/dict/sbgy/v3.html - s49" xr:uid="{10475EBC-83C8-4847-A458-1DBE8FA583E2}"/>
    <hyperlink ref="O87" r:id="rId181" location="q54" display="https://kanji-database.sourceforge.net/dict/sbgy/v4.html - q54" xr:uid="{E008AB11-5CB6-DE4B-AB16-D9614ABCCCD9}"/>
    <hyperlink ref="P88" r:id="rId182" location="r28" display="https://kanji-database.sourceforge.net/dict/sbgy/v5.html - r28" xr:uid="{177619AB-1152-044F-9F80-2CB91FCB2371}"/>
    <hyperlink ref="M89" r:id="rId183" location="xp24" display="https://kanji-database.sourceforge.net/dict/sbgy/v2.html - xp24" xr:uid="{C1E4B4B1-7B7A-0147-AED4-151E9FE7D954}"/>
    <hyperlink ref="N89" r:id="rId184" location="s50" display="https://kanji-database.sourceforge.net/dict/sbgy/v3.html - s50" xr:uid="{6646D1EF-4538-A545-B4EB-57A220F610E3}"/>
    <hyperlink ref="O89" r:id="rId185" location="q55" display="https://kanji-database.sourceforge.net/dict/sbgy/v4.html - q55" xr:uid="{6A08A6EC-C849-CC4F-AD66-283914CE6B30}"/>
    <hyperlink ref="P90" r:id="rId186" location="r29" display="https://kanji-database.sourceforge.net/dict/sbgy/v5.html - r29" xr:uid="{B6BA4263-8374-9C4F-A622-A18415FBC2A9}"/>
    <hyperlink ref="M91" r:id="rId187" location="xp25" display="https://kanji-database.sourceforge.net/dict/sbgy/v2.html - xp25" xr:uid="{B937AA9C-6CFE-6848-B59B-799DF2C6FB64}"/>
    <hyperlink ref="N91" r:id="rId188" location="s51" display="https://kanji-database.sourceforge.net/dict/sbgy/v3.html - s51" xr:uid="{FB5AA118-F182-434E-8E5C-6F1FB661388D}"/>
    <hyperlink ref="O91" r:id="rId189" location="q56" display="https://kanji-database.sourceforge.net/dict/sbgy/v4.html - q56" xr:uid="{BC917E16-AB33-AC44-9FAC-3D683B493724}"/>
    <hyperlink ref="P92" r:id="rId190" location="r30" display="https://kanji-database.sourceforge.net/dict/sbgy/v5.html - r30" xr:uid="{5053789E-AB6B-CE46-B258-DD20E38B019F}"/>
    <hyperlink ref="M93" r:id="rId191" location="xp26" display="https://kanji-database.sourceforge.net/dict/sbgy/v2.html - xp26" xr:uid="{47950258-4A2A-7A41-A310-5F729D8B101C}"/>
    <hyperlink ref="N93" r:id="rId192" location="s53" display="https://kanji-database.sourceforge.net/dict/sbgy/v3.html - s53" xr:uid="{AEE4E528-57CE-CB48-95E1-2F60FAF0F713}"/>
    <hyperlink ref="O93" r:id="rId193" location="q58" display="https://kanji-database.sourceforge.net/dict/sbgy/v4.html - q58" xr:uid="{18D49A78-3279-1249-966C-F6E0273AF8F7}"/>
    <hyperlink ref="P94" r:id="rId194" location="r31" display="https://kanji-database.sourceforge.net/dict/sbgy/v5.html - r31" xr:uid="{327BD1BE-3CF0-A343-AD2D-7E075EF67A18}"/>
    <hyperlink ref="M95" r:id="rId195" location="xp27" display="https://kanji-database.sourceforge.net/dict/sbgy/v2.html - xp27" xr:uid="{8FDC8F47-5B02-1B49-90D7-9231B026DDD0}"/>
    <hyperlink ref="N95" r:id="rId196" location="s54" display="https://kanji-database.sourceforge.net/dict/sbgy/v3.html - s54" xr:uid="{FD2474B0-04A8-E448-9F15-A8ADF1F88354}"/>
    <hyperlink ref="O95" r:id="rId197" location="q59" display="https://kanji-database.sourceforge.net/dict/sbgy/v4.html - q59" xr:uid="{E7A7B336-1F57-A749-A089-8A75D7D3FE66}"/>
    <hyperlink ref="P96" r:id="rId198" location="r32" display="https://kanji-database.sourceforge.net/dict/sbgy/v5.html - r32" xr:uid="{64BC9AA3-EA48-A64F-8790-E617BF0A5AD2}"/>
    <hyperlink ref="M97" r:id="rId199" location="xp28" display="https://kanji-database.sourceforge.net/dict/sbgy/v2.html - xp28" xr:uid="{E99A6999-829F-3D45-9B7C-0EDBD38C23F7}"/>
    <hyperlink ref="N97" r:id="rId200" location="s52" display="https://kanji-database.sourceforge.net/dict/sbgy/v3.html - s52" xr:uid="{4636F6DF-9031-CF47-83F4-55C27B17DEB1}"/>
    <hyperlink ref="O97" r:id="rId201" location="q57" display="https://kanji-database.sourceforge.net/dict/sbgy/v4.html - q57" xr:uid="{737182DE-5E89-C644-BF86-837416A93167}"/>
    <hyperlink ref="P98" r:id="rId202" location="r33" display="https://kanji-database.sourceforge.net/dict/sbgy/v5.html - r33" xr:uid="{0D012B06-21C8-BC45-BFDC-46BEB21D49D4}"/>
    <hyperlink ref="M99" r:id="rId203" location="xp29" display="https://kanji-database.sourceforge.net/dict/sbgy/v2.html - xp29" xr:uid="{5C162302-CFC6-AC40-BA8F-15A3724F4252}"/>
    <hyperlink ref="N99" r:id="rId204" location="s55" display="https://kanji-database.sourceforge.net/dict/sbgy/v3.html - s55" xr:uid="{997BBDF7-2C7F-514E-A078-474C1D59C2C0}"/>
    <hyperlink ref="O99" r:id="rId205" location="q60" display="https://kanji-database.sourceforge.net/dict/sbgy/v4.html - q60" xr:uid="{FDD27DF1-921F-DA4B-9967-AF2F423E8526}"/>
    <hyperlink ref="P100" r:id="rId206" location="r34" display="https://kanji-database.sourceforge.net/dict/sbgy/v5.html - r34" xr:uid="{6AD0D2F9-4A88-1D4F-B575-0059D0592C9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BF5C-F805-43C8-8A9D-AE4D8C88C9A8}">
  <sheetPr codeName="Worksheet___14"/>
  <dimension ref="B2:S10"/>
  <sheetViews>
    <sheetView showGridLines="0" workbookViewId="0">
      <pane xSplit="3" ySplit="3" topLeftCell="D4" activePane="bottomRight" state="frozen"/>
      <selection pane="topRight"/>
      <selection pane="bottomLeft"/>
      <selection pane="bottomRight" activeCell="E1" sqref="E1"/>
    </sheetView>
  </sheetViews>
  <sheetFormatPr defaultColWidth="9.23046875" defaultRowHeight="21"/>
  <cols>
    <col min="1" max="1" width="1.07421875" style="54" customWidth="1"/>
    <col min="2" max="2" width="8.4609375" style="54" customWidth="1"/>
    <col min="3" max="3" width="7.69140625" style="54" customWidth="1"/>
    <col min="4" max="19" width="7.84375" style="54" customWidth="1"/>
    <col min="20" max="16384" width="9.23046875" style="54"/>
  </cols>
  <sheetData>
    <row r="2" spans="2:19">
      <c r="B2" s="325" t="s">
        <v>2486</v>
      </c>
      <c r="C2" s="325"/>
      <c r="D2" s="321" t="s">
        <v>2487</v>
      </c>
      <c r="E2" s="321"/>
      <c r="F2" s="321" t="s">
        <v>2488</v>
      </c>
      <c r="G2" s="321"/>
      <c r="H2" s="321" t="s">
        <v>2489</v>
      </c>
      <c r="I2" s="321"/>
      <c r="J2" s="321" t="s">
        <v>2490</v>
      </c>
      <c r="K2" s="321"/>
      <c r="L2" s="321" t="s">
        <v>2491</v>
      </c>
      <c r="M2" s="321"/>
      <c r="N2" s="321" t="s">
        <v>2492</v>
      </c>
      <c r="O2" s="321"/>
      <c r="P2" s="53" t="s">
        <v>2493</v>
      </c>
      <c r="Q2" s="321" t="s">
        <v>2494</v>
      </c>
      <c r="R2" s="321"/>
      <c r="S2" s="53" t="s">
        <v>2495</v>
      </c>
    </row>
    <row r="3" spans="2:19">
      <c r="B3" s="325"/>
      <c r="C3" s="325"/>
      <c r="D3" s="53" t="s">
        <v>2496</v>
      </c>
      <c r="E3" s="53" t="s">
        <v>2497</v>
      </c>
      <c r="F3" s="53" t="s">
        <v>2496</v>
      </c>
      <c r="G3" s="53" t="s">
        <v>2497</v>
      </c>
      <c r="H3" s="53" t="s">
        <v>2496</v>
      </c>
      <c r="I3" s="53" t="s">
        <v>2497</v>
      </c>
      <c r="J3" s="53" t="s">
        <v>2496</v>
      </c>
      <c r="K3" s="53" t="s">
        <v>2497</v>
      </c>
      <c r="L3" s="53" t="s">
        <v>2496</v>
      </c>
      <c r="M3" s="53" t="s">
        <v>2497</v>
      </c>
      <c r="N3" s="53" t="s">
        <v>2496</v>
      </c>
      <c r="O3" s="53" t="s">
        <v>2497</v>
      </c>
      <c r="P3" s="53" t="s">
        <v>2497</v>
      </c>
      <c r="Q3" s="53" t="s">
        <v>2496</v>
      </c>
      <c r="R3" s="53" t="s">
        <v>2497</v>
      </c>
      <c r="S3" s="53" t="s">
        <v>2496</v>
      </c>
    </row>
    <row r="4" spans="2:19" ht="21" customHeight="1">
      <c r="B4" s="320" t="s">
        <v>2266</v>
      </c>
      <c r="C4" s="320"/>
      <c r="D4" s="60"/>
      <c r="E4" s="61" t="s">
        <v>2498</v>
      </c>
      <c r="F4" s="60"/>
      <c r="G4" s="72"/>
      <c r="H4" s="60"/>
      <c r="I4" s="61" t="s">
        <v>2499</v>
      </c>
      <c r="J4" s="75"/>
      <c r="K4" s="74"/>
      <c r="L4" s="75"/>
      <c r="M4" s="74"/>
      <c r="N4" s="60"/>
      <c r="O4" s="63"/>
      <c r="P4" s="78" t="s">
        <v>2500</v>
      </c>
      <c r="Q4" s="60"/>
      <c r="R4" s="63" t="s">
        <v>2501</v>
      </c>
      <c r="S4" s="60"/>
    </row>
    <row r="5" spans="2:19">
      <c r="B5" s="322" t="s">
        <v>2281</v>
      </c>
      <c r="C5" s="56" t="s">
        <v>2502</v>
      </c>
      <c r="D5" s="64" t="s">
        <v>2503</v>
      </c>
      <c r="E5" s="61" t="s">
        <v>2504</v>
      </c>
      <c r="F5" s="60"/>
      <c r="G5" s="72"/>
      <c r="H5" s="64" t="s">
        <v>2505</v>
      </c>
      <c r="I5" s="63" t="s">
        <v>2506</v>
      </c>
      <c r="J5" s="75"/>
      <c r="K5" s="74"/>
      <c r="L5" s="75"/>
      <c r="M5" s="74"/>
      <c r="N5" s="60"/>
      <c r="O5" s="63"/>
      <c r="P5" s="78"/>
      <c r="Q5" s="64" t="s">
        <v>2507</v>
      </c>
      <c r="R5" s="61" t="s">
        <v>2508</v>
      </c>
      <c r="S5" s="60"/>
    </row>
    <row r="6" spans="2:19">
      <c r="B6" s="323"/>
      <c r="C6" s="56" t="s">
        <v>2509</v>
      </c>
      <c r="D6" s="64" t="s">
        <v>2510</v>
      </c>
      <c r="E6" s="62"/>
      <c r="F6" s="60"/>
      <c r="G6" s="72"/>
      <c r="H6" s="64" t="s">
        <v>2511</v>
      </c>
      <c r="I6" s="62"/>
      <c r="J6" s="75"/>
      <c r="K6" s="72"/>
      <c r="L6" s="75"/>
      <c r="M6" s="72"/>
      <c r="N6" s="60"/>
      <c r="O6" s="62"/>
      <c r="P6" s="80"/>
      <c r="Q6" s="64" t="s">
        <v>2512</v>
      </c>
      <c r="R6" s="62"/>
      <c r="S6" s="60"/>
    </row>
    <row r="7" spans="2:19">
      <c r="B7" s="322" t="s">
        <v>2513</v>
      </c>
      <c r="C7" s="57" t="s">
        <v>2502</v>
      </c>
      <c r="D7" s="60"/>
      <c r="E7" s="62"/>
      <c r="F7" s="60"/>
      <c r="G7" s="72"/>
      <c r="H7" s="64" t="s">
        <v>2514</v>
      </c>
      <c r="I7" s="63" t="s">
        <v>2515</v>
      </c>
      <c r="J7" s="76" t="s">
        <v>2516</v>
      </c>
      <c r="K7" s="78"/>
      <c r="L7" s="76" t="s">
        <v>2517</v>
      </c>
      <c r="M7" s="74"/>
      <c r="N7" s="66" t="s">
        <v>2518</v>
      </c>
      <c r="O7" s="63" t="s">
        <v>2519</v>
      </c>
      <c r="P7" s="78"/>
      <c r="Q7" s="60"/>
      <c r="R7" s="63"/>
      <c r="S7" s="60"/>
    </row>
    <row r="8" spans="2:19">
      <c r="B8" s="322"/>
      <c r="C8" s="59" t="s">
        <v>2509</v>
      </c>
      <c r="D8" s="67"/>
      <c r="E8" s="68"/>
      <c r="F8" s="67"/>
      <c r="G8" s="73"/>
      <c r="H8" s="69" t="s">
        <v>2520</v>
      </c>
      <c r="I8" s="68"/>
      <c r="J8" s="77" t="s">
        <v>2521</v>
      </c>
      <c r="K8" s="79"/>
      <c r="L8" s="77" t="s">
        <v>2522</v>
      </c>
      <c r="M8" s="73"/>
      <c r="N8" s="70" t="s">
        <v>2523</v>
      </c>
      <c r="O8" s="68"/>
      <c r="P8" s="79"/>
      <c r="Q8" s="67"/>
      <c r="R8" s="68"/>
      <c r="S8" s="67"/>
    </row>
    <row r="9" spans="2:19" ht="21" customHeight="1">
      <c r="B9" s="324" t="s">
        <v>2283</v>
      </c>
      <c r="C9" s="320"/>
      <c r="D9" s="60"/>
      <c r="E9" s="62"/>
      <c r="F9" s="71" t="s">
        <v>2524</v>
      </c>
      <c r="G9" s="74" t="s">
        <v>2525</v>
      </c>
      <c r="H9" s="64" t="s">
        <v>2526</v>
      </c>
      <c r="I9" s="62"/>
      <c r="J9" s="76" t="s">
        <v>2527</v>
      </c>
      <c r="K9" s="80" t="s">
        <v>2528</v>
      </c>
      <c r="L9" s="76" t="s">
        <v>2529</v>
      </c>
      <c r="M9" s="62" t="s">
        <v>2530</v>
      </c>
      <c r="N9" s="66" t="s">
        <v>2531</v>
      </c>
      <c r="O9" s="62"/>
      <c r="P9" s="80"/>
      <c r="Q9" s="65" t="s">
        <v>2532</v>
      </c>
      <c r="R9" s="62"/>
      <c r="S9" s="64" t="s">
        <v>2533</v>
      </c>
    </row>
    <row r="10" spans="2:19" ht="21" customHeight="1">
      <c r="B10" s="320" t="s">
        <v>2534</v>
      </c>
      <c r="C10" s="320"/>
      <c r="D10" s="60"/>
      <c r="E10" s="62"/>
      <c r="F10" s="60"/>
      <c r="G10" s="72"/>
      <c r="H10" s="60"/>
      <c r="I10" s="61" t="s">
        <v>2535</v>
      </c>
      <c r="J10" s="75"/>
      <c r="K10" s="63"/>
      <c r="L10" s="75"/>
      <c r="M10" s="63"/>
      <c r="N10" s="60"/>
      <c r="O10" s="63"/>
      <c r="P10" s="78"/>
      <c r="Q10" s="60"/>
      <c r="R10" s="63"/>
      <c r="S10" s="60"/>
    </row>
  </sheetData>
  <mergeCells count="13">
    <mergeCell ref="B10:C10"/>
    <mergeCell ref="N2:O2"/>
    <mergeCell ref="Q2:R2"/>
    <mergeCell ref="B4:C4"/>
    <mergeCell ref="B5:B6"/>
    <mergeCell ref="B7:B8"/>
    <mergeCell ref="B9:C9"/>
    <mergeCell ref="B2:C3"/>
    <mergeCell ref="D2:E2"/>
    <mergeCell ref="F2:G2"/>
    <mergeCell ref="H2:I2"/>
    <mergeCell ref="J2:K2"/>
    <mergeCell ref="L2:M2"/>
  </mergeCells>
  <phoneticPr fontId="11" type="noConversion"/>
  <hyperlinks>
    <hyperlink ref="D2" r:id="rId1" xr:uid="{1F6A12BD-5122-40B1-97FF-297B89B517C8}"/>
    <hyperlink ref="F2" r:id="rId2" xr:uid="{7C42BFF5-71F3-4698-9B00-62502C6B3F79}"/>
    <hyperlink ref="H2" r:id="rId3" xr:uid="{5D3BC384-85BB-4592-B236-9C16E6BD5F77}"/>
    <hyperlink ref="J2" r:id="rId4" xr:uid="{0A9676DB-59A8-47B6-901E-26DF0E4B23D6}"/>
    <hyperlink ref="L2" r:id="rId5" xr:uid="{4E0066C3-BEF3-43ED-9678-51615B44D206}"/>
    <hyperlink ref="N2" r:id="rId6" xr:uid="{D37C5D58-3CED-4E40-932A-C849A4E2E016}"/>
    <hyperlink ref="P2" r:id="rId7" xr:uid="{880238AD-38CF-438D-AF09-0A72F23E3C90}"/>
    <hyperlink ref="Q2" r:id="rId8" xr:uid="{44CA382A-415C-45CE-A1BC-5E61F0F38AB5}"/>
    <hyperlink ref="S2" r:id="rId9" xr:uid="{21AF8D38-FD9C-47E9-A2F8-2CE55B548758}"/>
    <hyperlink ref="D3" r:id="rId10" xr:uid="{FB1BD41F-8700-4C35-B5FF-459766E17509}"/>
    <hyperlink ref="E3" r:id="rId11" xr:uid="{4364C873-3255-4705-B58B-551271D69B6A}"/>
    <hyperlink ref="F3" r:id="rId12" xr:uid="{4063F59C-CA8A-43ED-9C89-3D99AD2EB3E7}"/>
    <hyperlink ref="G3" r:id="rId13" xr:uid="{969C30E6-4EA9-4106-8E4F-C106DFFAF879}"/>
    <hyperlink ref="H3" r:id="rId14" xr:uid="{2C8CE208-CCC3-4EAA-8B38-33E38481B54F}"/>
    <hyperlink ref="I3" r:id="rId15" xr:uid="{0A61A163-C666-4C8A-AA96-3EA7E5562D07}"/>
    <hyperlink ref="J3" r:id="rId16" xr:uid="{6EA6C777-98B0-4E71-AE84-C8D2FC5B56C5}"/>
    <hyperlink ref="K3" r:id="rId17" xr:uid="{EBDB6D40-C1FD-4896-B227-5845271121D6}"/>
    <hyperlink ref="L3" r:id="rId18" xr:uid="{66B82837-8F5D-4949-B645-61A192329B48}"/>
    <hyperlink ref="M3" r:id="rId19" xr:uid="{588796CB-1F5B-4114-B8EA-853ADAD3594B}"/>
    <hyperlink ref="N3" r:id="rId20" xr:uid="{1F2BFBC0-3144-46F9-BF93-80CCA0E36075}"/>
    <hyperlink ref="O3" r:id="rId21" xr:uid="{0625C186-5615-4618-ABA4-4E70B7840308}"/>
    <hyperlink ref="P3" r:id="rId22" xr:uid="{32FFACAB-FF09-4C18-88AE-D591F753FDAC}"/>
    <hyperlink ref="Q3" r:id="rId23" xr:uid="{47906790-19A8-438E-BCFC-AF8CD0E4D9E1}"/>
    <hyperlink ref="R3" r:id="rId24" xr:uid="{8F3225F1-DCD4-4994-86BB-56D16F269598}"/>
    <hyperlink ref="S3" r:id="rId25" xr:uid="{6B00108D-0655-4B5F-98A1-3B1359700630}"/>
    <hyperlink ref="B4" r:id="rId26" xr:uid="{6ED0E3C3-B8C8-48EC-AD4B-99DF4E48F881}"/>
    <hyperlink ref="E4" r:id="rId27" xr:uid="{D17373AE-6424-4483-9E12-BB654EE1F733}"/>
    <hyperlink ref="I4" r:id="rId28" xr:uid="{31645713-5C82-4E1A-AB20-DF0EF486ECFF}"/>
    <hyperlink ref="P4" r:id="rId29" xr:uid="{F402280F-2978-4307-B8A4-9FCCE4E1E503}"/>
    <hyperlink ref="R4" r:id="rId30" xr:uid="{7A800623-CBC7-43FC-A84A-50E1F583EE7B}"/>
    <hyperlink ref="B5" r:id="rId31" xr:uid="{EF2BB5DB-458B-4C06-A50D-FB0D4CF4C209}"/>
    <hyperlink ref="C5" r:id="rId32" xr:uid="{2388C7E2-5EBD-41F5-9C7D-D6F254B8C58D}"/>
    <hyperlink ref="D5" r:id="rId33" xr:uid="{732620BF-B47D-4D01-A5C5-F5302346CA69}"/>
    <hyperlink ref="E5" r:id="rId34" xr:uid="{3018A2B6-01D2-4DA2-A3A0-D4A290FFD6FB}"/>
    <hyperlink ref="H5" r:id="rId35" xr:uid="{DD348019-799A-4D98-B65F-AD7B1D13FFBC}"/>
    <hyperlink ref="I5" r:id="rId36" xr:uid="{A716FAF1-97F8-4112-A9AD-B3ADC0184381}"/>
    <hyperlink ref="Q5" r:id="rId37" xr:uid="{10885BA6-1C18-4EDA-A4DE-1BB61623DC68}"/>
    <hyperlink ref="R5" r:id="rId38" xr:uid="{F2EA893C-716C-4EEB-805C-6A89A4AD94ED}"/>
    <hyperlink ref="C6" r:id="rId39" xr:uid="{7B2EB75C-D5BA-4AB2-AED0-EE0BBD20E796}"/>
    <hyperlink ref="D6" r:id="rId40" xr:uid="{FDAB5ED4-0D0A-4537-9274-E862723A3CC7}"/>
    <hyperlink ref="H6" r:id="rId41" xr:uid="{92779E1B-299A-4472-BEFD-E8C015E5A630}"/>
    <hyperlink ref="Q6" r:id="rId42" xr:uid="{4450270A-40CC-4C26-ADF6-2A0A8438588A}"/>
    <hyperlink ref="B7" r:id="rId43" xr:uid="{61ED6D00-CA7F-403F-891D-19F0BE958CCA}"/>
    <hyperlink ref="C7" r:id="rId44" xr:uid="{0BA07AC6-D68B-4EC5-8267-B69463531EBE}"/>
    <hyperlink ref="H7" r:id="rId45" xr:uid="{1EDE6CA4-F16A-4AA3-9348-6CB1DD74920C}"/>
    <hyperlink ref="I7" r:id="rId46" xr:uid="{BF8B8E99-C679-46D5-BF32-D0B2C66A0A46}"/>
    <hyperlink ref="J7" r:id="rId47" xr:uid="{394FC465-F1B6-4C87-98CC-18CC59C1C425}"/>
    <hyperlink ref="L7" r:id="rId48" xr:uid="{4C109FBD-A4BE-41C6-BCBF-E7608BFFBEF2}"/>
    <hyperlink ref="N7" r:id="rId49" xr:uid="{97140CAE-A59F-4CF6-86DF-CF0750047C20}"/>
    <hyperlink ref="O7" r:id="rId50" xr:uid="{4B76B2D4-EAE2-4005-916F-F28FB32A3A11}"/>
    <hyperlink ref="C8" r:id="rId51" xr:uid="{8FE248EE-9535-442E-A9FF-7A6D979C0524}"/>
    <hyperlink ref="H8" r:id="rId52" xr:uid="{B1FD270E-1E4F-4D74-9E70-34A4D2B62761}"/>
    <hyperlink ref="J8" r:id="rId53" xr:uid="{ADDD8C14-29A9-4B12-AFF3-1FED6606B1CB}"/>
    <hyperlink ref="L8" r:id="rId54" xr:uid="{1B46C091-D5A6-43DE-B4F6-6A382CD6ACB7}"/>
    <hyperlink ref="N8" r:id="rId55" xr:uid="{FC5DC996-628D-4B97-A2ED-DDFE7BA98BBC}"/>
    <hyperlink ref="B9" r:id="rId56" xr:uid="{C8EA02CB-EDA4-4812-92C1-80D3CB711173}"/>
    <hyperlink ref="F9" r:id="rId57" xr:uid="{00DEE599-701A-4907-82FE-C3918D0595F4}"/>
    <hyperlink ref="G9" r:id="rId58" xr:uid="{A0989631-6F06-486D-A1BB-7A86DED83947}"/>
    <hyperlink ref="H9" r:id="rId59" xr:uid="{8E2C49CB-423B-463A-80A1-A9A27BD1491F}"/>
    <hyperlink ref="J9" r:id="rId60" xr:uid="{348319D8-DC37-4E9E-9A02-110B4CF218B4}"/>
    <hyperlink ref="K9" r:id="rId61" xr:uid="{0A08E677-C4F4-4F86-A4E3-A8D0939F142E}"/>
    <hyperlink ref="L9" r:id="rId62" xr:uid="{5B09EF5E-D39C-4F92-B6B9-8C070271C2EE}"/>
    <hyperlink ref="M9" r:id="rId63" xr:uid="{121EF214-54AD-4D8C-9393-2C0042700FC9}"/>
    <hyperlink ref="N9" r:id="rId64" xr:uid="{7318ECA5-B3C2-4E37-AD81-17CD56AC034E}"/>
    <hyperlink ref="Q9" r:id="rId65" xr:uid="{4556812F-8403-4999-90FF-09FDDF3942B7}"/>
    <hyperlink ref="S9" r:id="rId66" xr:uid="{D4B99554-1542-4B99-8008-1F659C92FF10}"/>
    <hyperlink ref="B10" r:id="rId67" xr:uid="{0A535AD0-CCB7-48B1-89D2-CC62E5EBD10C}"/>
    <hyperlink ref="I10" r:id="rId68" xr:uid="{8C896A3A-2322-4C2E-AB4D-BFDEA432A1B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762E-6903-4DD4-9B8F-E59EE1351FD9}">
  <sheetPr codeName="Worksheet___15"/>
  <dimension ref="A1:I8"/>
  <sheetViews>
    <sheetView showGridLines="0" workbookViewId="0"/>
  </sheetViews>
  <sheetFormatPr defaultColWidth="9.23046875" defaultRowHeight="23.25"/>
  <cols>
    <col min="1" max="1" width="2.07421875" style="81" customWidth="1"/>
    <col min="2" max="2" width="13.3046875" style="81" customWidth="1"/>
    <col min="3" max="7" width="9.23046875" style="81" customWidth="1"/>
    <col min="8" max="9" width="9.23046875" style="81"/>
    <col min="10" max="16384" width="9.23046875" style="82"/>
  </cols>
  <sheetData>
    <row r="1" spans="2:7" ht="23.25" customHeight="1"/>
    <row r="2" spans="2:7">
      <c r="B2" s="326"/>
      <c r="C2" s="327" t="s">
        <v>2536</v>
      </c>
      <c r="D2" s="327"/>
      <c r="E2" s="84" t="s">
        <v>2537</v>
      </c>
      <c r="F2" s="327" t="s">
        <v>2538</v>
      </c>
      <c r="G2" s="327"/>
    </row>
    <row r="3" spans="2:7">
      <c r="B3" s="326"/>
      <c r="C3" s="83" t="s">
        <v>2539</v>
      </c>
      <c r="D3" s="83" t="s">
        <v>2540</v>
      </c>
      <c r="E3" s="83" t="s">
        <v>2539</v>
      </c>
      <c r="F3" s="83" t="s">
        <v>2539</v>
      </c>
      <c r="G3" s="83" t="s">
        <v>2540</v>
      </c>
    </row>
    <row r="4" spans="2:7" ht="23.25" customHeight="1">
      <c r="B4" s="85" t="s">
        <v>2541</v>
      </c>
      <c r="C4" s="58" t="s">
        <v>2542</v>
      </c>
      <c r="D4" s="58" t="s">
        <v>2543</v>
      </c>
      <c r="E4" s="58" t="s">
        <v>2544</v>
      </c>
      <c r="F4" s="58" t="s">
        <v>2545</v>
      </c>
      <c r="G4" s="58" t="s">
        <v>2546</v>
      </c>
    </row>
    <row r="5" spans="2:7" ht="23.25" customHeight="1">
      <c r="B5" s="85" t="s">
        <v>2547</v>
      </c>
      <c r="C5" s="58" t="s">
        <v>2548</v>
      </c>
      <c r="D5" s="55"/>
      <c r="E5" s="55"/>
      <c r="F5" s="58" t="s">
        <v>2549</v>
      </c>
      <c r="G5" s="58" t="s">
        <v>2550</v>
      </c>
    </row>
    <row r="6" spans="2:7" ht="23.25" customHeight="1">
      <c r="B6" s="85" t="s">
        <v>2551</v>
      </c>
      <c r="C6" s="55"/>
      <c r="D6" s="55"/>
      <c r="E6" s="58" t="s">
        <v>2552</v>
      </c>
      <c r="F6" s="55"/>
      <c r="G6" s="55"/>
    </row>
    <row r="7" spans="2:7" ht="23.25" customHeight="1">
      <c r="B7" s="85" t="s">
        <v>2553</v>
      </c>
      <c r="C7" s="58" t="s">
        <v>2554</v>
      </c>
      <c r="D7" s="55"/>
      <c r="E7" s="55"/>
      <c r="F7" s="55"/>
      <c r="G7" s="58" t="s">
        <v>2555</v>
      </c>
    </row>
    <row r="8" spans="2:7" ht="23.25" customHeight="1">
      <c r="B8" s="85" t="s">
        <v>2556</v>
      </c>
      <c r="C8" s="58" t="s">
        <v>2557</v>
      </c>
      <c r="D8" s="55"/>
      <c r="E8" s="55"/>
      <c r="F8" s="55"/>
      <c r="G8" s="55"/>
    </row>
  </sheetData>
  <mergeCells count="3">
    <mergeCell ref="B2:B3"/>
    <mergeCell ref="C2:D2"/>
    <mergeCell ref="F2:G2"/>
  </mergeCells>
  <phoneticPr fontId="11" type="noConversion"/>
  <hyperlinks>
    <hyperlink ref="C2" r:id="rId1" xr:uid="{994F1DF8-75DE-4832-A3C1-2997A1AD8AAE}"/>
    <hyperlink ref="E2" r:id="rId2" xr:uid="{EA93DF12-F79A-4C26-84C7-98BF04BDDD68}"/>
    <hyperlink ref="F2" r:id="rId3" xr:uid="{D96D2C98-A552-4D53-BDC7-0005E02F9395}"/>
    <hyperlink ref="B4" r:id="rId4" xr:uid="{38EE33B1-A980-4D6C-BC73-93E0067FA4D5}"/>
    <hyperlink ref="C4" r:id="rId5" xr:uid="{9FC1F2D4-1973-484E-9BF5-04CF87878716}"/>
    <hyperlink ref="D4" r:id="rId6" xr:uid="{F8A51C17-CB2F-426C-90BF-C83168358B7C}"/>
    <hyperlink ref="E4" r:id="rId7" xr:uid="{E3338B5A-76CB-40A4-B996-79FC7DE4E94E}"/>
    <hyperlink ref="F4" r:id="rId8" xr:uid="{32683565-D95E-44F1-B5CD-7975C54C65ED}"/>
    <hyperlink ref="G4" r:id="rId9" xr:uid="{EBD0CB05-2408-4570-9400-710B801D4934}"/>
    <hyperlink ref="B5" r:id="rId10" xr:uid="{9A769AE9-45DB-43F5-9548-32AF7A3477B8}"/>
    <hyperlink ref="C5" r:id="rId11" xr:uid="{664647B4-9800-4456-89C3-D8B312C48C4C}"/>
    <hyperlink ref="F5" r:id="rId12" xr:uid="{65FF1043-8A5F-41FF-B5E5-09045220A32E}"/>
    <hyperlink ref="G5" r:id="rId13" xr:uid="{D31673F8-4A8D-409D-9AFA-DC7B8FA5D8AA}"/>
    <hyperlink ref="B6" r:id="rId14" xr:uid="{BAE33535-AD37-4E05-86BF-20C2E3F1E08F}"/>
    <hyperlink ref="E6" r:id="rId15" xr:uid="{DDBD2457-0BF2-4D1A-B0BC-5F6231DA2657}"/>
    <hyperlink ref="B7" r:id="rId16" xr:uid="{7A5AB658-3BC7-451B-81A2-B0DFBED7464D}"/>
    <hyperlink ref="C7" r:id="rId17" xr:uid="{478C4EC5-5AFF-4CD7-B638-8957C71B2B65}"/>
    <hyperlink ref="G7" r:id="rId18" xr:uid="{B1771EC6-64CA-494B-8282-DC084615E4A3}"/>
    <hyperlink ref="B8" r:id="rId19" xr:uid="{BFACA1B8-21C7-40D5-B824-3A557AA87EAA}"/>
    <hyperlink ref="C8" r:id="rId20" xr:uid="{99F129CA-003D-4E7D-B8F7-668A48596671}"/>
  </hyperlinks>
  <pageMargins left="0.7" right="0.7" top="0.75" bottom="0.75" header="0.3" footer="0.3"/>
  <drawing r:id="rId2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C09F-A27F-4105-8FE9-95FB0AF2BE2F}">
  <sheetPr codeName="Worksheet___16"/>
  <dimension ref="B2:AP35"/>
  <sheetViews>
    <sheetView workbookViewId="0">
      <pane xSplit="4" ySplit="3" topLeftCell="E4" activePane="bottomRight" state="frozen"/>
      <selection pane="topRight"/>
      <selection pane="bottomLeft"/>
      <selection pane="bottomRight" activeCell="G4" sqref="G4"/>
    </sheetView>
  </sheetViews>
  <sheetFormatPr defaultColWidth="4.07421875" defaultRowHeight="23.25"/>
  <cols>
    <col min="1" max="1" width="1" style="2" customWidth="1"/>
    <col min="2" max="40" width="4.07421875" style="2"/>
    <col min="41" max="42" width="7.23046875" style="2" customWidth="1"/>
    <col min="43" max="16384" width="4.07421875" style="2"/>
  </cols>
  <sheetData>
    <row r="2" spans="2:42">
      <c r="B2" s="331" t="s">
        <v>2558</v>
      </c>
      <c r="C2" s="331"/>
      <c r="D2" s="331"/>
      <c r="E2" s="328" t="s">
        <v>34</v>
      </c>
      <c r="F2" s="328"/>
      <c r="G2" s="328"/>
      <c r="H2" s="328"/>
      <c r="I2" s="328" t="s">
        <v>52</v>
      </c>
      <c r="J2" s="328"/>
      <c r="K2" s="328"/>
      <c r="L2" s="328"/>
      <c r="M2" s="328" t="s">
        <v>66</v>
      </c>
      <c r="N2" s="328"/>
      <c r="O2" s="328"/>
      <c r="P2" s="328"/>
      <c r="Q2" s="328" t="s">
        <v>79</v>
      </c>
      <c r="R2" s="328"/>
      <c r="S2" s="328"/>
      <c r="T2" s="328"/>
      <c r="U2" s="328"/>
      <c r="V2" s="328" t="s">
        <v>96</v>
      </c>
      <c r="W2" s="328"/>
      <c r="X2" s="328"/>
      <c r="Y2" s="328"/>
      <c r="Z2" s="328"/>
      <c r="AA2" s="328" t="s">
        <v>112</v>
      </c>
      <c r="AB2" s="328"/>
      <c r="AC2" s="328"/>
      <c r="AD2" s="328"/>
      <c r="AE2" s="328"/>
      <c r="AF2" s="328" t="s">
        <v>123</v>
      </c>
      <c r="AG2" s="328"/>
      <c r="AH2" s="328"/>
      <c r="AI2" s="328"/>
      <c r="AJ2" s="328" t="s">
        <v>138</v>
      </c>
      <c r="AK2" s="328"/>
      <c r="AL2" s="328"/>
      <c r="AM2" s="328"/>
      <c r="AN2" s="328"/>
      <c r="AO2" s="52" t="s">
        <v>154</v>
      </c>
      <c r="AP2" s="52" t="s">
        <v>157</v>
      </c>
    </row>
    <row r="3" spans="2:42">
      <c r="B3" s="331"/>
      <c r="C3" s="331"/>
      <c r="D3" s="331"/>
      <c r="E3" s="49" t="s">
        <v>35</v>
      </c>
      <c r="F3" s="49" t="s">
        <v>39</v>
      </c>
      <c r="G3" s="49" t="s">
        <v>44</v>
      </c>
      <c r="H3" s="49" t="s">
        <v>48</v>
      </c>
      <c r="I3" s="49" t="s">
        <v>53</v>
      </c>
      <c r="J3" s="49" t="s">
        <v>56</v>
      </c>
      <c r="K3" s="49" t="s">
        <v>60</v>
      </c>
      <c r="L3" s="49" t="s">
        <v>63</v>
      </c>
      <c r="M3" s="49" t="s">
        <v>67</v>
      </c>
      <c r="N3" s="49" t="s">
        <v>70</v>
      </c>
      <c r="O3" s="49" t="s">
        <v>73</v>
      </c>
      <c r="P3" s="49" t="s">
        <v>76</v>
      </c>
      <c r="Q3" s="49" t="s">
        <v>80</v>
      </c>
      <c r="R3" s="49" t="s">
        <v>83</v>
      </c>
      <c r="S3" s="49" t="s">
        <v>87</v>
      </c>
      <c r="T3" s="49" t="s">
        <v>90</v>
      </c>
      <c r="U3" s="49" t="s">
        <v>93</v>
      </c>
      <c r="V3" s="49" t="s">
        <v>97</v>
      </c>
      <c r="W3" s="49" t="s">
        <v>100</v>
      </c>
      <c r="X3" s="49" t="s">
        <v>103</v>
      </c>
      <c r="Y3" s="49" t="s">
        <v>106</v>
      </c>
      <c r="Z3" s="49" t="s">
        <v>109</v>
      </c>
      <c r="AA3" s="49" t="s">
        <v>113</v>
      </c>
      <c r="AB3" s="49" t="s">
        <v>115</v>
      </c>
      <c r="AC3" s="49" t="s">
        <v>117</v>
      </c>
      <c r="AD3" s="49" t="s">
        <v>119</v>
      </c>
      <c r="AE3" s="49" t="s">
        <v>121</v>
      </c>
      <c r="AF3" s="49" t="s">
        <v>124</v>
      </c>
      <c r="AG3" s="49" t="s">
        <v>127</v>
      </c>
      <c r="AH3" s="49" t="s">
        <v>131</v>
      </c>
      <c r="AI3" s="49" t="s">
        <v>134</v>
      </c>
      <c r="AJ3" s="49" t="s">
        <v>139</v>
      </c>
      <c r="AK3" s="49" t="s">
        <v>143</v>
      </c>
      <c r="AL3" s="49" t="s">
        <v>146</v>
      </c>
      <c r="AM3" s="49" t="s">
        <v>149</v>
      </c>
      <c r="AN3" s="49" t="s">
        <v>151</v>
      </c>
      <c r="AO3" s="49" t="s">
        <v>155</v>
      </c>
      <c r="AP3" s="49" t="s">
        <v>158</v>
      </c>
    </row>
    <row r="4" spans="2:42">
      <c r="B4" s="329" t="s">
        <v>171</v>
      </c>
      <c r="C4" s="330" t="s">
        <v>174</v>
      </c>
      <c r="D4" s="51" t="s">
        <v>173</v>
      </c>
      <c r="E4" s="51"/>
      <c r="F4" s="51"/>
      <c r="G4" s="50" t="s">
        <v>2559</v>
      </c>
      <c r="H4" s="50" t="s">
        <v>2560</v>
      </c>
      <c r="I4" s="50" t="s">
        <v>171</v>
      </c>
      <c r="J4" s="50" t="s">
        <v>170</v>
      </c>
      <c r="K4" s="50" t="s">
        <v>2561</v>
      </c>
      <c r="L4" s="51"/>
      <c r="M4" s="51"/>
      <c r="N4" s="51"/>
      <c r="O4" s="51"/>
      <c r="P4" s="51"/>
      <c r="Q4" s="50" t="s">
        <v>2562</v>
      </c>
      <c r="R4" s="50" t="s">
        <v>2563</v>
      </c>
      <c r="S4" s="50" t="s">
        <v>2564</v>
      </c>
      <c r="T4" s="50" t="s">
        <v>2565</v>
      </c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0" t="s">
        <v>2566</v>
      </c>
      <c r="AG4" s="50" t="s">
        <v>2567</v>
      </c>
      <c r="AH4" s="51"/>
      <c r="AI4" s="50" t="s">
        <v>2568</v>
      </c>
      <c r="AJ4" s="50" t="s">
        <v>2569</v>
      </c>
      <c r="AK4" s="50" t="s">
        <v>2570</v>
      </c>
      <c r="AL4" s="50" t="s">
        <v>2571</v>
      </c>
      <c r="AM4" s="51"/>
      <c r="AN4" s="51"/>
      <c r="AO4" s="50" t="s">
        <v>2572</v>
      </c>
      <c r="AP4" s="51"/>
    </row>
    <row r="5" spans="2:42">
      <c r="B5" s="329"/>
      <c r="C5" s="330"/>
      <c r="D5" s="51" t="s">
        <v>191</v>
      </c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</row>
    <row r="6" spans="2:42">
      <c r="B6" s="329"/>
      <c r="C6" s="330"/>
      <c r="D6" s="51" t="s">
        <v>179</v>
      </c>
      <c r="E6" s="50" t="s">
        <v>2573</v>
      </c>
      <c r="F6" s="50" t="s">
        <v>2574</v>
      </c>
      <c r="G6" s="50" t="s">
        <v>2575</v>
      </c>
      <c r="H6" s="50" t="s">
        <v>2576</v>
      </c>
      <c r="I6" s="51"/>
      <c r="J6" s="51"/>
      <c r="K6" s="51"/>
      <c r="L6" s="51"/>
      <c r="M6" s="50" t="s">
        <v>2577</v>
      </c>
      <c r="N6" s="50" t="s">
        <v>2578</v>
      </c>
      <c r="O6" s="50" t="s">
        <v>2579</v>
      </c>
      <c r="P6" s="51"/>
      <c r="Q6" s="51"/>
      <c r="R6" s="51"/>
      <c r="S6" s="51"/>
      <c r="T6" s="50" t="s">
        <v>2580</v>
      </c>
      <c r="U6" s="51"/>
      <c r="V6" s="51"/>
      <c r="W6" s="51"/>
      <c r="X6" s="50" t="s">
        <v>103</v>
      </c>
      <c r="Y6" s="51"/>
      <c r="Z6" s="51"/>
      <c r="AA6" s="50" t="s">
        <v>2581</v>
      </c>
      <c r="AB6" s="50" t="s">
        <v>2582</v>
      </c>
      <c r="AC6" s="51"/>
      <c r="AD6" s="51"/>
      <c r="AE6" s="51"/>
      <c r="AF6" s="50" t="s">
        <v>2583</v>
      </c>
      <c r="AG6" s="50" t="s">
        <v>2584</v>
      </c>
      <c r="AH6" s="50" t="s">
        <v>2585</v>
      </c>
      <c r="AI6" s="51"/>
      <c r="AJ6" s="51"/>
      <c r="AK6" s="51"/>
      <c r="AL6" s="51"/>
      <c r="AM6" s="50" t="s">
        <v>2586</v>
      </c>
      <c r="AN6" s="50" t="s">
        <v>2587</v>
      </c>
      <c r="AO6" s="50" t="s">
        <v>2588</v>
      </c>
      <c r="AP6" s="50" t="s">
        <v>2589</v>
      </c>
    </row>
    <row r="7" spans="2:42">
      <c r="B7" s="329"/>
      <c r="C7" s="330"/>
      <c r="D7" s="51" t="s">
        <v>335</v>
      </c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</row>
    <row r="8" spans="2:42">
      <c r="B8" s="329"/>
      <c r="C8" s="330" t="s">
        <v>220</v>
      </c>
      <c r="D8" s="51" t="s">
        <v>173</v>
      </c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</row>
    <row r="9" spans="2:42">
      <c r="B9" s="329"/>
      <c r="C9" s="330"/>
      <c r="D9" s="51" t="s">
        <v>191</v>
      </c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</row>
    <row r="10" spans="2:42">
      <c r="B10" s="329"/>
      <c r="C10" s="330"/>
      <c r="D10" s="51" t="s">
        <v>179</v>
      </c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</row>
    <row r="11" spans="2:42">
      <c r="B11" s="329"/>
      <c r="C11" s="330"/>
      <c r="D11" s="51" t="s">
        <v>335</v>
      </c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</row>
    <row r="12" spans="2:42">
      <c r="B12" s="329" t="s">
        <v>2590</v>
      </c>
      <c r="C12" s="330" t="s">
        <v>174</v>
      </c>
      <c r="D12" s="51" t="s">
        <v>173</v>
      </c>
      <c r="E12" s="50" t="s">
        <v>2591</v>
      </c>
      <c r="F12" s="51"/>
      <c r="G12" s="50" t="s">
        <v>2592</v>
      </c>
      <c r="H12" s="50" t="s">
        <v>2593</v>
      </c>
      <c r="I12" s="50" t="s">
        <v>2590</v>
      </c>
      <c r="J12" s="50" t="s">
        <v>2594</v>
      </c>
      <c r="K12" s="50" t="s">
        <v>2595</v>
      </c>
      <c r="L12" s="50" t="s">
        <v>2596</v>
      </c>
      <c r="M12" s="51"/>
      <c r="N12" s="51"/>
      <c r="O12" s="51"/>
      <c r="P12" s="51"/>
      <c r="Q12" s="50" t="s">
        <v>2597</v>
      </c>
      <c r="R12" s="51"/>
      <c r="S12" s="51"/>
      <c r="T12" s="50" t="s">
        <v>2598</v>
      </c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0" t="s">
        <v>2599</v>
      </c>
      <c r="AH12" s="51"/>
      <c r="AI12" s="51"/>
      <c r="AJ12" s="50" t="s">
        <v>2600</v>
      </c>
      <c r="AK12" s="50" t="s">
        <v>2601</v>
      </c>
      <c r="AL12" s="50" t="s">
        <v>2602</v>
      </c>
      <c r="AM12" s="51"/>
      <c r="AN12" s="51"/>
      <c r="AO12" s="50" t="s">
        <v>2603</v>
      </c>
      <c r="AP12" s="51"/>
    </row>
    <row r="13" spans="2:42">
      <c r="B13" s="329"/>
      <c r="C13" s="330"/>
      <c r="D13" s="51" t="s">
        <v>191</v>
      </c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</row>
    <row r="14" spans="2:42">
      <c r="B14" s="329"/>
      <c r="C14" s="330"/>
      <c r="D14" s="51" t="s">
        <v>179</v>
      </c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</row>
    <row r="15" spans="2:42">
      <c r="B15" s="329"/>
      <c r="C15" s="330"/>
      <c r="D15" s="51" t="s">
        <v>335</v>
      </c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</row>
    <row r="16" spans="2:42">
      <c r="B16" s="329"/>
      <c r="C16" s="330" t="s">
        <v>220</v>
      </c>
      <c r="D16" s="51" t="s">
        <v>173</v>
      </c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</row>
    <row r="17" spans="2:42">
      <c r="B17" s="329"/>
      <c r="C17" s="330"/>
      <c r="D17" s="51" t="s">
        <v>191</v>
      </c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</row>
    <row r="18" spans="2:42">
      <c r="B18" s="329"/>
      <c r="C18" s="330"/>
      <c r="D18" s="51" t="s">
        <v>179</v>
      </c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</row>
    <row r="19" spans="2:42">
      <c r="B19" s="329"/>
      <c r="C19" s="330"/>
      <c r="D19" s="51" t="s">
        <v>335</v>
      </c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</row>
    <row r="20" spans="2:42">
      <c r="B20" s="329" t="s">
        <v>2604</v>
      </c>
      <c r="C20" s="330" t="s">
        <v>174</v>
      </c>
      <c r="D20" s="51" t="s">
        <v>173</v>
      </c>
      <c r="E20" s="51"/>
      <c r="F20" s="51"/>
      <c r="G20" s="51"/>
      <c r="H20" s="50" t="s">
        <v>2605</v>
      </c>
      <c r="I20" s="50" t="s">
        <v>2606</v>
      </c>
      <c r="J20" s="50" t="s">
        <v>2607</v>
      </c>
      <c r="K20" s="50" t="s">
        <v>2608</v>
      </c>
      <c r="L20" s="50" t="s">
        <v>2609</v>
      </c>
      <c r="M20" s="51"/>
      <c r="N20" s="51"/>
      <c r="O20" s="51"/>
      <c r="P20" s="51"/>
      <c r="Q20" s="50" t="s">
        <v>2610</v>
      </c>
      <c r="R20" s="50" t="s">
        <v>2611</v>
      </c>
      <c r="S20" s="50" t="s">
        <v>2612</v>
      </c>
      <c r="T20" s="50" t="s">
        <v>2604</v>
      </c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0" t="s">
        <v>2613</v>
      </c>
      <c r="AG20" s="50" t="s">
        <v>2614</v>
      </c>
      <c r="AH20" s="51"/>
      <c r="AI20" s="51"/>
      <c r="AJ20" s="50" t="s">
        <v>2569</v>
      </c>
      <c r="AK20" s="50" t="s">
        <v>2615</v>
      </c>
      <c r="AL20" s="50" t="s">
        <v>2616</v>
      </c>
      <c r="AM20" s="51"/>
      <c r="AN20" s="51"/>
      <c r="AO20" s="50" t="s">
        <v>2617</v>
      </c>
      <c r="AP20" s="51"/>
    </row>
    <row r="21" spans="2:42">
      <c r="B21" s="329"/>
      <c r="C21" s="330"/>
      <c r="D21" s="51" t="s">
        <v>191</v>
      </c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</row>
    <row r="22" spans="2:42">
      <c r="B22" s="329"/>
      <c r="C22" s="330"/>
      <c r="D22" s="51" t="s">
        <v>179</v>
      </c>
      <c r="E22" s="50" t="s">
        <v>2618</v>
      </c>
      <c r="F22" s="50" t="s">
        <v>2619</v>
      </c>
      <c r="G22" s="50" t="s">
        <v>2620</v>
      </c>
      <c r="H22" s="50" t="s">
        <v>2621</v>
      </c>
      <c r="I22" s="51"/>
      <c r="J22" s="51"/>
      <c r="K22" s="51"/>
      <c r="L22" s="51"/>
      <c r="M22" s="50" t="s">
        <v>2577</v>
      </c>
      <c r="N22" s="51"/>
      <c r="O22" s="50" t="s">
        <v>2622</v>
      </c>
      <c r="P22" s="51"/>
      <c r="Q22" s="51"/>
      <c r="R22" s="50" t="s">
        <v>2623</v>
      </c>
      <c r="S22" s="51"/>
      <c r="T22" s="51"/>
      <c r="U22" s="51"/>
      <c r="V22" s="51"/>
      <c r="W22" s="51"/>
      <c r="X22" s="50" t="s">
        <v>2624</v>
      </c>
      <c r="Y22" s="51"/>
      <c r="Z22" s="51"/>
      <c r="AA22" s="50" t="s">
        <v>2625</v>
      </c>
      <c r="AB22" s="50" t="s">
        <v>2626</v>
      </c>
      <c r="AC22" s="51"/>
      <c r="AD22" s="51"/>
      <c r="AE22" s="51"/>
      <c r="AF22" s="51"/>
      <c r="AG22" s="50" t="s">
        <v>2627</v>
      </c>
      <c r="AH22" s="51"/>
      <c r="AI22" s="51"/>
      <c r="AJ22" s="50" t="s">
        <v>2628</v>
      </c>
      <c r="AK22" s="51"/>
      <c r="AL22" s="51"/>
      <c r="AM22" s="51"/>
      <c r="AN22" s="51"/>
      <c r="AO22" s="51"/>
      <c r="AP22" s="51"/>
    </row>
    <row r="23" spans="2:42">
      <c r="B23" s="329"/>
      <c r="C23" s="330"/>
      <c r="D23" s="51" t="s">
        <v>335</v>
      </c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</row>
    <row r="24" spans="2:42">
      <c r="B24" s="329"/>
      <c r="C24" s="330" t="s">
        <v>220</v>
      </c>
      <c r="D24" s="51" t="s">
        <v>173</v>
      </c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</row>
    <row r="25" spans="2:42">
      <c r="B25" s="329"/>
      <c r="C25" s="330"/>
      <c r="D25" s="51" t="s">
        <v>191</v>
      </c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</row>
    <row r="26" spans="2:42">
      <c r="B26" s="329"/>
      <c r="C26" s="330"/>
      <c r="D26" s="51" t="s">
        <v>179</v>
      </c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</row>
    <row r="27" spans="2:42">
      <c r="B27" s="329"/>
      <c r="C27" s="330"/>
      <c r="D27" s="51" t="s">
        <v>335</v>
      </c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</row>
    <row r="28" spans="2:42">
      <c r="B28" s="329" t="s">
        <v>2629</v>
      </c>
      <c r="C28" s="330" t="s">
        <v>174</v>
      </c>
      <c r="D28" s="51" t="s">
        <v>173</v>
      </c>
      <c r="E28" s="50" t="s">
        <v>2630</v>
      </c>
      <c r="F28" s="50" t="s">
        <v>2631</v>
      </c>
      <c r="G28" s="50" t="s">
        <v>2632</v>
      </c>
      <c r="H28" s="50" t="s">
        <v>2633</v>
      </c>
      <c r="I28" s="50" t="s">
        <v>2634</v>
      </c>
      <c r="J28" s="50" t="s">
        <v>2635</v>
      </c>
      <c r="K28" s="50" t="s">
        <v>2636</v>
      </c>
      <c r="L28" s="51"/>
      <c r="M28" s="51"/>
      <c r="N28" s="51"/>
      <c r="O28" s="51"/>
      <c r="P28" s="51"/>
      <c r="Q28" s="50" t="s">
        <v>2637</v>
      </c>
      <c r="R28" s="50" t="s">
        <v>2638</v>
      </c>
      <c r="S28" s="50" t="s">
        <v>2639</v>
      </c>
      <c r="T28" s="50" t="s">
        <v>2640</v>
      </c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0" t="s">
        <v>2641</v>
      </c>
      <c r="AG28" s="50" t="s">
        <v>2642</v>
      </c>
      <c r="AH28" s="51"/>
      <c r="AI28" s="51"/>
      <c r="AJ28" s="50" t="s">
        <v>2643</v>
      </c>
      <c r="AK28" s="50" t="s">
        <v>2644</v>
      </c>
      <c r="AL28" s="50" t="s">
        <v>2629</v>
      </c>
      <c r="AM28" s="51"/>
      <c r="AN28" s="51"/>
      <c r="AO28" s="50" t="s">
        <v>2645</v>
      </c>
      <c r="AP28" s="51"/>
    </row>
    <row r="29" spans="2:42">
      <c r="B29" s="329"/>
      <c r="C29" s="330"/>
      <c r="D29" s="51" t="s">
        <v>191</v>
      </c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</row>
    <row r="30" spans="2:42">
      <c r="B30" s="329"/>
      <c r="C30" s="330"/>
      <c r="D30" s="51" t="s">
        <v>179</v>
      </c>
      <c r="E30" s="50" t="s">
        <v>2646</v>
      </c>
      <c r="F30" s="50" t="s">
        <v>2647</v>
      </c>
      <c r="G30" s="50" t="s">
        <v>2648</v>
      </c>
      <c r="H30" s="50" t="s">
        <v>2649</v>
      </c>
      <c r="I30" s="51"/>
      <c r="J30" s="51"/>
      <c r="K30" s="51"/>
      <c r="L30" s="51"/>
      <c r="M30" s="50" t="s">
        <v>2650</v>
      </c>
      <c r="N30" s="50" t="s">
        <v>2651</v>
      </c>
      <c r="O30" s="50" t="s">
        <v>2652</v>
      </c>
      <c r="P30" s="50" t="s">
        <v>2653</v>
      </c>
      <c r="Q30" s="50" t="s">
        <v>2654</v>
      </c>
      <c r="R30" s="50" t="s">
        <v>2655</v>
      </c>
      <c r="S30" s="50" t="s">
        <v>2656</v>
      </c>
      <c r="T30" s="50" t="s">
        <v>2657</v>
      </c>
      <c r="U30" s="51"/>
      <c r="V30" s="50" t="s">
        <v>2658</v>
      </c>
      <c r="W30" s="50" t="s">
        <v>2659</v>
      </c>
      <c r="X30" s="51"/>
      <c r="Y30" s="50" t="s">
        <v>2660</v>
      </c>
      <c r="Z30" s="51"/>
      <c r="AA30" s="50" t="s">
        <v>2661</v>
      </c>
      <c r="AB30" s="50" t="s">
        <v>2662</v>
      </c>
      <c r="AC30" s="50" t="s">
        <v>2663</v>
      </c>
      <c r="AD30" s="50" t="s">
        <v>2664</v>
      </c>
      <c r="AE30" s="51"/>
      <c r="AF30" s="50" t="s">
        <v>2665</v>
      </c>
      <c r="AG30" s="50" t="s">
        <v>2666</v>
      </c>
      <c r="AH30" s="50" t="s">
        <v>2667</v>
      </c>
      <c r="AI30" s="50" t="s">
        <v>2668</v>
      </c>
      <c r="AJ30" s="50" t="s">
        <v>2651</v>
      </c>
      <c r="AK30" s="51"/>
      <c r="AL30" s="50" t="s">
        <v>2669</v>
      </c>
      <c r="AM30" s="50" t="s">
        <v>2670</v>
      </c>
      <c r="AN30" s="50" t="s">
        <v>2671</v>
      </c>
      <c r="AO30" s="50" t="s">
        <v>2672</v>
      </c>
      <c r="AP30" s="50" t="s">
        <v>2673</v>
      </c>
    </row>
    <row r="31" spans="2:42">
      <c r="B31" s="329"/>
      <c r="C31" s="330"/>
      <c r="D31" s="51" t="s">
        <v>335</v>
      </c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</row>
    <row r="32" spans="2:42">
      <c r="B32" s="329"/>
      <c r="C32" s="330" t="s">
        <v>220</v>
      </c>
      <c r="D32" s="51" t="s">
        <v>173</v>
      </c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</row>
    <row r="33" spans="2:42">
      <c r="B33" s="329"/>
      <c r="C33" s="330"/>
      <c r="D33" s="51" t="s">
        <v>191</v>
      </c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</row>
    <row r="34" spans="2:42">
      <c r="B34" s="329"/>
      <c r="C34" s="330"/>
      <c r="D34" s="51" t="s">
        <v>179</v>
      </c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</row>
    <row r="35" spans="2:42">
      <c r="B35" s="329"/>
      <c r="C35" s="330"/>
      <c r="D35" s="51" t="s">
        <v>335</v>
      </c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</row>
  </sheetData>
  <mergeCells count="21">
    <mergeCell ref="B28:B35"/>
    <mergeCell ref="C28:C31"/>
    <mergeCell ref="C32:C35"/>
    <mergeCell ref="B12:B19"/>
    <mergeCell ref="C12:C15"/>
    <mergeCell ref="C16:C19"/>
    <mergeCell ref="B20:B27"/>
    <mergeCell ref="C20:C23"/>
    <mergeCell ref="C24:C27"/>
    <mergeCell ref="AA2:AE2"/>
    <mergeCell ref="AF2:AI2"/>
    <mergeCell ref="AJ2:AN2"/>
    <mergeCell ref="B4:B11"/>
    <mergeCell ref="C4:C7"/>
    <mergeCell ref="C8:C11"/>
    <mergeCell ref="B2:D3"/>
    <mergeCell ref="E2:H2"/>
    <mergeCell ref="I2:L2"/>
    <mergeCell ref="M2:P2"/>
    <mergeCell ref="Q2:U2"/>
    <mergeCell ref="V2:Z2"/>
  </mergeCells>
  <phoneticPr fontId="11" type="noConversion"/>
  <hyperlinks>
    <hyperlink ref="E3" r:id="rId1" xr:uid="{D0A163A5-0B8D-4975-84C0-F7B6CE920085}"/>
    <hyperlink ref="F3" r:id="rId2" xr:uid="{BAA24EBC-DAD5-4CCD-AFB6-CD03653A181C}"/>
    <hyperlink ref="G3" r:id="rId3" xr:uid="{63C3B076-6F3B-4D01-B4AD-25DB2226297C}"/>
    <hyperlink ref="H3" r:id="rId4" xr:uid="{1FCB542C-280D-498C-9F9C-F420D0DAA70F}"/>
    <hyperlink ref="I3" r:id="rId5" xr:uid="{33F7846E-4C42-461D-9709-1C277D938EA9}"/>
    <hyperlink ref="J3" r:id="rId6" xr:uid="{D39A5BCD-4CB9-4F24-890C-AA1AC2CB39F9}"/>
    <hyperlink ref="K3" r:id="rId7" xr:uid="{34141B78-53BB-4E80-AD08-9282D979F3F6}"/>
    <hyperlink ref="L3" r:id="rId8" xr:uid="{66EF9C3B-A6F6-45CC-A5E6-9A513294D49A}"/>
    <hyperlink ref="M3" r:id="rId9" xr:uid="{40BEF880-5A2B-40AE-8396-F4D8FF106460}"/>
    <hyperlink ref="N3" r:id="rId10" xr:uid="{3D3159A6-BEF1-4FAC-AF3D-E6DA40256CD7}"/>
    <hyperlink ref="O3" r:id="rId11" xr:uid="{52AAE71B-332A-4FEC-82DF-91BFB83D930A}"/>
    <hyperlink ref="P3" r:id="rId12" xr:uid="{1F93012C-CF93-4ACC-B465-1753BFF7F5A0}"/>
    <hyperlink ref="Q3" r:id="rId13" xr:uid="{3B7ECD99-9A92-4F3D-A0ED-A7DE3B4E35AD}"/>
    <hyperlink ref="R3" r:id="rId14" xr:uid="{09E13C97-DAFA-47C7-A149-3D8557A4717E}"/>
    <hyperlink ref="S3" r:id="rId15" xr:uid="{E19FA5DC-6158-4321-AA0A-27380B940F38}"/>
    <hyperlink ref="T3" r:id="rId16" xr:uid="{4F90CAE2-67A3-4121-9816-B071751FFA30}"/>
    <hyperlink ref="U3" r:id="rId17" xr:uid="{7E3DA1D1-F63A-4B44-816E-14DB01C72A97}"/>
    <hyperlink ref="V3" r:id="rId18" xr:uid="{272B04DE-05F9-4579-8E6D-9ECFDB41A99D}"/>
    <hyperlink ref="W3" r:id="rId19" xr:uid="{4E5A8D86-06CD-4681-B8DE-F2916947AD07}"/>
    <hyperlink ref="X3" r:id="rId20" xr:uid="{7661D17C-2082-47F0-B57F-A8306E7A5A38}"/>
    <hyperlink ref="Y3" r:id="rId21" xr:uid="{4ECAA889-6F2A-4250-A9FA-9B9596DE82C4}"/>
    <hyperlink ref="Z3" r:id="rId22" xr:uid="{16F5C7ED-F928-45F0-8F5D-34E4A3A00326}"/>
    <hyperlink ref="AA3" r:id="rId23" xr:uid="{4F6F5AE6-FC69-41CE-9791-F02B4AB70542}"/>
    <hyperlink ref="AB3" r:id="rId24" xr:uid="{D244CC8D-F357-4873-AA26-08A4EC68FE89}"/>
    <hyperlink ref="AC3" r:id="rId25" xr:uid="{87D5EA08-07FD-44CA-9465-448F5CF05B79}"/>
    <hyperlink ref="AD3" r:id="rId26" xr:uid="{FBEB9E31-FB21-4AF7-8B70-C4A861CB8816}"/>
    <hyperlink ref="AE3" r:id="rId27" xr:uid="{FE1F1542-1F53-4F79-80AA-285965154BE9}"/>
    <hyperlink ref="AF3" r:id="rId28" xr:uid="{91D579C0-C0EB-400B-8E7C-56C0FBCD93EC}"/>
    <hyperlink ref="AG3" r:id="rId29" xr:uid="{4126077F-D370-4ED9-B1C0-9B381B2DB143}"/>
    <hyperlink ref="AH3" r:id="rId30" xr:uid="{6D5F8E04-464A-436A-8635-73B4DABBFECA}"/>
    <hyperlink ref="AI3" r:id="rId31" xr:uid="{E3785B38-4ECE-401E-94A0-6140931599AE}"/>
    <hyperlink ref="AJ3" r:id="rId32" xr:uid="{28230DAD-8EFA-4865-8631-093A9330625F}"/>
    <hyperlink ref="AK3" r:id="rId33" xr:uid="{B43BBC1E-307D-4DD0-B680-B453241C101C}"/>
    <hyperlink ref="AL3" r:id="rId34" xr:uid="{271C157C-8ADA-47AA-B05D-ABE591028FD6}"/>
    <hyperlink ref="AM3" r:id="rId35" xr:uid="{3F01DD66-AF5A-402F-8BDB-BCC3F4BD03EE}"/>
    <hyperlink ref="AN3" r:id="rId36" xr:uid="{F9604E23-8855-4859-96E9-E91D9CE04449}"/>
    <hyperlink ref="AO3" r:id="rId37" xr:uid="{A7E0EBB3-82F7-4A37-8422-502156EC377C}"/>
    <hyperlink ref="AP3" r:id="rId38" xr:uid="{30B19C62-16E7-4844-9956-8599326B3058}"/>
    <hyperlink ref="B4" r:id="rId39" xr:uid="{77DF1103-FE6C-4FCF-939D-E1AEBA20C53C}"/>
    <hyperlink ref="G4" r:id="rId40" xr:uid="{B72C0DFC-F897-4011-85B0-234F272B8794}"/>
    <hyperlink ref="H4" r:id="rId41" xr:uid="{D33E8E15-63F2-4746-A034-72D739EC48CB}"/>
    <hyperlink ref="I4" r:id="rId42" xr:uid="{BFF26341-D4CE-4CA3-8F5B-8897353BFBAB}"/>
    <hyperlink ref="J4" r:id="rId43" xr:uid="{DABC955E-9BE7-4776-8CAE-964D1F9C68C1}"/>
    <hyperlink ref="K4" r:id="rId44" xr:uid="{66C9F71A-BC28-4CEA-ADA4-348B032D334D}"/>
    <hyperlink ref="Q4" r:id="rId45" xr:uid="{7EB7124A-43AD-400A-87BF-9FAD62A1A404}"/>
    <hyperlink ref="R4" r:id="rId46" xr:uid="{C8676993-2DF0-4F37-B05A-FAEF9881FBA4}"/>
    <hyperlink ref="S4" r:id="rId47" xr:uid="{CA633DD8-332D-47EC-B225-FE5B4AC2E61E}"/>
    <hyperlink ref="T4" r:id="rId48" xr:uid="{FF56F84B-3060-4EE1-A90D-6E047BA8A73F}"/>
    <hyperlink ref="AF4" r:id="rId49" xr:uid="{821F5B49-0B64-44B9-B655-72BEC191C4A7}"/>
    <hyperlink ref="AG4" r:id="rId50" xr:uid="{850DCFC3-D8D9-4AFA-BEF2-5AE8A7A5D3FA}"/>
    <hyperlink ref="AI4" r:id="rId51" xr:uid="{49A49BBE-46CD-4A86-8041-DD02EF37AA2D}"/>
    <hyperlink ref="AJ4" r:id="rId52" xr:uid="{85015066-143B-47FE-BE6D-3922D977965D}"/>
    <hyperlink ref="AK4" r:id="rId53" xr:uid="{A6AFA90A-E9F5-4881-A9E5-62345B3743C2}"/>
    <hyperlink ref="AL4" r:id="rId54" xr:uid="{942F8CF3-0808-449F-84D9-741F930DE1AE}"/>
    <hyperlink ref="AO4" r:id="rId55" xr:uid="{AB8155CD-6748-4502-9D5D-08DB441B6E76}"/>
    <hyperlink ref="E6" r:id="rId56" xr:uid="{5712957B-8978-4F8D-BE76-F85146E4A0BB}"/>
    <hyperlink ref="F6" r:id="rId57" xr:uid="{AC6A5652-670E-4742-902B-2C1BFDB6D58A}"/>
    <hyperlink ref="G6" r:id="rId58" xr:uid="{F426C0D9-B24D-405A-AE4B-290D5F41076C}"/>
    <hyperlink ref="H6" r:id="rId59" xr:uid="{2051F0F0-40BA-4462-A7DD-CA7902B08319}"/>
    <hyperlink ref="M6" r:id="rId60" xr:uid="{0EC4CEDC-3CAE-4028-B619-69B0E2AF2066}"/>
    <hyperlink ref="N6" r:id="rId61" xr:uid="{68A838F4-8081-4086-A7DB-C688AC41C5E1}"/>
    <hyperlink ref="O6" r:id="rId62" xr:uid="{FCC4B487-D7D4-4CDC-A1C2-2CEC2C0A20F6}"/>
    <hyperlink ref="T6" r:id="rId63" xr:uid="{9CE14DAC-F3EF-4D15-AAFE-5BA5133AA3EB}"/>
    <hyperlink ref="X6" r:id="rId64" xr:uid="{B809AF25-5975-43BE-9370-E7F2E1FBDF0D}"/>
    <hyperlink ref="AA6" r:id="rId65" xr:uid="{975BA943-3D9E-4E06-860D-B2206328E237}"/>
    <hyperlink ref="AB6" r:id="rId66" xr:uid="{A692B5E1-71D4-49AA-BF29-CAF3487CE1F9}"/>
    <hyperlink ref="AF6" r:id="rId67" xr:uid="{BE1D1F49-5680-46C6-8C94-3A5B339B9173}"/>
    <hyperlink ref="AG6" r:id="rId68" xr:uid="{0B1FC47A-B848-419A-9525-FE832DF145F5}"/>
    <hyperlink ref="AH6" r:id="rId69" xr:uid="{DC635D11-A202-4DF5-8694-251E58C033F4}"/>
    <hyperlink ref="AM6" r:id="rId70" xr:uid="{0A032826-674B-4B9E-AB45-213FA6FC5C40}"/>
    <hyperlink ref="AN6" r:id="rId71" xr:uid="{A34DBCAC-4ADE-40E3-8D4C-089C474F2AEE}"/>
    <hyperlink ref="AO6" r:id="rId72" xr:uid="{BDDE46A3-D884-4597-ACA7-F88C1149AFB3}"/>
    <hyperlink ref="AP6" r:id="rId73" xr:uid="{A65A9D4B-598C-48CF-8110-8ADBFCD067EF}"/>
    <hyperlink ref="B12" r:id="rId74" xr:uid="{EB25C0D7-9AB1-4B6B-A60E-E7CCFAF8FCEF}"/>
    <hyperlink ref="E12" r:id="rId75" xr:uid="{0C0B0339-F618-4630-84A2-B83C3D7DCFC9}"/>
    <hyperlink ref="G12" r:id="rId76" xr:uid="{417133D9-21AF-4822-8102-5E61A6ED2151}"/>
    <hyperlink ref="H12" r:id="rId77" xr:uid="{E9EBCD88-3672-4918-A2E8-8D9EA401FF1C}"/>
    <hyperlink ref="I12" r:id="rId78" xr:uid="{A93413F6-2B4B-493D-B06E-2FDF059E9B82}"/>
    <hyperlink ref="J12" r:id="rId79" xr:uid="{66AD4705-5732-46A7-B926-398B072B2F74}"/>
    <hyperlink ref="K12" r:id="rId80" xr:uid="{2E529E1B-FB32-4154-A970-8D081574D3A6}"/>
    <hyperlink ref="L12" r:id="rId81" xr:uid="{93F62BF0-D2DB-4FDB-84D6-D07505FDAB60}"/>
    <hyperlink ref="Q12" r:id="rId82" xr:uid="{57785CBA-3C3B-4401-BA20-16A17355B16B}"/>
    <hyperlink ref="T12" r:id="rId83" xr:uid="{21843630-9883-4493-A18B-12007DA7B62C}"/>
    <hyperlink ref="AG12" r:id="rId84" xr:uid="{33F73567-9AAA-4860-BE88-65F6E81A9D5E}"/>
    <hyperlink ref="AJ12" r:id="rId85" xr:uid="{5354B245-EDAF-4125-AADC-8BC1E1579127}"/>
    <hyperlink ref="AK12" r:id="rId86" xr:uid="{BCD80369-3BD7-4863-9F4C-B80FC1DB2D49}"/>
    <hyperlink ref="AL12" r:id="rId87" xr:uid="{DE8D2131-A913-4BBE-9C25-F52EF3EC4559}"/>
    <hyperlink ref="AO12" r:id="rId88" xr:uid="{3994549E-05C9-40F3-B736-AB7693F9EE4B}"/>
    <hyperlink ref="B20" r:id="rId89" xr:uid="{8BD79582-A528-4DC1-BD49-C6049D3EB480}"/>
    <hyperlink ref="H20" r:id="rId90" xr:uid="{157E85B3-5E24-481C-9305-DF56F3FB8A51}"/>
    <hyperlink ref="I20" r:id="rId91" xr:uid="{1A8E4022-BA50-4A1C-9B0B-3B8DDDDDD51E}"/>
    <hyperlink ref="J20" r:id="rId92" xr:uid="{98CB5932-BAD6-4327-A002-FBE8304C32EB}"/>
    <hyperlink ref="K20" r:id="rId93" xr:uid="{A62E3885-C254-4297-BC49-35F8EA95B051}"/>
    <hyperlink ref="L20" r:id="rId94" xr:uid="{6131380C-C560-4D38-8C4A-236C415C79A5}"/>
    <hyperlink ref="Q20" r:id="rId95" xr:uid="{564B4ECE-D3F7-4F5E-A866-BF22DA29D71E}"/>
    <hyperlink ref="R20" r:id="rId96" xr:uid="{DE77F3EF-3A51-4F8E-AA30-EF029DF6D874}"/>
    <hyperlink ref="S20" r:id="rId97" xr:uid="{E0ED9E0E-D214-4EB4-A879-8131722BF751}"/>
    <hyperlink ref="T20" r:id="rId98" xr:uid="{A1E491DF-423A-4F91-9F5F-712FC8C2CF30}"/>
    <hyperlink ref="AF20" r:id="rId99" xr:uid="{7E8E1B05-71FA-4D07-A513-B9D1B118F8AE}"/>
    <hyperlink ref="AG20" r:id="rId100" xr:uid="{0BFEA5A2-2B20-41D9-A2D2-D5A518F1F672}"/>
    <hyperlink ref="AJ20" r:id="rId101" xr:uid="{664D5356-6CD8-4CAA-A3C7-5755AB90C7B8}"/>
    <hyperlink ref="AK20" r:id="rId102" xr:uid="{CD6AD110-2731-404F-9409-8E9AC4F74264}"/>
    <hyperlink ref="AL20" r:id="rId103" xr:uid="{A18271E4-0609-45EB-AB9F-52867B23695D}"/>
    <hyperlink ref="AO20" r:id="rId104" xr:uid="{94DEC50F-7EF2-4CCD-BA12-A2AFE7070B21}"/>
    <hyperlink ref="E22" r:id="rId105" xr:uid="{C2B80F24-8B7E-4B50-8F3B-724C11F79054}"/>
    <hyperlink ref="F22" r:id="rId106" xr:uid="{035F8028-AD6F-43A8-9C2F-B0A3F04149C8}"/>
    <hyperlink ref="G22" r:id="rId107" xr:uid="{939EB534-EEF1-4AED-9F7A-CFDBF8740240}"/>
    <hyperlink ref="H22" r:id="rId108" xr:uid="{B1F1596D-EA10-49EF-83CD-49427D16BB16}"/>
    <hyperlink ref="M22" r:id="rId109" xr:uid="{A23E0A86-353A-48AD-9292-8ABDF861117F}"/>
    <hyperlink ref="O22" r:id="rId110" xr:uid="{F05D44B7-93F8-488C-B2DA-ED7C723E9084}"/>
    <hyperlink ref="R22" r:id="rId111" xr:uid="{25C1D700-594F-4E0B-8CBE-54C3AA5FF766}"/>
    <hyperlink ref="X22" r:id="rId112" xr:uid="{CCA14405-560E-40AA-888B-69A9E72EDE54}"/>
    <hyperlink ref="AA22" r:id="rId113" xr:uid="{771C19AF-C518-4A9A-BC2A-99A65AA14840}"/>
    <hyperlink ref="AB22" r:id="rId114" xr:uid="{6236706D-D409-4A09-B6D0-61FA4BE542BA}"/>
    <hyperlink ref="AG22" r:id="rId115" xr:uid="{D1528BB0-6B2D-4A12-987F-D1FD8083FF61}"/>
    <hyperlink ref="AJ22" r:id="rId116" xr:uid="{5C1B2DF3-8179-4B08-A57C-80B01E7C5017}"/>
    <hyperlink ref="B28" r:id="rId117" xr:uid="{7D2693F4-75F9-44BE-908A-5611C7926330}"/>
    <hyperlink ref="E28" r:id="rId118" xr:uid="{BA62E954-6576-4698-8225-C05E3F2E28C9}"/>
    <hyperlink ref="F28" r:id="rId119" xr:uid="{AC1389CE-8EBA-47AE-A9B1-A75065787DA8}"/>
    <hyperlink ref="G28" r:id="rId120" xr:uid="{DD049116-57C1-4682-813A-175B95C5258F}"/>
    <hyperlink ref="H28" r:id="rId121" xr:uid="{70DE491A-A03E-40DB-B0E4-06573BE32B22}"/>
    <hyperlink ref="I28" r:id="rId122" xr:uid="{ADC6AA78-0FB3-43A8-8D6D-F60CF2E02E8A}"/>
    <hyperlink ref="J28" r:id="rId123" xr:uid="{45BC4501-8289-4C95-B4AA-0F3ADA068BEC}"/>
    <hyperlink ref="K28" r:id="rId124" xr:uid="{7F0F9F5D-4E21-4B48-A4B5-EF751E889211}"/>
    <hyperlink ref="Q28" r:id="rId125" xr:uid="{49A2A49F-930F-4200-9BD4-9CF49D0F17A0}"/>
    <hyperlink ref="R28" r:id="rId126" xr:uid="{546547C0-F25F-4B92-B9E2-D0D785FAE295}"/>
    <hyperlink ref="S28" r:id="rId127" xr:uid="{A960C932-A4D7-43B3-8AD4-67A26F52084B}"/>
    <hyperlink ref="T28" r:id="rId128" xr:uid="{3B930006-4806-411C-87CE-47B8D0228A20}"/>
    <hyperlink ref="AF28" r:id="rId129" xr:uid="{15092351-755E-46EF-9EF4-11DD4B3B1CAB}"/>
    <hyperlink ref="AG28" r:id="rId130" xr:uid="{85FF581B-30C9-4AEE-B933-FCB1636F4C3C}"/>
    <hyperlink ref="AJ28" r:id="rId131" xr:uid="{E380C353-16D1-4926-B880-112EEB26C2CE}"/>
    <hyperlink ref="AK28" r:id="rId132" xr:uid="{3DC38FC7-7564-4EE9-87CB-FA65900CD5C4}"/>
    <hyperlink ref="AL28" r:id="rId133" xr:uid="{A9AF0A7F-9B28-4D18-B8E4-5FF79FCA5726}"/>
    <hyperlink ref="AO28" r:id="rId134" xr:uid="{26E302F4-5675-4F1B-8985-EFB1D5EEC8C2}"/>
    <hyperlink ref="E30" r:id="rId135" xr:uid="{81EBFC50-4EEC-4E04-BBBD-3E01726521A0}"/>
    <hyperlink ref="F30" r:id="rId136" xr:uid="{DECD2C22-61D9-4715-9D56-A8CC7C8ACB1C}"/>
    <hyperlink ref="G30" r:id="rId137" xr:uid="{4325805E-76FF-4AF2-952B-1CE74E9A121F}"/>
    <hyperlink ref="H30" r:id="rId138" xr:uid="{A13B9FC9-A46C-401E-A896-D7C9C9A31129}"/>
    <hyperlink ref="M30" r:id="rId139" xr:uid="{ACE3C57E-A3B2-45F0-B446-630AEA3C5119}"/>
    <hyperlink ref="N30" r:id="rId140" xr:uid="{BACF693C-4167-45F8-9B37-5C57ED25CE97}"/>
    <hyperlink ref="O30" r:id="rId141" xr:uid="{502096DC-2745-4D4D-89A7-AD7C7ED7A724}"/>
    <hyperlink ref="P30" r:id="rId142" xr:uid="{E89ABA98-CDC9-4764-A495-6B6E314B8DFA}"/>
    <hyperlink ref="Q30" r:id="rId143" xr:uid="{6BACB705-2686-4718-983E-D833927E6760}"/>
    <hyperlink ref="R30" r:id="rId144" xr:uid="{2B64CD9D-471F-4A6A-8FA7-D42680767AAC}"/>
    <hyperlink ref="S30" r:id="rId145" xr:uid="{033A4F40-0997-44DF-96C2-9E0751469B28}"/>
    <hyperlink ref="T30" r:id="rId146" xr:uid="{B7C63170-2E4B-468D-84A0-4C1405444729}"/>
    <hyperlink ref="V30" r:id="rId147" xr:uid="{672A330F-5A11-441D-9E82-F644DD5BA7F7}"/>
    <hyperlink ref="W30" r:id="rId148" xr:uid="{55DEA768-79BB-4B6C-AE70-90DD10E87AEA}"/>
    <hyperlink ref="Y30" r:id="rId149" xr:uid="{8E166080-A21B-4539-9BD8-90BFC78043BF}"/>
    <hyperlink ref="AA30" r:id="rId150" xr:uid="{C529AF00-6F34-4201-97FF-38F7AA93F75E}"/>
    <hyperlink ref="AB30" r:id="rId151" xr:uid="{DD208A3E-CE8D-4082-BA6B-DB95F177E23C}"/>
    <hyperlink ref="AC30" r:id="rId152" xr:uid="{7E328509-3191-42FD-8077-0673C88431A0}"/>
    <hyperlink ref="AD30" r:id="rId153" xr:uid="{507D9B35-4B38-4D8F-B17A-3F44BBC9B2B0}"/>
    <hyperlink ref="AF30" r:id="rId154" xr:uid="{6780A8AE-9426-4E35-B948-E1353F721F3A}"/>
    <hyperlink ref="AG30" r:id="rId155" xr:uid="{B783C6C0-D6AF-49D4-82E0-63F4C0C34021}"/>
    <hyperlink ref="AH30" r:id="rId156" xr:uid="{96BAAB1E-159B-4B30-8C38-1551E1644E4E}"/>
    <hyperlink ref="AI30" r:id="rId157" xr:uid="{3863DA36-DFCD-451A-8E7E-88352416B6B8}"/>
    <hyperlink ref="AJ30" r:id="rId158" xr:uid="{67A966B3-94C4-4833-9CBC-6B90CB57730E}"/>
    <hyperlink ref="AL30" r:id="rId159" xr:uid="{8B158D3C-91A8-4B7E-9819-69427ED97C91}"/>
    <hyperlink ref="AM30" r:id="rId160" xr:uid="{A2828BCC-7D2F-4EB1-B855-C825EE72D0F5}"/>
    <hyperlink ref="AN30" r:id="rId161" xr:uid="{8A9E2A8D-35DE-45B2-9CF7-F6C070192F0A}"/>
    <hyperlink ref="AO30" r:id="rId162" xr:uid="{8D40768F-86AB-4BCD-AA5E-213388DA07A1}"/>
    <hyperlink ref="AP30" r:id="rId163" xr:uid="{879F97E2-E15E-4EB7-A88E-6D90A685B62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46A78-083C-394C-98AE-8DE06792FC1A}">
  <sheetPr codeName="Worksheet___17"/>
  <dimension ref="B2:T101"/>
  <sheetViews>
    <sheetView workbookViewId="0">
      <selection activeCell="E6" sqref="E6:L101"/>
    </sheetView>
  </sheetViews>
  <sheetFormatPr defaultColWidth="11.07421875" defaultRowHeight="23.25"/>
  <sheetData>
    <row r="2" spans="2:20">
      <c r="B2" t="s">
        <v>2674</v>
      </c>
    </row>
    <row r="4" spans="2:20">
      <c r="B4" s="17"/>
      <c r="C4" s="17"/>
      <c r="D4" s="17"/>
      <c r="E4" s="17" t="s">
        <v>173</v>
      </c>
      <c r="F4" s="17" t="s">
        <v>191</v>
      </c>
      <c r="G4" s="17" t="s">
        <v>179</v>
      </c>
      <c r="H4" s="17" t="s">
        <v>335</v>
      </c>
      <c r="I4" s="17" t="s">
        <v>2315</v>
      </c>
      <c r="J4" s="17" t="s">
        <v>2316</v>
      </c>
    </row>
    <row r="5" spans="2:20">
      <c r="B5" s="17" t="s">
        <v>174</v>
      </c>
      <c r="C5" s="17" t="s">
        <v>220</v>
      </c>
      <c r="D5" s="17" t="s">
        <v>174</v>
      </c>
      <c r="E5" s="17" t="s">
        <v>220</v>
      </c>
      <c r="F5" s="17" t="s">
        <v>174</v>
      </c>
      <c r="G5" s="17" t="s">
        <v>220</v>
      </c>
      <c r="H5" s="17" t="s">
        <v>174</v>
      </c>
      <c r="I5" s="17" t="s">
        <v>220</v>
      </c>
      <c r="J5" s="17" t="s">
        <v>2675</v>
      </c>
      <c r="K5" s="17" t="s">
        <v>2676</v>
      </c>
      <c r="L5" s="17" t="s">
        <v>2677</v>
      </c>
      <c r="M5" s="17" t="s">
        <v>2678</v>
      </c>
      <c r="N5" s="17" t="s">
        <v>2675</v>
      </c>
      <c r="O5" s="17" t="s">
        <v>2676</v>
      </c>
      <c r="P5" s="17" t="s">
        <v>2677</v>
      </c>
      <c r="Q5" s="17" t="s">
        <v>2678</v>
      </c>
    </row>
    <row r="6" spans="2:20" ht="25.5">
      <c r="B6" s="17" t="s">
        <v>2317</v>
      </c>
      <c r="C6" s="17" t="s">
        <v>171</v>
      </c>
      <c r="D6" s="17" t="s">
        <v>1895</v>
      </c>
      <c r="E6" t="s">
        <v>177</v>
      </c>
      <c r="I6" t="s">
        <v>182</v>
      </c>
      <c r="M6" s="1" t="s">
        <v>2318</v>
      </c>
      <c r="N6" s="1" t="s">
        <v>2319</v>
      </c>
      <c r="O6" s="1" t="s">
        <v>2320</v>
      </c>
      <c r="Q6" t="s">
        <v>2318</v>
      </c>
      <c r="R6" t="s">
        <v>2319</v>
      </c>
      <c r="S6" t="s">
        <v>2320</v>
      </c>
      <c r="T6" t="s">
        <v>2321</v>
      </c>
    </row>
    <row r="7" spans="2:20" ht="25.5">
      <c r="D7" s="17" t="s">
        <v>743</v>
      </c>
      <c r="E7" t="s">
        <v>198</v>
      </c>
      <c r="I7" t="s">
        <v>202</v>
      </c>
      <c r="P7" s="1" t="s">
        <v>2321</v>
      </c>
    </row>
    <row r="8" spans="2:20" ht="25.5">
      <c r="C8" s="17" t="s">
        <v>184</v>
      </c>
      <c r="D8" s="17" t="s">
        <v>1895</v>
      </c>
      <c r="E8" t="s">
        <v>185</v>
      </c>
      <c r="M8" s="1" t="s">
        <v>2322</v>
      </c>
      <c r="O8" s="1" t="s">
        <v>2323</v>
      </c>
      <c r="Q8" t="s">
        <v>2322</v>
      </c>
      <c r="R8" t="s">
        <v>2324</v>
      </c>
      <c r="S8" t="s">
        <v>2323</v>
      </c>
      <c r="T8" t="s">
        <v>2325</v>
      </c>
    </row>
    <row r="9" spans="2:20" ht="25.5">
      <c r="D9" s="17" t="s">
        <v>743</v>
      </c>
      <c r="E9" t="s">
        <v>205</v>
      </c>
      <c r="P9" s="1" t="s">
        <v>2325</v>
      </c>
    </row>
    <row r="10" spans="2:20" ht="25.5">
      <c r="C10" s="17" t="s">
        <v>187</v>
      </c>
      <c r="D10" s="17" t="s">
        <v>1895</v>
      </c>
      <c r="I10" t="s">
        <v>188</v>
      </c>
      <c r="M10" s="1" t="s">
        <v>2326</v>
      </c>
      <c r="N10" s="1" t="s">
        <v>2324</v>
      </c>
      <c r="O10" s="1" t="s">
        <v>2327</v>
      </c>
    </row>
    <row r="11" spans="2:20" ht="25.5">
      <c r="D11" s="17" t="s">
        <v>743</v>
      </c>
      <c r="I11" t="s">
        <v>208</v>
      </c>
      <c r="P11" s="1" t="s">
        <v>2328</v>
      </c>
    </row>
    <row r="12" spans="2:20" ht="25.5">
      <c r="B12" s="17" t="s">
        <v>2329</v>
      </c>
      <c r="C12" s="17" t="s">
        <v>190</v>
      </c>
      <c r="D12" s="17" t="s">
        <v>1895</v>
      </c>
      <c r="G12" t="s">
        <v>193</v>
      </c>
      <c r="M12" s="1" t="s">
        <v>2330</v>
      </c>
      <c r="N12" s="1" t="s">
        <v>2331</v>
      </c>
      <c r="O12" s="1" t="s">
        <v>2332</v>
      </c>
      <c r="Q12" t="s">
        <v>2333</v>
      </c>
      <c r="R12" t="s">
        <v>2331</v>
      </c>
      <c r="S12" t="s">
        <v>2334</v>
      </c>
      <c r="T12" t="s">
        <v>2335</v>
      </c>
    </row>
    <row r="13" spans="2:20" ht="25.5">
      <c r="D13" s="17" t="s">
        <v>743</v>
      </c>
      <c r="G13" t="s">
        <v>212</v>
      </c>
      <c r="P13" s="1" t="s">
        <v>2336</v>
      </c>
    </row>
    <row r="14" spans="2:20" ht="25.5">
      <c r="B14" s="17" t="s">
        <v>2337</v>
      </c>
      <c r="C14" s="17" t="s">
        <v>215</v>
      </c>
      <c r="D14" s="17" t="s">
        <v>1895</v>
      </c>
      <c r="I14" t="s">
        <v>218</v>
      </c>
      <c r="J14" t="s">
        <v>223</v>
      </c>
      <c r="M14" s="1" t="s">
        <v>2338</v>
      </c>
      <c r="N14" s="1" t="s">
        <v>2339</v>
      </c>
      <c r="O14" s="1" t="s">
        <v>2340</v>
      </c>
      <c r="Q14" t="s">
        <v>2341</v>
      </c>
      <c r="R14" t="s">
        <v>2339</v>
      </c>
      <c r="S14" t="s">
        <v>2342</v>
      </c>
    </row>
    <row r="15" spans="2:20" ht="25.5">
      <c r="C15" s="17" t="s">
        <v>235</v>
      </c>
      <c r="D15" s="17" t="s">
        <v>1895</v>
      </c>
      <c r="I15" t="s">
        <v>237</v>
      </c>
      <c r="J15" t="s">
        <v>240</v>
      </c>
      <c r="M15" s="1" t="s">
        <v>2343</v>
      </c>
      <c r="N15" s="1" t="s">
        <v>2344</v>
      </c>
      <c r="O15" s="1" t="s">
        <v>2345</v>
      </c>
    </row>
    <row r="16" spans="2:20" ht="25.5">
      <c r="C16" s="17" t="s">
        <v>252</v>
      </c>
      <c r="D16" s="17" t="s">
        <v>1895</v>
      </c>
      <c r="I16" t="s">
        <v>253</v>
      </c>
      <c r="M16" s="1" t="s">
        <v>2346</v>
      </c>
      <c r="N16" s="1" t="s">
        <v>2347</v>
      </c>
      <c r="O16" s="1" t="s">
        <v>2348</v>
      </c>
    </row>
    <row r="17" spans="2:20" ht="25.5">
      <c r="C17" s="17" t="s">
        <v>255</v>
      </c>
      <c r="D17" s="17" t="s">
        <v>1895</v>
      </c>
      <c r="I17" t="s">
        <v>257</v>
      </c>
      <c r="J17" t="s">
        <v>260</v>
      </c>
      <c r="M17" s="1" t="s">
        <v>2349</v>
      </c>
      <c r="N17" s="1" t="s">
        <v>2350</v>
      </c>
      <c r="O17" s="1" t="s">
        <v>2351</v>
      </c>
      <c r="Q17" t="s">
        <v>2352</v>
      </c>
      <c r="R17" t="s">
        <v>2353</v>
      </c>
      <c r="S17" t="s">
        <v>2354</v>
      </c>
    </row>
    <row r="18" spans="2:20" ht="25.5">
      <c r="B18" s="17" t="s">
        <v>2355</v>
      </c>
      <c r="C18" s="17" t="s">
        <v>263</v>
      </c>
      <c r="D18" s="17" t="s">
        <v>1895</v>
      </c>
      <c r="I18" t="s">
        <v>265</v>
      </c>
      <c r="M18" s="1" t="s">
        <v>2356</v>
      </c>
      <c r="N18" s="1" t="s">
        <v>2357</v>
      </c>
      <c r="O18" s="1" t="s">
        <v>2679</v>
      </c>
      <c r="Q18" t="s">
        <v>2359</v>
      </c>
      <c r="R18" t="s">
        <v>2360</v>
      </c>
      <c r="S18" t="s">
        <v>2680</v>
      </c>
    </row>
    <row r="19" spans="2:20" ht="25.5">
      <c r="C19" s="17" t="s">
        <v>271</v>
      </c>
      <c r="D19" s="17" t="s">
        <v>1895</v>
      </c>
      <c r="J19" t="s">
        <v>273</v>
      </c>
      <c r="M19" s="1" t="s">
        <v>1941</v>
      </c>
      <c r="N19" s="1" t="s">
        <v>2362</v>
      </c>
      <c r="O19" s="1" t="s">
        <v>1943</v>
      </c>
      <c r="Q19" t="s">
        <v>2363</v>
      </c>
      <c r="R19" t="s">
        <v>2364</v>
      </c>
      <c r="S19" t="s">
        <v>2365</v>
      </c>
    </row>
    <row r="20" spans="2:20" ht="25.5">
      <c r="C20" s="17" t="s">
        <v>267</v>
      </c>
      <c r="D20" s="17" t="s">
        <v>1895</v>
      </c>
      <c r="E20" t="s">
        <v>269</v>
      </c>
      <c r="M20" s="1" t="s">
        <v>1947</v>
      </c>
      <c r="N20" s="1" t="s">
        <v>1948</v>
      </c>
      <c r="O20" s="1" t="s">
        <v>1949</v>
      </c>
    </row>
    <row r="21" spans="2:20" ht="25.5">
      <c r="B21" s="17" t="s">
        <v>2367</v>
      </c>
      <c r="C21" s="17" t="s">
        <v>334</v>
      </c>
      <c r="D21" s="17" t="s">
        <v>1895</v>
      </c>
      <c r="K21" t="s">
        <v>337</v>
      </c>
      <c r="L21" t="s">
        <v>340</v>
      </c>
      <c r="M21" s="1" t="s">
        <v>1951</v>
      </c>
      <c r="N21" s="1" t="s">
        <v>1952</v>
      </c>
      <c r="O21" s="1" t="s">
        <v>1953</v>
      </c>
      <c r="Q21" t="s">
        <v>2368</v>
      </c>
      <c r="R21" t="s">
        <v>2369</v>
      </c>
      <c r="S21" t="s">
        <v>2370</v>
      </c>
    </row>
    <row r="22" spans="2:20" ht="25.5">
      <c r="C22" s="17" t="s">
        <v>317</v>
      </c>
      <c r="D22" s="17" t="s">
        <v>1895</v>
      </c>
      <c r="I22" t="s">
        <v>320</v>
      </c>
      <c r="J22" t="s">
        <v>323</v>
      </c>
      <c r="O22" s="1" t="s">
        <v>1957</v>
      </c>
    </row>
    <row r="23" spans="2:20" ht="25.5">
      <c r="C23" s="17" t="s">
        <v>276</v>
      </c>
      <c r="D23" s="17" t="s">
        <v>1895</v>
      </c>
      <c r="E23" t="s">
        <v>279</v>
      </c>
      <c r="F23" t="s">
        <v>283</v>
      </c>
      <c r="O23" s="1" t="s">
        <v>1958</v>
      </c>
      <c r="Q23" t="s">
        <v>2371</v>
      </c>
    </row>
    <row r="24" spans="2:20" ht="25.5">
      <c r="C24" s="17" t="s">
        <v>301</v>
      </c>
      <c r="D24" s="17" t="s">
        <v>1895</v>
      </c>
      <c r="G24" t="s">
        <v>304</v>
      </c>
      <c r="H24" t="s">
        <v>308</v>
      </c>
      <c r="M24" s="1" t="s">
        <v>1960</v>
      </c>
      <c r="N24" s="1" t="s">
        <v>1961</v>
      </c>
      <c r="O24" s="1" t="s">
        <v>1962</v>
      </c>
      <c r="Q24" t="s">
        <v>2372</v>
      </c>
      <c r="R24" t="s">
        <v>2373</v>
      </c>
      <c r="S24" t="s">
        <v>1965</v>
      </c>
    </row>
    <row r="25" spans="2:20" ht="25.5">
      <c r="C25" s="17" t="s">
        <v>310</v>
      </c>
      <c r="D25" s="17" t="s">
        <v>1895</v>
      </c>
      <c r="G25" t="s">
        <v>312</v>
      </c>
      <c r="H25" t="s">
        <v>315</v>
      </c>
      <c r="M25" s="1" t="s">
        <v>1967</v>
      </c>
      <c r="N25" s="1" t="s">
        <v>1968</v>
      </c>
      <c r="O25" s="1" t="s">
        <v>1969</v>
      </c>
    </row>
    <row r="26" spans="2:20" ht="25.5">
      <c r="C26" s="17" t="s">
        <v>293</v>
      </c>
      <c r="D26" s="17" t="s">
        <v>1895</v>
      </c>
      <c r="G26" t="s">
        <v>295</v>
      </c>
      <c r="H26" t="s">
        <v>299</v>
      </c>
      <c r="O26" s="1" t="s">
        <v>1970</v>
      </c>
    </row>
    <row r="27" spans="2:20" ht="25.5">
      <c r="C27" s="17" t="s">
        <v>345</v>
      </c>
      <c r="D27" s="17" t="s">
        <v>1895</v>
      </c>
      <c r="F27" t="s">
        <v>346</v>
      </c>
      <c r="M27" s="1" t="s">
        <v>1971</v>
      </c>
      <c r="N27" s="1" t="s">
        <v>1972</v>
      </c>
      <c r="O27" s="1" t="s">
        <v>1973</v>
      </c>
      <c r="Q27" t="s">
        <v>1974</v>
      </c>
      <c r="R27" t="s">
        <v>1975</v>
      </c>
      <c r="S27" t="s">
        <v>1976</v>
      </c>
    </row>
    <row r="28" spans="2:20" ht="25.5">
      <c r="C28" s="17" t="s">
        <v>342</v>
      </c>
      <c r="D28" s="17" t="s">
        <v>1895</v>
      </c>
      <c r="E28" t="s">
        <v>343</v>
      </c>
      <c r="M28" s="1" t="s">
        <v>1977</v>
      </c>
      <c r="N28" s="1" t="s">
        <v>1978</v>
      </c>
      <c r="O28" s="1" t="s">
        <v>1979</v>
      </c>
    </row>
    <row r="29" spans="2:20" ht="25.5">
      <c r="C29" s="17" t="s">
        <v>285</v>
      </c>
      <c r="D29" s="17" t="s">
        <v>1895</v>
      </c>
      <c r="I29" t="s">
        <v>288</v>
      </c>
      <c r="J29" t="s">
        <v>291</v>
      </c>
      <c r="O29" s="1" t="s">
        <v>1980</v>
      </c>
    </row>
    <row r="30" spans="2:20" ht="25.5">
      <c r="B30" s="17" t="s">
        <v>2375</v>
      </c>
      <c r="C30" s="17" t="s">
        <v>349</v>
      </c>
      <c r="D30" s="17" t="s">
        <v>1895</v>
      </c>
      <c r="I30" t="s">
        <v>2376</v>
      </c>
      <c r="J30" t="s">
        <v>2377</v>
      </c>
      <c r="M30" s="1" t="s">
        <v>1982</v>
      </c>
      <c r="N30" s="1" t="s">
        <v>1983</v>
      </c>
      <c r="O30" s="1" t="s">
        <v>1984</v>
      </c>
      <c r="Q30" t="s">
        <v>1985</v>
      </c>
      <c r="R30" t="s">
        <v>1986</v>
      </c>
      <c r="S30" t="s">
        <v>1987</v>
      </c>
      <c r="T30" t="s">
        <v>2380</v>
      </c>
    </row>
    <row r="31" spans="2:20" ht="25.5">
      <c r="D31" s="17" t="s">
        <v>743</v>
      </c>
      <c r="I31" t="s">
        <v>2381</v>
      </c>
      <c r="J31" t="s">
        <v>2382</v>
      </c>
      <c r="P31" s="1" t="s">
        <v>2383</v>
      </c>
    </row>
    <row r="32" spans="2:20" ht="25.5">
      <c r="C32" s="17" t="s">
        <v>364</v>
      </c>
      <c r="D32" s="17" t="s">
        <v>1895</v>
      </c>
      <c r="J32" t="s">
        <v>366</v>
      </c>
      <c r="M32" s="1" t="s">
        <v>1990</v>
      </c>
      <c r="N32" s="1" t="s">
        <v>1991</v>
      </c>
      <c r="O32" s="1" t="s">
        <v>1992</v>
      </c>
    </row>
    <row r="33" spans="2:20" ht="25.5">
      <c r="D33" s="17" t="s">
        <v>743</v>
      </c>
      <c r="J33" t="s">
        <v>453</v>
      </c>
      <c r="P33" s="1" t="s">
        <v>2384</v>
      </c>
    </row>
    <row r="34" spans="2:20" ht="25.5">
      <c r="C34" s="17" t="s">
        <v>348</v>
      </c>
      <c r="D34" s="17" t="s">
        <v>1895</v>
      </c>
      <c r="I34" t="s">
        <v>362</v>
      </c>
      <c r="M34" s="1" t="s">
        <v>1994</v>
      </c>
    </row>
    <row r="35" spans="2:20" ht="25.5">
      <c r="D35" s="17" t="s">
        <v>743</v>
      </c>
      <c r="I35" t="s">
        <v>449</v>
      </c>
      <c r="P35" s="1" t="s">
        <v>2681</v>
      </c>
    </row>
    <row r="36" spans="2:20" ht="25.5">
      <c r="C36" s="17" t="s">
        <v>380</v>
      </c>
      <c r="D36" s="17" t="s">
        <v>1895</v>
      </c>
      <c r="J36" t="s">
        <v>381</v>
      </c>
      <c r="M36" s="1" t="s">
        <v>1996</v>
      </c>
      <c r="N36" s="1" t="s">
        <v>1997</v>
      </c>
      <c r="O36" s="1" t="s">
        <v>1998</v>
      </c>
      <c r="Q36" t="s">
        <v>1999</v>
      </c>
      <c r="R36" t="s">
        <v>2000</v>
      </c>
      <c r="S36" t="s">
        <v>2001</v>
      </c>
      <c r="T36" t="s">
        <v>2386</v>
      </c>
    </row>
    <row r="37" spans="2:20" ht="25.5">
      <c r="D37" s="17" t="s">
        <v>743</v>
      </c>
      <c r="J37" t="s">
        <v>467</v>
      </c>
      <c r="P37" s="1" t="s">
        <v>2387</v>
      </c>
    </row>
    <row r="38" spans="2:20" ht="25.5">
      <c r="C38" s="17" t="s">
        <v>377</v>
      </c>
      <c r="D38" s="17" t="s">
        <v>1895</v>
      </c>
      <c r="I38" t="s">
        <v>378</v>
      </c>
      <c r="M38" s="1" t="s">
        <v>2004</v>
      </c>
      <c r="N38" s="1" t="s">
        <v>2005</v>
      </c>
      <c r="O38" s="1" t="s">
        <v>2006</v>
      </c>
    </row>
    <row r="39" spans="2:20" ht="25.5">
      <c r="D39" s="17" t="s">
        <v>743</v>
      </c>
      <c r="I39" t="s">
        <v>464</v>
      </c>
      <c r="P39" s="1" t="s">
        <v>2682</v>
      </c>
    </row>
    <row r="40" spans="2:20" ht="25.5">
      <c r="C40" s="17" t="s">
        <v>374</v>
      </c>
      <c r="D40" s="17" t="s">
        <v>1895</v>
      </c>
      <c r="F40" t="s">
        <v>375</v>
      </c>
      <c r="M40" s="1" t="s">
        <v>2389</v>
      </c>
      <c r="N40" s="1" t="s">
        <v>2390</v>
      </c>
      <c r="O40" s="1" t="s">
        <v>2391</v>
      </c>
      <c r="Q40" t="s">
        <v>2011</v>
      </c>
      <c r="R40" t="s">
        <v>2012</v>
      </c>
      <c r="S40" t="s">
        <v>2013</v>
      </c>
      <c r="T40" t="s">
        <v>2392</v>
      </c>
    </row>
    <row r="41" spans="2:20" ht="25.5">
      <c r="D41" s="17" t="s">
        <v>743</v>
      </c>
      <c r="F41" t="s">
        <v>461</v>
      </c>
      <c r="P41" s="1" t="s">
        <v>2393</v>
      </c>
    </row>
    <row r="42" spans="2:20" ht="25.5">
      <c r="C42" s="17" t="s">
        <v>370</v>
      </c>
      <c r="D42" s="17" t="s">
        <v>1895</v>
      </c>
      <c r="E42" t="s">
        <v>372</v>
      </c>
      <c r="M42" s="1" t="s">
        <v>2394</v>
      </c>
      <c r="N42" s="1" t="s">
        <v>2395</v>
      </c>
      <c r="O42" s="1" t="s">
        <v>2396</v>
      </c>
    </row>
    <row r="43" spans="2:20">
      <c r="D43" s="17" t="s">
        <v>743</v>
      </c>
      <c r="E43" t="s">
        <v>458</v>
      </c>
    </row>
    <row r="44" spans="2:20" ht="25.5">
      <c r="C44" s="17" t="s">
        <v>392</v>
      </c>
      <c r="D44" s="17" t="s">
        <v>1895</v>
      </c>
      <c r="I44" t="s">
        <v>395</v>
      </c>
      <c r="J44" t="s">
        <v>398</v>
      </c>
      <c r="M44" s="1" t="s">
        <v>2397</v>
      </c>
      <c r="N44" s="1" t="s">
        <v>2398</v>
      </c>
      <c r="O44" s="1" t="s">
        <v>2399</v>
      </c>
    </row>
    <row r="45" spans="2:20" ht="25.5">
      <c r="D45" s="17" t="s">
        <v>743</v>
      </c>
      <c r="I45" t="s">
        <v>479</v>
      </c>
      <c r="J45" t="s">
        <v>482</v>
      </c>
      <c r="P45" s="1" t="s">
        <v>2400</v>
      </c>
    </row>
    <row r="46" spans="2:20" ht="25.5">
      <c r="B46" s="17" t="s">
        <v>2401</v>
      </c>
      <c r="C46" s="17" t="s">
        <v>384</v>
      </c>
      <c r="D46" s="17" t="s">
        <v>1895</v>
      </c>
      <c r="E46" t="s">
        <v>386</v>
      </c>
      <c r="M46" s="1" t="s">
        <v>2028</v>
      </c>
      <c r="N46" s="1" t="s">
        <v>2029</v>
      </c>
      <c r="O46" s="1" t="s">
        <v>2030</v>
      </c>
      <c r="Q46" t="s">
        <v>2024</v>
      </c>
      <c r="R46" t="s">
        <v>2025</v>
      </c>
      <c r="S46" t="s">
        <v>2026</v>
      </c>
      <c r="T46" t="s">
        <v>2402</v>
      </c>
    </row>
    <row r="47" spans="2:20" ht="25.5">
      <c r="D47" s="17" t="s">
        <v>743</v>
      </c>
      <c r="E47" t="s">
        <v>471</v>
      </c>
      <c r="P47" s="1" t="s">
        <v>2031</v>
      </c>
    </row>
    <row r="48" spans="2:20" ht="25.5">
      <c r="C48" s="17" t="s">
        <v>388</v>
      </c>
      <c r="D48" s="17" t="s">
        <v>1895</v>
      </c>
      <c r="F48" t="s">
        <v>390</v>
      </c>
      <c r="M48" s="1" t="s">
        <v>2032</v>
      </c>
      <c r="N48" s="1" t="s">
        <v>2033</v>
      </c>
      <c r="O48" s="1" t="s">
        <v>2034</v>
      </c>
    </row>
    <row r="49" spans="2:20" ht="25.5">
      <c r="D49" s="17" t="s">
        <v>743</v>
      </c>
      <c r="F49" t="s">
        <v>475</v>
      </c>
      <c r="P49" s="1" t="s">
        <v>2035</v>
      </c>
    </row>
    <row r="50" spans="2:20" ht="25.5">
      <c r="C50" s="17" t="s">
        <v>400</v>
      </c>
      <c r="D50" s="17" t="s">
        <v>1895</v>
      </c>
      <c r="G50" t="s">
        <v>402</v>
      </c>
      <c r="H50" t="s">
        <v>405</v>
      </c>
      <c r="M50" s="1" t="s">
        <v>2040</v>
      </c>
      <c r="N50" s="1" t="s">
        <v>2041</v>
      </c>
      <c r="O50" s="1" t="s">
        <v>2403</v>
      </c>
      <c r="Q50" t="s">
        <v>2036</v>
      </c>
      <c r="R50" t="s">
        <v>2037</v>
      </c>
      <c r="S50" t="s">
        <v>2038</v>
      </c>
      <c r="T50" t="s">
        <v>2404</v>
      </c>
    </row>
    <row r="51" spans="2:20" ht="25.5">
      <c r="D51" s="17" t="s">
        <v>743</v>
      </c>
      <c r="G51" t="s">
        <v>485</v>
      </c>
      <c r="H51" t="s">
        <v>488</v>
      </c>
      <c r="P51" s="1" t="s">
        <v>2043</v>
      </c>
    </row>
    <row r="52" spans="2:20" ht="25.5">
      <c r="C52" s="17" t="s">
        <v>383</v>
      </c>
      <c r="D52" s="17" t="s">
        <v>1895</v>
      </c>
      <c r="G52" t="s">
        <v>408</v>
      </c>
      <c r="H52" t="s">
        <v>411</v>
      </c>
      <c r="M52" s="1" t="s">
        <v>2044</v>
      </c>
      <c r="N52" s="1" t="s">
        <v>2045</v>
      </c>
      <c r="O52" s="1" t="s">
        <v>2046</v>
      </c>
    </row>
    <row r="53" spans="2:20" ht="25.5">
      <c r="D53" s="17" t="s">
        <v>743</v>
      </c>
      <c r="G53" t="s">
        <v>491</v>
      </c>
      <c r="H53" t="s">
        <v>494</v>
      </c>
      <c r="P53" s="1" t="s">
        <v>2047</v>
      </c>
    </row>
    <row r="54" spans="2:20" ht="25.5">
      <c r="C54" s="17" t="s">
        <v>430</v>
      </c>
      <c r="D54" s="17" t="s">
        <v>1895</v>
      </c>
      <c r="K54" t="s">
        <v>432</v>
      </c>
      <c r="L54" t="s">
        <v>435</v>
      </c>
      <c r="M54" s="1" t="s">
        <v>2405</v>
      </c>
      <c r="N54" s="1" t="s">
        <v>2053</v>
      </c>
      <c r="O54" s="1" t="s">
        <v>2054</v>
      </c>
      <c r="Q54" t="s">
        <v>2405</v>
      </c>
      <c r="R54" t="s">
        <v>2049</v>
      </c>
      <c r="S54" t="s">
        <v>2050</v>
      </c>
      <c r="T54" t="s">
        <v>2408</v>
      </c>
    </row>
    <row r="55" spans="2:20" ht="25.5">
      <c r="D55" s="17" t="s">
        <v>743</v>
      </c>
      <c r="K55" t="s">
        <v>511</v>
      </c>
      <c r="L55" t="s">
        <v>514</v>
      </c>
      <c r="P55" s="1" t="s">
        <v>2055</v>
      </c>
    </row>
    <row r="56" spans="2:20" ht="25.5">
      <c r="C56" s="17" t="s">
        <v>413</v>
      </c>
      <c r="D56" s="17" t="s">
        <v>1895</v>
      </c>
      <c r="I56" t="s">
        <v>415</v>
      </c>
      <c r="J56" t="s">
        <v>418</v>
      </c>
      <c r="M56" s="1" t="s">
        <v>2409</v>
      </c>
      <c r="N56" s="1" t="s">
        <v>2057</v>
      </c>
      <c r="O56" s="1" t="s">
        <v>2058</v>
      </c>
    </row>
    <row r="57" spans="2:20" ht="25.5">
      <c r="D57" s="17" t="s">
        <v>743</v>
      </c>
      <c r="I57" t="s">
        <v>497</v>
      </c>
      <c r="J57" t="s">
        <v>500</v>
      </c>
      <c r="P57" s="1" t="s">
        <v>2059</v>
      </c>
    </row>
    <row r="58" spans="2:20" ht="25.5">
      <c r="B58" s="17" t="s">
        <v>2410</v>
      </c>
      <c r="C58" s="17" t="s">
        <v>533</v>
      </c>
      <c r="D58" s="17" t="s">
        <v>1895</v>
      </c>
      <c r="K58" t="s">
        <v>2411</v>
      </c>
      <c r="M58" s="1" t="s">
        <v>2412</v>
      </c>
      <c r="N58" s="1" t="s">
        <v>2064</v>
      </c>
      <c r="O58" s="1" t="s">
        <v>2065</v>
      </c>
      <c r="Q58" t="s">
        <v>2414</v>
      </c>
      <c r="R58" t="s">
        <v>2061</v>
      </c>
      <c r="S58" t="s">
        <v>2062</v>
      </c>
    </row>
    <row r="59" spans="2:20" ht="25.5">
      <c r="C59" s="17" t="s">
        <v>525</v>
      </c>
      <c r="D59" s="17" t="s">
        <v>1895</v>
      </c>
      <c r="I59" t="s">
        <v>527</v>
      </c>
      <c r="M59" s="1" t="s">
        <v>2416</v>
      </c>
      <c r="N59" s="1" t="s">
        <v>2067</v>
      </c>
      <c r="O59" s="1" t="s">
        <v>2068</v>
      </c>
    </row>
    <row r="60" spans="2:20" ht="25.5">
      <c r="C60" s="17" t="s">
        <v>521</v>
      </c>
      <c r="D60" s="17" t="s">
        <v>1895</v>
      </c>
      <c r="G60" t="s">
        <v>523</v>
      </c>
      <c r="M60" s="1" t="s">
        <v>2683</v>
      </c>
      <c r="N60" s="1" t="s">
        <v>2074</v>
      </c>
      <c r="O60" s="1" t="s">
        <v>2075</v>
      </c>
      <c r="Q60" t="s">
        <v>2684</v>
      </c>
      <c r="R60" t="s">
        <v>2070</v>
      </c>
      <c r="S60" t="s">
        <v>2071</v>
      </c>
    </row>
    <row r="61" spans="2:20" ht="25.5">
      <c r="C61" s="17" t="s">
        <v>517</v>
      </c>
      <c r="D61" s="17" t="s">
        <v>1895</v>
      </c>
      <c r="E61" t="s">
        <v>519</v>
      </c>
      <c r="M61" s="1" t="s">
        <v>2419</v>
      </c>
      <c r="N61" s="1" t="s">
        <v>2420</v>
      </c>
      <c r="O61" s="1" t="s">
        <v>2421</v>
      </c>
      <c r="Q61" t="s">
        <v>2422</v>
      </c>
      <c r="R61" t="s">
        <v>2423</v>
      </c>
      <c r="S61" t="s">
        <v>2078</v>
      </c>
    </row>
    <row r="62" spans="2:20" ht="25.5">
      <c r="B62" s="17" t="s">
        <v>2424</v>
      </c>
      <c r="C62" s="17" t="s">
        <v>536</v>
      </c>
      <c r="D62" s="17" t="s">
        <v>1895</v>
      </c>
      <c r="E62" t="s">
        <v>538</v>
      </c>
      <c r="M62" s="1" t="s">
        <v>2425</v>
      </c>
      <c r="N62" s="1" t="s">
        <v>2087</v>
      </c>
      <c r="O62" s="1" t="s">
        <v>2088</v>
      </c>
      <c r="Q62" t="s">
        <v>2426</v>
      </c>
      <c r="R62" t="s">
        <v>2084</v>
      </c>
      <c r="S62" t="s">
        <v>2085</v>
      </c>
    </row>
    <row r="63" spans="2:20" ht="25.5">
      <c r="C63" s="17" t="s">
        <v>540</v>
      </c>
      <c r="D63" s="17" t="s">
        <v>1895</v>
      </c>
      <c r="F63" t="s">
        <v>542</v>
      </c>
      <c r="I63" t="s">
        <v>545</v>
      </c>
      <c r="J63" t="s">
        <v>548</v>
      </c>
      <c r="M63" s="1" t="s">
        <v>2428</v>
      </c>
      <c r="N63" s="1" t="s">
        <v>2090</v>
      </c>
      <c r="O63" s="1" t="s">
        <v>2091</v>
      </c>
    </row>
    <row r="64" spans="2:20" ht="25.5">
      <c r="B64" s="17" t="s">
        <v>2429</v>
      </c>
      <c r="C64" s="17" t="s">
        <v>551</v>
      </c>
      <c r="D64" s="17" t="s">
        <v>1895</v>
      </c>
      <c r="G64" t="s">
        <v>554</v>
      </c>
      <c r="H64" t="s">
        <v>557</v>
      </c>
      <c r="I64" t="s">
        <v>561</v>
      </c>
      <c r="M64" s="1" t="s">
        <v>2430</v>
      </c>
      <c r="N64" s="1" t="s">
        <v>2096</v>
      </c>
      <c r="O64" s="1" t="s">
        <v>2097</v>
      </c>
      <c r="Q64" t="s">
        <v>2431</v>
      </c>
      <c r="R64" t="s">
        <v>2093</v>
      </c>
      <c r="S64" t="s">
        <v>2094</v>
      </c>
    </row>
    <row r="65" spans="2:20" ht="25.5">
      <c r="B65" s="17" t="s">
        <v>2432</v>
      </c>
      <c r="C65" s="17" t="s">
        <v>571</v>
      </c>
      <c r="D65" s="17" t="s">
        <v>1895</v>
      </c>
      <c r="I65" t="s">
        <v>573</v>
      </c>
      <c r="J65" t="s">
        <v>576</v>
      </c>
      <c r="M65" s="1" t="s">
        <v>2433</v>
      </c>
      <c r="N65" s="1" t="s">
        <v>2103</v>
      </c>
      <c r="O65" s="1" t="s">
        <v>2104</v>
      </c>
      <c r="Q65" t="s">
        <v>2434</v>
      </c>
      <c r="R65" t="s">
        <v>2099</v>
      </c>
      <c r="S65" t="s">
        <v>2100</v>
      </c>
      <c r="T65" t="s">
        <v>2685</v>
      </c>
    </row>
    <row r="66" spans="2:20" ht="25.5">
      <c r="D66" s="17" t="s">
        <v>743</v>
      </c>
      <c r="I66" t="s">
        <v>636</v>
      </c>
      <c r="J66" t="s">
        <v>639</v>
      </c>
      <c r="P66" s="1" t="s">
        <v>2686</v>
      </c>
    </row>
    <row r="67" spans="2:20" ht="25.5">
      <c r="C67" s="17" t="s">
        <v>564</v>
      </c>
      <c r="D67" s="17" t="s">
        <v>1895</v>
      </c>
      <c r="E67" t="s">
        <v>566</v>
      </c>
      <c r="F67" t="s">
        <v>569</v>
      </c>
      <c r="M67" s="1" t="s">
        <v>2437</v>
      </c>
      <c r="N67" s="1" t="s">
        <v>2107</v>
      </c>
      <c r="O67" s="1" t="s">
        <v>2108</v>
      </c>
    </row>
    <row r="68" spans="2:20" ht="25.5">
      <c r="D68" s="17" t="s">
        <v>743</v>
      </c>
      <c r="E68" t="s">
        <v>630</v>
      </c>
      <c r="F68" t="s">
        <v>633</v>
      </c>
      <c r="P68" s="1" t="s">
        <v>2109</v>
      </c>
    </row>
    <row r="69" spans="2:20" ht="25.5">
      <c r="B69" s="17" t="s">
        <v>2438</v>
      </c>
      <c r="C69" s="17" t="s">
        <v>579</v>
      </c>
      <c r="D69" s="17" t="s">
        <v>1895</v>
      </c>
      <c r="G69" t="s">
        <v>582</v>
      </c>
      <c r="H69" t="s">
        <v>585</v>
      </c>
      <c r="I69" t="s">
        <v>588</v>
      </c>
      <c r="J69" t="s">
        <v>591</v>
      </c>
      <c r="M69" s="1" t="s">
        <v>2439</v>
      </c>
      <c r="N69" s="1" t="s">
        <v>2111</v>
      </c>
      <c r="O69" s="1" t="s">
        <v>2440</v>
      </c>
      <c r="Q69" t="s">
        <v>2441</v>
      </c>
      <c r="R69" t="s">
        <v>2114</v>
      </c>
      <c r="S69" t="s">
        <v>2442</v>
      </c>
      <c r="T69" t="s">
        <v>2116</v>
      </c>
    </row>
    <row r="70" spans="2:20" ht="25.5">
      <c r="D70" s="17" t="s">
        <v>743</v>
      </c>
      <c r="G70" t="s">
        <v>643</v>
      </c>
      <c r="H70" t="s">
        <v>646</v>
      </c>
      <c r="I70" t="s">
        <v>649</v>
      </c>
      <c r="J70" t="s">
        <v>652</v>
      </c>
      <c r="P70" s="1" t="s">
        <v>2117</v>
      </c>
    </row>
    <row r="71" spans="2:20" ht="25.5">
      <c r="C71" s="17" t="s">
        <v>593</v>
      </c>
      <c r="D71" s="17" t="s">
        <v>1895</v>
      </c>
      <c r="G71" t="s">
        <v>595</v>
      </c>
      <c r="H71" t="s">
        <v>598</v>
      </c>
      <c r="M71" s="1" t="s">
        <v>2443</v>
      </c>
      <c r="N71" s="1" t="s">
        <v>2119</v>
      </c>
      <c r="O71" s="1" t="s">
        <v>2120</v>
      </c>
    </row>
    <row r="72" spans="2:20" ht="25.5">
      <c r="D72" s="17" t="s">
        <v>743</v>
      </c>
      <c r="G72" t="s">
        <v>655</v>
      </c>
      <c r="H72" t="s">
        <v>658</v>
      </c>
      <c r="P72" s="1" t="s">
        <v>2121</v>
      </c>
    </row>
    <row r="73" spans="2:20" ht="25.5">
      <c r="C73" s="17" t="s">
        <v>83</v>
      </c>
      <c r="D73" s="17" t="s">
        <v>1895</v>
      </c>
      <c r="I73" t="s">
        <v>601</v>
      </c>
      <c r="J73" t="s">
        <v>604</v>
      </c>
      <c r="M73" s="1" t="s">
        <v>2444</v>
      </c>
      <c r="N73" s="1" t="s">
        <v>2123</v>
      </c>
      <c r="O73" s="1" t="s">
        <v>2124</v>
      </c>
    </row>
    <row r="74" spans="2:20" ht="25.5">
      <c r="D74" s="17" t="s">
        <v>743</v>
      </c>
      <c r="I74" t="s">
        <v>661</v>
      </c>
      <c r="J74" t="s">
        <v>664</v>
      </c>
      <c r="P74" s="1" t="s">
        <v>2125</v>
      </c>
    </row>
    <row r="75" spans="2:20" ht="25.5">
      <c r="C75" s="17" t="s">
        <v>2126</v>
      </c>
      <c r="D75" s="17" t="s">
        <v>1895</v>
      </c>
      <c r="K75" t="s">
        <v>613</v>
      </c>
      <c r="L75" t="s">
        <v>616</v>
      </c>
      <c r="M75" s="1" t="s">
        <v>2446</v>
      </c>
      <c r="N75" s="1" t="s">
        <v>2128</v>
      </c>
      <c r="O75" s="1" t="s">
        <v>2129</v>
      </c>
      <c r="Q75" t="s">
        <v>2447</v>
      </c>
      <c r="R75" t="s">
        <v>2131</v>
      </c>
      <c r="S75" t="s">
        <v>2132</v>
      </c>
      <c r="T75" t="s">
        <v>2133</v>
      </c>
    </row>
    <row r="76" spans="2:20" ht="25.5">
      <c r="D76" s="17" t="s">
        <v>743</v>
      </c>
      <c r="K76" t="s">
        <v>671</v>
      </c>
      <c r="L76" t="s">
        <v>674</v>
      </c>
      <c r="P76" s="1" t="s">
        <v>2134</v>
      </c>
    </row>
    <row r="77" spans="2:20" ht="25.5">
      <c r="B77" s="17" t="s">
        <v>2448</v>
      </c>
      <c r="C77" s="17" t="s">
        <v>626</v>
      </c>
      <c r="D77" s="17" t="s">
        <v>1895</v>
      </c>
      <c r="I77" t="s">
        <v>627</v>
      </c>
      <c r="M77" s="1" t="s">
        <v>2449</v>
      </c>
      <c r="N77" s="1" t="s">
        <v>2136</v>
      </c>
      <c r="O77" s="1" t="s">
        <v>2137</v>
      </c>
      <c r="Q77" t="s">
        <v>2138</v>
      </c>
      <c r="R77" t="s">
        <v>2139</v>
      </c>
      <c r="S77" t="s">
        <v>2140</v>
      </c>
      <c r="T77" t="s">
        <v>2141</v>
      </c>
    </row>
    <row r="78" spans="2:20" ht="25.5">
      <c r="D78" s="17" t="s">
        <v>743</v>
      </c>
      <c r="I78" t="s">
        <v>2452</v>
      </c>
      <c r="J78" t="s">
        <v>685</v>
      </c>
      <c r="P78" s="1" t="s">
        <v>2142</v>
      </c>
    </row>
    <row r="79" spans="2:20" ht="25.5">
      <c r="C79" s="17" t="s">
        <v>619</v>
      </c>
      <c r="D79" s="17" t="s">
        <v>1895</v>
      </c>
      <c r="E79" t="s">
        <v>621</v>
      </c>
      <c r="F79" t="s">
        <v>624</v>
      </c>
      <c r="M79" s="1" t="s">
        <v>2453</v>
      </c>
      <c r="N79" s="1" t="s">
        <v>2144</v>
      </c>
      <c r="O79" s="1" t="s">
        <v>2145</v>
      </c>
    </row>
    <row r="80" spans="2:20" ht="25.5">
      <c r="D80" s="17" t="s">
        <v>743</v>
      </c>
      <c r="E80" t="s">
        <v>677</v>
      </c>
      <c r="F80" t="s">
        <v>680</v>
      </c>
      <c r="P80" s="1" t="s">
        <v>2146</v>
      </c>
    </row>
    <row r="81" spans="2:20" ht="25.5">
      <c r="B81" s="17" t="s">
        <v>2454</v>
      </c>
      <c r="C81" s="17" t="s">
        <v>688</v>
      </c>
      <c r="D81" s="17" t="s">
        <v>1895</v>
      </c>
      <c r="I81" t="s">
        <v>690</v>
      </c>
      <c r="M81" s="1" t="s">
        <v>2455</v>
      </c>
      <c r="N81" s="1" t="s">
        <v>2148</v>
      </c>
      <c r="O81" s="1" t="s">
        <v>2149</v>
      </c>
      <c r="Q81" t="s">
        <v>2150</v>
      </c>
      <c r="R81" t="s">
        <v>2151</v>
      </c>
      <c r="S81" t="s">
        <v>2152</v>
      </c>
    </row>
    <row r="82" spans="2:20" ht="25.5">
      <c r="C82" s="17" t="s">
        <v>692</v>
      </c>
      <c r="D82" s="17" t="s">
        <v>1895</v>
      </c>
      <c r="E82" t="s">
        <v>694</v>
      </c>
      <c r="M82" s="1" t="s">
        <v>2458</v>
      </c>
      <c r="N82" s="1" t="s">
        <v>2154</v>
      </c>
      <c r="O82" s="1" t="s">
        <v>2459</v>
      </c>
    </row>
    <row r="83" spans="2:20" ht="25.5">
      <c r="C83" s="17" t="s">
        <v>696</v>
      </c>
      <c r="D83" s="17" t="s">
        <v>1895</v>
      </c>
      <c r="I83" t="s">
        <v>697</v>
      </c>
      <c r="M83" s="1" t="s">
        <v>2460</v>
      </c>
      <c r="N83" s="1" t="s">
        <v>2157</v>
      </c>
      <c r="O83" s="1" t="s">
        <v>2158</v>
      </c>
    </row>
    <row r="84" spans="2:20" ht="25.5">
      <c r="B84" s="17" t="s">
        <v>2461</v>
      </c>
      <c r="C84" s="17" t="s">
        <v>700</v>
      </c>
      <c r="D84" s="17" t="s">
        <v>1895</v>
      </c>
      <c r="I84" t="s">
        <v>702</v>
      </c>
      <c r="M84" s="1" t="s">
        <v>2462</v>
      </c>
      <c r="N84" s="1" t="s">
        <v>2160</v>
      </c>
      <c r="O84" s="1" t="s">
        <v>2161</v>
      </c>
      <c r="Q84" t="s">
        <v>2162</v>
      </c>
      <c r="R84" t="s">
        <v>2163</v>
      </c>
      <c r="S84" t="s">
        <v>2164</v>
      </c>
      <c r="T84" t="s">
        <v>2165</v>
      </c>
    </row>
    <row r="85" spans="2:20" ht="25.5">
      <c r="D85" s="17" t="s">
        <v>743</v>
      </c>
      <c r="I85" t="s">
        <v>740</v>
      </c>
      <c r="P85" s="1" t="s">
        <v>2166</v>
      </c>
    </row>
    <row r="86" spans="2:20" ht="25.5">
      <c r="B86" s="17" t="s">
        <v>2463</v>
      </c>
      <c r="C86" s="17" t="s">
        <v>735</v>
      </c>
      <c r="D86" s="17" t="s">
        <v>1895</v>
      </c>
      <c r="E86" t="s">
        <v>736</v>
      </c>
      <c r="M86" s="1" t="s">
        <v>2464</v>
      </c>
      <c r="N86" s="1" t="s">
        <v>2168</v>
      </c>
      <c r="O86" s="1" t="s">
        <v>2169</v>
      </c>
      <c r="Q86" t="s">
        <v>2170</v>
      </c>
      <c r="R86" t="s">
        <v>2171</v>
      </c>
      <c r="S86" t="s">
        <v>2172</v>
      </c>
      <c r="T86" t="s">
        <v>2173</v>
      </c>
    </row>
    <row r="87" spans="2:20" ht="25.5">
      <c r="D87" s="17" t="s">
        <v>743</v>
      </c>
      <c r="E87" t="s">
        <v>772</v>
      </c>
      <c r="P87" s="1" t="s">
        <v>2174</v>
      </c>
    </row>
    <row r="88" spans="2:20" ht="25.5">
      <c r="C88" s="17" t="s">
        <v>709</v>
      </c>
      <c r="D88" s="17" t="s">
        <v>1895</v>
      </c>
      <c r="E88" t="s">
        <v>711</v>
      </c>
      <c r="M88" s="1" t="s">
        <v>2465</v>
      </c>
      <c r="N88" s="1" t="s">
        <v>2176</v>
      </c>
      <c r="O88" s="1" t="s">
        <v>2177</v>
      </c>
    </row>
    <row r="89" spans="2:20" ht="25.5">
      <c r="D89" s="17" t="s">
        <v>743</v>
      </c>
      <c r="E89" t="s">
        <v>748</v>
      </c>
      <c r="P89" s="1" t="s">
        <v>2178</v>
      </c>
    </row>
    <row r="90" spans="2:20" ht="25.5">
      <c r="C90" s="17" t="s">
        <v>725</v>
      </c>
      <c r="D90" s="17" t="s">
        <v>1895</v>
      </c>
      <c r="I90" t="s">
        <v>726</v>
      </c>
      <c r="M90" s="1" t="s">
        <v>2466</v>
      </c>
      <c r="N90" s="1" t="s">
        <v>2180</v>
      </c>
      <c r="O90" s="1" t="s">
        <v>2181</v>
      </c>
      <c r="Q90" t="s">
        <v>2182</v>
      </c>
      <c r="R90" t="s">
        <v>2183</v>
      </c>
      <c r="S90" t="s">
        <v>2184</v>
      </c>
      <c r="T90" t="s">
        <v>2185</v>
      </c>
    </row>
    <row r="91" spans="2:20" ht="25.5">
      <c r="D91" s="17" t="s">
        <v>743</v>
      </c>
      <c r="I91" t="s">
        <v>2467</v>
      </c>
      <c r="P91" s="1" t="s">
        <v>2186</v>
      </c>
    </row>
    <row r="92" spans="2:20" ht="25.5">
      <c r="C92" s="17" t="s">
        <v>732</v>
      </c>
      <c r="D92" s="17" t="s">
        <v>1895</v>
      </c>
      <c r="K92" t="s">
        <v>733</v>
      </c>
      <c r="M92" s="1" t="s">
        <v>2468</v>
      </c>
      <c r="N92" s="1" t="s">
        <v>2188</v>
      </c>
      <c r="O92" s="1" t="s">
        <v>2189</v>
      </c>
    </row>
    <row r="93" spans="2:20" ht="25.5">
      <c r="D93" s="17" t="s">
        <v>743</v>
      </c>
      <c r="K93" t="s">
        <v>770</v>
      </c>
      <c r="P93" s="1" t="s">
        <v>2190</v>
      </c>
    </row>
    <row r="94" spans="2:20" ht="25.5">
      <c r="C94" s="17" t="s">
        <v>708</v>
      </c>
      <c r="D94" s="17" t="s">
        <v>1895</v>
      </c>
      <c r="G94" t="s">
        <v>2469</v>
      </c>
      <c r="M94" s="1" t="s">
        <v>2687</v>
      </c>
      <c r="N94" s="1" t="s">
        <v>2471</v>
      </c>
      <c r="O94" s="1" t="s">
        <v>2688</v>
      </c>
      <c r="Q94" t="s">
        <v>2199</v>
      </c>
      <c r="R94" t="s">
        <v>2200</v>
      </c>
      <c r="S94" t="s">
        <v>2201</v>
      </c>
      <c r="T94" t="s">
        <v>2202</v>
      </c>
    </row>
    <row r="95" spans="2:20" ht="25.5">
      <c r="D95" s="17" t="s">
        <v>743</v>
      </c>
      <c r="G95" t="s">
        <v>2475</v>
      </c>
      <c r="P95" s="1" t="s">
        <v>2203</v>
      </c>
    </row>
    <row r="96" spans="2:20" ht="25.5">
      <c r="C96" s="17" t="s">
        <v>721</v>
      </c>
      <c r="D96" s="17" t="s">
        <v>1895</v>
      </c>
      <c r="G96" t="s">
        <v>722</v>
      </c>
      <c r="M96" s="1" t="s">
        <v>2476</v>
      </c>
      <c r="N96" s="1" t="s">
        <v>2689</v>
      </c>
      <c r="O96" s="1" t="s">
        <v>2478</v>
      </c>
    </row>
    <row r="97" spans="3:16" ht="25.5">
      <c r="D97" s="17" t="s">
        <v>743</v>
      </c>
      <c r="G97" t="s">
        <v>759</v>
      </c>
      <c r="P97" s="1" t="s">
        <v>2207</v>
      </c>
    </row>
    <row r="98" spans="3:16" ht="25.5">
      <c r="C98" s="17" t="s">
        <v>713</v>
      </c>
      <c r="D98" s="17" t="s">
        <v>1895</v>
      </c>
      <c r="I98" t="s">
        <v>715</v>
      </c>
      <c r="M98" s="1" t="s">
        <v>2479</v>
      </c>
      <c r="N98" s="1" t="s">
        <v>2480</v>
      </c>
      <c r="O98" s="1" t="s">
        <v>2481</v>
      </c>
    </row>
    <row r="99" spans="3:16" ht="25.5">
      <c r="D99" s="17" t="s">
        <v>743</v>
      </c>
      <c r="I99" t="s">
        <v>752</v>
      </c>
      <c r="P99" s="1" t="s">
        <v>2195</v>
      </c>
    </row>
    <row r="100" spans="3:16" ht="25.5">
      <c r="C100" s="17" t="s">
        <v>717</v>
      </c>
      <c r="D100" s="17" t="s">
        <v>1895</v>
      </c>
      <c r="J100" t="s">
        <v>719</v>
      </c>
      <c r="M100" s="1" t="s">
        <v>2482</v>
      </c>
      <c r="N100" s="1" t="s">
        <v>2483</v>
      </c>
      <c r="O100" s="1" t="s">
        <v>2690</v>
      </c>
    </row>
    <row r="101" spans="3:16" ht="25.5">
      <c r="D101" s="17" t="s">
        <v>743</v>
      </c>
      <c r="J101" t="s">
        <v>756</v>
      </c>
      <c r="P101" s="1" t="s">
        <v>2213</v>
      </c>
    </row>
  </sheetData>
  <phoneticPr fontId="11" type="noConversion"/>
  <hyperlinks>
    <hyperlink ref="M6" r:id="rId1" location="sp01" display="https://kanji-database.sourceforge.net/dict/sbgy/v1.html - sp01" xr:uid="{C19C5C3D-7374-7046-B3AF-FCCBDBFC03BC}"/>
    <hyperlink ref="N6" r:id="rId2" location="s01" display="https://kanji-database.sourceforge.net/dict/sbgy/v3.html - s01" xr:uid="{FB503F54-46C3-3141-B52B-4CA87B571624}"/>
    <hyperlink ref="O6" r:id="rId3" location="q01" display="https://kanji-database.sourceforge.net/dict/sbgy/v4.html - q01" xr:uid="{833FAF46-DF10-4A4A-8E5C-26FD742EDFFC}"/>
    <hyperlink ref="P7" r:id="rId4" location="r01" display="https://kanji-database.sourceforge.net/dict/sbgy/v5.html - r01" xr:uid="{D6CEF1BB-9242-D04F-968C-FE21680D2986}"/>
    <hyperlink ref="M8" r:id="rId5" location="sp02" display="https://kanji-database.sourceforge.net/dict/sbgy/v1.html - sp02" xr:uid="{322B43DB-B7C6-3B47-ADF2-DCCC5818BA43}"/>
    <hyperlink ref="O8" r:id="rId6" location="q02" display="https://kanji-database.sourceforge.net/dict/sbgy/v4.html - q02" xr:uid="{66C4F259-D310-2647-B68A-82A8DE4F9C0F}"/>
    <hyperlink ref="P9" r:id="rId7" location="r02" display="https://kanji-database.sourceforge.net/dict/sbgy/v5.html - r02" xr:uid="{AF90DB66-27CD-2047-9BBC-DEFCACF511D2}"/>
    <hyperlink ref="M10" r:id="rId8" location="sp03" display="https://kanji-database.sourceforge.net/dict/sbgy/v1.html - sp03" xr:uid="{478B9EC7-2845-EC4A-8B0B-0E4CBEC7CC52}"/>
    <hyperlink ref="N10" r:id="rId9" location="s02" display="https://kanji-database.sourceforge.net/dict/sbgy/v3.html - s02" xr:uid="{6164522B-49E8-584A-9F62-5D92C6772BAE}"/>
    <hyperlink ref="O10" r:id="rId10" location="q03" display="https://kanji-database.sourceforge.net/dict/sbgy/v4.html - q03" xr:uid="{DC766BE9-0C4A-9E41-A436-1285FD5E6E33}"/>
    <hyperlink ref="P11" r:id="rId11" location="r03" display="https://kanji-database.sourceforge.net/dict/sbgy/v5.html - r03" xr:uid="{35345CE3-6F61-7248-A8C7-EE6EEF1CC0E5}"/>
    <hyperlink ref="M12" r:id="rId12" location="sp04" display="https://kanji-database.sourceforge.net/dict/sbgy/v1.html - sp04" xr:uid="{79F6D0A8-8244-CA4E-BB5C-FAD604C05A8C}"/>
    <hyperlink ref="N12" r:id="rId13" location="s03" display="https://kanji-database.sourceforge.net/dict/sbgy/v3.html - s03" xr:uid="{7E9A6135-DDE1-AD40-84D8-8F316063A832}"/>
    <hyperlink ref="O12" r:id="rId14" location="q04" display="https://kanji-database.sourceforge.net/dict/sbgy/v4.html - q04" xr:uid="{32B1495A-FC20-5147-9CDD-09BCC5802FB8}"/>
    <hyperlink ref="P13" r:id="rId15" location="r04" display="https://kanji-database.sourceforge.net/dict/sbgy/v5.html - r04" xr:uid="{AC99EE7C-D5F3-1D4A-B636-D85D46379015}"/>
    <hyperlink ref="M14" r:id="rId16" location="sp05" display="https://kanji-database.sourceforge.net/dict/sbgy/v1.html - sp05" xr:uid="{BA365F89-8589-2847-98A0-8AB8B10B13E1}"/>
    <hyperlink ref="N14" r:id="rId17" location="s04" display="https://kanji-database.sourceforge.net/dict/sbgy/v3.html - s04" xr:uid="{3E28E0C7-DB86-7440-A968-0CE0C7D4CC0F}"/>
    <hyperlink ref="O14" r:id="rId18" location="q05" display="https://kanji-database.sourceforge.net/dict/sbgy/v4.html - q05" xr:uid="{401AB2B0-5FB5-D340-B198-4F6E97F78802}"/>
    <hyperlink ref="M15" r:id="rId19" location="sp06" display="https://kanji-database.sourceforge.net/dict/sbgy/v1.html - sp06" xr:uid="{8CF3BDE1-5A7A-1E4A-B46A-2D754B075455}"/>
    <hyperlink ref="N15" r:id="rId20" location="s05" display="https://kanji-database.sourceforge.net/dict/sbgy/v3.html - s05" xr:uid="{13C43712-558F-CB4F-88D6-CF6B3D4DAEAB}"/>
    <hyperlink ref="O15" r:id="rId21" location="q06" display="https://kanji-database.sourceforge.net/dict/sbgy/v4.html - q06" xr:uid="{99EE832E-263A-1148-9466-6183E002B6CB}"/>
    <hyperlink ref="M16" r:id="rId22" location="sp07" display="https://kanji-database.sourceforge.net/dict/sbgy/v1.html - sp07" xr:uid="{277F2F63-9E28-ED42-ACEE-C1E0B10322E0}"/>
    <hyperlink ref="N16" r:id="rId23" location="s06" display="https://kanji-database.sourceforge.net/dict/sbgy/v3.html - s06" xr:uid="{B608BDBC-B950-C04E-AB01-8F924BC6E5D0}"/>
    <hyperlink ref="O16" r:id="rId24" location="q07" display="https://kanji-database.sourceforge.net/dict/sbgy/v4.html - q07" xr:uid="{5534E92D-4420-EB46-BCD4-9F7F9055C914}"/>
    <hyperlink ref="M17" r:id="rId25" location="sp08" display="https://kanji-database.sourceforge.net/dict/sbgy/v1.html - sp08" xr:uid="{C5B022B8-80F8-5346-93E9-9077B4CB1244}"/>
    <hyperlink ref="N17" r:id="rId26" location="s07" display="https://kanji-database.sourceforge.net/dict/sbgy/v3.html - s07" xr:uid="{8E0BA67B-6904-BA42-8194-53E473066E92}"/>
    <hyperlink ref="O17" r:id="rId27" location="q08" display="https://kanji-database.sourceforge.net/dict/sbgy/v4.html - q08" xr:uid="{8BC55EF4-1CD5-2645-8100-457D5845AB69}"/>
    <hyperlink ref="M18" r:id="rId28" location="sp09" display="https://kanji-database.sourceforge.net/dict/sbgy/v1.html - sp09" xr:uid="{0D49D75A-006C-9549-B4A1-9A54F257D171}"/>
    <hyperlink ref="N18" r:id="rId29" location="s08" display="https://kanji-database.sourceforge.net/dict/sbgy/v3.html - s08" xr:uid="{84EE7C7A-2E75-5C49-8751-9BE53CBABF2D}"/>
    <hyperlink ref="O18" r:id="rId30" location="q09" display="https://kanji-database.sourceforge.net/dict/sbgy/v4.html - q09" xr:uid="{DA18D245-1C30-5C40-AD04-F4DF5FFBEB62}"/>
    <hyperlink ref="M19" r:id="rId31" location="sp10" display="https://kanji-database.sourceforge.net/dict/sbgy/v1.html - sp10" xr:uid="{C26599D6-8742-874E-AB5B-B10A31E4CD3C}"/>
    <hyperlink ref="N19" r:id="rId32" location="s09" display="https://kanji-database.sourceforge.net/dict/sbgy/v3.html - s09" xr:uid="{CBA015FD-E709-E445-8498-5934F873548C}"/>
    <hyperlink ref="O19" r:id="rId33" location="q10" display="https://kanji-database.sourceforge.net/dict/sbgy/v4.html - q10" xr:uid="{CE3585D7-F894-9645-AA15-EEF28076E4AB}"/>
    <hyperlink ref="M20" r:id="rId34" location="sp11" display="https://kanji-database.sourceforge.net/dict/sbgy/v1.html - sp11" xr:uid="{42ED3D98-8CA0-C947-A592-095666163420}"/>
    <hyperlink ref="N20" r:id="rId35" location="s10" display="https://kanji-database.sourceforge.net/dict/sbgy/v3.html - s10" xr:uid="{C9D914BF-F012-8846-B8D4-E1BA6D1DB652}"/>
    <hyperlink ref="O20" r:id="rId36" location="q11" display="https://kanji-database.sourceforge.net/dict/sbgy/v4.html - q11" xr:uid="{AE18D5BC-644B-8441-B010-76A872A0C6E2}"/>
    <hyperlink ref="M21" r:id="rId37" location="sp12" display="https://kanji-database.sourceforge.net/dict/sbgy/v1.html - sp12" xr:uid="{354CE051-3B44-6D42-AD46-BC7C4DF5A86F}"/>
    <hyperlink ref="N21" r:id="rId38" location="s11" display="https://kanji-database.sourceforge.net/dict/sbgy/v3.html - s11" xr:uid="{A4629952-908A-D141-8FDE-9052BD3A5663}"/>
    <hyperlink ref="O21" r:id="rId39" location="q12" display="https://kanji-database.sourceforge.net/dict/sbgy/v4.html - q12" xr:uid="{D825A351-712D-3549-99F7-F26FAD597059}"/>
    <hyperlink ref="O22" r:id="rId40" location="q13" display="https://kanji-database.sourceforge.net/dict/sbgy/v4.html - q13" xr:uid="{2786992C-39D5-664F-ACC4-A647D9036F1C}"/>
    <hyperlink ref="O23" r:id="rId41" location="q14" display="https://kanji-database.sourceforge.net/dict/sbgy/v4.html - q14" xr:uid="{1633AA7A-CEB9-5143-BB9E-9FB1C5CFBA06}"/>
    <hyperlink ref="M24" r:id="rId42" location="sp13" display="https://kanji-database.sourceforge.net/dict/sbgy/v1.html - sp13" xr:uid="{65874183-5CE0-E54C-8AF6-61ADBB9E778A}"/>
    <hyperlink ref="N24" r:id="rId43" location="s12" display="https://kanji-database.sourceforge.net/dict/sbgy/v3.html - s12" xr:uid="{C6FF27DB-401F-C448-9BFA-C0AA9AD8CB68}"/>
    <hyperlink ref="O24" r:id="rId44" location="q15" display="https://kanji-database.sourceforge.net/dict/sbgy/v4.html - q15" xr:uid="{8A5F80F0-FD3F-D74B-87AC-3ED5D0FB96C0}"/>
    <hyperlink ref="M25" r:id="rId45" location="sp14" display="https://kanji-database.sourceforge.net/dict/sbgy/v1.html - sp14" xr:uid="{3FE93F34-EA13-6641-9560-FA52E81C0783}"/>
    <hyperlink ref="N25" r:id="rId46" location="s13" display="https://kanji-database.sourceforge.net/dict/sbgy/v3.html - s13" xr:uid="{F6010420-8B87-8841-8D13-ACD6B0931B5E}"/>
    <hyperlink ref="O25" r:id="rId47" location="q16" display="https://kanji-database.sourceforge.net/dict/sbgy/v4.html - q16" xr:uid="{48CC698A-B607-EA46-8284-269F16C81258}"/>
    <hyperlink ref="O26" r:id="rId48" location="q17" display="https://kanji-database.sourceforge.net/dict/sbgy/v4.html - q17" xr:uid="{65E402A6-200A-5547-AFE3-76087891A920}"/>
    <hyperlink ref="M27" r:id="rId49" location="sp15" display="https://kanji-database.sourceforge.net/dict/sbgy/v1.html - sp15" xr:uid="{FBB8390B-C50D-5249-8008-88E9DF46F6A0}"/>
    <hyperlink ref="N27" r:id="rId50" location="s14" display="https://kanji-database.sourceforge.net/dict/sbgy/v3.html - s14" xr:uid="{D7FE749D-6EC1-1541-97BF-243BA8411CAD}"/>
    <hyperlink ref="O27" r:id="rId51" location="q18" display="https://kanji-database.sourceforge.net/dict/sbgy/v4.html - q18" xr:uid="{52896AC7-00EE-514E-B724-7448081C346A}"/>
    <hyperlink ref="M28" r:id="rId52" location="sp16" display="https://kanji-database.sourceforge.net/dict/sbgy/v1.html - sp16" xr:uid="{BF6D13BB-2FD5-5A4E-AE26-ABE5185DF333}"/>
    <hyperlink ref="N28" r:id="rId53" location="s15" display="https://kanji-database.sourceforge.net/dict/sbgy/v3.html - s15" xr:uid="{FB24798F-9425-914E-A667-1657C4BD1513}"/>
    <hyperlink ref="O28" r:id="rId54" location="q19" display="https://kanji-database.sourceforge.net/dict/sbgy/v4.html - q19" xr:uid="{629D4B0D-047B-4843-AD33-2CDB50B9A853}"/>
    <hyperlink ref="O29" r:id="rId55" location="q20" display="https://kanji-database.sourceforge.net/dict/sbgy/v4.html - q20" xr:uid="{B1F576DC-6AD7-8446-9FB3-28BB949A3E89}"/>
    <hyperlink ref="M30" r:id="rId56" location="sp17" display="https://kanji-database.sourceforge.net/dict/sbgy/v1.html - sp17" xr:uid="{EF65EC66-07D5-844D-9869-79C1128CFAF3}"/>
    <hyperlink ref="N30" r:id="rId57" location="s16" display="https://kanji-database.sourceforge.net/dict/sbgy/v3.html - s16" xr:uid="{7658092D-562F-604F-9565-3AF58C1A28CF}"/>
    <hyperlink ref="O30" r:id="rId58" location="q21" display="https://kanji-database.sourceforge.net/dict/sbgy/v4.html - q21" xr:uid="{123FBE0D-76C1-6343-9E60-16129C679772}"/>
    <hyperlink ref="P31" r:id="rId59" location="r05" display="https://kanji-database.sourceforge.net/dict/sbgy/v5.html - r05" xr:uid="{9024F517-F071-A14F-92F6-D8CFF2D2905E}"/>
    <hyperlink ref="M32" r:id="rId60" location="sp18" display="https://kanji-database.sourceforge.net/dict/sbgy/v1.html - sp18" xr:uid="{C5293F3C-6FC1-D54E-ABAF-E19D84CA9FF8}"/>
    <hyperlink ref="N32" r:id="rId61" location="s17" display="https://kanji-database.sourceforge.net/dict/sbgy/v3.html - s17" xr:uid="{80556857-7C84-9F4E-AB4D-282D8C9EDD15}"/>
    <hyperlink ref="O32" r:id="rId62" location="q22" display="https://kanji-database.sourceforge.net/dict/sbgy/v4.html - q22" xr:uid="{BB181035-9988-2B4A-8497-BAD0FEBFC5CA}"/>
    <hyperlink ref="P33" r:id="rId63" location="r06" display="https://kanji-database.sourceforge.net/dict/sbgy/v5.html - r06" xr:uid="{8D9E411D-E869-EC40-AD6B-E816054ED292}"/>
    <hyperlink ref="M34" r:id="rId64" location="sp19" display="https://kanji-database.sourceforge.net/dict/sbgy/v1.html - sp19" xr:uid="{BCDD57D9-98E3-954B-BABB-6751C019A64A}"/>
    <hyperlink ref="P35" r:id="rId65" location="r07" display="https://kanji-database.sourceforge.net/dict/sbgy/v5.html - r07" xr:uid="{2AAF9DCE-06E6-A346-8D5B-A7C4E1B731E3}"/>
    <hyperlink ref="M36" r:id="rId66" location="sp20" display="https://kanji-database.sourceforge.net/dict/sbgy/v1.html - sp20" xr:uid="{FCF17D64-8D95-0E46-BA34-D2E208727334}"/>
    <hyperlink ref="N36" r:id="rId67" location="s18" display="https://kanji-database.sourceforge.net/dict/sbgy/v3.html - s18" xr:uid="{A30BC55C-A3F5-5A4D-9A46-FCCB8E5B07F5}"/>
    <hyperlink ref="O36" r:id="rId68" location="q23" display="https://kanji-database.sourceforge.net/dict/sbgy/v4.html - q23" xr:uid="{FA7DDAD9-BF6F-A549-836C-24D76442A03A}"/>
    <hyperlink ref="P37" r:id="rId69" location="r08" display="https://kanji-database.sourceforge.net/dict/sbgy/v5.html - r08" xr:uid="{8F7BA8A6-EC20-624C-869A-F249EFB6D881}"/>
    <hyperlink ref="M38" r:id="rId70" location="sp21" display="https://kanji-database.sourceforge.net/dict/sbgy/v1.html - sp21" xr:uid="{D0FB4BCB-B675-524D-8B25-EA4DCFC54589}"/>
    <hyperlink ref="N38" r:id="rId71" location="s19" display="https://kanji-database.sourceforge.net/dict/sbgy/v3.html - s19" xr:uid="{2208688D-931C-E54F-B66F-0898F34A9B79}"/>
    <hyperlink ref="O38" r:id="rId72" location="q24" display="https://kanji-database.sourceforge.net/dict/sbgy/v4.html - q24" xr:uid="{1CA4967F-76AE-E548-A077-6EF0F36D6392}"/>
    <hyperlink ref="P39" r:id="rId73" location="r09" display="https://kanji-database.sourceforge.net/dict/sbgy/v5.html - r09" xr:uid="{A72B77C2-1039-F840-BE92-D00AF247F76E}"/>
    <hyperlink ref="M40" r:id="rId74" location="sp23" display="https://kanji-database.sourceforge.net/dict/sbgy/v1.html - sp23" xr:uid="{BB638601-01CA-DB4A-88B4-1CF774403992}"/>
    <hyperlink ref="N40" r:id="rId75" location="s21" display="https://kanji-database.sourceforge.net/dict/sbgy/v3.html - s21" xr:uid="{4AD9DFE5-447B-EA48-A765-69BC5D10BA56}"/>
    <hyperlink ref="O40" r:id="rId76" location="q26" display="https://kanji-database.sourceforge.net/dict/sbgy/v4.html - q26" xr:uid="{565459A4-EC46-954A-B385-71498F72E705}"/>
    <hyperlink ref="P41" r:id="rId77" location="r11" display="https://kanji-database.sourceforge.net/dict/sbgy/v5.html - r11" xr:uid="{8D397066-2445-394B-8052-D67CA4695E83}"/>
    <hyperlink ref="M42" r:id="rId78" location="sp24" display="https://kanji-database.sourceforge.net/dict/sbgy/v1.html - sp24" xr:uid="{DB7B49F3-4380-B543-9932-2F75CCFA2087}"/>
    <hyperlink ref="N42" r:id="rId79" location="s22" display="https://kanji-database.sourceforge.net/dict/sbgy/v3.html - s22" xr:uid="{E2EC020E-28FF-4D48-AF91-32B351B42266}"/>
    <hyperlink ref="O42" r:id="rId80" location="q27" display="https://kanji-database.sourceforge.net/dict/sbgy/v4.html - q27" xr:uid="{9FD560CC-58F1-E347-ADC0-97CD0904AB3D}"/>
    <hyperlink ref="M44" r:id="rId81" location="sp22" display="https://kanji-database.sourceforge.net/dict/sbgy/v1.html - sp22" xr:uid="{85B58328-A41D-A742-A5F3-542373FD58DA}"/>
    <hyperlink ref="N44" r:id="rId82" location="s20" display="https://kanji-database.sourceforge.net/dict/sbgy/v3.html - s20" xr:uid="{FE10D55C-879F-D244-BD58-E89216EAAD00}"/>
    <hyperlink ref="O44" r:id="rId83" location="q25" display="https://kanji-database.sourceforge.net/dict/sbgy/v4.html - q25" xr:uid="{F580AAFF-AA68-7B4E-9658-884F3B81391B}"/>
    <hyperlink ref="P45" r:id="rId84" location="r10" display="https://kanji-database.sourceforge.net/dict/sbgy/v5.html - r10" xr:uid="{568AFEDD-E288-9146-BBBD-A00F7CE22BD6}"/>
    <hyperlink ref="M46" r:id="rId85" location="sp25" display="https://kanji-database.sourceforge.net/dict/sbgy/v1.html - sp25" xr:uid="{BD2313FD-8656-9A4D-9FD6-DE1D048C6564}"/>
    <hyperlink ref="N46" r:id="rId86" location="s23" display="https://kanji-database.sourceforge.net/dict/sbgy/v3.html - s23" xr:uid="{DB65C515-F87C-884E-A7DE-DF0900EEDDCB}"/>
    <hyperlink ref="O46" r:id="rId87" location="q28" display="https://kanji-database.sourceforge.net/dict/sbgy/v4.html - q28" xr:uid="{C2E65FA3-8C5E-5A4C-9CC4-F1CEFCC11584}"/>
    <hyperlink ref="P47" r:id="rId88" location="r12" display="https://kanji-database.sourceforge.net/dict/sbgy/v5.html - r12" xr:uid="{23237A89-1031-CC47-9BA8-1130EFD6EACD}"/>
    <hyperlink ref="M48" r:id="rId89" location="sp26" display="https://kanji-database.sourceforge.net/dict/sbgy/v1.html - sp26" xr:uid="{97FAC47C-9427-5D4C-A252-2347A6CF6327}"/>
    <hyperlink ref="N48" r:id="rId90" location="s24" display="https://kanji-database.sourceforge.net/dict/sbgy/v3.html - s24" xr:uid="{D30A7F9A-2C81-504B-87B1-D8F131AEFB5F}"/>
    <hyperlink ref="O48" r:id="rId91" location="q29" display="https://kanji-database.sourceforge.net/dict/sbgy/v4.html - q29" xr:uid="{64DC7528-ACC5-EB41-9C20-5BFA74C3614C}"/>
    <hyperlink ref="P49" r:id="rId92" location="r13" display="https://kanji-database.sourceforge.net/dict/sbgy/v5.html - r13" xr:uid="{C6737DCB-E5F2-DA41-AFC1-6F58AFE07917}"/>
    <hyperlink ref="M50" r:id="rId93" location="sp27" display="https://kanji-database.sourceforge.net/dict/sbgy/v1.html - sp27" xr:uid="{7B7DDC4B-0CD1-0441-91F2-561A11054481}"/>
    <hyperlink ref="N50" r:id="rId94" location="s25" display="https://kanji-database.sourceforge.net/dict/sbgy/v3.html - s25" xr:uid="{780BB2E5-5644-8749-969A-6283BEA8D9BC}"/>
    <hyperlink ref="O50" r:id="rId95" location="q30" display="https://kanji-database.sourceforge.net/dict/sbgy/v4.html - q30" xr:uid="{0FA6CC4C-D8B8-F84E-A7BE-059E4E309B76}"/>
    <hyperlink ref="P51" r:id="rId96" location="r14" display="https://kanji-database.sourceforge.net/dict/sbgy/v5.html - r14" xr:uid="{4D7B687B-F05B-C343-882F-5A67BB3BDC22}"/>
    <hyperlink ref="M52" r:id="rId97" location="sp28" display="https://kanji-database.sourceforge.net/dict/sbgy/v1.html - sp28" xr:uid="{4EE31C67-2BBE-FE43-BBD4-53E21AAE4ACD}"/>
    <hyperlink ref="N52" r:id="rId98" location="s26" display="https://kanji-database.sourceforge.net/dict/sbgy/v3.html - s26" xr:uid="{933978EB-AA8D-7D49-B1A6-BBBF93ECA715}"/>
    <hyperlink ref="O52" r:id="rId99" location="q31" display="https://kanji-database.sourceforge.net/dict/sbgy/v4.html - q31" xr:uid="{A3C7FAE5-DA26-2149-873D-3A6C0E02A397}"/>
    <hyperlink ref="P53" r:id="rId100" location="r15" display="https://kanji-database.sourceforge.net/dict/sbgy/v5.html - r15" xr:uid="{46C38D73-FD8A-F847-9A2A-1F32BAB90A6C}"/>
    <hyperlink ref="M54" r:id="rId101" location="xp01" display="https://kanji-database.sourceforge.net/dict/sbgy/v2.html - xp01" xr:uid="{C022E2E6-30E6-7640-B221-01F48B3421F6}"/>
    <hyperlink ref="N54" r:id="rId102" location="s27" display="https://kanji-database.sourceforge.net/dict/sbgy/v3.html - s27" xr:uid="{C3F24B61-5234-4A49-B996-13667BA5EB02}"/>
    <hyperlink ref="O54" r:id="rId103" location="q32" display="https://kanji-database.sourceforge.net/dict/sbgy/v4.html - q32" xr:uid="{AAAC28EC-7F98-4541-BE78-A72370ACE581}"/>
    <hyperlink ref="P55" r:id="rId104" location="r16" display="https://kanji-database.sourceforge.net/dict/sbgy/v5.html - r16" xr:uid="{23862699-D402-614D-ACF7-5322046B214A}"/>
    <hyperlink ref="M56" r:id="rId105" location="xp02" display="https://kanji-database.sourceforge.net/dict/sbgy/v2.html - xp02" xr:uid="{29F95B64-4116-4A42-9456-DF4D9B232790}"/>
    <hyperlink ref="N56" r:id="rId106" location="s28" display="https://kanji-database.sourceforge.net/dict/sbgy/v3.html - s28" xr:uid="{12BEE8D8-9AB4-CA44-882A-CF2805484087}"/>
    <hyperlink ref="O56" r:id="rId107" location="q33" display="https://kanji-database.sourceforge.net/dict/sbgy/v4.html - q33" xr:uid="{1C4570FA-FAB5-EE4F-B3CB-AE3B6C9D9D39}"/>
    <hyperlink ref="P57" r:id="rId108" location="r17" display="https://kanji-database.sourceforge.net/dict/sbgy/v5.html - r17" xr:uid="{C8B82496-D5C4-6F49-8DF4-C86B25CA4ABB}"/>
    <hyperlink ref="M58" r:id="rId109" location="xp03" display="https://kanji-database.sourceforge.net/dict/sbgy/v2.html - xp03" xr:uid="{CC3394FE-D7A7-B64A-9FDD-36D8530F337B}"/>
    <hyperlink ref="N58" r:id="rId110" location="s29" display="https://kanji-database.sourceforge.net/dict/sbgy/v3.html - s29" xr:uid="{35BA2945-50F6-2E4A-913F-1D631AB22685}"/>
    <hyperlink ref="O58" r:id="rId111" location="q34" display="https://kanji-database.sourceforge.net/dict/sbgy/v4.html - q34" xr:uid="{65EF5B0F-102B-3D48-8249-41F9AFF1D926}"/>
    <hyperlink ref="M59" r:id="rId112" location="xp04" display="https://kanji-database.sourceforge.net/dict/sbgy/v2.html - xp04" xr:uid="{D47F7B3A-7764-BC46-87AF-7FB62C147008}"/>
    <hyperlink ref="N59" r:id="rId113" location="s30" display="https://kanji-database.sourceforge.net/dict/sbgy/v3.html - s30" xr:uid="{4E64CA6B-7E85-7447-821B-B0CB2CF94EB7}"/>
    <hyperlink ref="O59" r:id="rId114" location="q35" display="https://kanji-database.sourceforge.net/dict/sbgy/v4.html - q35" xr:uid="{D60D2448-AB2C-FB40-905A-052A358B40DB}"/>
    <hyperlink ref="M60" r:id="rId115" location="xp05" display="https://kanji-database.sourceforge.net/dict/sbgy/v2.html - xp05" xr:uid="{83E2FB51-5162-0B45-B313-316B9C67A14D}"/>
    <hyperlink ref="N60" r:id="rId116" location="s31" display="https://kanji-database.sourceforge.net/dict/sbgy/v3.html - s31" xr:uid="{B28CBF29-6AEB-3640-864B-8B9A3180CCE0}"/>
    <hyperlink ref="O60" r:id="rId117" location="q36" display="https://kanji-database.sourceforge.net/dict/sbgy/v4.html - q36" xr:uid="{98915ECD-8375-754D-972E-9562E1E8FD58}"/>
    <hyperlink ref="M61" r:id="rId118" location="xp06" display="https://kanji-database.sourceforge.net/dict/sbgy/v2.html - xp06" xr:uid="{919B14F8-42D7-5445-AC83-78B8AF483219}"/>
    <hyperlink ref="N61" r:id="rId119" location="s32" display="https://kanji-database.sourceforge.net/dict/sbgy/v3.html - s32" xr:uid="{F5AF8F3F-B491-5843-850B-8CC467205ECB}"/>
    <hyperlink ref="O61" r:id="rId120" location="q37" display="https://kanji-database.sourceforge.net/dict/sbgy/v4.html - q37" xr:uid="{36EC2AE1-8393-9343-9DEE-4A957B3BFBA2}"/>
    <hyperlink ref="M62" r:id="rId121" location="xp07" display="https://kanji-database.sourceforge.net/dict/sbgy/v2.html - xp07" xr:uid="{E1237D7A-58D7-534D-9449-2218F8164650}"/>
    <hyperlink ref="N62" r:id="rId122" location="s33" display="https://kanji-database.sourceforge.net/dict/sbgy/v3.html - s33" xr:uid="{D8007FB7-F86A-134C-8027-6220995CE3FF}"/>
    <hyperlink ref="O62" r:id="rId123" location="q38" display="https://kanji-database.sourceforge.net/dict/sbgy/v4.html - q38" xr:uid="{259C4F8F-DE7E-1448-8769-B333AF1FEFCC}"/>
    <hyperlink ref="M63" r:id="rId124" location="xp08" display="https://kanji-database.sourceforge.net/dict/sbgy/v2.html - xp08" xr:uid="{80B6B544-324B-3046-B449-4C6BBBFEFDC3}"/>
    <hyperlink ref="N63" r:id="rId125" location="s34" display="https://kanji-database.sourceforge.net/dict/sbgy/v3.html - s34" xr:uid="{4F9BC474-3CA7-1743-B830-937A7DD034E0}"/>
    <hyperlink ref="O63" r:id="rId126" location="q39" display="https://kanji-database.sourceforge.net/dict/sbgy/v4.html - q39" xr:uid="{DB9ADDDD-0347-EC4F-8D9C-1DCCAD80358F}"/>
    <hyperlink ref="M64" r:id="rId127" location="xp09" display="https://kanji-database.sourceforge.net/dict/sbgy/v2.html - xp09" xr:uid="{47D106A9-3863-1B45-86E6-19FC7287E7E8}"/>
    <hyperlink ref="N64" r:id="rId128" location="s35" display="https://kanji-database.sourceforge.net/dict/sbgy/v3.html - s35" xr:uid="{34980C80-823D-8B4B-B5F4-5DBC3B07C8BD}"/>
    <hyperlink ref="O64" r:id="rId129" location="q40" display="https://kanji-database.sourceforge.net/dict/sbgy/v4.html - q40" xr:uid="{BEF09099-FA41-2849-B3AC-DEB4E4FD9820}"/>
    <hyperlink ref="M65" r:id="rId130" location="xp10" display="https://kanji-database.sourceforge.net/dict/sbgy/v2.html - xp10" xr:uid="{3A771525-0A7C-4A48-BB47-AE0D21B5006C}"/>
    <hyperlink ref="N65" r:id="rId131" location="s36" display="https://kanji-database.sourceforge.net/dict/sbgy/v3.html - s36" xr:uid="{65BB26D4-A400-004F-AC40-C8136032F8B4}"/>
    <hyperlink ref="O65" r:id="rId132" location="q41" display="https://kanji-database.sourceforge.net/dict/sbgy/v4.html - q41" xr:uid="{71C6C1C1-AC0D-A248-A984-1A38D1155EB5}"/>
    <hyperlink ref="P66" r:id="rId133" location="r18" display="https://kanji-database.sourceforge.net/dict/sbgy/v5.html - r18" xr:uid="{E9908747-0E61-6141-998C-DDD7B744180B}"/>
    <hyperlink ref="M67" r:id="rId134" location="xp11" display="https://kanji-database.sourceforge.net/dict/sbgy/v2.html - xp11" xr:uid="{21FFE5F9-1081-504D-A1F2-2A943FD30F0B}"/>
    <hyperlink ref="N67" r:id="rId135" location="s37" display="https://kanji-database.sourceforge.net/dict/sbgy/v3.html - s37" xr:uid="{1F584E5C-B1CD-A044-BFFB-BCCD1E979894}"/>
    <hyperlink ref="O67" r:id="rId136" location="q42" display="https://kanji-database.sourceforge.net/dict/sbgy/v4.html - q42" xr:uid="{FBFBCAC6-1FB0-E247-9904-8D35107A8A0C}"/>
    <hyperlink ref="P68" r:id="rId137" location="r19" display="https://kanji-database.sourceforge.net/dict/sbgy/v5.html - r19" xr:uid="{656405BD-0C44-5147-AFCC-3E43813696C1}"/>
    <hyperlink ref="M69" r:id="rId138" location="xp12" display="https://kanji-database.sourceforge.net/dict/sbgy/v2.html - xp12" xr:uid="{0F439BD8-C514-1B4E-843E-C65680AA0CF3}"/>
    <hyperlink ref="N69" r:id="rId139" location="s38" display="https://kanji-database.sourceforge.net/dict/sbgy/v3.html - s38" xr:uid="{D05D4093-D9E7-D049-B755-113148FD82F5}"/>
    <hyperlink ref="O69" r:id="rId140" location="q43" display="https://kanji-database.sourceforge.net/dict/sbgy/v4.html - q43" xr:uid="{6A62CB4D-F0B7-BE44-ADA9-3E3B8C068768}"/>
    <hyperlink ref="P70" r:id="rId141" location="r20" display="https://kanji-database.sourceforge.net/dict/sbgy/v5.html - r20" xr:uid="{8FE5D260-2C00-8340-9F1C-999C59559602}"/>
    <hyperlink ref="M71" r:id="rId142" location="xp13" display="https://kanji-database.sourceforge.net/dict/sbgy/v2.html - xp13" xr:uid="{B35281D4-3C33-0A41-BAEE-6B39ADBE6DFA}"/>
    <hyperlink ref="N71" r:id="rId143" location="s39" display="https://kanji-database.sourceforge.net/dict/sbgy/v3.html - s39" xr:uid="{C6280282-1E0C-AE4C-A269-282BA5903431}"/>
    <hyperlink ref="O71" r:id="rId144" location="q44" display="https://kanji-database.sourceforge.net/dict/sbgy/v4.html - q44" xr:uid="{82A86E57-B25C-ED4D-819F-768DAB41F4F1}"/>
    <hyperlink ref="P72" r:id="rId145" location="r21" display="https://kanji-database.sourceforge.net/dict/sbgy/v5.html - r21" xr:uid="{11A75C52-706C-B04B-BB01-98EEC1CCD9E1}"/>
    <hyperlink ref="M73" r:id="rId146" location="xp14" display="https://kanji-database.sourceforge.net/dict/sbgy/v2.html - xp14" xr:uid="{05E8CB1D-E89C-C344-A0E2-68C74354B0FB}"/>
    <hyperlink ref="N73" r:id="rId147" location="s40" display="https://kanji-database.sourceforge.net/dict/sbgy/v3.html - s40" xr:uid="{6AAD339A-86B0-754E-8882-A30E0F7CBA2A}"/>
    <hyperlink ref="O73" r:id="rId148" location="q45" display="https://kanji-database.sourceforge.net/dict/sbgy/v4.html - q45" xr:uid="{60E5E725-6241-5742-B207-59478C0B1E09}"/>
    <hyperlink ref="P74" r:id="rId149" location="r22" display="https://kanji-database.sourceforge.net/dict/sbgy/v5.html - r22" xr:uid="{AF041AA6-3D77-0A48-9626-6D37207DBB52}"/>
    <hyperlink ref="M75" r:id="rId150" location="xp15" display="https://kanji-database.sourceforge.net/dict/sbgy/v2.html - xp15" xr:uid="{72226073-2447-414B-B8AD-2B3BB76035BB}"/>
    <hyperlink ref="N75" r:id="rId151" location="s41" display="https://kanji-database.sourceforge.net/dict/sbgy/v3.html - s41" xr:uid="{B68F3E20-B631-7A4F-8E25-232F21568CA2}"/>
    <hyperlink ref="O75" r:id="rId152" location="q46" display="https://kanji-database.sourceforge.net/dict/sbgy/v4.html - q46" xr:uid="{F0BBBEEC-B4EB-B340-BD51-257AC091A188}"/>
    <hyperlink ref="P76" r:id="rId153" location="r23" display="https://kanji-database.sourceforge.net/dict/sbgy/v5.html - r23" xr:uid="{53112776-B12F-784B-BE88-846040BE7010}"/>
    <hyperlink ref="M77" r:id="rId154" location="xp16" display="https://kanji-database.sourceforge.net/dict/sbgy/v2.html - xp16" xr:uid="{9FEAC7A6-5F74-B645-83ED-35680D3D2692}"/>
    <hyperlink ref="N77" r:id="rId155" location="s42" display="https://kanji-database.sourceforge.net/dict/sbgy/v3.html - s42" xr:uid="{AE24F2B3-105E-C541-9E38-A0D61DABC084}"/>
    <hyperlink ref="O77" r:id="rId156" location="q47" display="https://kanji-database.sourceforge.net/dict/sbgy/v4.html - q47" xr:uid="{E6A89AAA-7BF5-B84F-8FC4-BD8A1457062D}"/>
    <hyperlink ref="P78" r:id="rId157" location="r24" display="https://kanji-database.sourceforge.net/dict/sbgy/v5.html - r24" xr:uid="{4B6F3DB2-49EE-4445-8AA9-47E56FBEEB8E}"/>
    <hyperlink ref="M79" r:id="rId158" location="xp17" display="https://kanji-database.sourceforge.net/dict/sbgy/v2.html - xp17" xr:uid="{379ECC02-15A0-6447-9A96-AD65D07153B0}"/>
    <hyperlink ref="N79" r:id="rId159" location="s43" display="https://kanji-database.sourceforge.net/dict/sbgy/v3.html - s43" xr:uid="{C060635C-99B1-7E48-B136-CE1726634CB1}"/>
    <hyperlink ref="O79" r:id="rId160" location="q48" display="https://kanji-database.sourceforge.net/dict/sbgy/v4.html - q48" xr:uid="{7D670A9D-A40A-2A4B-B0F0-B16111F3BB51}"/>
    <hyperlink ref="P80" r:id="rId161" location="r25" display="https://kanji-database.sourceforge.net/dict/sbgy/v5.html - r25" xr:uid="{D09F48B6-5EAB-704B-B159-DE799B1E468A}"/>
    <hyperlink ref="M81" r:id="rId162" location="xp18" display="https://kanji-database.sourceforge.net/dict/sbgy/v2.html - xp18" xr:uid="{131065E3-EC31-E241-A877-8E61283A96CF}"/>
    <hyperlink ref="N81" r:id="rId163" location="s44" display="https://kanji-database.sourceforge.net/dict/sbgy/v3.html - s44" xr:uid="{0950DBF1-766A-9049-9B60-9D0D0A549A58}"/>
    <hyperlink ref="O81" r:id="rId164" location="q49" display="https://kanji-database.sourceforge.net/dict/sbgy/v4.html - q49" xr:uid="{B9CAC2CE-B6C0-4244-9B1A-A394A32ACF3B}"/>
    <hyperlink ref="M82" r:id="rId165" location="xp19" display="https://kanji-database.sourceforge.net/dict/sbgy/v2.html - xp19" xr:uid="{B0A8F282-76D7-A84F-AECF-BA8BAB7533FE}"/>
    <hyperlink ref="N82" r:id="rId166" location="s45" display="https://kanji-database.sourceforge.net/dict/sbgy/v3.html - s45" xr:uid="{8F7726D2-CBD9-1C4B-B0C9-E9A31EE0379F}"/>
    <hyperlink ref="O82" r:id="rId167" location="q50" display="https://kanji-database.sourceforge.net/dict/sbgy/v4.html - q50" xr:uid="{63BE384E-5AE8-C241-A9BD-D9C3CFC2A17B}"/>
    <hyperlink ref="M83" r:id="rId168" location="xp20" display="https://kanji-database.sourceforge.net/dict/sbgy/v2.html - xp20" xr:uid="{82002459-5BED-E740-8ACF-98775A3483DE}"/>
    <hyperlink ref="N83" r:id="rId169" location="s46" display="https://kanji-database.sourceforge.net/dict/sbgy/v3.html - s46" xr:uid="{35FFCA7B-A078-F04A-BDCE-1DEAC7EB4212}"/>
    <hyperlink ref="O83" r:id="rId170" location="q51" display="https://kanji-database.sourceforge.net/dict/sbgy/v4.html - q51" xr:uid="{8AD231A9-E5A8-9F4D-9F55-2E135FDDECD0}"/>
    <hyperlink ref="M84" r:id="rId171" location="xp21" display="https://kanji-database.sourceforge.net/dict/sbgy/v2.html - xp21" xr:uid="{85E24586-9C44-8543-9B05-717BAA620839}"/>
    <hyperlink ref="N84" r:id="rId172" location="s47" display="https://kanji-database.sourceforge.net/dict/sbgy/v3.html - s47" xr:uid="{6281664A-9569-BC47-97E5-1B52F3CEB196}"/>
    <hyperlink ref="O84" r:id="rId173" location="q52" display="https://kanji-database.sourceforge.net/dict/sbgy/v4.html - q52" xr:uid="{6712E940-C74F-494D-B4C7-8E0E1B727646}"/>
    <hyperlink ref="P85" r:id="rId174" location="r26" display="https://kanji-database.sourceforge.net/dict/sbgy/v5.html - r26" xr:uid="{1070378C-3113-3D4F-905C-B325ECAF2730}"/>
    <hyperlink ref="M86" r:id="rId175" location="xp22" display="https://kanji-database.sourceforge.net/dict/sbgy/v2.html - xp22" xr:uid="{27E8BECC-CB81-284B-BAE7-636075934FA7}"/>
    <hyperlink ref="N86" r:id="rId176" location="s48" display="https://kanji-database.sourceforge.net/dict/sbgy/v3.html - s48" xr:uid="{19A73E27-675A-7B40-A425-6D02CBAEA557}"/>
    <hyperlink ref="O86" r:id="rId177" location="q53" display="https://kanji-database.sourceforge.net/dict/sbgy/v4.html - q53" xr:uid="{C61ED2E3-2675-4C4D-B6AD-318768DB76EB}"/>
    <hyperlink ref="P87" r:id="rId178" location="r27" display="https://kanji-database.sourceforge.net/dict/sbgy/v5.html - r27" xr:uid="{9D62CBFD-62CF-EF44-8991-4BD552CED00D}"/>
    <hyperlink ref="M88" r:id="rId179" location="xp23" display="https://kanji-database.sourceforge.net/dict/sbgy/v2.html - xp23" xr:uid="{B2E1E0B8-FC3E-B54D-BE83-A725866004EE}"/>
    <hyperlink ref="N88" r:id="rId180" location="s49" display="https://kanji-database.sourceforge.net/dict/sbgy/v3.html - s49" xr:uid="{6D6544DC-35B3-4841-ABF2-C10D2C9FC5D4}"/>
    <hyperlink ref="O88" r:id="rId181" location="q54" display="https://kanji-database.sourceforge.net/dict/sbgy/v4.html - q54" xr:uid="{13E0314D-D7DF-6244-8294-66BEEEF9883C}"/>
    <hyperlink ref="P89" r:id="rId182" location="r28" display="https://kanji-database.sourceforge.net/dict/sbgy/v5.html - r28" xr:uid="{E4407748-DBDA-6E4F-9C9B-B87EDBCA363E}"/>
    <hyperlink ref="M90" r:id="rId183" location="xp24" display="https://kanji-database.sourceforge.net/dict/sbgy/v2.html - xp24" xr:uid="{B5D8E2FA-7C4A-2849-8267-B168B342F7BF}"/>
    <hyperlink ref="N90" r:id="rId184" location="s50" display="https://kanji-database.sourceforge.net/dict/sbgy/v3.html - s50" xr:uid="{F18E3991-1023-834F-966B-EA1C01F54379}"/>
    <hyperlink ref="O90" r:id="rId185" location="q55" display="https://kanji-database.sourceforge.net/dict/sbgy/v4.html - q55" xr:uid="{6CDACEDA-250C-F246-B8E1-52854C0661FC}"/>
    <hyperlink ref="P91" r:id="rId186" location="r29" display="https://kanji-database.sourceforge.net/dict/sbgy/v5.html - r29" xr:uid="{02B9C96B-83A5-6442-823D-89181FE36722}"/>
    <hyperlink ref="M92" r:id="rId187" location="xp25" display="https://kanji-database.sourceforge.net/dict/sbgy/v2.html - xp25" xr:uid="{3EC5C710-2FBA-E547-A629-92C0BD2FD799}"/>
    <hyperlink ref="N92" r:id="rId188" location="s51" display="https://kanji-database.sourceforge.net/dict/sbgy/v3.html - s51" xr:uid="{9EE90AC6-6374-9142-8B40-87C96968E345}"/>
    <hyperlink ref="O92" r:id="rId189" location="q56" display="https://kanji-database.sourceforge.net/dict/sbgy/v4.html - q56" xr:uid="{D1BE0E28-E134-D44A-A41C-58DD8FEEEA07}"/>
    <hyperlink ref="P93" r:id="rId190" location="r30" display="https://kanji-database.sourceforge.net/dict/sbgy/v5.html - r30" xr:uid="{47E7B498-3151-B14E-8A27-92A5CDBE94AA}"/>
    <hyperlink ref="M94" r:id="rId191" location="xp26" display="https://kanji-database.sourceforge.net/dict/sbgy/v2.html - xp26" xr:uid="{4BECF20D-6862-9E44-B7E8-558DC46B4637}"/>
    <hyperlink ref="N94" r:id="rId192" location="s53" display="https://kanji-database.sourceforge.net/dict/sbgy/v3.html - s53" xr:uid="{826A93C1-B294-804E-993C-26B79F28C457}"/>
    <hyperlink ref="O94" r:id="rId193" location="q58" display="https://kanji-database.sourceforge.net/dict/sbgy/v4.html - q58" xr:uid="{6E1D2B93-FC6D-0041-863A-DBB5CEB2640A}"/>
    <hyperlink ref="P95" r:id="rId194" location="r31" display="https://kanji-database.sourceforge.net/dict/sbgy/v5.html - r31" xr:uid="{97E3F8A1-0986-F74B-96B8-E6982E616A85}"/>
    <hyperlink ref="M96" r:id="rId195" location="xp27" display="https://kanji-database.sourceforge.net/dict/sbgy/v2.html - xp27" xr:uid="{19B95592-0F6F-224B-AF61-A84F171E95E5}"/>
    <hyperlink ref="N96" r:id="rId196" location="s54" display="https://kanji-database.sourceforge.net/dict/sbgy/v3.html - s54" xr:uid="{1C09EB02-F92E-9642-B6F9-35F03BF3B894}"/>
    <hyperlink ref="O96" r:id="rId197" location="q59" display="https://kanji-database.sourceforge.net/dict/sbgy/v4.html - q59" xr:uid="{F671FA35-5967-0E48-8F65-6AB7C3051F66}"/>
    <hyperlink ref="P97" r:id="rId198" location="r32" display="https://kanji-database.sourceforge.net/dict/sbgy/v5.html - r32" xr:uid="{D98961A2-FC7B-B44D-845A-4DFCB285D2E9}"/>
    <hyperlink ref="M98" r:id="rId199" location="xp28" display="https://kanji-database.sourceforge.net/dict/sbgy/v2.html - xp28" xr:uid="{FE9944BF-E992-DE48-A1F5-21A897520DB0}"/>
    <hyperlink ref="N98" r:id="rId200" location="s52" display="https://kanji-database.sourceforge.net/dict/sbgy/v3.html - s52" xr:uid="{E992FF32-E39A-6045-86FF-15503F92291D}"/>
    <hyperlink ref="O98" r:id="rId201" location="q57" display="https://kanji-database.sourceforge.net/dict/sbgy/v4.html - q57" xr:uid="{982B9975-0628-C74E-9FF7-3756BC9EE8D9}"/>
    <hyperlink ref="P99" r:id="rId202" location="r33" display="https://kanji-database.sourceforge.net/dict/sbgy/v5.html - r33" xr:uid="{AF7D14F9-2E92-3A45-B50E-A14DC8012F07}"/>
    <hyperlink ref="M100" r:id="rId203" location="xp29" display="https://kanji-database.sourceforge.net/dict/sbgy/v2.html - xp29" xr:uid="{D0651F1B-0FAC-834E-8A0E-518CE78402C6}"/>
    <hyperlink ref="N100" r:id="rId204" location="s55" display="https://kanji-database.sourceforge.net/dict/sbgy/v3.html - s55" xr:uid="{04921E4F-E7A8-594C-BB01-46B969ECF926}"/>
    <hyperlink ref="O100" r:id="rId205" location="q60" display="https://kanji-database.sourceforge.net/dict/sbgy/v4.html - q60" xr:uid="{091553B4-5E47-A34E-996C-C434EFD5EB2C}"/>
    <hyperlink ref="P101" r:id="rId206" location="r34" display="https://kanji-database.sourceforge.net/dict/sbgy/v5.html - r34" xr:uid="{09D6C234-191B-AD45-BA48-FCC3744FF3B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2FDA-5E5F-44ED-8F37-49BE4C971E21}">
  <sheetPr codeName="Worksheet___1"/>
  <dimension ref="B1:I45"/>
  <sheetViews>
    <sheetView workbookViewId="0">
      <selection activeCell="M16" sqref="M16"/>
    </sheetView>
  </sheetViews>
  <sheetFormatPr defaultRowHeight="25.5"/>
  <cols>
    <col min="1" max="1" width="1.3828125" style="114" customWidth="1"/>
    <col min="2" max="16384" width="9.23046875" style="114"/>
  </cols>
  <sheetData>
    <row r="1" spans="2:9">
      <c r="B1" s="113" t="s">
        <v>2691</v>
      </c>
    </row>
    <row r="3" spans="2:9">
      <c r="B3" s="115" t="s">
        <v>2692</v>
      </c>
      <c r="C3" s="115" t="s">
        <v>2693</v>
      </c>
      <c r="D3" s="115" t="s">
        <v>31</v>
      </c>
      <c r="E3" s="115" t="s">
        <v>168</v>
      </c>
      <c r="F3" s="115" t="s">
        <v>2694</v>
      </c>
      <c r="G3" s="115" t="s">
        <v>2695</v>
      </c>
      <c r="H3" s="115" t="s">
        <v>1183</v>
      </c>
      <c r="I3" s="115" t="s">
        <v>1184</v>
      </c>
    </row>
    <row r="4" spans="2:9">
      <c r="B4" s="116" t="s">
        <v>171</v>
      </c>
      <c r="C4" s="117" t="s">
        <v>2696</v>
      </c>
      <c r="D4" s="116" t="s">
        <v>53</v>
      </c>
      <c r="E4" s="116" t="s">
        <v>175</v>
      </c>
      <c r="F4" s="116" t="s">
        <v>171</v>
      </c>
      <c r="G4" s="114" t="s">
        <v>1891</v>
      </c>
      <c r="H4" s="114" t="s">
        <v>1883</v>
      </c>
      <c r="I4" s="114" t="s">
        <v>1889</v>
      </c>
    </row>
    <row r="5" spans="2:9">
      <c r="B5" s="116" t="s">
        <v>2561</v>
      </c>
      <c r="C5" s="117" t="s">
        <v>2697</v>
      </c>
      <c r="D5" s="116" t="s">
        <v>60</v>
      </c>
      <c r="E5" s="116" t="s">
        <v>175</v>
      </c>
      <c r="F5" s="116" t="s">
        <v>171</v>
      </c>
      <c r="G5" s="114" t="s">
        <v>1891</v>
      </c>
      <c r="H5" s="114" t="s">
        <v>1883</v>
      </c>
      <c r="I5" s="114" t="s">
        <v>1889</v>
      </c>
    </row>
    <row r="6" spans="2:9">
      <c r="B6" s="116" t="s">
        <v>2577</v>
      </c>
      <c r="C6" s="117" t="s">
        <v>2698</v>
      </c>
      <c r="D6" s="116" t="s">
        <v>67</v>
      </c>
      <c r="E6" s="116" t="s">
        <v>180</v>
      </c>
      <c r="F6" s="116" t="s">
        <v>171</v>
      </c>
      <c r="G6" s="114" t="s">
        <v>1891</v>
      </c>
      <c r="H6" s="114" t="s">
        <v>1885</v>
      </c>
      <c r="I6" s="114" t="s">
        <v>1889</v>
      </c>
    </row>
    <row r="7" spans="2:9">
      <c r="B7" s="116" t="s">
        <v>2579</v>
      </c>
      <c r="C7" s="117" t="s">
        <v>2699</v>
      </c>
      <c r="D7" s="116" t="s">
        <v>73</v>
      </c>
      <c r="E7" s="116" t="s">
        <v>180</v>
      </c>
      <c r="F7" s="116" t="s">
        <v>171</v>
      </c>
      <c r="G7" s="114" t="s">
        <v>1891</v>
      </c>
      <c r="H7" s="114" t="s">
        <v>1885</v>
      </c>
      <c r="I7" s="114" t="s">
        <v>1889</v>
      </c>
    </row>
    <row r="8" spans="2:9">
      <c r="B8" s="116" t="s">
        <v>2581</v>
      </c>
      <c r="C8" s="117" t="s">
        <v>2700</v>
      </c>
      <c r="D8" s="116" t="s">
        <v>113</v>
      </c>
      <c r="E8" s="116" t="s">
        <v>180</v>
      </c>
      <c r="F8" s="116" t="s">
        <v>171</v>
      </c>
      <c r="G8" s="114" t="s">
        <v>1891</v>
      </c>
      <c r="H8" s="114" t="s">
        <v>1885</v>
      </c>
      <c r="I8" s="114" t="s">
        <v>1889</v>
      </c>
    </row>
    <row r="9" spans="2:9">
      <c r="B9" s="116" t="s">
        <v>2578</v>
      </c>
      <c r="C9" s="117" t="s">
        <v>2701</v>
      </c>
      <c r="D9" s="116" t="s">
        <v>70</v>
      </c>
      <c r="E9" s="116" t="s">
        <v>180</v>
      </c>
      <c r="F9" s="116" t="s">
        <v>171</v>
      </c>
      <c r="G9" s="114" t="s">
        <v>1891</v>
      </c>
      <c r="H9" s="114" t="s">
        <v>1885</v>
      </c>
      <c r="I9" s="114" t="s">
        <v>1889</v>
      </c>
    </row>
    <row r="10" spans="2:9">
      <c r="B10" s="116" t="s">
        <v>103</v>
      </c>
      <c r="C10" s="117" t="s">
        <v>2702</v>
      </c>
      <c r="D10" s="116" t="s">
        <v>103</v>
      </c>
      <c r="E10" s="116" t="s">
        <v>180</v>
      </c>
      <c r="F10" s="116" t="s">
        <v>171</v>
      </c>
      <c r="G10" s="114" t="s">
        <v>1891</v>
      </c>
      <c r="H10" s="114" t="s">
        <v>1885</v>
      </c>
      <c r="I10" s="114" t="s">
        <v>1889</v>
      </c>
    </row>
    <row r="11" spans="2:9">
      <c r="B11" s="116" t="s">
        <v>2580</v>
      </c>
      <c r="C11" s="117" t="s">
        <v>2703</v>
      </c>
      <c r="D11" s="116" t="s">
        <v>90</v>
      </c>
      <c r="E11" s="116" t="s">
        <v>180</v>
      </c>
      <c r="F11" s="116" t="s">
        <v>171</v>
      </c>
      <c r="G11" s="114" t="s">
        <v>1891</v>
      </c>
      <c r="H11" s="114" t="s">
        <v>1885</v>
      </c>
      <c r="I11" s="114" t="s">
        <v>1889</v>
      </c>
    </row>
    <row r="12" spans="2:9">
      <c r="B12" s="116" t="s">
        <v>2589</v>
      </c>
      <c r="C12" s="117" t="s">
        <v>2704</v>
      </c>
      <c r="D12" s="116" t="s">
        <v>158</v>
      </c>
      <c r="E12" s="116" t="s">
        <v>180</v>
      </c>
      <c r="F12" s="116" t="s">
        <v>171</v>
      </c>
      <c r="G12" s="114" t="s">
        <v>1891</v>
      </c>
      <c r="H12" s="114" t="s">
        <v>1885</v>
      </c>
      <c r="I12" s="114" t="s">
        <v>1889</v>
      </c>
    </row>
    <row r="13" spans="2:9">
      <c r="B13" s="116" t="s">
        <v>2583</v>
      </c>
      <c r="C13" s="117" t="s">
        <v>2705</v>
      </c>
      <c r="D13" s="116" t="s">
        <v>124</v>
      </c>
      <c r="E13" s="116" t="s">
        <v>180</v>
      </c>
      <c r="F13" s="116" t="s">
        <v>171</v>
      </c>
      <c r="G13" s="114" t="s">
        <v>1891</v>
      </c>
      <c r="H13" s="114" t="s">
        <v>1885</v>
      </c>
      <c r="I13" s="114" t="s">
        <v>1889</v>
      </c>
    </row>
    <row r="14" spans="2:9">
      <c r="B14" s="116" t="s">
        <v>2587</v>
      </c>
      <c r="C14" s="117" t="s">
        <v>2706</v>
      </c>
      <c r="D14" s="116" t="s">
        <v>151</v>
      </c>
      <c r="E14" s="116" t="s">
        <v>180</v>
      </c>
      <c r="F14" s="116" t="s">
        <v>171</v>
      </c>
      <c r="G14" s="114" t="s">
        <v>1891</v>
      </c>
      <c r="H14" s="114" t="s">
        <v>1885</v>
      </c>
      <c r="I14" s="114" t="s">
        <v>1889</v>
      </c>
    </row>
    <row r="15" spans="2:9">
      <c r="B15" s="116" t="s">
        <v>2586</v>
      </c>
      <c r="C15" s="117" t="s">
        <v>2707</v>
      </c>
      <c r="D15" s="116" t="s">
        <v>149</v>
      </c>
      <c r="E15" s="116" t="s">
        <v>180</v>
      </c>
      <c r="F15" s="116" t="s">
        <v>171</v>
      </c>
      <c r="G15" s="114" t="s">
        <v>1891</v>
      </c>
      <c r="H15" s="114" t="s">
        <v>1885</v>
      </c>
      <c r="I15" s="114" t="s">
        <v>1889</v>
      </c>
    </row>
    <row r="16" spans="2:9">
      <c r="B16" s="116" t="s">
        <v>2576</v>
      </c>
      <c r="C16" s="117" t="s">
        <v>2708</v>
      </c>
      <c r="D16" s="116" t="s">
        <v>48</v>
      </c>
      <c r="E16" s="116" t="s">
        <v>180</v>
      </c>
      <c r="F16" s="116" t="s">
        <v>171</v>
      </c>
      <c r="G16" s="114" t="s">
        <v>1891</v>
      </c>
      <c r="H16" s="114" t="s">
        <v>1885</v>
      </c>
      <c r="I16" s="114" t="s">
        <v>1889</v>
      </c>
    </row>
    <row r="17" spans="2:9">
      <c r="B17" s="116" t="s">
        <v>2584</v>
      </c>
      <c r="C17" s="117" t="s">
        <v>2709</v>
      </c>
      <c r="D17" s="116" t="s">
        <v>127</v>
      </c>
      <c r="E17" s="116" t="s">
        <v>180</v>
      </c>
      <c r="F17" s="116" t="s">
        <v>171</v>
      </c>
      <c r="G17" s="114" t="s">
        <v>1891</v>
      </c>
      <c r="H17" s="114" t="s">
        <v>1885</v>
      </c>
      <c r="I17" s="114" t="s">
        <v>1889</v>
      </c>
    </row>
    <row r="18" spans="2:9">
      <c r="B18" s="116" t="s">
        <v>2585</v>
      </c>
      <c r="C18" s="117" t="s">
        <v>2710</v>
      </c>
      <c r="D18" s="116" t="s">
        <v>131</v>
      </c>
      <c r="E18" s="116" t="s">
        <v>180</v>
      </c>
      <c r="F18" s="116" t="s">
        <v>171</v>
      </c>
      <c r="G18" s="114" t="s">
        <v>1891</v>
      </c>
      <c r="H18" s="114" t="s">
        <v>1885</v>
      </c>
      <c r="I18" s="114" t="s">
        <v>1889</v>
      </c>
    </row>
    <row r="19" spans="2:9">
      <c r="B19" s="116" t="s">
        <v>2575</v>
      </c>
      <c r="C19" s="117" t="s">
        <v>2711</v>
      </c>
      <c r="D19" s="116" t="s">
        <v>44</v>
      </c>
      <c r="E19" s="116" t="s">
        <v>180</v>
      </c>
      <c r="F19" s="116" t="s">
        <v>171</v>
      </c>
      <c r="G19" s="114" t="s">
        <v>1891</v>
      </c>
      <c r="H19" s="114" t="s">
        <v>1885</v>
      </c>
      <c r="I19" s="114" t="s">
        <v>1889</v>
      </c>
    </row>
    <row r="20" spans="2:9">
      <c r="B20" s="116" t="s">
        <v>2573</v>
      </c>
      <c r="C20" s="117" t="s">
        <v>2712</v>
      </c>
      <c r="D20" s="116" t="s">
        <v>35</v>
      </c>
      <c r="E20" s="116" t="s">
        <v>180</v>
      </c>
      <c r="F20" s="116" t="s">
        <v>171</v>
      </c>
      <c r="G20" s="114" t="s">
        <v>1891</v>
      </c>
      <c r="H20" s="114" t="s">
        <v>1885</v>
      </c>
      <c r="I20" s="114" t="s">
        <v>1889</v>
      </c>
    </row>
    <row r="21" spans="2:9">
      <c r="B21" s="116" t="s">
        <v>2574</v>
      </c>
      <c r="C21" s="117" t="s">
        <v>2713</v>
      </c>
      <c r="D21" s="116" t="s">
        <v>39</v>
      </c>
      <c r="E21" s="116" t="s">
        <v>180</v>
      </c>
      <c r="F21" s="116" t="s">
        <v>171</v>
      </c>
      <c r="G21" s="114" t="s">
        <v>1891</v>
      </c>
      <c r="H21" s="114" t="s">
        <v>1885</v>
      </c>
      <c r="I21" s="114" t="s">
        <v>1889</v>
      </c>
    </row>
    <row r="22" spans="2:9">
      <c r="B22" s="116" t="s">
        <v>2582</v>
      </c>
      <c r="C22" s="117" t="s">
        <v>2714</v>
      </c>
      <c r="D22" s="116" t="s">
        <v>115</v>
      </c>
      <c r="E22" s="116" t="s">
        <v>180</v>
      </c>
      <c r="F22" s="116" t="s">
        <v>171</v>
      </c>
      <c r="G22" s="114" t="s">
        <v>1891</v>
      </c>
      <c r="H22" s="114" t="s">
        <v>1885</v>
      </c>
      <c r="I22" s="114" t="s">
        <v>1889</v>
      </c>
    </row>
    <row r="23" spans="2:9">
      <c r="B23" s="116" t="s">
        <v>2588</v>
      </c>
      <c r="C23" s="117" t="s">
        <v>2715</v>
      </c>
      <c r="D23" s="116" t="s">
        <v>155</v>
      </c>
      <c r="E23" s="116" t="s">
        <v>180</v>
      </c>
      <c r="F23" s="116" t="s">
        <v>171</v>
      </c>
      <c r="G23" s="114" t="s">
        <v>1891</v>
      </c>
      <c r="H23" s="114" t="s">
        <v>1885</v>
      </c>
      <c r="I23" s="114" t="s">
        <v>1889</v>
      </c>
    </row>
    <row r="25" spans="2:9">
      <c r="B25" s="118" t="s">
        <v>2692</v>
      </c>
      <c r="C25" s="118" t="s">
        <v>2693</v>
      </c>
      <c r="D25" s="118" t="s">
        <v>31</v>
      </c>
      <c r="E25" s="118" t="s">
        <v>168</v>
      </c>
      <c r="F25" s="118" t="s">
        <v>2694</v>
      </c>
      <c r="G25" s="118" t="s">
        <v>2695</v>
      </c>
      <c r="H25" s="118" t="s">
        <v>1183</v>
      </c>
      <c r="I25" s="118" t="s">
        <v>1184</v>
      </c>
    </row>
    <row r="26" spans="2:9">
      <c r="B26" s="119" t="s">
        <v>2716</v>
      </c>
      <c r="C26" s="120" t="s">
        <v>2717</v>
      </c>
      <c r="D26" s="119" t="s">
        <v>127</v>
      </c>
      <c r="E26" s="119" t="s">
        <v>187</v>
      </c>
      <c r="F26" s="119" t="s">
        <v>2718</v>
      </c>
      <c r="G26" s="121" t="s">
        <v>1892</v>
      </c>
      <c r="H26" s="121" t="s">
        <v>1885</v>
      </c>
      <c r="I26" s="121" t="s">
        <v>1889</v>
      </c>
    </row>
    <row r="27" spans="2:9">
      <c r="B27" s="119" t="s">
        <v>2719</v>
      </c>
      <c r="C27" s="120" t="s">
        <v>2720</v>
      </c>
      <c r="D27" s="119" t="s">
        <v>117</v>
      </c>
      <c r="E27" s="119" t="s">
        <v>187</v>
      </c>
      <c r="F27" s="119" t="s">
        <v>2718</v>
      </c>
      <c r="G27" s="121" t="s">
        <v>1892</v>
      </c>
      <c r="H27" s="121" t="s">
        <v>1885</v>
      </c>
      <c r="I27" s="121" t="s">
        <v>1889</v>
      </c>
    </row>
    <row r="28" spans="2:9">
      <c r="B28" s="119" t="s">
        <v>2721</v>
      </c>
      <c r="C28" s="120" t="s">
        <v>2722</v>
      </c>
      <c r="D28" s="119" t="s">
        <v>124</v>
      </c>
      <c r="E28" s="119" t="s">
        <v>187</v>
      </c>
      <c r="F28" s="119" t="s">
        <v>2718</v>
      </c>
      <c r="G28" s="121" t="s">
        <v>1892</v>
      </c>
      <c r="H28" s="121" t="s">
        <v>1885</v>
      </c>
      <c r="I28" s="121" t="s">
        <v>1889</v>
      </c>
    </row>
    <row r="29" spans="2:9">
      <c r="B29" s="119" t="s">
        <v>2723</v>
      </c>
      <c r="C29" s="120" t="s">
        <v>2724</v>
      </c>
      <c r="D29" s="119" t="s">
        <v>90</v>
      </c>
      <c r="E29" s="119" t="s">
        <v>187</v>
      </c>
      <c r="F29" s="119" t="s">
        <v>2718</v>
      </c>
      <c r="G29" s="121" t="s">
        <v>1892</v>
      </c>
      <c r="H29" s="121" t="s">
        <v>1885</v>
      </c>
      <c r="I29" s="121" t="s">
        <v>1889</v>
      </c>
    </row>
    <row r="30" spans="2:9">
      <c r="B30" s="119" t="s">
        <v>2725</v>
      </c>
      <c r="C30" s="120" t="s">
        <v>2726</v>
      </c>
      <c r="D30" s="119" t="s">
        <v>139</v>
      </c>
      <c r="E30" s="119" t="s">
        <v>187</v>
      </c>
      <c r="F30" s="119" t="s">
        <v>2718</v>
      </c>
      <c r="G30" s="121" t="s">
        <v>1892</v>
      </c>
      <c r="H30" s="121" t="s">
        <v>1885</v>
      </c>
      <c r="I30" s="121" t="s">
        <v>1889</v>
      </c>
    </row>
    <row r="31" spans="2:9">
      <c r="B31" s="119" t="s">
        <v>2727</v>
      </c>
      <c r="C31" s="120" t="s">
        <v>2728</v>
      </c>
      <c r="D31" s="119" t="s">
        <v>35</v>
      </c>
      <c r="E31" s="119" t="s">
        <v>187</v>
      </c>
      <c r="F31" s="119" t="s">
        <v>2718</v>
      </c>
      <c r="G31" s="121" t="s">
        <v>1892</v>
      </c>
      <c r="H31" s="121" t="s">
        <v>1885</v>
      </c>
      <c r="I31" s="121" t="s">
        <v>1889</v>
      </c>
    </row>
    <row r="32" spans="2:9">
      <c r="B32" s="119" t="s">
        <v>2729</v>
      </c>
      <c r="C32" s="120" t="s">
        <v>2730</v>
      </c>
      <c r="D32" s="119" t="s">
        <v>53</v>
      </c>
      <c r="E32" s="119" t="s">
        <v>184</v>
      </c>
      <c r="F32" s="119" t="s">
        <v>2729</v>
      </c>
      <c r="G32" s="121" t="s">
        <v>1892</v>
      </c>
      <c r="H32" s="121" t="s">
        <v>1883</v>
      </c>
      <c r="I32" s="121" t="s">
        <v>1889</v>
      </c>
    </row>
    <row r="33" spans="2:9">
      <c r="B33" s="119" t="s">
        <v>2731</v>
      </c>
      <c r="C33" s="120" t="s">
        <v>2732</v>
      </c>
      <c r="D33" s="119" t="s">
        <v>48</v>
      </c>
      <c r="E33" s="119" t="s">
        <v>184</v>
      </c>
      <c r="F33" s="119" t="s">
        <v>2729</v>
      </c>
      <c r="G33" s="121" t="s">
        <v>1892</v>
      </c>
      <c r="H33" s="121" t="s">
        <v>1883</v>
      </c>
      <c r="I33" s="121" t="s">
        <v>1889</v>
      </c>
    </row>
    <row r="34" spans="2:9">
      <c r="B34" s="119" t="s">
        <v>2733</v>
      </c>
      <c r="C34" s="120" t="s">
        <v>2734</v>
      </c>
      <c r="D34" s="119" t="s">
        <v>131</v>
      </c>
      <c r="E34" s="119" t="s">
        <v>187</v>
      </c>
      <c r="F34" s="119" t="s">
        <v>2718</v>
      </c>
      <c r="G34" s="121" t="s">
        <v>1892</v>
      </c>
      <c r="H34" s="121" t="s">
        <v>1885</v>
      </c>
      <c r="I34" s="121" t="s">
        <v>1889</v>
      </c>
    </row>
    <row r="35" spans="2:9">
      <c r="B35" s="119" t="s">
        <v>2735</v>
      </c>
      <c r="C35" s="120" t="s">
        <v>2736</v>
      </c>
      <c r="D35" s="119" t="s">
        <v>115</v>
      </c>
      <c r="E35" s="119" t="s">
        <v>187</v>
      </c>
      <c r="F35" s="119" t="s">
        <v>2718</v>
      </c>
      <c r="G35" s="121" t="s">
        <v>1892</v>
      </c>
      <c r="H35" s="121" t="s">
        <v>1885</v>
      </c>
      <c r="I35" s="121" t="s">
        <v>1889</v>
      </c>
    </row>
    <row r="36" spans="2:9">
      <c r="B36" s="119" t="s">
        <v>2737</v>
      </c>
      <c r="C36" s="120" t="s">
        <v>2738</v>
      </c>
      <c r="D36" s="119" t="s">
        <v>113</v>
      </c>
      <c r="E36" s="119" t="s">
        <v>187</v>
      </c>
      <c r="F36" s="119" t="s">
        <v>2718</v>
      </c>
      <c r="G36" s="121" t="s">
        <v>1892</v>
      </c>
      <c r="H36" s="121" t="s">
        <v>1885</v>
      </c>
      <c r="I36" s="121" t="s">
        <v>1889</v>
      </c>
    </row>
    <row r="37" spans="2:9">
      <c r="B37" s="119" t="s">
        <v>2739</v>
      </c>
      <c r="C37" s="120" t="s">
        <v>2740</v>
      </c>
      <c r="D37" s="119" t="s">
        <v>80</v>
      </c>
      <c r="E37" s="119" t="s">
        <v>187</v>
      </c>
      <c r="F37" s="119" t="s">
        <v>2718</v>
      </c>
      <c r="G37" s="121" t="s">
        <v>1892</v>
      </c>
      <c r="H37" s="121" t="s">
        <v>1885</v>
      </c>
      <c r="I37" s="121" t="s">
        <v>1889</v>
      </c>
    </row>
    <row r="38" spans="2:9">
      <c r="B38" s="119" t="s">
        <v>2741</v>
      </c>
      <c r="C38" s="120" t="s">
        <v>2742</v>
      </c>
      <c r="D38" s="119" t="s">
        <v>124</v>
      </c>
      <c r="E38" s="119" t="s">
        <v>190</v>
      </c>
      <c r="F38" s="119" t="s">
        <v>2741</v>
      </c>
      <c r="G38" s="121" t="s">
        <v>1892</v>
      </c>
      <c r="H38" s="121" t="s">
        <v>1884</v>
      </c>
      <c r="I38" s="121" t="s">
        <v>1889</v>
      </c>
    </row>
    <row r="39" spans="2:9">
      <c r="B39" s="119" t="s">
        <v>2743</v>
      </c>
      <c r="C39" s="120" t="s">
        <v>2744</v>
      </c>
      <c r="D39" s="119" t="s">
        <v>44</v>
      </c>
      <c r="E39" s="119" t="s">
        <v>190</v>
      </c>
      <c r="F39" s="119" t="s">
        <v>2741</v>
      </c>
      <c r="G39" s="121" t="s">
        <v>1892</v>
      </c>
      <c r="H39" s="121" t="s">
        <v>1884</v>
      </c>
      <c r="I39" s="121" t="s">
        <v>1889</v>
      </c>
    </row>
    <row r="40" spans="2:9">
      <c r="B40" s="119" t="s">
        <v>2745</v>
      </c>
      <c r="C40" s="120" t="s">
        <v>2746</v>
      </c>
      <c r="D40" s="119" t="s">
        <v>146</v>
      </c>
      <c r="E40" s="119" t="s">
        <v>190</v>
      </c>
      <c r="F40" s="119" t="s">
        <v>2741</v>
      </c>
      <c r="G40" s="121" t="s">
        <v>1892</v>
      </c>
      <c r="H40" s="121" t="s">
        <v>1884</v>
      </c>
      <c r="I40" s="121" t="s">
        <v>1889</v>
      </c>
    </row>
    <row r="41" spans="2:9">
      <c r="B41" s="119" t="s">
        <v>2747</v>
      </c>
      <c r="C41" s="120" t="s">
        <v>2748</v>
      </c>
      <c r="D41" s="119" t="s">
        <v>48</v>
      </c>
      <c r="E41" s="119" t="s">
        <v>190</v>
      </c>
      <c r="F41" s="119" t="s">
        <v>2741</v>
      </c>
      <c r="G41" s="121" t="s">
        <v>1892</v>
      </c>
      <c r="H41" s="121" t="s">
        <v>1884</v>
      </c>
      <c r="I41" s="121" t="s">
        <v>1889</v>
      </c>
    </row>
    <row r="42" spans="2:9">
      <c r="B42" s="119" t="s">
        <v>2749</v>
      </c>
      <c r="C42" s="120" t="s">
        <v>2750</v>
      </c>
      <c r="D42" s="119" t="s">
        <v>143</v>
      </c>
      <c r="E42" s="119" t="s">
        <v>190</v>
      </c>
      <c r="F42" s="119" t="s">
        <v>2741</v>
      </c>
      <c r="G42" s="121" t="s">
        <v>1892</v>
      </c>
      <c r="H42" s="121" t="s">
        <v>1884</v>
      </c>
      <c r="I42" s="121" t="s">
        <v>1889</v>
      </c>
    </row>
    <row r="43" spans="2:9">
      <c r="B43" s="119" t="s">
        <v>2751</v>
      </c>
      <c r="C43" s="120" t="s">
        <v>2752</v>
      </c>
      <c r="D43" s="119" t="s">
        <v>35</v>
      </c>
      <c r="E43" s="119" t="s">
        <v>190</v>
      </c>
      <c r="F43" s="119" t="s">
        <v>2741</v>
      </c>
      <c r="G43" s="121" t="s">
        <v>1892</v>
      </c>
      <c r="H43" s="121" t="s">
        <v>1884</v>
      </c>
      <c r="I43" s="121" t="s">
        <v>1889</v>
      </c>
    </row>
    <row r="44" spans="2:9">
      <c r="B44" s="119" t="s">
        <v>2753</v>
      </c>
      <c r="C44" s="120" t="s">
        <v>2754</v>
      </c>
      <c r="D44" s="119" t="s">
        <v>139</v>
      </c>
      <c r="E44" s="119" t="s">
        <v>190</v>
      </c>
      <c r="F44" s="119" t="s">
        <v>2741</v>
      </c>
      <c r="G44" s="121" t="s">
        <v>1892</v>
      </c>
      <c r="H44" s="121" t="s">
        <v>1884</v>
      </c>
      <c r="I44" s="121" t="s">
        <v>1889</v>
      </c>
    </row>
    <row r="45" spans="2:9">
      <c r="B45" s="119" t="s">
        <v>2755</v>
      </c>
      <c r="C45" s="120" t="s">
        <v>2756</v>
      </c>
      <c r="D45" s="119" t="s">
        <v>113</v>
      </c>
      <c r="E45" s="119" t="s">
        <v>226</v>
      </c>
      <c r="F45" s="119" t="s">
        <v>2757</v>
      </c>
      <c r="G45" s="121" t="s">
        <v>1892</v>
      </c>
      <c r="H45" s="121" t="s">
        <v>1885</v>
      </c>
      <c r="I45" s="121" t="s">
        <v>1889</v>
      </c>
    </row>
  </sheetData>
  <phoneticPr fontId="65" type="noConversion"/>
  <hyperlinks>
    <hyperlink ref="B4" r:id="rId1" xr:uid="{C231D9E0-B35A-45FC-863F-6982EDBAF6DF}"/>
    <hyperlink ref="D4" r:id="rId2" xr:uid="{F9D609C6-97B2-4F5C-9161-CC39B4993281}"/>
    <hyperlink ref="E4" r:id="rId3" xr:uid="{0621A8F2-6F6C-48A5-968E-5CD81645D9FD}"/>
    <hyperlink ref="F4" r:id="rId4" xr:uid="{0695AF55-CFC1-4869-BF15-56EB0D7E82BF}"/>
    <hyperlink ref="B5" r:id="rId5" xr:uid="{6E000CFD-36C6-4C99-B329-F30434F8649B}"/>
    <hyperlink ref="D5" r:id="rId6" xr:uid="{F32BF492-B739-4157-823D-297591DC99EB}"/>
    <hyperlink ref="E5" r:id="rId7" xr:uid="{D7ECE8EE-84CE-406F-881C-2175BB125095}"/>
    <hyperlink ref="F5" r:id="rId8" xr:uid="{124A2BA5-4486-4040-86ED-EE0C837614B6}"/>
    <hyperlink ref="B6" r:id="rId9" xr:uid="{AEA43E3D-9AE4-4A12-A5E1-D20D1F3EF914}"/>
    <hyperlink ref="D6" r:id="rId10" xr:uid="{4AF65CB1-0E4F-4F97-9977-37CC3894D43D}"/>
    <hyperlink ref="E6" r:id="rId11" xr:uid="{74BCA625-DDA9-4CC6-937E-373A6B1832C7}"/>
    <hyperlink ref="F6" r:id="rId12" xr:uid="{2B1F9A0B-3EA5-450C-8515-6303A7353A0F}"/>
    <hyperlink ref="B7" r:id="rId13" xr:uid="{128073F8-13B5-4D68-B1C5-E2F1ABEB3041}"/>
    <hyperlink ref="D7" r:id="rId14" xr:uid="{70F7AAEF-F19B-4015-B017-30C52693ABA1}"/>
    <hyperlink ref="E7" r:id="rId15" xr:uid="{DDD91995-B792-4414-95A0-783B099EBF93}"/>
    <hyperlink ref="F7" r:id="rId16" xr:uid="{2603684D-2D9F-468A-AA3B-EB117EA13FCA}"/>
    <hyperlink ref="B8" r:id="rId17" xr:uid="{DB6E4FEC-C548-48EE-91E7-16520DA19A4B}"/>
    <hyperlink ref="D8" r:id="rId18" xr:uid="{E78D71F8-FE17-449A-B377-4DF8D3614E2A}"/>
    <hyperlink ref="E8" r:id="rId19" xr:uid="{D31A7760-2E0D-41DA-8C29-3460A8BD4D11}"/>
    <hyperlink ref="F8" r:id="rId20" xr:uid="{5B577F82-C395-4491-9F39-18DDCEFF9BE5}"/>
    <hyperlink ref="B9" r:id="rId21" xr:uid="{2C65F757-38B6-4130-9BCF-EB70DEA1AD0F}"/>
    <hyperlink ref="D9" r:id="rId22" xr:uid="{5BE67CEF-A7F7-4AFD-A752-E6A5E95E998A}"/>
    <hyperlink ref="E9" r:id="rId23" xr:uid="{265EBE89-9941-40D5-9943-20ABDBA00795}"/>
    <hyperlink ref="F9" r:id="rId24" xr:uid="{4EFA1241-A237-4558-867E-C1FA0CE28EAE}"/>
    <hyperlink ref="B10" r:id="rId25" xr:uid="{96E41DED-9EA2-48E8-AADA-8D94152AFE83}"/>
    <hyperlink ref="D10" r:id="rId26" xr:uid="{AA8612E7-E742-4E91-83E9-73D6262477FF}"/>
    <hyperlink ref="E10" r:id="rId27" xr:uid="{C5F1318B-9C3A-41C7-9308-4B96777E44AD}"/>
    <hyperlink ref="F10" r:id="rId28" xr:uid="{FCFB557A-C5B3-4104-9133-94B9FB6F5A32}"/>
    <hyperlink ref="B11" r:id="rId29" xr:uid="{D0A756EC-8265-4ED9-A9EF-BD3FB12B2892}"/>
    <hyperlink ref="D11" r:id="rId30" xr:uid="{749F09D8-FAD7-4B41-BF17-1092115C70C7}"/>
    <hyperlink ref="E11" r:id="rId31" xr:uid="{FCC4C396-EA33-4519-9D1C-3D5FABDB777F}"/>
    <hyperlink ref="F11" r:id="rId32" xr:uid="{FAD9C98E-DB8B-43B4-B0BD-CFD71E863B1B}"/>
    <hyperlink ref="B12" r:id="rId33" xr:uid="{36324C71-54F2-47A0-BDB0-273AF69C4483}"/>
    <hyperlink ref="D12" r:id="rId34" xr:uid="{0F606C34-0DBF-4DBB-A399-55EC3A8F4557}"/>
    <hyperlink ref="E12" r:id="rId35" xr:uid="{EC9AB0E6-B07F-4D92-99CB-315D2A4FC756}"/>
    <hyperlink ref="F12" r:id="rId36" xr:uid="{1E7C5674-B836-42B1-A7BD-9FBADEF29F78}"/>
    <hyperlink ref="B13" r:id="rId37" xr:uid="{D0380545-2DAF-4E1D-9C97-20C7E686DCC3}"/>
    <hyperlink ref="D13" r:id="rId38" xr:uid="{2899AE15-0F57-44F4-9AFE-33BAAFD488D6}"/>
    <hyperlink ref="E13" r:id="rId39" xr:uid="{44800277-9E8F-4CE2-9328-62D18DCED11F}"/>
    <hyperlink ref="F13" r:id="rId40" xr:uid="{4FD0E3E9-621D-441E-AF41-012570360D93}"/>
    <hyperlink ref="B14" r:id="rId41" xr:uid="{B188DBEC-B56C-4D47-BBE5-F34190E7EC73}"/>
    <hyperlink ref="D14" r:id="rId42" xr:uid="{677BBED0-9698-468E-BB47-37678C5AA0FC}"/>
    <hyperlink ref="E14" r:id="rId43" xr:uid="{3747D517-735C-4479-9D44-5E630FBF4358}"/>
    <hyperlink ref="F14" r:id="rId44" xr:uid="{A7F5258C-449E-4AA1-A75D-874A7AACDC79}"/>
    <hyperlink ref="B15" r:id="rId45" xr:uid="{607E0FB3-D22B-4718-BDD2-2D79BB5E1A2E}"/>
    <hyperlink ref="D15" r:id="rId46" xr:uid="{F3175CB5-B67C-42EA-9996-B241E06C720D}"/>
    <hyperlink ref="E15" r:id="rId47" xr:uid="{344CDFC2-4D1C-4479-910B-93B6A4FDF22A}"/>
    <hyperlink ref="F15" r:id="rId48" xr:uid="{0F148FE5-5D5D-41A5-875E-52E49EC5DCE0}"/>
    <hyperlink ref="B16" r:id="rId49" xr:uid="{988234F5-9123-4F67-93A1-32A7B5A9D390}"/>
    <hyperlink ref="D16" r:id="rId50" xr:uid="{FCB7049D-E0EB-42A5-8AA1-188830EE0561}"/>
    <hyperlink ref="E16" r:id="rId51" xr:uid="{407CBB37-9667-4EBD-ABCD-A3E53C367E71}"/>
    <hyperlink ref="F16" r:id="rId52" xr:uid="{36B62B3E-0320-41E1-8162-EED4582DF2BE}"/>
    <hyperlink ref="B17" r:id="rId53" xr:uid="{4D1375DF-C845-4788-8352-160EA599240B}"/>
    <hyperlink ref="D17" r:id="rId54" xr:uid="{D58E95F4-96A9-44E4-8018-3BDE0F2F00D8}"/>
    <hyperlink ref="E17" r:id="rId55" xr:uid="{6B6E24BF-1BF1-4D68-AFAD-A14611B74518}"/>
    <hyperlink ref="F17" r:id="rId56" xr:uid="{8B9BBCB5-9A33-4507-8939-049C77A36049}"/>
    <hyperlink ref="B18" r:id="rId57" xr:uid="{75FC8CD1-FED8-472E-8174-871027D9C8FA}"/>
    <hyperlink ref="D18" r:id="rId58" xr:uid="{AB4842F1-1E4D-4652-9167-15E0B0F1B9BE}"/>
    <hyperlink ref="E18" r:id="rId59" xr:uid="{4530F6EE-4902-488F-B00D-706212E84FEF}"/>
    <hyperlink ref="F18" r:id="rId60" xr:uid="{27C8673A-748C-4ED9-BC55-0CD3F4E9E60C}"/>
    <hyperlink ref="B19" r:id="rId61" xr:uid="{92B06D9C-2D92-43DB-8215-2535D34CF7A1}"/>
    <hyperlink ref="D19" r:id="rId62" xr:uid="{6CAF2CE0-81A9-427A-BEC1-219D386507AF}"/>
    <hyperlink ref="E19" r:id="rId63" xr:uid="{5759B332-C707-43E7-A623-A27E03373C91}"/>
    <hyperlink ref="F19" r:id="rId64" xr:uid="{AA05BFDF-275A-4D4D-9E71-577BF0907736}"/>
    <hyperlink ref="B20" r:id="rId65" xr:uid="{C7BB42E7-A0AB-4100-B497-2B5DA4399DCA}"/>
    <hyperlink ref="D20" r:id="rId66" xr:uid="{1B7FD327-FE1E-4BB2-B420-9DBED155C293}"/>
    <hyperlink ref="E20" r:id="rId67" xr:uid="{0BEA88F9-EEC1-44C1-8D81-C66C3CC2E15A}"/>
    <hyperlink ref="F20" r:id="rId68" xr:uid="{69CAE90C-BFCE-4B87-89E6-B434770448DA}"/>
    <hyperlink ref="B21" r:id="rId69" xr:uid="{C156751A-A33D-4F62-B50F-1C7355581374}"/>
    <hyperlink ref="D21" r:id="rId70" xr:uid="{5F503FC0-7C2B-4C6D-85D8-69B69C6D02A9}"/>
    <hyperlink ref="E21" r:id="rId71" xr:uid="{E5A5B2D9-AFC6-4A4D-9088-F169C8A50890}"/>
    <hyperlink ref="F21" r:id="rId72" xr:uid="{8E952244-E03D-4F05-AABA-AEB77EBA4580}"/>
    <hyperlink ref="B22" r:id="rId73" xr:uid="{660E2927-23E5-4F33-95DC-7AA433F038BF}"/>
    <hyperlink ref="D22" r:id="rId74" xr:uid="{08F7CE25-B356-400E-BA48-BDC1A475AA70}"/>
    <hyperlink ref="E22" r:id="rId75" xr:uid="{C83F6F1E-9A0D-48A6-95E7-0EE8E4103364}"/>
    <hyperlink ref="F22" r:id="rId76" xr:uid="{0D4ED4F4-E1BE-42E4-9705-A48E42D775F2}"/>
    <hyperlink ref="B23" r:id="rId77" xr:uid="{1B738F8A-A343-44AC-8B9B-F5F7D3C76C20}"/>
    <hyperlink ref="D23" r:id="rId78" xr:uid="{F6C0D4B8-45A0-4B7A-932B-C697AA688509}"/>
    <hyperlink ref="E23" r:id="rId79" xr:uid="{EBF723D5-AB3A-42D3-A78A-049C408AE1D4}"/>
    <hyperlink ref="F23" r:id="rId80" xr:uid="{CA944B99-03CD-44B8-AF28-F97EC445F567}"/>
    <hyperlink ref="B26" r:id="rId81" xr:uid="{65984E05-C70F-4609-8611-92F399D7805A}"/>
    <hyperlink ref="D26" r:id="rId82" xr:uid="{6A95C5E7-3F0B-40E8-8169-820259952C93}"/>
    <hyperlink ref="E26" r:id="rId83" xr:uid="{F3550827-3AF5-4550-BFE4-DE8198472F5D}"/>
    <hyperlink ref="F26" r:id="rId84" xr:uid="{E4C60B78-6B54-4ABD-9200-07C583E79E53}"/>
    <hyperlink ref="B27" r:id="rId85" xr:uid="{D88985C0-CBBB-4812-AB5B-9535A8AE532B}"/>
    <hyperlink ref="D27" r:id="rId86" xr:uid="{D4A70B63-7BBF-42AD-A8ED-674FC7206168}"/>
    <hyperlink ref="E27" r:id="rId87" xr:uid="{DF478F79-DCBC-417D-9B70-3DA065DF0595}"/>
    <hyperlink ref="F27" r:id="rId88" xr:uid="{DA0EDE4E-D718-4104-98D2-8927B7D0543F}"/>
    <hyperlink ref="B28" r:id="rId89" xr:uid="{66F84702-C82D-49BC-BFC8-67B3E7EE24FC}"/>
    <hyperlink ref="D28" r:id="rId90" xr:uid="{608BA6DA-FBD9-447C-9591-CD6D26DAC7FE}"/>
    <hyperlink ref="E28" r:id="rId91" xr:uid="{F93F9149-7003-4CDF-9639-18115B2E70A8}"/>
    <hyperlink ref="F28" r:id="rId92" xr:uid="{59927A9D-9CA2-4BB6-B1E8-756CD49AD0F0}"/>
    <hyperlink ref="B29" r:id="rId93" xr:uid="{AE605AE1-49E5-4A90-9701-56D69D2420FD}"/>
    <hyperlink ref="D29" r:id="rId94" xr:uid="{8D043882-75FC-4427-B9F6-48331299A623}"/>
    <hyperlink ref="E29" r:id="rId95" xr:uid="{494BBAA1-70F1-4407-ACCB-9FDDC82CBE5E}"/>
    <hyperlink ref="F29" r:id="rId96" xr:uid="{AF2F06D1-1F5D-4ED5-BA5C-10F31B0AEA16}"/>
    <hyperlink ref="B30" r:id="rId97" xr:uid="{70A88684-2C94-4C40-9E63-7068165088E6}"/>
    <hyperlink ref="D30" r:id="rId98" xr:uid="{E66AD249-C449-4DCF-BF49-F0D01AC9C965}"/>
    <hyperlink ref="E30" r:id="rId99" xr:uid="{0490CE9C-ED39-4D9D-B4A5-A517344EFA16}"/>
    <hyperlink ref="F30" r:id="rId100" xr:uid="{071AB02E-8EAC-4F15-81F4-723737659632}"/>
    <hyperlink ref="B31" r:id="rId101" xr:uid="{4AF7DF42-268B-4B2D-82C7-22F310189089}"/>
    <hyperlink ref="D31" r:id="rId102" xr:uid="{44DFDE78-4C11-4CED-8E8F-5A9AA82706D6}"/>
    <hyperlink ref="E31" r:id="rId103" xr:uid="{50370A67-4B87-47F5-A4AF-F33A039BF4C2}"/>
    <hyperlink ref="F31" r:id="rId104" xr:uid="{53A24630-5D6C-44E3-AE94-5BE2CCFD7D03}"/>
    <hyperlink ref="B32" r:id="rId105" xr:uid="{32E6E249-F791-4288-889C-13B6195FE761}"/>
    <hyperlink ref="D32" r:id="rId106" xr:uid="{611D10D7-4B3F-402A-8EA7-823C120EA9DB}"/>
    <hyperlink ref="E32" r:id="rId107" xr:uid="{98AEF0C2-7980-490A-A737-476247FF1A6B}"/>
    <hyperlink ref="F32" r:id="rId108" xr:uid="{5BE23C50-B682-49B3-991A-5826449856B4}"/>
    <hyperlink ref="B33" r:id="rId109" xr:uid="{9F757DDF-1970-4131-B88A-F7633240284D}"/>
    <hyperlink ref="D33" r:id="rId110" xr:uid="{5E6108C4-E17D-47DA-A668-4DCDF029DD23}"/>
    <hyperlink ref="E33" r:id="rId111" xr:uid="{CFFE7582-AA74-4789-B58C-0AA09E792E25}"/>
    <hyperlink ref="F33" r:id="rId112" xr:uid="{543DF115-58A1-4761-A509-8C8DDF051953}"/>
    <hyperlink ref="B34" r:id="rId113" xr:uid="{EEF55D99-3BD4-4FB7-AA45-1B6DF212A397}"/>
    <hyperlink ref="D34" r:id="rId114" xr:uid="{6A87E384-34C3-4FD1-80A2-7430ED4013FD}"/>
    <hyperlink ref="E34" r:id="rId115" xr:uid="{9E86E40D-60FF-49BF-BEA6-935D393D6E1D}"/>
    <hyperlink ref="F34" r:id="rId116" xr:uid="{4814F866-82EE-4208-9997-65604D19CEE2}"/>
    <hyperlink ref="B35" r:id="rId117" xr:uid="{03BD7C9F-8716-427E-BF37-6BA7CC0ABB03}"/>
    <hyperlink ref="D35" r:id="rId118" xr:uid="{D13D5DD8-C11E-4C6C-A952-24E2AC970BBC}"/>
    <hyperlink ref="E35" r:id="rId119" xr:uid="{0414FAA4-4C24-4DDF-921F-D472608370CD}"/>
    <hyperlink ref="F35" r:id="rId120" xr:uid="{6C9564DC-0D28-422C-83D9-7B9DDBFA1581}"/>
    <hyperlink ref="B36" r:id="rId121" xr:uid="{E55A593D-E297-4F23-ACCD-92C1791D0E90}"/>
    <hyperlink ref="D36" r:id="rId122" xr:uid="{DF2A377B-8250-4E85-8000-E9DC799C9253}"/>
    <hyperlink ref="E36" r:id="rId123" xr:uid="{0D3794B9-44DD-454F-A51C-5D2F6F240E41}"/>
    <hyperlink ref="F36" r:id="rId124" xr:uid="{616FEC44-956E-4733-B96C-8193949C3CC5}"/>
    <hyperlink ref="B37" r:id="rId125" xr:uid="{B77A2E83-C001-4C8B-8120-6408361E4714}"/>
    <hyperlink ref="D37" r:id="rId126" xr:uid="{DC850E20-39A0-4348-828A-4828E4061FDB}"/>
    <hyperlink ref="E37" r:id="rId127" xr:uid="{753A9262-99EA-4356-B366-185AC21E3EC5}"/>
    <hyperlink ref="F37" r:id="rId128" xr:uid="{A362078C-67A2-4545-A857-75A282B1EBBE}"/>
    <hyperlink ref="B38" r:id="rId129" xr:uid="{5118AC5A-C42C-4F7D-9178-E78355CE2AB2}"/>
    <hyperlink ref="D38" r:id="rId130" xr:uid="{2D4C8B8E-8EFC-4523-BBE2-EB054BF43CBC}"/>
    <hyperlink ref="E38" r:id="rId131" xr:uid="{FF231841-5F6A-404A-8104-2A125E053E58}"/>
    <hyperlink ref="F38" r:id="rId132" xr:uid="{B780A91F-C239-4FF3-8307-8CCE54A44027}"/>
    <hyperlink ref="B39" r:id="rId133" xr:uid="{38FF7AC8-FDDB-4560-9FA8-C40EB522F0F1}"/>
    <hyperlink ref="D39" r:id="rId134" xr:uid="{47A7E36E-EAC4-41FB-9C69-52F082319215}"/>
    <hyperlink ref="E39" r:id="rId135" xr:uid="{17BE1333-35CD-4483-81CE-536403E131EA}"/>
    <hyperlink ref="F39" r:id="rId136" xr:uid="{5299A045-5AEE-4923-B693-5754DA277D32}"/>
    <hyperlink ref="B40" r:id="rId137" xr:uid="{B8660D00-8F70-4133-985F-253977C39B4E}"/>
    <hyperlink ref="D40" r:id="rId138" xr:uid="{7A6C9EBC-C693-43EC-933D-F2D4745DF2F5}"/>
    <hyperlink ref="E40" r:id="rId139" xr:uid="{0DC3CEED-AFCB-45DF-9721-0223F0740B0F}"/>
    <hyperlink ref="F40" r:id="rId140" xr:uid="{EBFD651F-2065-4B5B-9288-1388422145DF}"/>
    <hyperlink ref="B41" r:id="rId141" xr:uid="{94CB0928-3D76-42A2-97F7-9B6947494B8C}"/>
    <hyperlink ref="D41" r:id="rId142" xr:uid="{AF6D90D9-8D36-4231-B46C-A68F48EDA9E8}"/>
    <hyperlink ref="E41" r:id="rId143" xr:uid="{2DB64CEB-E410-4CBD-B5A7-9616CB4B1506}"/>
    <hyperlink ref="F41" r:id="rId144" xr:uid="{49A20DDF-4463-487A-9BFC-B41DA26BEB6E}"/>
    <hyperlink ref="B42" r:id="rId145" xr:uid="{BED36676-5127-4E1D-9117-8C2E9857B79E}"/>
    <hyperlink ref="D42" r:id="rId146" xr:uid="{EFB3E41F-1C11-43D1-BE0C-CB10258230AF}"/>
    <hyperlink ref="E42" r:id="rId147" xr:uid="{53035769-AB22-4917-AF79-8EDE1082EFEC}"/>
    <hyperlink ref="F42" r:id="rId148" xr:uid="{69CAE4C6-24FC-4E64-A02C-27992BB29756}"/>
    <hyperlink ref="B43" r:id="rId149" xr:uid="{9F256EEA-5EB5-49FA-A93B-23B4D9D5B15D}"/>
    <hyperlink ref="D43" r:id="rId150" xr:uid="{A826F756-B690-4C8D-A8CF-377FFAC87F18}"/>
    <hyperlink ref="E43" r:id="rId151" xr:uid="{3D13B578-2551-437A-9B49-ADB929CED6F4}"/>
    <hyperlink ref="F43" r:id="rId152" xr:uid="{2374FC5E-FCE4-463B-BF22-FB9C8C5113BF}"/>
    <hyperlink ref="B44" r:id="rId153" xr:uid="{4550327B-8070-483B-87ED-551C00C0F732}"/>
    <hyperlink ref="D44" r:id="rId154" xr:uid="{8E8D2FD0-DCB2-4F10-9544-3DEE32CCFD9F}"/>
    <hyperlink ref="E44" r:id="rId155" xr:uid="{D1E78DAC-DDFE-48BA-9327-FB3125322A6B}"/>
    <hyperlink ref="F44" r:id="rId156" xr:uid="{CFA089F1-E797-43E2-B9E7-96699D60D8EA}"/>
    <hyperlink ref="B45" r:id="rId157" xr:uid="{142665AA-E496-4A9E-94F8-806BF110CAD0}"/>
    <hyperlink ref="D45" r:id="rId158" xr:uid="{EF769163-7042-43E1-96B7-34A22F1DE0B9}"/>
    <hyperlink ref="E45" r:id="rId159" xr:uid="{5464B3E4-3C40-4D6E-A99F-0D884C7D0F98}"/>
    <hyperlink ref="F45" r:id="rId160" xr:uid="{E64B0E81-D2BE-49D2-8216-7E1F9FB477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22</vt:i4>
      </vt:variant>
      <vt:variant>
        <vt:lpstr>具名範圍</vt:lpstr>
      </vt:variant>
      <vt:variant>
        <vt:i4>9</vt:i4>
      </vt:variant>
    </vt:vector>
  </HeadingPairs>
  <TitlesOfParts>
    <vt:vector size="31" baseType="lpstr">
      <vt:lpstr>反切</vt:lpstr>
      <vt:lpstr>反切 (平)</vt:lpstr>
      <vt:lpstr>反切 (上)</vt:lpstr>
      <vt:lpstr>反切 (去)</vt:lpstr>
      <vt:lpstr>反切 (入)</vt:lpstr>
      <vt:lpstr>反切上字與聲母</vt:lpstr>
      <vt:lpstr>反切下字與韻母</vt:lpstr>
      <vt:lpstr>韻目清單表格</vt:lpstr>
      <vt:lpstr>韻目</vt:lpstr>
      <vt:lpstr>反切上字</vt:lpstr>
      <vt:lpstr>聲母擬音</vt:lpstr>
      <vt:lpstr>反切下字</vt:lpstr>
      <vt:lpstr>韻母擬音</vt:lpstr>
      <vt:lpstr>反切下字與韻母(含平水韻)</vt:lpstr>
      <vt:lpstr>廣韻三十八聲母分類法</vt:lpstr>
      <vt:lpstr>聲母發音指引</vt:lpstr>
      <vt:lpstr>韻母擬音對照表</vt:lpstr>
      <vt:lpstr>方音聲母</vt:lpstr>
      <vt:lpstr>方音韻母</vt:lpstr>
      <vt:lpstr>廣韻韻圖</vt:lpstr>
      <vt:lpstr>工作表3</vt:lpstr>
      <vt:lpstr>廣韻。小韻表</vt:lpstr>
      <vt:lpstr>韻目!Criteria</vt:lpstr>
      <vt:lpstr>韻目!Extract</vt:lpstr>
      <vt:lpstr>反切上字清單</vt:lpstr>
      <vt:lpstr>反切下字清單</vt:lpstr>
      <vt:lpstr>'反切 (入)'!韻目表</vt:lpstr>
      <vt:lpstr>'反切 (上)'!韻目表</vt:lpstr>
      <vt:lpstr>'反切 (去)'!韻目表</vt:lpstr>
      <vt:lpstr>'反切 (平)'!韻目表</vt:lpstr>
      <vt:lpstr>韻目表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2023-10-12T01:18:39Z</dcterms:created>
  <dcterms:modified xsi:type="dcterms:W3CDTF">2024-03-11T14:14:47Z</dcterms:modified>
  <cp:category/>
  <cp:contentStatus/>
</cp:coreProperties>
</file>