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0823C8CE-332C-4894-B32B-F14455EB170D}" xr6:coauthVersionLast="47" xr6:coauthVersionMax="47" xr10:uidLastSave="{00000000-0000-0000-0000-000000000000}"/>
  <bookViews>
    <workbookView xWindow="4845" yWindow="1260" windowWidth="28800" windowHeight="13740" tabRatio="850" firstSheet="8" activeTab="13" xr2:uid="{D0C859F4-F7C3-4AA8-9DAF-2D7CE3A43361}"/>
  </bookViews>
  <sheets>
    <sheet name="TLPA" sheetId="22" r:id="rId1"/>
    <sheet name="聲母對照表" sheetId="9" r:id="rId2"/>
    <sheet name="韻母對照表【雅俗通】" sheetId="10" r:id="rId3"/>
    <sheet name="聲母清單（切音15字）" sheetId="16" r:id="rId4"/>
    <sheet name="韻母清單（字母50字）" sheetId="15" r:id="rId5"/>
    <sheet name="【聲母發音部位】十五音對照表" sheetId="21" r:id="rId6"/>
    <sheet name="韻母對照表 (2)" sheetId="11" r:id="rId7"/>
    <sheet name="【韻母】十五音對照表" sheetId="20" r:id="rId8"/>
    <sheet name="聲調表（四聲八調）" sheetId="17" r:id="rId9"/>
    <sheet name="韻母八音反切【雅俗通】" sheetId="13" r:id="rId10"/>
    <sheet name="韻母八音反切【彙音寶鑑】" sheetId="6" r:id="rId11"/>
    <sheet name="八音反切( 拼音 )" sheetId="5" r:id="rId12"/>
    <sheet name="八音反切( 拼音 ) (2)" sheetId="8" r:id="rId13"/>
    <sheet name="君" sheetId="3" r:id="rId14"/>
    <sheet name="方音-音節表" sheetId="19" r:id="rId15"/>
  </sheets>
  <externalReferences>
    <externalReference r:id="rId16"/>
    <externalReference r:id="rId17"/>
  </externalReferences>
  <definedNames>
    <definedName name="_xlnm._FilterDatabase" localSheetId="4" hidden="1">'韻母清單（字母50字）'!#REF!</definedName>
    <definedName name="_xlnm._FilterDatabase" localSheetId="6" hidden="1">'韻母對照表 (2)'!$A$3:$K$107</definedName>
    <definedName name="_xlnm._FilterDatabase" localSheetId="2" hidden="1">韻母對照表【雅俗通】!$A$3:$M$103</definedName>
    <definedName name="_xlnm.Criteria" localSheetId="4">'韻母清單（字母50字）'!#REF!</definedName>
    <definedName name="_xlnm.Criteria" localSheetId="2">韻母對照表【雅俗通】!$U$1:$AE$2</definedName>
    <definedName name="_xlnm.Extract" localSheetId="4">'韻母清單（字母50字）'!$C$2:$D$3</definedName>
    <definedName name="_xlnm.Extract" localSheetId="2">韻母對照表【雅俗通】!$U$4:$AE$4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聲母對照表!$J$4:$J$21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/>
  <c r="E46" i="10" a="1"/>
  <c r="E46" i="10" s="1"/>
  <c r="E47" i="10" a="1"/>
  <c r="E47" i="10" s="1"/>
  <c r="E48" i="10" a="1"/>
  <c r="E48" i="10" s="1"/>
  <c r="E49" i="10" a="1"/>
  <c r="E49" i="10" s="1"/>
  <c r="E50" i="10" a="1"/>
  <c r="E50" i="10" s="1"/>
  <c r="E51" i="10" a="1"/>
  <c r="E51" i="10"/>
  <c r="E52" i="10" a="1"/>
  <c r="E52" i="10" s="1"/>
  <c r="E53" i="10" a="1"/>
  <c r="E53" i="10" s="1"/>
  <c r="E54" i="10" a="1"/>
  <c r="E54" i="10" s="1"/>
  <c r="E55" i="10" a="1"/>
  <c r="E55" i="10" s="1"/>
  <c r="E56" i="10" a="1"/>
  <c r="E56" i="10" s="1"/>
  <c r="E57" i="10" a="1"/>
  <c r="E57" i="10"/>
  <c r="E58" i="10" a="1"/>
  <c r="E58" i="10" s="1"/>
  <c r="E59" i="10" a="1"/>
  <c r="E59" i="10" s="1"/>
  <c r="E60" i="10" a="1"/>
  <c r="E60" i="10" s="1"/>
  <c r="E61" i="10" a="1"/>
  <c r="E61" i="10" s="1"/>
  <c r="E62" i="10" a="1"/>
  <c r="E62" i="10" s="1"/>
  <c r="E63" i="10" a="1"/>
  <c r="E63" i="10"/>
  <c r="E64" i="10" a="1"/>
  <c r="E64" i="10" s="1"/>
  <c r="E65" i="10" a="1"/>
  <c r="E65" i="10" s="1"/>
  <c r="E66" i="10" a="1"/>
  <c r="E66" i="10" s="1"/>
  <c r="E67" i="10" a="1"/>
  <c r="E67" i="10" s="1"/>
  <c r="E68" i="10" a="1"/>
  <c r="E68" i="10" s="1"/>
  <c r="E69" i="10" a="1"/>
  <c r="E69" i="10"/>
  <c r="E70" i="10" a="1"/>
  <c r="E70" i="10" s="1"/>
  <c r="E71" i="10" a="1"/>
  <c r="E71" i="10" s="1"/>
  <c r="E72" i="10" a="1"/>
  <c r="E72" i="10" s="1"/>
  <c r="E73" i="10" a="1"/>
  <c r="E73" i="10" s="1"/>
  <c r="E74" i="10" a="1"/>
  <c r="E74" i="10" s="1"/>
  <c r="E75" i="10" a="1"/>
  <c r="E75" i="10"/>
  <c r="E76" i="10" a="1"/>
  <c r="E76" i="10" s="1"/>
  <c r="E77" i="10" a="1"/>
  <c r="E77" i="10" s="1"/>
  <c r="E78" i="10" a="1"/>
  <c r="E78" i="10" s="1"/>
  <c r="E79" i="10" a="1"/>
  <c r="E79" i="10" s="1"/>
  <c r="E80" i="10" a="1"/>
  <c r="E80" i="10" s="1"/>
  <c r="E81" i="10" a="1"/>
  <c r="E81" i="10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 s="1"/>
  <c r="E90" i="10" a="1"/>
  <c r="E90" i="10" s="1"/>
  <c r="E91" i="10" a="1"/>
  <c r="E91" i="10" s="1"/>
  <c r="E92" i="10" a="1"/>
  <c r="E92" i="10" s="1"/>
  <c r="E93" i="10" a="1"/>
  <c r="E93" i="10"/>
  <c r="E94" i="10" a="1"/>
  <c r="E94" i="10" s="1"/>
  <c r="E95" i="10" a="1"/>
  <c r="E95" i="10" s="1"/>
  <c r="E96" i="10" a="1"/>
  <c r="E96" i="10" s="1"/>
  <c r="E97" i="10" a="1"/>
  <c r="E97" i="10" s="1"/>
  <c r="E98" i="10" a="1"/>
  <c r="E98" i="10" s="1"/>
  <c r="E99" i="10" a="1"/>
  <c r="E99" i="10" s="1"/>
  <c r="E100" i="10" a="1"/>
  <c r="E100" i="10" s="1"/>
  <c r="E101" i="10" a="1"/>
  <c r="E101" i="10" s="1"/>
  <c r="E102" i="10" a="1"/>
  <c r="E102" i="10" s="1"/>
  <c r="E103" i="10" a="1"/>
  <c r="E103" i="10" s="1"/>
  <c r="K1" i="10"/>
  <c r="O9" i="17"/>
  <c r="O8" i="17"/>
  <c r="O7" i="17"/>
  <c r="O6" i="17"/>
  <c r="O5" i="17"/>
  <c r="O4" i="17"/>
  <c r="O3" i="17"/>
  <c r="O2" i="17"/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Q103" i="10"/>
  <c r="N103" i="10"/>
  <c r="M103" i="10"/>
  <c r="Q102" i="10"/>
  <c r="N102" i="10"/>
  <c r="M102" i="10"/>
  <c r="Q101" i="10"/>
  <c r="N101" i="10"/>
  <c r="M101" i="10"/>
  <c r="Q100" i="10"/>
  <c r="N100" i="10"/>
  <c r="M100" i="10"/>
  <c r="Q99" i="10"/>
  <c r="N99" i="10"/>
  <c r="M99" i="10"/>
  <c r="Q98" i="10"/>
  <c r="N98" i="10"/>
  <c r="M98" i="10"/>
  <c r="Q97" i="10"/>
  <c r="N97" i="10"/>
  <c r="M97" i="10"/>
  <c r="Q96" i="10"/>
  <c r="N96" i="10"/>
  <c r="M96" i="10"/>
  <c r="Q95" i="10"/>
  <c r="N95" i="10"/>
  <c r="M95" i="10"/>
  <c r="Q94" i="10"/>
  <c r="N94" i="10"/>
  <c r="M94" i="10"/>
  <c r="Q93" i="10"/>
  <c r="N93" i="10"/>
  <c r="M93" i="10"/>
  <c r="Q92" i="10"/>
  <c r="N92" i="10"/>
  <c r="M92" i="10"/>
  <c r="Q91" i="10"/>
  <c r="N91" i="10"/>
  <c r="M91" i="10"/>
  <c r="Q90" i="10"/>
  <c r="N90" i="10"/>
  <c r="M90" i="10"/>
  <c r="Q89" i="10"/>
  <c r="N89" i="10"/>
  <c r="M89" i="10"/>
  <c r="AE88" i="10" a="1"/>
  <c r="AE88" i="10" s="1"/>
  <c r="AD88" i="10" a="1"/>
  <c r="AD88" i="10" s="1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Q88" i="10"/>
  <c r="N88" i="10"/>
  <c r="M88" i="10"/>
  <c r="AE87" i="10" a="1"/>
  <c r="AE87" i="10" s="1"/>
  <c r="AD87" i="10" a="1"/>
  <c r="AD87" i="10" s="1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Q87" i="10"/>
  <c r="N87" i="10"/>
  <c r="M87" i="10"/>
  <c r="AE86" i="10" a="1"/>
  <c r="AE86" i="10" s="1"/>
  <c r="AD86" i="10" a="1"/>
  <c r="AD86" i="10" s="1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Q86" i="10"/>
  <c r="N86" i="10"/>
  <c r="M86" i="10"/>
  <c r="AE85" i="10" a="1"/>
  <c r="AE85" i="10" s="1"/>
  <c r="AD85" i="10" a="1"/>
  <c r="AD85" i="10" s="1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Q85" i="10"/>
  <c r="N85" i="10"/>
  <c r="M85" i="10"/>
  <c r="AE84" i="10" a="1"/>
  <c r="AE84" i="10" s="1"/>
  <c r="AD84" i="10" a="1"/>
  <c r="AD84" i="10" s="1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Q84" i="10"/>
  <c r="N84" i="10"/>
  <c r="M84" i="10"/>
  <c r="AE83" i="10" a="1"/>
  <c r="AE83" i="10" s="1"/>
  <c r="AD83" i="10" a="1"/>
  <c r="AD83" i="10" s="1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Q83" i="10"/>
  <c r="N83" i="10"/>
  <c r="M83" i="10"/>
  <c r="AE82" i="10" a="1"/>
  <c r="AE82" i="10" s="1"/>
  <c r="AD82" i="10" a="1"/>
  <c r="AD82" i="10" s="1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Q82" i="10"/>
  <c r="N82" i="10"/>
  <c r="M82" i="10"/>
  <c r="AE81" i="10" a="1"/>
  <c r="AE81" i="10" s="1"/>
  <c r="AD81" i="10" a="1"/>
  <c r="AD81" i="10" s="1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Q81" i="10"/>
  <c r="N81" i="10"/>
  <c r="M81" i="10"/>
  <c r="AE80" i="10" a="1"/>
  <c r="AE80" i="10" s="1"/>
  <c r="AD80" i="10" a="1"/>
  <c r="AD80" i="10" s="1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Q80" i="10"/>
  <c r="N80" i="10"/>
  <c r="M80" i="10"/>
  <c r="AE79" i="10" a="1"/>
  <c r="AE79" i="10" s="1"/>
  <c r="AD79" i="10" a="1"/>
  <c r="AD79" i="10" s="1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Q79" i="10"/>
  <c r="N79" i="10"/>
  <c r="M79" i="10"/>
  <c r="AE78" i="10" a="1"/>
  <c r="AE78" i="10" s="1"/>
  <c r="AD78" i="10" a="1"/>
  <c r="AD78" i="10" s="1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Q78" i="10"/>
  <c r="N78" i="10"/>
  <c r="M78" i="10"/>
  <c r="AE77" i="10" a="1"/>
  <c r="AE77" i="10" s="1"/>
  <c r="AD77" i="10" a="1"/>
  <c r="AD77" i="10" s="1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Q77" i="10"/>
  <c r="N77" i="10"/>
  <c r="M77" i="10"/>
  <c r="AE76" i="10" a="1"/>
  <c r="AE76" i="10" s="1"/>
  <c r="AD76" i="10" a="1"/>
  <c r="AD76" i="10" s="1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Q76" i="10"/>
  <c r="N76" i="10"/>
  <c r="M76" i="10"/>
  <c r="AE75" i="10" a="1"/>
  <c r="AE75" i="10" s="1"/>
  <c r="AD75" i="10" a="1"/>
  <c r="AD75" i="10" s="1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Q75" i="10"/>
  <c r="N75" i="10"/>
  <c r="M75" i="10"/>
  <c r="AE74" i="10" a="1"/>
  <c r="AE74" i="10" s="1"/>
  <c r="AD74" i="10" a="1"/>
  <c r="AD74" i="10" s="1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Q74" i="10"/>
  <c r="N74" i="10"/>
  <c r="AE69" i="10" s="1" a="1"/>
  <c r="AE69" i="10" s="1"/>
  <c r="M74" i="10"/>
  <c r="AE73" i="10" a="1"/>
  <c r="AE73" i="10" s="1"/>
  <c r="AD73" i="10" a="1"/>
  <c r="AD73" i="10" s="1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Q73" i="10"/>
  <c r="N73" i="10"/>
  <c r="M73" i="10"/>
  <c r="AE72" i="10" a="1"/>
  <c r="AE72" i="10" s="1"/>
  <c r="AD72" i="10" a="1"/>
  <c r="AD72" i="10" s="1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Q72" i="10"/>
  <c r="N72" i="10"/>
  <c r="M72" i="10"/>
  <c r="AE71" i="10" a="1"/>
  <c r="AE71" i="10" s="1"/>
  <c r="AD71" i="10" a="1"/>
  <c r="AD71" i="10" s="1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Q71" i="10"/>
  <c r="N71" i="10"/>
  <c r="M71" i="10"/>
  <c r="AE70" i="10" a="1"/>
  <c r="AE70" i="10" s="1"/>
  <c r="AD70" i="10" a="1"/>
  <c r="AD70" i="10" s="1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Q70" i="10"/>
  <c r="N70" i="10"/>
  <c r="M70" i="10"/>
  <c r="AD69" i="10" a="1"/>
  <c r="AD69" i="10" s="1"/>
  <c r="AC69" i="10" a="1"/>
  <c r="AC69" i="10" s="1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Q69" i="10"/>
  <c r="N69" i="10"/>
  <c r="AE65" i="10" s="1" a="1"/>
  <c r="AE65" i="10" s="1"/>
  <c r="M69" i="10"/>
  <c r="AE68" i="10" a="1"/>
  <c r="AE68" i="10" s="1"/>
  <c r="AD68" i="10" a="1"/>
  <c r="AD68" i="10" s="1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Q68" i="10"/>
  <c r="N68" i="10"/>
  <c r="M68" i="10"/>
  <c r="AE67" i="10" a="1"/>
  <c r="AE67" i="10" s="1"/>
  <c r="AD67" i="10" a="1"/>
  <c r="AD67" i="10" s="1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Q67" i="10"/>
  <c r="N67" i="10"/>
  <c r="M67" i="10"/>
  <c r="AE66" i="10" a="1"/>
  <c r="AE66" i="10" s="1"/>
  <c r="AD66" i="10" a="1"/>
  <c r="AD66" i="10" s="1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Q66" i="10"/>
  <c r="N66" i="10"/>
  <c r="AE63" i="10" s="1" a="1"/>
  <c r="AE63" i="10" s="1"/>
  <c r="M66" i="10"/>
  <c r="AD65" i="10" a="1"/>
  <c r="AD65" i="10" s="1"/>
  <c r="AC65" i="10" a="1"/>
  <c r="AC65" i="10" s="1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Q65" i="10"/>
  <c r="N65" i="10"/>
  <c r="AE60" i="10" s="1" a="1"/>
  <c r="AE60" i="10" s="1"/>
  <c r="M65" i="10"/>
  <c r="AE64" i="10" a="1"/>
  <c r="AE64" i="10" s="1"/>
  <c r="AD64" i="10" a="1"/>
  <c r="AD64" i="10" s="1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Q64" i="10"/>
  <c r="N64" i="10"/>
  <c r="AE61" i="10" s="1" a="1"/>
  <c r="AE61" i="10" s="1"/>
  <c r="M64" i="10"/>
  <c r="AD63" i="10" a="1"/>
  <c r="AD63" i="10" s="1"/>
  <c r="AC63" i="10" a="1"/>
  <c r="AC63" i="10" s="1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Q63" i="10"/>
  <c r="N63" i="10"/>
  <c r="AE58" i="10" s="1" a="1"/>
  <c r="AE58" i="10" s="1"/>
  <c r="M63" i="10"/>
  <c r="AE62" i="10" a="1"/>
  <c r="AE62" i="10" s="1"/>
  <c r="AD62" i="10" a="1"/>
  <c r="AD62" i="10" s="1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Q62" i="10"/>
  <c r="N62" i="10"/>
  <c r="M62" i="10"/>
  <c r="AD61" i="10" a="1"/>
  <c r="AD61" i="10" s="1"/>
  <c r="AC61" i="10" a="1"/>
  <c r="AC61" i="10" s="1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Q61" i="10"/>
  <c r="N61" i="10"/>
  <c r="AE59" i="10" s="1" a="1"/>
  <c r="AE59" i="10" s="1"/>
  <c r="M61" i="10"/>
  <c r="AD60" i="10" a="1"/>
  <c r="AD60" i="10" s="1"/>
  <c r="AC60" i="10" a="1"/>
  <c r="AC60" i="10" s="1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Q60" i="10"/>
  <c r="N60" i="10"/>
  <c r="M60" i="10"/>
  <c r="AD59" i="10" a="1"/>
  <c r="AD59" i="10" s="1"/>
  <c r="AC59" i="10" a="1"/>
  <c r="AC59" i="10" s="1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Q59" i="10"/>
  <c r="N59" i="10"/>
  <c r="M59" i="10"/>
  <c r="AD58" i="10" a="1"/>
  <c r="AD58" i="10" s="1"/>
  <c r="AC58" i="10" a="1"/>
  <c r="AC58" i="10" s="1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Q58" i="10"/>
  <c r="N58" i="10"/>
  <c r="AE54" i="10" s="1" a="1"/>
  <c r="AE54" i="10" s="1"/>
  <c r="M58" i="10"/>
  <c r="AE57" i="10" a="1"/>
  <c r="AE57" i="10" s="1"/>
  <c r="AD57" i="10" a="1"/>
  <c r="AD57" i="10" s="1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Q57" i="10"/>
  <c r="N57" i="10"/>
  <c r="M57" i="10"/>
  <c r="AE56" i="10" a="1"/>
  <c r="AE56" i="10" s="1"/>
  <c r="AD56" i="10" a="1"/>
  <c r="AD56" i="10" s="1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Q56" i="10"/>
  <c r="N56" i="10"/>
  <c r="AE52" i="10" s="1" a="1"/>
  <c r="AE52" i="10" s="1"/>
  <c r="M56" i="10"/>
  <c r="AE55" i="10" a="1"/>
  <c r="AE55" i="10" s="1"/>
  <c r="AD55" i="10" a="1"/>
  <c r="AD55" i="10" s="1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Q55" i="10"/>
  <c r="N55" i="10"/>
  <c r="AE53" i="10" s="1" a="1"/>
  <c r="AE53" i="10" s="1"/>
  <c r="M55" i="10"/>
  <c r="AD54" i="10" a="1"/>
  <c r="AD54" i="10" s="1"/>
  <c r="AC54" i="10" a="1"/>
  <c r="AC54" i="10" s="1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Q54" i="10"/>
  <c r="N54" i="10"/>
  <c r="AE50" i="10" s="1" a="1"/>
  <c r="AE50" i="10" s="1"/>
  <c r="M54" i="10"/>
  <c r="AD53" i="10" a="1"/>
  <c r="AD53" i="10" s="1"/>
  <c r="AC53" i="10" a="1"/>
  <c r="AC53" i="10" s="1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Q53" i="10"/>
  <c r="N53" i="10"/>
  <c r="AE51" i="10" s="1" a="1"/>
  <c r="AE51" i="10" s="1"/>
  <c r="M53" i="10"/>
  <c r="AD52" i="10" a="1"/>
  <c r="AD52" i="10" s="1"/>
  <c r="AC52" i="10" a="1"/>
  <c r="AC52" i="10" s="1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Q52" i="10"/>
  <c r="N52" i="10"/>
  <c r="M52" i="10"/>
  <c r="AD51" i="10" a="1"/>
  <c r="AD51" i="10" s="1"/>
  <c r="AC51" i="10" a="1"/>
  <c r="AC51" i="10" s="1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Q51" i="10"/>
  <c r="N51" i="10"/>
  <c r="M51" i="10"/>
  <c r="AD50" i="10" a="1"/>
  <c r="AD50" i="10" s="1"/>
  <c r="AC50" i="10" a="1"/>
  <c r="AC50" i="10" s="1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Q50" i="10"/>
  <c r="N50" i="10"/>
  <c r="AE47" i="10" s="1" a="1"/>
  <c r="AE47" i="10" s="1"/>
  <c r="M50" i="10"/>
  <c r="AE49" i="10" a="1"/>
  <c r="AE49" i="10" s="1"/>
  <c r="AD49" i="10" a="1"/>
  <c r="AD49" i="10" s="1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Q49" i="10"/>
  <c r="N49" i="10"/>
  <c r="AE46" i="10" s="1" a="1"/>
  <c r="AE46" i="10" s="1"/>
  <c r="M49" i="10"/>
  <c r="AE48" i="10" a="1"/>
  <c r="AE48" i="10" s="1"/>
  <c r="AD48" i="10" a="1"/>
  <c r="AD48" i="10" s="1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Q48" i="10"/>
  <c r="N48" i="10"/>
  <c r="AE45" i="10" s="1" a="1"/>
  <c r="AE45" i="10" s="1"/>
  <c r="M48" i="10"/>
  <c r="AD47" i="10" a="1"/>
  <c r="AD47" i="10" s="1"/>
  <c r="AC47" i="10" a="1"/>
  <c r="AC47" i="10" s="1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Q47" i="10"/>
  <c r="N47" i="10"/>
  <c r="M47" i="10"/>
  <c r="AD46" i="10" a="1"/>
  <c r="AD46" i="10" s="1"/>
  <c r="AC46" i="10" a="1"/>
  <c r="AC46" i="10" s="1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Q46" i="10"/>
  <c r="N46" i="10"/>
  <c r="AE42" i="10" s="1" a="1"/>
  <c r="AE42" i="10" s="1"/>
  <c r="M46" i="10"/>
  <c r="AD45" i="10" a="1"/>
  <c r="AD45" i="10" s="1"/>
  <c r="AC45" i="10" a="1"/>
  <c r="AC45" i="10" s="1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Q45" i="10"/>
  <c r="N45" i="10"/>
  <c r="AE43" i="10" s="1" a="1"/>
  <c r="AE43" i="10" s="1"/>
  <c r="M45" i="10"/>
  <c r="AE44" i="10" a="1"/>
  <c r="AE44" i="10" s="1"/>
  <c r="AD44" i="10" a="1"/>
  <c r="AD44" i="10" s="1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Q44" i="10"/>
  <c r="N44" i="10"/>
  <c r="AE41" i="10" s="1" a="1"/>
  <c r="AE41" i="10" s="1"/>
  <c r="M44" i="10"/>
  <c r="AD43" i="10" a="1"/>
  <c r="AD43" i="10" s="1"/>
  <c r="AC43" i="10" a="1"/>
  <c r="AC43" i="10" s="1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Q43" i="10"/>
  <c r="N43" i="10"/>
  <c r="M43" i="10"/>
  <c r="AD42" i="10" a="1"/>
  <c r="AD42" i="10" s="1"/>
  <c r="AC42" i="10" a="1"/>
  <c r="AC42" i="10" s="1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Q42" i="10"/>
  <c r="N42" i="10"/>
  <c r="M42" i="10"/>
  <c r="AD41" i="10" a="1"/>
  <c r="AD41" i="10" s="1"/>
  <c r="AC41" i="10" a="1"/>
  <c r="AC41" i="10" s="1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Q41" i="10"/>
  <c r="N41" i="10"/>
  <c r="M41" i="10"/>
  <c r="AE40" i="10" a="1"/>
  <c r="AE40" i="10" s="1"/>
  <c r="AD40" i="10" a="1"/>
  <c r="AD40" i="10" s="1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Q40" i="10"/>
  <c r="N40" i="10"/>
  <c r="M40" i="10"/>
  <c r="AE39" i="10" a="1"/>
  <c r="AE39" i="10" s="1"/>
  <c r="AD39" i="10" a="1"/>
  <c r="AD39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Q39" i="10"/>
  <c r="N39" i="10"/>
  <c r="M39" i="10"/>
  <c r="AE38" i="10" a="1"/>
  <c r="AE38" i="10" s="1"/>
  <c r="AD38" i="10" a="1"/>
  <c r="AD38" i="10" s="1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Q38" i="10"/>
  <c r="N38" i="10"/>
  <c r="AE35" i="10" s="1" a="1"/>
  <c r="AE35" i="10" s="1"/>
  <c r="M38" i="10"/>
  <c r="AE37" i="10" a="1"/>
  <c r="AE37" i="10" s="1"/>
  <c r="AD37" i="10" a="1"/>
  <c r="AD37" i="10" s="1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Q37" i="10"/>
  <c r="N37" i="10"/>
  <c r="AE34" i="10" s="1" a="1"/>
  <c r="AE34" i="10" s="1"/>
  <c r="M37" i="10"/>
  <c r="AE36" i="10" a="1"/>
  <c r="AE36" i="10" s="1"/>
  <c r="AD36" i="10" a="1"/>
  <c r="AD36" i="10" s="1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Q36" i="10"/>
  <c r="N36" i="10"/>
  <c r="AE32" i="10" s="1" a="1"/>
  <c r="AE32" i="10" s="1"/>
  <c r="M36" i="10"/>
  <c r="AD35" i="10" a="1"/>
  <c r="AD35" i="10" s="1"/>
  <c r="AC35" i="10" a="1"/>
  <c r="AC35" i="10" s="1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Q35" i="10"/>
  <c r="N35" i="10"/>
  <c r="M35" i="10"/>
  <c r="AD34" i="10" a="1"/>
  <c r="AD34" i="10" s="1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Q34" i="10"/>
  <c r="N34" i="10"/>
  <c r="AE33" i="10" s="1" a="1"/>
  <c r="AE33" i="10" s="1"/>
  <c r="M34" i="10"/>
  <c r="AD33" i="10" a="1"/>
  <c r="AD33" i="10" s="1"/>
  <c r="AC33" i="10" a="1"/>
  <c r="AC33" i="10" s="1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Q33" i="10"/>
  <c r="N33" i="10"/>
  <c r="AE31" i="10" s="1" a="1"/>
  <c r="AE31" i="10" s="1"/>
  <c r="M33" i="10"/>
  <c r="AD32" i="10" a="1"/>
  <c r="AD32" i="10" s="1"/>
  <c r="AC32" i="10" a="1"/>
  <c r="AC32" i="10" s="1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Q32" i="10"/>
  <c r="N32" i="10"/>
  <c r="M32" i="10"/>
  <c r="AD31" i="10" a="1"/>
  <c r="AD31" i="10" s="1"/>
  <c r="AC31" i="10" a="1"/>
  <c r="AC31" i="10" s="1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Q31" i="10"/>
  <c r="N31" i="10"/>
  <c r="M31" i="10"/>
  <c r="AE30" i="10" a="1"/>
  <c r="AE30" i="10" s="1"/>
  <c r="AD30" i="10" a="1"/>
  <c r="AD30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Q30" i="10"/>
  <c r="N30" i="10"/>
  <c r="AE28" i="10" s="1" a="1"/>
  <c r="AE28" i="10" s="1"/>
  <c r="M30" i="10"/>
  <c r="AE29" i="10" a="1"/>
  <c r="AE29" i="10" s="1"/>
  <c r="AD29" i="10" a="1"/>
  <c r="AD29" i="10" s="1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Q29" i="10"/>
  <c r="N29" i="10"/>
  <c r="M29" i="10"/>
  <c r="AD28" i="10" a="1"/>
  <c r="AD28" i="10" s="1"/>
  <c r="AC28" i="10" a="1"/>
  <c r="AC28" i="10" s="1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Q28" i="10"/>
  <c r="N28" i="10"/>
  <c r="M28" i="10"/>
  <c r="AE27" i="10" a="1"/>
  <c r="AE27" i="10" s="1"/>
  <c r="AD27" i="10" a="1"/>
  <c r="AD27" i="10" s="1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Q27" i="10"/>
  <c r="N27" i="10"/>
  <c r="M27" i="10"/>
  <c r="AE26" i="10" a="1"/>
  <c r="AE26" i="10" s="1"/>
  <c r="AD26" i="10" a="1"/>
  <c r="AD26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Q26" i="10"/>
  <c r="N26" i="10"/>
  <c r="AE25" i="10" s="1" a="1"/>
  <c r="AE25" i="10" s="1"/>
  <c r="M26" i="10"/>
  <c r="AD25" i="10" a="1"/>
  <c r="AD25" i="10" s="1"/>
  <c r="AC25" i="10" a="1"/>
  <c r="AC25" i="10" s="1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Q25" i="10"/>
  <c r="N25" i="10"/>
  <c r="M25" i="10"/>
  <c r="AE24" i="10" a="1"/>
  <c r="AE24" i="10" s="1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Q24" i="10"/>
  <c r="N24" i="10"/>
  <c r="M24" i="10"/>
  <c r="AD23" i="10" a="1"/>
  <c r="AD23" i="10" s="1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Q23" i="10"/>
  <c r="N23" i="10"/>
  <c r="AE23" i="10" s="1" a="1"/>
  <c r="AE23" i="10" s="1"/>
  <c r="M23" i="10"/>
  <c r="AD22" i="10" a="1"/>
  <c r="AD22" i="10" s="1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Q22" i="10"/>
  <c r="N22" i="10"/>
  <c r="AE22" i="10" s="1" a="1"/>
  <c r="AE22" i="10" s="1"/>
  <c r="M22" i="10"/>
  <c r="AD21" i="10" a="1"/>
  <c r="AD21" i="10" s="1"/>
  <c r="AC21" i="10" a="1"/>
  <c r="AC21" i="10" s="1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Q21" i="10"/>
  <c r="N21" i="10"/>
  <c r="AE21" i="10" s="1" a="1"/>
  <c r="AE21" i="10" s="1"/>
  <c r="M21" i="10"/>
  <c r="AD20" i="10" a="1"/>
  <c r="AD20" i="10" s="1"/>
  <c r="AC20" i="10" a="1"/>
  <c r="AC20" i="10" s="1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Q20" i="10"/>
  <c r="N20" i="10"/>
  <c r="AE20" i="10" s="1" a="1"/>
  <c r="AE20" i="10" s="1"/>
  <c r="M20" i="10"/>
  <c r="AD19" i="10" a="1"/>
  <c r="AD19" i="10" s="1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Q19" i="10"/>
  <c r="N19" i="10"/>
  <c r="M19" i="10"/>
  <c r="AE18" i="10" a="1"/>
  <c r="AE18" i="10" s="1"/>
  <c r="AD18" i="10" a="1"/>
  <c r="AD18" i="10" s="1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Q18" i="10"/>
  <c r="N18" i="10"/>
  <c r="AE19" i="10" s="1" a="1"/>
  <c r="AE19" i="10" s="1"/>
  <c r="M18" i="10"/>
  <c r="AD17" i="10" a="1"/>
  <c r="AD17" i="10" s="1"/>
  <c r="AC17" i="10" a="1"/>
  <c r="AC17" i="10" s="1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Q17" i="10"/>
  <c r="N17" i="10"/>
  <c r="AE17" i="10" s="1" a="1"/>
  <c r="AE17" i="10" s="1"/>
  <c r="M17" i="10"/>
  <c r="AD16" i="10" a="1"/>
  <c r="AD16" i="10" s="1"/>
  <c r="AC16" i="10" a="1"/>
  <c r="AC16" i="10" s="1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Q16" i="10"/>
  <c r="N16" i="10"/>
  <c r="AE16" i="10" s="1" a="1"/>
  <c r="AE16" i="10" s="1"/>
  <c r="M16" i="10"/>
  <c r="AD15" i="10" a="1"/>
  <c r="AD15" i="10" s="1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Q15" i="10"/>
  <c r="N15" i="10"/>
  <c r="AE15" i="10" s="1" a="1"/>
  <c r="AE15" i="10" s="1"/>
  <c r="M15" i="10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Q14" i="10"/>
  <c r="N14" i="10"/>
  <c r="AE14" i="10" s="1" a="1"/>
  <c r="AE14" i="10" s="1"/>
  <c r="M14" i="10"/>
  <c r="AD13" i="10" a="1"/>
  <c r="AD13" i="10" s="1"/>
  <c r="AC13" i="10" a="1"/>
  <c r="AC13" i="10" s="1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Q13" i="10"/>
  <c r="N13" i="10"/>
  <c r="M13" i="10"/>
  <c r="AE12" i="10" a="1"/>
  <c r="AE12" i="10" s="1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Q12" i="10"/>
  <c r="N12" i="10"/>
  <c r="AE13" i="10" s="1" a="1"/>
  <c r="AE13" i="10" s="1"/>
  <c r="M12" i="10"/>
  <c r="AD11" i="10" a="1"/>
  <c r="AD11" i="10" s="1"/>
  <c r="AC11" i="10" a="1"/>
  <c r="AC11" i="10" s="1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Q11" i="10"/>
  <c r="N11" i="10"/>
  <c r="M11" i="10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Q10" i="10"/>
  <c r="N10" i="10"/>
  <c r="AE11" i="10" s="1" a="1"/>
  <c r="AE11" i="10" s="1"/>
  <c r="M10" i="10"/>
  <c r="AD9" i="10" a="1"/>
  <c r="AD9" i="10" s="1"/>
  <c r="AC9" i="10" a="1"/>
  <c r="AC9" i="10" s="1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Q9" i="10"/>
  <c r="N9" i="10"/>
  <c r="AE10" i="10" s="1" a="1"/>
  <c r="AE10" i="10" s="1"/>
  <c r="M9" i="10"/>
  <c r="AE8" i="10" a="1"/>
  <c r="AE8" i="10" s="1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Q8" i="10"/>
  <c r="N8" i="10"/>
  <c r="AE9" i="10" s="1" a="1"/>
  <c r="AE9" i="10" s="1"/>
  <c r="M8" i="10"/>
  <c r="AD7" i="10" a="1"/>
  <c r="AD7" i="10" s="1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Q7" i="10"/>
  <c r="N7" i="10"/>
  <c r="M7" i="10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Q6" i="10"/>
  <c r="N6" i="10"/>
  <c r="AE7" i="10" s="1" a="1"/>
  <c r="AE7" i="10" s="1"/>
  <c r="M6" i="10"/>
  <c r="AD5" i="10" a="1"/>
  <c r="AD5" i="10" s="1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Q5" i="10"/>
  <c r="N5" i="10"/>
  <c r="AE6" i="10" s="1" a="1"/>
  <c r="AE6" i="10" s="1"/>
  <c r="M5" i="10"/>
  <c r="Q4" i="10"/>
  <c r="N4" i="10"/>
  <c r="AE5" i="10" s="1" a="1"/>
  <c r="AE5" i="10" s="1"/>
  <c r="M4" i="10"/>
  <c r="N1" i="10"/>
  <c r="M1" i="10"/>
  <c r="L1" i="10"/>
  <c r="J1" i="10"/>
  <c r="I1" i="10"/>
  <c r="H1" i="10"/>
  <c r="G1" i="10"/>
  <c r="F1" i="10"/>
  <c r="D1" i="10"/>
  <c r="C1" i="10"/>
  <c r="B1" i="10"/>
  <c r="A1" i="10"/>
  <c r="O21" i="9"/>
  <c r="K21" i="9"/>
  <c r="O20" i="9"/>
  <c r="K20" i="9"/>
  <c r="O19" i="9"/>
  <c r="K19" i="9"/>
  <c r="O18" i="9"/>
  <c r="K18" i="9"/>
  <c r="O17" i="9"/>
  <c r="K17" i="9"/>
  <c r="O16" i="9"/>
  <c r="K16" i="9"/>
  <c r="O15" i="9"/>
  <c r="K15" i="9"/>
  <c r="O14" i="9"/>
  <c r="K14" i="9"/>
  <c r="O13" i="9"/>
  <c r="K13" i="9"/>
  <c r="O12" i="9"/>
  <c r="K12" i="9"/>
  <c r="O11" i="9"/>
  <c r="K11" i="9"/>
  <c r="O10" i="9"/>
  <c r="K10" i="9"/>
  <c r="O9" i="9"/>
  <c r="K9" i="9"/>
  <c r="O8" i="9"/>
  <c r="K8" i="9"/>
  <c r="O7" i="9"/>
  <c r="K7" i="9"/>
  <c r="O6" i="9"/>
  <c r="K6" i="9"/>
  <c r="O5" i="9"/>
  <c r="K5" i="9"/>
  <c r="O4" i="9"/>
  <c r="K4" i="9"/>
  <c r="L1" i="9"/>
  <c r="K1" i="9"/>
  <c r="J1" i="9"/>
  <c r="H1" i="9"/>
  <c r="G1" i="9"/>
  <c r="F1" i="9"/>
  <c r="E1" i="9"/>
  <c r="D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3"/>
  <c r="N10" i="3"/>
  <c r="L10" i="3"/>
  <c r="J10" i="3"/>
  <c r="P5" i="3"/>
  <c r="N5" i="3"/>
  <c r="L5" i="3"/>
  <c r="J5" i="3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<sst xmlns="http://schemas.openxmlformats.org/spreadsheetml/2006/main" count="6733" uniqueCount="2569">
  <si>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</si>
  <si>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</si>
  <si>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</si>
  <si>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</si>
  <si>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</si>
  <si>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</si>
  <si>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</si>
  <si>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</si>
  <si>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</si>
  <si>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</si>
  <si>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</si>
  <si>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</si>
  <si>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</si>
  <si>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</si>
  <si>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</si>
  <si>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</si>
  <si>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</si>
  <si>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</si>
  <si>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</si>
  <si>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</si>
  <si>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</si>
  <si>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</si>
  <si>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</si>
  <si>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</si>
  <si>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</si>
  <si>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</si>
  <si>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</si>
  <si>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</si>
  <si>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</si>
  <si>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</si>
  <si>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</si>
  <si>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</si>
  <si>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</si>
  <si>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</si>
  <si>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</si>
  <si>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</si>
  <si>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</si>
  <si>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</si>
  <si>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</si>
  <si>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</si>
  <si>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</si>
  <si>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</si>
  <si>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</si>
  <si>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</si>
  <si>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</si>
  <si>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</si>
  <si>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</si>
  <si>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</si>
  <si>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</si>
  <si>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</si>
  <si>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</si>
  <si>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</si>
  <si>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</si>
  <si>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</si>
  <si>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</si>
  <si>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</si>
  <si>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</si>
  <si>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</si>
  <si>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</si>
  <si>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</si>
  <si>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</si>
  <si>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</si>
  <si>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</si>
  <si>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</si>
  <si>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</si>
  <si>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</si>
  <si>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</si>
  <si>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</si>
  <si>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</si>
  <si>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</si>
  <si>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</si>
  <si>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</si>
  <si>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</si>
  <si>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</si>
  <si>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</si>
  <si>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</si>
  <si>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</si>
  <si>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</si>
  <si>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</si>
  <si>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</si>
  <si>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</si>
  <si>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</si>
  <si>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</si>
  <si>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</si>
  <si>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</si>
  <si>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</si>
  <si>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</si>
  <si>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</si>
  <si>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</si>
  <si>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</si>
  <si>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</si>
  <si>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</si>
  <si>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</si>
  <si>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</si>
  <si>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</si>
  <si>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</si>
  <si>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</si>
  <si>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</si>
  <si>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</si>
  <si>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</si>
  <si>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</si>
  <si>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</si>
  <si>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</si>
  <si>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</si>
  <si>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</si>
  <si>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</si>
  <si>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</si>
  <si>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</si>
  <si>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</si>
  <si>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</si>
  <si>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</si>
  <si>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</si>
  <si>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</si>
  <si>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</si>
  <si>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</si>
  <si>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</si>
  <si>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</si>
  <si>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</si>
  <si>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</si>
  <si>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</si>
  <si>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</si>
  <si>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</si>
  <si>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</si>
  <si>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</si>
  <si>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</si>
  <si>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</si>
  <si>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</si>
  <si>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</si>
  <si>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</si>
  <si>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</si>
  <si>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</si>
  <si>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</si>
  <si>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</si>
  <si>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</si>
  <si>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</si>
  <si>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</si>
  <si>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</si>
  <si>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</si>
  <si>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</si>
  <si>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</si>
  <si>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</si>
  <si>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</si>
  <si>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</si>
  <si>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</si>
  <si>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</si>
  <si>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</si>
  <si>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</si>
  <si>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</si>
  <si>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</si>
  <si>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</si>
  <si>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</si>
  <si>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</si>
  <si>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</si>
  <si>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</si>
  <si>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</si>
  <si>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</si>
  <si>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</si>
  <si>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</si>
  <si>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</si>
  <si>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</si>
  <si>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</si>
  <si>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</si>
  <si>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</si>
  <si>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</si>
  <si>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</si>
  <si>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</si>
  <si>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</si>
  <si>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</si>
  <si>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</si>
  <si>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</si>
  <si>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</si>
  <si>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</si>
  <si>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</si>
  <si>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</si>
  <si>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</si>
  <si>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</si>
  <si>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</si>
  <si>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</si>
  <si>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</si>
  <si>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</si>
  <si>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</si>
  <si>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</si>
  <si>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</si>
  <si>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</si>
  <si>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</si>
  <si>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</si>
  <si>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</si>
  <si>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</si>
  <si>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</si>
  <si>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</si>
  <si>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</si>
  <si>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</si>
  <si>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</si>
  <si>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</si>
  <si>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</si>
  <si>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</si>
  <si>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</si>
  <si>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</si>
  <si>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</si>
  <si>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</si>
  <si>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</si>
  <si>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</si>
  <si>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</si>
  <si>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</si>
  <si>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</si>
  <si>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</si>
  <si>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</si>
  <si>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</si>
  <si>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</si>
  <si>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</si>
  <si>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</si>
  <si>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</si>
  <si>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</si>
  <si>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</si>
  <si>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</si>
  <si>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</si>
  <si>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</si>
  <si>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</si>
  <si>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</si>
  <si>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</si>
  <si>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</si>
  <si>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</si>
  <si>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</si>
  <si>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</si>
  <si>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</si>
  <si>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</si>
  <si>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</si>
  <si>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</si>
  <si>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</si>
  <si>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</si>
  <si>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</si>
  <si>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</si>
  <si>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</si>
  <si>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</si>
  <si>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</si>
  <si>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</si>
  <si>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</si>
  <si>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</si>
  <si>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</si>
  <si>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</si>
  <si>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</si>
  <si>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</si>
  <si>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</si>
  <si>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</si>
  <si>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</si>
  <si>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</si>
  <si>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</si>
  <si>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</si>
  <si>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</si>
  <si>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</si>
  <si>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</si>
  <si>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</si>
  <si>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</si>
  <si>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</si>
  <si>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</si>
  <si>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</si>
  <si>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</si>
  <si>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</si>
  <si>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</si>
  <si>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</si>
  <si>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</si>
  <si>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</si>
  <si>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</si>
  <si>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</si>
  <si>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</si>
  <si>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</si>
  <si>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</si>
  <si>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</si>
  <si>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</si>
  <si>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</si>
  <si>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</si>
  <si>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</si>
  <si>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</si>
  <si>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</si>
  <si>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</si>
  <si>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</si>
  <si>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</si>
  <si>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</si>
  <si>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</si>
  <si>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</si>
  <si>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</si>
  <si>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</si>
  <si>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</si>
  <si>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</si>
  <si>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</si>
  <si>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</si>
  <si>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</si>
  <si>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</si>
  <si>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</si>
  <si>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</si>
  <si>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</si>
  <si>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</si>
  <si>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</si>
  <si>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</si>
  <si>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</si>
  <si>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</si>
  <si>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</si>
  <si>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</si>
  <si>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</si>
  <si>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</si>
  <si>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</si>
  <si>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</si>
  <si>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</si>
  <si>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</si>
  <si>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</si>
  <si>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</si>
  <si>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</si>
  <si>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</si>
  <si>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</si>
  <si>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</si>
  <si>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</si>
  <si>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</si>
  <si>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</si>
  <si>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</si>
  <si>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</si>
  <si>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</si>
  <si>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</si>
  <si>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</si>
  <si>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</si>
  <si>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</si>
  <si>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</si>
  <si>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</si>
  <si>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</si>
  <si>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</si>
  <si>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</si>
  <si>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</si>
  <si>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</si>
  <si>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</si>
  <si>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</si>
  <si>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</si>
  <si>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</si>
  <si>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</si>
  <si>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</si>
  <si>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</si>
  <si>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</si>
  <si>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</si>
  <si>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</si>
  <si>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</si>
  <si>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</si>
  <si>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</si>
  <si>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</si>
  <si>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</si>
  <si>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</si>
  <si>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</si>
  <si>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</si>
  <si>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</si>
  <si>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</si>
  <si>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</si>
  <si>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</si>
  <si>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</si>
  <si>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</si>
  <si>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</si>
  <si>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</si>
  <si>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</si>
  <si>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</si>
  <si>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</si>
  <si>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</si>
  <si>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</si>
  <si>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</si>
  <si>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</si>
  <si>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</si>
  <si>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</si>
  <si>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</si>
  <si>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</si>
  <si>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</si>
  <si>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</si>
  <si>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</si>
  <si>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</si>
  <si>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</si>
  <si>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</si>
  <si>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</si>
  <si>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</si>
  <si>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</si>
  <si>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</si>
  <si>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</si>
  <si>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</si>
  <si>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</si>
  <si>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</si>
  <si>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</si>
  <si>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</si>
  <si>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</si>
  <si>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</si>
  <si>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</si>
  <si>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</si>
  <si>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</si>
  <si>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</si>
  <si>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</si>
  <si>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</si>
  <si>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</si>
  <si>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</si>
  <si>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</si>
  <si>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</si>
  <si>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</si>
  <si>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</si>
  <si>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</si>
  <si>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</si>
  <si>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</si>
  <si>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</si>
  <si>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</si>
  <si>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</si>
  <si>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</si>
  <si>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</si>
  <si>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</si>
  <si>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</si>
  <si>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</si>
  <si>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</si>
  <si>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</si>
  <si>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</si>
  <si>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</si>
  <si>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</si>
  <si>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</si>
  <si>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</si>
  <si>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</si>
  <si>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</si>
  <si>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</si>
  <si>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</si>
  <si>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</si>
  <si>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</si>
  <si>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</si>
  <si>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</si>
  <si>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</si>
  <si>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</si>
  <si>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</si>
  <si>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</si>
  <si>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</si>
  <si>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</si>
  <si>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</si>
  <si>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</si>
  <si>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</si>
  <si>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</si>
  <si>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</si>
  <si>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</si>
  <si>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</si>
  <si>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</si>
  <si>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</si>
  <si>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</si>
  <si>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</si>
  <si>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</si>
  <si>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</si>
  <si>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</si>
  <si>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</si>
  <si>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</si>
  <si>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</si>
  <si>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</si>
  <si>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</si>
  <si>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</si>
  <si>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</si>
  <si>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</si>
  <si>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</si>
  <si>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</si>
  <si>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</si>
  <si>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</si>
  <si>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</si>
  <si>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</si>
  <si>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</si>
  <si>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</si>
  <si>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</si>
  <si>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</si>
  <si>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</si>
  <si>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</si>
  <si>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</si>
  <si>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</si>
  <si>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</si>
  <si>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</si>
  <si>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</si>
  <si>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</si>
  <si>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</si>
  <si>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</si>
  <si>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</si>
  <si>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</si>
  <si>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</si>
  <si>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</si>
  <si>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</si>
  <si>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</si>
  <si>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</si>
  <si>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</si>
  <si>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</si>
  <si>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</si>
  <si>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</si>
  <si>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</si>
  <si>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</si>
  <si>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</si>
  <si>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</si>
  <si>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</si>
  <si>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</si>
  <si>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</si>
  <si>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</si>
  <si>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</si>
  <si>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</si>
  <si>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</si>
  <si>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</si>
  <si>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</si>
  <si>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</si>
  <si>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</si>
  <si>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</si>
  <si>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</si>
  <si>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</si>
  <si>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</si>
  <si>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</si>
  <si>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</si>
  <si>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</si>
  <si>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</si>
  <si>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</si>
  <si>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</si>
  <si>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</si>
  <si>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</si>
  <si>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</si>
  <si>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</si>
  <si>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</si>
  <si>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</si>
  <si>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</si>
  <si>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</si>
  <si>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</si>
  <si>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</si>
  <si>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</si>
  <si>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</si>
  <si>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</si>
  <si>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</si>
  <si>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</si>
  <si>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</si>
  <si>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</si>
  <si>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</si>
  <si>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</si>
  <si>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</si>
  <si>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</si>
  <si>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</si>
  <si>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</si>
  <si>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</si>
  <si>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</si>
  <si>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</si>
  <si>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</si>
  <si>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</si>
  <si>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</si>
  <si>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</si>
  <si>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</si>
  <si>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</si>
  <si>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</si>
  <si>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</si>
  <si>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</si>
  <si>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</si>
  <si>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</si>
  <si>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</si>
  <si>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</si>
  <si>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</si>
  <si>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</si>
  <si>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</si>
  <si>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</si>
  <si>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</si>
  <si>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</si>
  <si>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</si>
  <si>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</si>
  <si>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</si>
  <si>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</si>
  <si>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</si>
  <si>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</si>
  <si>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</si>
  <si>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</si>
  <si>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</si>
  <si>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</si>
  <si>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</si>
  <si>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</si>
  <si>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</si>
  <si>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</si>
  <si>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</si>
  <si>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</si>
  <si>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</si>
  <si>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</si>
  <si>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</si>
  <si>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</si>
  <si>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</si>
  <si>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</si>
  <si>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</si>
  <si>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</si>
  <si>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</si>
  <si>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</si>
  <si>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</si>
  <si>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</si>
  <si>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</si>
  <si>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</si>
  <si>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</si>
  <si>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</si>
  <si>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</si>
  <si>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</si>
  <si>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</si>
  <si>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</si>
  <si>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</si>
  <si>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</si>
  <si>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</si>
  <si>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</si>
  <si>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</si>
  <si>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</si>
  <si>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</si>
  <si>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</si>
  <si>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</si>
  <si>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</si>
  <si>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</si>
  <si>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</si>
  <si>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</si>
  <si>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</si>
  <si>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</si>
  <si>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</si>
  <si>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</si>
  <si>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</si>
  <si>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</si>
  <si>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</si>
  <si>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</si>
  <si>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</si>
  <si>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</si>
  <si>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</si>
  <si>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</si>
  <si>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</si>
  <si>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</si>
  <si>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</si>
  <si>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</si>
  <si>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</si>
  <si>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</si>
  <si>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</si>
  <si>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</si>
  <si>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</si>
  <si>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</si>
  <si>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</si>
  <si>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</si>
  <si>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</si>
  <si>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</si>
  <si>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</si>
  <si>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</si>
  <si>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</si>
  <si>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</si>
  <si>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</si>
  <si>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</si>
  <si>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</si>
  <si>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</si>
  <si>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</si>
  <si>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</si>
  <si>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</si>
  <si>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</si>
  <si>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</si>
  <si>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</si>
  <si>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</si>
  <si>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</si>
  <si>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</si>
  <si>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</si>
  <si>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</si>
  <si>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</si>
  <si>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</si>
  <si>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</si>
  <si>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</si>
  <si>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</si>
  <si>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</si>
  <si>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</si>
  <si>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</si>
  <si>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</si>
  <si>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</si>
  <si>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</si>
  <si>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</si>
  <si>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</si>
  <si>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</si>
  <si>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</si>
  <si>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</si>
  <si>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</si>
  <si>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</si>
  <si>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</si>
  <si>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</si>
  <si>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</si>
  <si>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</si>
  <si>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</si>
  <si>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</si>
  <si>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</si>
  <si>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</si>
  <si>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</si>
  <si>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</si>
  <si>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</si>
  <si>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</si>
  <si>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</si>
  <si>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</si>
  <si>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</si>
  <si>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</si>
  <si>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</si>
  <si>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</si>
  <si>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</si>
  <si>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</si>
  <si>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</si>
  <si>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</si>
  <si>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</si>
  <si>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</si>
  <si>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</si>
  <si>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</si>
  <si>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</si>
  <si>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</si>
  <si>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</si>
  <si>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</si>
  <si>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</si>
  <si>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</si>
  <si>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</si>
  <si>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</si>
  <si>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</si>
  <si>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</si>
  <si>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</si>
  <si>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</si>
  <si>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</si>
  <si>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</si>
  <si>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</si>
  <si>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</si>
  <si>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</si>
  <si>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</si>
  <si>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</si>
  <si>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</si>
  <si>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</si>
  <si>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</si>
  <si>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</si>
  <si>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</si>
  <si>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</si>
  <si>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</si>
  <si>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</si>
  <si>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</si>
  <si>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</si>
  <si>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</si>
  <si>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</si>
  <si>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</si>
  <si>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</si>
  <si>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</si>
  <si>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</si>
  <si>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</si>
  <si>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</si>
  <si>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</si>
  <si>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</si>
  <si>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</si>
  <si>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</si>
  <si>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</si>
  <si>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</si>
  <si>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</si>
  <si>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</si>
  <si>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</si>
  <si>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</si>
  <si>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</si>
  <si>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</si>
  <si>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</si>
  <si>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</si>
  <si>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</si>
  <si>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</si>
  <si>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</si>
  <si>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</si>
  <si>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</si>
  <si>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</si>
  <si>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</si>
  <si>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</si>
  <si>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</si>
  <si>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</si>
  <si>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</si>
  <si>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</si>
  <si>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</si>
  <si>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</si>
  <si>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</si>
  <si>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</si>
  <si>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</si>
  <si>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</si>
  <si>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</si>
  <si>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</si>
  <si>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</si>
  <si>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</si>
  <si>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</si>
  <si>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</si>
  <si>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</si>
  <si>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</si>
  <si>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</si>
  <si>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</si>
  <si>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</si>
  <si>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</si>
  <si>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</si>
  <si>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</si>
  <si>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</si>
  <si>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</si>
  <si>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</si>
  <si>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</si>
  <si>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</si>
  <si>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</si>
  <si>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</si>
  <si>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</si>
  <si>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</si>
  <si>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</si>
  <si>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</si>
  <si>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</si>
  <si>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</si>
  <si>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</si>
  <si>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</si>
  <si>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</si>
  <si>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</si>
  <si>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</si>
  <si>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</si>
  <si>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</si>
  <si>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</si>
  <si>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</si>
  <si>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</si>
  <si>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</si>
  <si>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</si>
  <si>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</si>
  <si>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</si>
  <si>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</si>
  <si>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</si>
  <si>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</si>
  <si>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</si>
  <si>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</si>
  <si>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</si>
  <si>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</si>
  <si>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</si>
  <si>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</si>
  <si>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</si>
  <si>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</si>
  <si>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</si>
  <si>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</si>
  <si>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</si>
  <si>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</si>
  <si>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</si>
  <si>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</si>
  <si>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</si>
  <si>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</si>
  <si>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</si>
  <si>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</si>
  <si>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</si>
  <si>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</si>
  <si>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</si>
  <si>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</si>
  <si>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</si>
  <si>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</si>
  <si>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</si>
  <si>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</si>
  <si>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</si>
  <si>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</si>
  <si>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</si>
  <si>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</si>
  <si>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</si>
  <si>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</si>
  <si>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</si>
  <si>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</si>
  <si>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</si>
  <si>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</si>
  <si>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</si>
  <si>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</si>
  <si>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</si>
  <si>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</si>
  <si>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</si>
  <si>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</si>
  <si>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</si>
  <si>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</si>
  <si>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</si>
  <si>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</si>
  <si>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</si>
  <si>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</si>
  <si>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</si>
  <si>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</si>
  <si>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</si>
  <si>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</si>
  <si>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</si>
  <si>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</si>
  <si>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</si>
  <si>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</si>
  <si>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</si>
  <si>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</si>
  <si>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</si>
  <si>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</si>
  <si>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</si>
  <si>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</si>
  <si>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</si>
  <si>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</si>
  <si>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</si>
  <si>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</si>
  <si>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</si>
  <si>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</si>
  <si>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</si>
  <si>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</si>
  <si>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</si>
  <si>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</si>
  <si>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</si>
  <si>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</si>
  <si>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</si>
  <si>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</si>
  <si>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</si>
  <si>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</si>
  <si>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</si>
  <si>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</si>
  <si>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</si>
  <si>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</si>
  <si>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</si>
  <si>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</si>
  <si>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</si>
  <si>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</si>
  <si>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</si>
  <si>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</si>
  <si>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</si>
  <si>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</si>
  <si>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</si>
  <si>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</si>
  <si>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</si>
  <si>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</si>
  <si>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</si>
  <si>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</si>
  <si>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</si>
  <si>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</si>
  <si>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</si>
  <si>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</si>
  <si>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</si>
  <si>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</si>
  <si>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</si>
  <si>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</si>
  <si>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</si>
  <si>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</si>
  <si>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</si>
  <si>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</si>
  <si>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</si>
  <si>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</si>
  <si>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</si>
  <si>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</si>
  <si>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</si>
  <si>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</si>
  <si>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</si>
  <si>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</si>
  <si>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</si>
  <si>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</si>
  <si>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</si>
  <si>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</si>
  <si>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</si>
  <si>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</si>
  <si>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</si>
  <si>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</si>
  <si>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</si>
  <si>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</si>
  <si>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</si>
  <si>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</si>
  <si>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</si>
  <si>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</si>
  <si>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</si>
  <si>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</si>
  <si>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</si>
  <si>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</si>
  <si>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</si>
  <si>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</si>
  <si>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</si>
  <si>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</si>
  <si>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</si>
  <si>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</si>
  <si>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</si>
  <si>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</si>
  <si>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</si>
  <si>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</si>
  <si>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</si>
  <si>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</si>
  <si>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</si>
  <si>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</si>
  <si>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</si>
  <si>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</si>
  <si>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</si>
  <si>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</si>
  <si>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</si>
  <si>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</si>
  <si>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</si>
  <si>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</si>
  <si>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</si>
  <si>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</si>
  <si>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</si>
  <si>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</si>
  <si>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</si>
  <si>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</si>
  <si>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</si>
  <si>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</si>
  <si>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</si>
  <si>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</si>
  <si>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</si>
  <si>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</si>
  <si>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</si>
  <si>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</si>
  <si>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</si>
  <si>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</si>
  <si>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</si>
  <si>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</si>
  <si>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</si>
  <si>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</si>
  <si>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</si>
  <si>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</si>
  <si>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</si>
  <si>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</si>
  <si>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</si>
  <si>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</si>
  <si>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</si>
  <si>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</si>
  <si>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</si>
  <si>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</si>
  <si>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</si>
  <si>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</si>
  <si>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</si>
  <si>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</si>
  <si>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</si>
  <si>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</si>
  <si>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</si>
  <si>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</si>
  <si>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</si>
  <si>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</si>
  <si>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</si>
  <si>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</si>
  <si>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</si>
  <si>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</si>
  <si>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</si>
  <si>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</si>
  <si>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</si>
  <si>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</si>
  <si>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</si>
  <si>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</si>
  <si>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</si>
  <si>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</si>
  <si>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</si>
  <si>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</si>
  <si>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</si>
  <si>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</si>
  <si>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</si>
  <si>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</si>
  <si>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</si>
  <si>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</si>
  <si>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</si>
  <si>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</si>
  <si>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</si>
  <si>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</si>
  <si>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</si>
  <si>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</si>
  <si>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</si>
  <si>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</si>
  <si>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</si>
  <si>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</si>
  <si>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</si>
  <si>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</si>
  <si>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</si>
  <si>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</si>
  <si>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</si>
  <si>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</si>
  <si>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</si>
  <si>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</si>
  <si>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</si>
  <si>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</si>
  <si>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</si>
  <si>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</si>
  <si>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</si>
  <si>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</si>
  <si>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</si>
  <si>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</si>
  <si>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</si>
  <si>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</si>
  <si>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</si>
  <si>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</si>
  <si>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</si>
  <si>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</si>
  <si>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</si>
  <si>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</si>
  <si>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</si>
  <si>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</si>
  <si>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</si>
  <si>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</si>
  <si>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</si>
  <si>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</si>
  <si>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</si>
  <si>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</si>
  <si>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</si>
  <si>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</si>
  <si>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</si>
  <si>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</si>
  <si>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</si>
  <si>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</si>
  <si>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</si>
  <si>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</si>
  <si>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</si>
  <si>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</si>
  <si>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</si>
  <si>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</si>
  <si>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</si>
  <si>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</si>
  <si>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</si>
  <si>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</si>
  <si>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</si>
  <si>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</si>
  <si>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</si>
  <si>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</si>
  <si>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</si>
  <si>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</si>
  <si>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</si>
  <si>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</si>
  <si>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</si>
  <si>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</si>
  <si>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</si>
  <si>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</si>
  <si>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</si>
  <si>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</si>
  <si>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</si>
  <si>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</si>
  <si>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</si>
  <si>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</si>
  <si>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</si>
  <si>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</si>
  <si>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</si>
  <si>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</si>
  <si>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</si>
  <si>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</si>
  <si>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</si>
  <si>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</si>
  <si>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</si>
  <si>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</si>
  <si>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</si>
  <si>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</si>
  <si>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</si>
  <si>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</si>
  <si>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</si>
  <si>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</si>
  <si>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</si>
  <si>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</si>
  <si>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</si>
  <si>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</si>
  <si>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</si>
  <si>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</si>
  <si>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</si>
  <si>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</si>
  <si>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</si>
  <si>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</si>
  <si>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</si>
  <si>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</si>
  <si>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</si>
  <si>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</si>
  <si>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</si>
  <si>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</si>
  <si>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</si>
  <si>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</si>
  <si>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</si>
  <si>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</si>
  <si>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</si>
  <si>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</si>
  <si>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</si>
  <si>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</si>
  <si>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</si>
  <si>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</si>
  <si>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</si>
  <si>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</si>
  <si>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</si>
  <si>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</si>
  <si>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</si>
  <si>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</si>
  <si>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</si>
  <si>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</si>
  <si>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</si>
  <si>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</si>
  <si>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</si>
  <si>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</si>
  <si>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</si>
  <si>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</si>
  <si>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</si>
  <si>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</si>
  <si>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</si>
  <si>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</si>
  <si>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</si>
  <si>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</si>
  <si>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</si>
  <si>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</si>
  <si>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</si>
  <si>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</si>
  <si>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</si>
  <si>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</si>
  <si>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</si>
  <si>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</si>
  <si>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</si>
  <si>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</si>
  <si>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</si>
  <si>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</si>
  <si>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</si>
  <si>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</si>
  <si>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</si>
  <si>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</si>
  <si>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</si>
  <si>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</si>
  <si>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</si>
  <si>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</si>
  <si>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</si>
  <si>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</si>
  <si>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</si>
  <si>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</si>
  <si>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</si>
  <si>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</si>
  <si>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</si>
  <si>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</si>
  <si>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</si>
  <si>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</si>
  <si>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</si>
  <si>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</si>
  <si>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</si>
  <si>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</si>
  <si>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</si>
  <si>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</si>
  <si>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</si>
  <si>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</si>
  <si>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</si>
  <si>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</si>
  <si>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</si>
  <si>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</si>
  <si>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</si>
  <si>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</si>
  <si>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</si>
  <si>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</si>
  <si>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</si>
  <si>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</si>
  <si>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</si>
  <si>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</si>
  <si>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</si>
  <si>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</si>
  <si>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</si>
  <si>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</si>
  <si>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</si>
  <si>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</si>
  <si>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</si>
  <si>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</si>
  <si>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</si>
  <si>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</si>
  <si>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</si>
  <si>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</si>
  <si>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</si>
  <si>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</si>
  <si>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</si>
  <si>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</si>
  <si>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</si>
  <si>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</si>
  <si>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</si>
  <si>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</si>
  <si>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</si>
  <si>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</si>
  <si>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</si>
  <si>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</si>
  <si>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</si>
  <si>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</si>
  <si>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</si>
  <si>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</si>
  <si>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</si>
  <si>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</si>
  <si>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</si>
  <si>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</si>
  <si>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</si>
  <si>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</si>
  <si>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</si>
  <si>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</si>
  <si>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 xml:space="preserve"> `nae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</si>
  <si>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</si>
  <si>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</si>
  <si>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</si>
  <si>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</si>
  <si>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</si>
  <si>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</si>
  <si>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</si>
  <si>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</si>
  <si>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`nio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</si>
  <si>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</si>
  <si>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</si>
  <si>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</si>
  <si>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</si>
  <si>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</si>
  <si>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</si>
  <si>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</si>
  <si>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</si>
  <si>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</si>
  <si>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</si>
  <si>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</si>
  <si>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</si>
  <si>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</si>
  <si>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</si>
  <si>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</si>
  <si>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</si>
  <si>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</si>
  <si>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</si>
  <si>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</si>
  <si>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</si>
  <si>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</si>
  <si>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</si>
  <si>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</si>
  <si>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</si>
  <si>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</si>
  <si>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</si>
  <si>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</si>
  <si>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</si>
  <si>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</si>
  <si>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</si>
  <si>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</si>
  <si>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</si>
  <si>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</si>
  <si>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</si>
  <si>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</si>
  <si>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</si>
  <si>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</si>
  <si>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</si>
  <si>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</si>
  <si>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</si>
  <si>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</si>
  <si>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</si>
  <si>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</si>
  <si>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</si>
  <si>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</si>
  <si>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</si>
  <si>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</si>
  <si>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</si>
  <si>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</si>
  <si>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</si>
  <si>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</si>
  <si>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</si>
  <si>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</si>
  <si>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</si>
  <si>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</si>
  <si>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</si>
  <si>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</si>
  <si>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</si>
  <si>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</si>
  <si>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</si>
  <si>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</si>
  <si>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</si>
  <si>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</si>
  <si>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</si>
  <si>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</si>
  <si>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</si>
  <si>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</si>
  <si>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</si>
  <si>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</si>
  <si>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</si>
  <si>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</si>
  <si>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</si>
  <si>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</si>
  <si>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</si>
  <si>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</si>
  <si>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</si>
  <si>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</si>
  <si>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</si>
  <si>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</si>
  <si>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</si>
  <si>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</si>
  <si>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</si>
  <si>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</si>
  <si>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</si>
  <si>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</si>
  <si>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</si>
  <si>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</si>
  <si>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</si>
  <si>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</si>
  <si>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</si>
  <si>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</si>
  <si>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</si>
  <si>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</si>
  <si>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</si>
  <si>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</si>
  <si>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</si>
  <si>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</si>
  <si>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</si>
  <si>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</si>
  <si>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</si>
  <si>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</si>
  <si>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</si>
  <si>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</si>
  <si>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</si>
  <si>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</si>
  <si>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</si>
  <si>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</si>
  <si>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</si>
  <si>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</si>
  <si>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</si>
  <si>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</si>
  <si>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</si>
  <si>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</si>
  <si>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</si>
  <si>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</si>
  <si>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</si>
  <si>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</si>
  <si>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</si>
  <si>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</si>
  <si>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</si>
  <si>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</si>
  <si>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</si>
  <si>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</si>
  <si>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</si>
  <si>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</si>
  <si>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</si>
  <si>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</si>
  <si>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</si>
  <si>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</si>
  <si>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</si>
  <si>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</si>
  <si>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</si>
  <si>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</si>
  <si>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</si>
  <si>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</si>
  <si>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</si>
  <si>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</si>
  <si>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</si>
  <si>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</si>
  <si>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</si>
  <si>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</si>
  <si>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</si>
  <si>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</si>
  <si>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</si>
  <si>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</si>
  <si>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</si>
  <si>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</si>
  <si>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</si>
  <si>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</si>
  <si>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</si>
  <si>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</si>
  <si>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</si>
  <si>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</si>
  <si>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</si>
  <si>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</si>
  <si>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</si>
  <si>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</si>
  <si>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</si>
  <si>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</si>
  <si>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</si>
  <si>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</si>
  <si>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</si>
  <si>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</si>
  <si>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</si>
  <si>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</si>
  <si>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</si>
  <si>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</si>
  <si>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</si>
  <si>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</si>
  <si>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</si>
  <si>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</si>
  <si>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</si>
  <si>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</si>
  <si>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</si>
  <si>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</si>
  <si>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</si>
  <si>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</si>
  <si>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</si>
  <si>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</si>
  <si>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</si>
  <si>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</si>
  <si>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</si>
  <si>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</si>
  <si>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</si>
  <si>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</si>
  <si>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</si>
  <si>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</si>
  <si>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</si>
  <si>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</si>
  <si>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</si>
  <si>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</si>
  <si>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</si>
  <si>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</si>
  <si>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</si>
  <si>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</si>
  <si>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</si>
  <si>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</si>
  <si>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</si>
  <si>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</si>
  <si>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</si>
  <si>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</si>
  <si>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</si>
  <si>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</si>
  <si>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</si>
  <si>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</si>
  <si>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</si>
  <si>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</si>
  <si>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</si>
  <si>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</si>
  <si>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</si>
  <si>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</si>
  <si>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</si>
  <si>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</si>
  <si>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</si>
  <si>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</si>
  <si>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</si>
  <si>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</si>
  <si>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</si>
  <si>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</si>
  <si>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</si>
  <si>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</si>
  <si>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</si>
  <si>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</si>
  <si>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</si>
  <si>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</si>
  <si>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</si>
  <si>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</si>
  <si>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</si>
  <si>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</si>
  <si>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</si>
  <si>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</si>
  <si>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</si>
  <si>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</si>
  <si>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</si>
  <si>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</si>
  <si>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</si>
  <si>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</si>
  <si>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</si>
  <si>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</si>
  <si>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</si>
  <si>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</si>
  <si>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</si>
  <si>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</si>
  <si>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</si>
  <si>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</si>
  <si>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</si>
  <si>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</si>
  <si>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</si>
  <si>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</si>
  <si>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</si>
  <si>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</si>
  <si>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</si>
  <si>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</si>
  <si>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</si>
  <si>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</si>
  <si>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</si>
  <si>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</si>
  <si>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</si>
  <si>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</si>
  <si>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</si>
  <si>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</si>
  <si>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</si>
  <si>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</si>
  <si>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</si>
  <si>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</si>
  <si>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</si>
  <si>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</si>
  <si>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</si>
  <si>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</si>
  <si>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</si>
  <si>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</si>
  <si>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</si>
  <si>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</si>
  <si>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</si>
  <si>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</si>
  <si>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</si>
  <si>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</si>
  <si>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</si>
  <si>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</si>
  <si>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</si>
  <si>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</si>
  <si>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</si>
  <si>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</si>
  <si>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</si>
  <si>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</si>
  <si>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</si>
  <si>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</si>
  <si>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</si>
  <si>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</si>
  <si>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</si>
  <si>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</si>
  <si>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</si>
  <si>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</si>
  <si>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</si>
  <si>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</si>
  <si>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</si>
  <si>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</si>
  <si>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</si>
  <si>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</si>
  <si>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</si>
  <si>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</si>
  <si>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</si>
  <si>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</si>
  <si>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</si>
  <si>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</si>
  <si>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</si>
  <si>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</si>
  <si>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</si>
  <si>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</si>
  <si>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</si>
  <si>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</si>
  <si>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</si>
  <si>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</si>
  <si>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</si>
  <si>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</si>
  <si>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</si>
  <si>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</si>
  <si>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</si>
  <si>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</si>
  <si>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</si>
  <si>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</si>
  <si>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</si>
  <si>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</si>
  <si>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</si>
  <si>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</si>
  <si>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</si>
  <si>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</si>
  <si>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</si>
  <si>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</si>
  <si>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</si>
  <si>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</si>
  <si>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</si>
  <si>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</si>
  <si>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</si>
  <si>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</si>
  <si>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</si>
  <si>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</si>
  <si>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</si>
  <si>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</si>
  <si>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</si>
  <si>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</si>
  <si>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</si>
  <si>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</si>
  <si>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</si>
  <si>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</si>
  <si>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</si>
  <si>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</si>
  <si>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</si>
  <si>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</si>
  <si>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</si>
  <si>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</si>
  <si>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</si>
  <si>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</si>
  <si>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</si>
  <si>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</si>
  <si>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</si>
  <si>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</si>
  <si>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</si>
  <si>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</si>
  <si>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</si>
  <si>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</si>
  <si>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</si>
  <si>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</si>
  <si>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</si>
  <si>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</si>
  <si>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</si>
  <si>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</si>
  <si>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</si>
  <si>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</si>
  <si>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</si>
  <si>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</si>
  <si>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</si>
  <si>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</si>
  <si>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</si>
  <si>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</si>
  <si>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</si>
  <si>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</si>
  <si>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</si>
  <si>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</si>
  <si>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</si>
  <si>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</si>
  <si>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</si>
  <si>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</si>
  <si>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</si>
  <si>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</si>
  <si>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</si>
  <si>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</si>
  <si>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</si>
  <si>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</si>
  <si>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</si>
  <si>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</si>
  <si>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</si>
  <si>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</si>
  <si>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</si>
  <si>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</si>
  <si>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</si>
  <si>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</si>
  <si>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</si>
  <si>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</si>
  <si>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</si>
  <si>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</si>
  <si>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</si>
  <si>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</si>
  <si>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</si>
  <si>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</si>
  <si>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</si>
  <si>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</si>
  <si>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</si>
  <si>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</si>
  <si>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</si>
  <si>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</si>
  <si>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</si>
  <si>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</si>
  <si>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</si>
  <si>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</si>
  <si>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</si>
  <si>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</si>
  <si>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</si>
  <si>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</si>
  <si>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</si>
  <si>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</si>
  <si>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</si>
  <si>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</si>
  <si>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</si>
  <si>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</si>
  <si>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</si>
  <si>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</si>
  <si>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</si>
  <si>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</si>
  <si>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</si>
  <si>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</si>
  <si>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</si>
  <si>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</si>
  <si>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</si>
  <si>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</si>
  <si>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</si>
  <si>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</si>
  <si>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</si>
  <si>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</si>
  <si>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</si>
  <si>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</si>
  <si>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</si>
  <si>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</si>
  <si>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</si>
  <si>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</si>
  <si>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</si>
  <si>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</si>
  <si>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</si>
  <si>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</si>
  <si>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</si>
  <si>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</si>
  <si>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</si>
  <si>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</si>
  <si>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</si>
  <si>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</si>
  <si>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</si>
  <si>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</si>
  <si>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</si>
  <si>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</si>
  <si>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</si>
  <si>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</si>
  <si>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</si>
  <si>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</si>
  <si>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</si>
  <si>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</si>
  <si>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</si>
  <si>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</si>
  <si>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</si>
  <si>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</si>
  <si>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</si>
  <si>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</si>
  <si>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</si>
  <si>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</si>
  <si>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</si>
  <si>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</si>
  <si>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</si>
  <si>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</si>
  <si>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</si>
  <si>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</si>
  <si>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</si>
  <si>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</si>
  <si>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</si>
  <si>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</si>
  <si>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</si>
  <si>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</si>
  <si>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</si>
  <si>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</si>
  <si>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</si>
  <si>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</si>
  <si>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</si>
  <si>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</si>
  <si>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</si>
  <si>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</si>
  <si>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</si>
  <si>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</si>
  <si>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</si>
  <si>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</si>
  <si>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</si>
  <si>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</si>
  <si>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</si>
  <si>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</si>
  <si>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</si>
  <si>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</si>
  <si>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</si>
  <si>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</si>
  <si>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</si>
  <si>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</si>
  <si>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</si>
  <si>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</si>
  <si>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</si>
  <si>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</si>
  <si>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</si>
  <si>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</si>
  <si>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</si>
  <si>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</si>
  <si>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</si>
  <si>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</si>
  <si>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</si>
  <si>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</si>
  <si>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</si>
  <si>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</si>
  <si>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</si>
  <si>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</si>
  <si>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</si>
  <si>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</si>
  <si>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</si>
  <si>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</si>
  <si>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</si>
  <si>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</si>
  <si>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</si>
  <si>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</si>
  <si>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</si>
  <si>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</si>
  <si>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</si>
  <si>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</si>
  <si>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</si>
  <si>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</si>
  <si>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</si>
  <si>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</si>
  <si>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</si>
  <si>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</si>
  <si>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</si>
  <si>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</si>
  <si>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</si>
  <si>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</si>
  <si>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</si>
  <si>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</si>
  <si>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</si>
  <si>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</si>
  <si>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</si>
  <si>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</si>
  <si>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</si>
  <si>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</si>
  <si>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</si>
  <si>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</si>
  <si>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</si>
  <si>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</si>
  <si>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</si>
  <si>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</si>
  <si>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</si>
  <si>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</si>
  <si>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</si>
  <si>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</si>
  <si>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</si>
  <si>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</si>
  <si>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</si>
  <si>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</si>
  <si>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</si>
  <si>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</si>
  <si>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</si>
  <si>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</si>
  <si>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</si>
  <si>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</si>
  <si>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</si>
  <si>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</si>
  <si>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</si>
  <si>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</si>
  <si>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</si>
  <si>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</si>
  <si>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</si>
  <si>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</si>
  <si>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</si>
  <si>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</si>
  <si>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</si>
  <si>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</si>
  <si>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</si>
  <si>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</si>
  <si>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</si>
  <si>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</si>
  <si>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</si>
  <si>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</si>
  <si>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</si>
  <si>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</si>
  <si>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</si>
  <si>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</si>
  <si>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</si>
  <si>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</si>
  <si>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</si>
  <si>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</si>
  <si>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</si>
  <si>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</si>
  <si>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</si>
  <si>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</si>
  <si>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</si>
  <si>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</si>
  <si>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</si>
  <si>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</si>
  <si>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</si>
  <si>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</si>
  <si>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</si>
  <si>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</si>
  <si>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</si>
  <si>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</si>
  <si>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</si>
  <si>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</si>
  <si>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</si>
  <si>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</si>
  <si>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</si>
  <si>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</si>
  <si>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</si>
  <si>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</si>
  <si>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</si>
  <si>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</si>
  <si>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</si>
  <si>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</si>
  <si>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</si>
  <si>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</si>
  <si>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</si>
  <si>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</si>
  <si>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</si>
  <si>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</si>
  <si>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</si>
  <si>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</si>
  <si>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</si>
  <si>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</si>
  <si>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</si>
  <si>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</si>
  <si>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</si>
  <si>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</si>
  <si>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</si>
  <si>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</si>
  <si>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</si>
  <si>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</si>
  <si>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</si>
  <si>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</si>
  <si>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</si>
  <si>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</si>
  <si>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</si>
  <si>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</si>
  <si>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</si>
  <si>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</si>
  <si>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</si>
  <si>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</si>
  <si>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</si>
  <si>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</si>
  <si>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</si>
  <si>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</si>
  <si>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</si>
  <si>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</si>
  <si>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</si>
  <si>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</si>
  <si>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</si>
  <si>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</si>
  <si>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</si>
  <si>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</si>
  <si>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</si>
  <si>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</si>
  <si>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</si>
  <si>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</si>
  <si>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</si>
  <si>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</si>
  <si>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</si>
  <si>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</si>
  <si>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</si>
  <si>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</si>
  <si>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</si>
  <si>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</si>
  <si>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</si>
  <si>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</si>
  <si>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</si>
  <si>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</si>
  <si>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</si>
  <si>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</si>
  <si>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</si>
  <si>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</si>
  <si>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</si>
  <si>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</si>
  <si>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</si>
  <si>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</si>
  <si>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</si>
  <si>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</si>
  <si>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</si>
  <si>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</si>
  <si>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</si>
  <si>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</si>
  <si>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</si>
  <si>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</si>
  <si>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</si>
  <si>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</si>
  <si>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</si>
  <si>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</si>
  <si>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</si>
  <si>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</si>
  <si>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</si>
  <si>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</si>
  <si>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</si>
  <si>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</si>
  <si>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</si>
  <si>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</si>
  <si>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</si>
  <si>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</si>
  <si>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</si>
  <si>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</si>
  <si>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</si>
  <si>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</si>
  <si>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</si>
  <si>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</si>
  <si>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</si>
  <si>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</si>
  <si>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</si>
  <si>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</si>
  <si>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</si>
  <si>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</si>
  <si>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</si>
  <si>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</si>
  <si>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</si>
  <si>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</si>
  <si>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</si>
  <si>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</si>
  <si>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</si>
  <si>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</si>
  <si>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</si>
  <si>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</si>
  <si>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</si>
  <si>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</si>
  <si>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</si>
  <si>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</si>
  <si>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</si>
  <si>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</si>
  <si>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</si>
  <si>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</si>
  <si>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</si>
  <si>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</si>
  <si>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</si>
  <si>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</si>
  <si>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</si>
  <si>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</si>
  <si>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</si>
  <si>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</si>
  <si>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</si>
  <si>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</si>
  <si>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</si>
  <si>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</si>
  <si>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</si>
  <si>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</si>
  <si>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</si>
  <si>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</si>
  <si>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</si>
  <si>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</si>
  <si>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</si>
  <si>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</si>
  <si>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</si>
  <si>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</si>
  <si>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</si>
  <si>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</si>
  <si>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</si>
  <si>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</si>
  <si>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</si>
  <si>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</si>
  <si>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</si>
  <si>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</si>
  <si>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</si>
  <si>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</si>
  <si>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</si>
  <si>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</si>
  <si>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</si>
  <si>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</si>
  <si>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</si>
  <si>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</si>
  <si>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</si>
  <si>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</si>
  <si>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</si>
  <si>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</si>
  <si>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</si>
  <si>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</si>
  <si>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</si>
  <si>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</si>
  <si>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</si>
  <si>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</si>
  <si>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</si>
  <si>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</si>
  <si>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</si>
  <si>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</si>
  <si>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</si>
  <si>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</si>
  <si>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</si>
  <si>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</si>
  <si>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</si>
  <si>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</si>
  <si>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</si>
  <si>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</si>
  <si>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</si>
  <si>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</si>
  <si>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</si>
  <si>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</si>
  <si>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</si>
  <si>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</si>
  <si>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</si>
  <si>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</si>
  <si>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</si>
  <si>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</si>
  <si>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</si>
  <si>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</si>
  <si>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</si>
  <si>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</si>
  <si>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</si>
  <si>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</si>
  <si>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</si>
  <si>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</si>
  <si>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</si>
  <si>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</si>
  <si>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</si>
  <si>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</si>
  <si>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</si>
  <si>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</si>
  <si>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</si>
  <si>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</si>
  <si>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</si>
  <si>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</si>
  <si>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</si>
  <si>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</si>
  <si>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</si>
  <si>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</si>
  <si>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</si>
  <si>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</si>
  <si>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</si>
  <si>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</si>
  <si>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</si>
  <si>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</si>
  <si>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</si>
  <si>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</si>
  <si>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</si>
  <si>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</si>
  <si>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</si>
  <si>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</si>
  <si>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</si>
  <si>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</si>
  <si>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</si>
  <si>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</si>
  <si>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</si>
  <si>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</si>
  <si>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</si>
  <si>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</si>
  <si>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</si>
  <si>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</si>
  <si>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</si>
  <si>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</si>
  <si>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</si>
  <si>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</si>
  <si>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</si>
  <si>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</si>
  <si>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</si>
  <si>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</si>
  <si>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</si>
  <si>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</si>
  <si>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</si>
  <si>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</si>
  <si>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</si>
  <si>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</si>
  <si>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</si>
  <si>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</si>
  <si>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</si>
  <si>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</si>
  <si>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</si>
  <si>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</si>
  <si>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</si>
  <si>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</si>
  <si>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</si>
  <si>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</si>
  <si>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</si>
  <si>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</si>
  <si>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</si>
  <si>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</si>
  <si>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</si>
  <si>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</si>
  <si>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</si>
  <si>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</si>
  <si>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</si>
  <si>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</si>
  <si>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</si>
  <si>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</si>
  <si>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</si>
  <si>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</si>
  <si>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</si>
  <si>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</si>
  <si>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</si>
  <si>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</si>
  <si>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</si>
  <si>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</si>
  <si>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</si>
  <si>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</si>
  <si>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</si>
  <si>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</si>
  <si>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</si>
  <si>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</si>
  <si>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</si>
  <si>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</si>
  <si>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</si>
  <si>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</si>
  <si>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</si>
  <si>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</si>
  <si>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</si>
  <si>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</si>
  <si>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</si>
  <si>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</si>
  <si>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</si>
  <si>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</si>
  <si>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</si>
  <si>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</si>
  <si>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</si>
  <si>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</si>
  <si>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</si>
  <si>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</si>
  <si>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</si>
  <si>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</si>
  <si>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</si>
  <si>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</si>
  <si>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</si>
  <si>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</si>
  <si>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</si>
  <si>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</si>
  <si>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</si>
  <si>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</si>
  <si>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</si>
  <si>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</si>
  <si>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</si>
  <si>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</si>
  <si>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</si>
  <si>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</si>
  <si>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</si>
  <si>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</si>
  <si>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</si>
  <si>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</si>
  <si>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</si>
  <si>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</si>
  <si>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</si>
  <si>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</si>
  <si>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</si>
  <si>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</si>
  <si>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</si>
  <si>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</si>
  <si>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</si>
  <si>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</si>
  <si>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</si>
  <si>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</si>
  <si>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</si>
  <si>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</si>
  <si>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</si>
  <si>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</si>
  <si>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</si>
  <si>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</si>
  <si>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</si>
  <si>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</si>
  <si>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</si>
  <si>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</si>
  <si>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</si>
  <si>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</si>
  <si>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</si>
  <si>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</si>
  <si>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</si>
  <si>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</si>
  <si>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</si>
  <si>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</si>
  <si>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</si>
  <si>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</si>
  <si>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</si>
  <si>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</si>
  <si>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</si>
  <si>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</si>
  <si>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</si>
  <si>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</si>
  <si>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</si>
  <si>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</si>
  <si>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</si>
  <si>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</si>
  <si>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</si>
  <si>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</si>
  <si>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</si>
  <si>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</si>
  <si>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</si>
  <si>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</si>
  <si>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</si>
  <si>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</si>
  <si>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</si>
  <si>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</si>
  <si>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</si>
  <si>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</si>
  <si>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</si>
  <si>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</si>
  <si>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</si>
  <si>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</si>
  <si>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</si>
  <si>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</si>
  <si>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</si>
  <si>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</si>
  <si>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</si>
  <si>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</si>
  <si>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</si>
  <si>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</si>
  <si>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</si>
  <si>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</si>
  <si>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</si>
  <si>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</si>
  <si>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</si>
  <si>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</si>
  <si>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</si>
  <si>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</si>
  <si>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</si>
  <si>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</si>
  <si>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</si>
  <si>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</si>
  <si>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</si>
  <si>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</si>
  <si>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</si>
  <si>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</si>
  <si>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</si>
  <si>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</si>
  <si>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</si>
  <si>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</si>
  <si>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</si>
  <si>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</si>
  <si>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</si>
  <si>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</si>
  <si>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</si>
  <si>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</si>
  <si>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</si>
  <si>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</si>
  <si>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</si>
  <si>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</si>
  <si>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</si>
  <si>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</si>
  <si>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</si>
  <si>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</si>
  <si>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</si>
  <si>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</si>
  <si>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</si>
  <si>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</si>
  <si>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</si>
  <si>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</si>
  <si>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</si>
  <si>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</si>
  <si>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</si>
  <si>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</si>
  <si>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</si>
  <si>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</si>
  <si>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</si>
  <si>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</si>
  <si>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</si>
  <si>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</si>
  <si>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</si>
  <si>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</si>
  <si>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</si>
  <si>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</si>
  <si>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</si>
  <si>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</si>
  <si>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</si>
  <si>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</si>
  <si>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</si>
  <si>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</si>
  <si>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</si>
  <si>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</si>
  <si>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</si>
  <si>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</si>
  <si>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</si>
  <si>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</si>
  <si>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</si>
  <si>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</si>
  <si>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</si>
  <si>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</si>
  <si>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</si>
  <si>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</si>
  <si>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</si>
  <si>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</si>
  <si>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</si>
  <si>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</si>
  <si>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</si>
  <si>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</si>
  <si>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</si>
  <si>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</si>
  <si>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</si>
  <si>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</si>
  <si>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</si>
  <si>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</si>
  <si>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</si>
  <si>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</si>
  <si>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</si>
  <si>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</si>
  <si>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</si>
  <si>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</si>
  <si>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</si>
  <si>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</si>
  <si>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</si>
  <si>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</si>
  <si>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</si>
  <si>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</si>
  <si>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</si>
  <si>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</si>
  <si>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</si>
  <si>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</si>
  <si>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</si>
  <si>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</si>
  <si>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</si>
  <si>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</si>
  <si>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</si>
  <si>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</si>
  <si>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</si>
  <si>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</si>
  <si>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</si>
  <si>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</si>
  <si>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</si>
  <si>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</si>
  <si>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</si>
  <si>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</si>
  <si>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</si>
  <si>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</si>
  <si>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</si>
  <si>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</si>
  <si>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</si>
  <si>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</si>
  <si>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</si>
  <si>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</si>
  <si>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</si>
  <si>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</si>
  <si>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</si>
  <si>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</si>
  <si>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</si>
  <si>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</si>
  <si>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</si>
  <si>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</si>
  <si>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</si>
  <si>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</si>
  <si>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</si>
  <si>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</si>
  <si>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</si>
  <si>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</si>
  <si>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</si>
  <si>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</si>
  <si>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</si>
  <si>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</si>
  <si>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</si>
  <si>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</si>
  <si>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</si>
  <si>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</si>
  <si>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</si>
  <si>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</si>
  <si>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</si>
  <si>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</si>
  <si>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</si>
  <si>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</si>
  <si>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</si>
  <si>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</si>
  <si>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</si>
  <si>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</si>
  <si>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</si>
  <si>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</si>
  <si>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</si>
  <si>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</si>
  <si>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</si>
  <si>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</si>
  <si>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</si>
  <si>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</si>
  <si>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</si>
  <si>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</si>
  <si>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</si>
  <si>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</si>
  <si>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</si>
  <si>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</si>
  <si>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</si>
  <si>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</si>
  <si>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</si>
  <si>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</si>
  <si>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</si>
  <si>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</si>
  <si>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</si>
  <si>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</si>
  <si>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</si>
  <si>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</si>
  <si>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</si>
  <si>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</si>
  <si>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</si>
  <si>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</si>
  <si>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</si>
  <si>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</si>
  <si>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</si>
  <si>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</si>
  <si>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</si>
  <si>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</si>
  <si>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</si>
  <si>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</si>
  <si>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</si>
  <si>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</si>
  <si>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</si>
  <si>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</si>
  <si>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</si>
  <si>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</si>
  <si>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</si>
  <si>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</si>
  <si>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</si>
  <si>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</si>
  <si>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</si>
  <si>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</si>
  <si>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</si>
  <si>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</si>
  <si>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</si>
  <si>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</si>
  <si>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</si>
  <si>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</si>
  <si>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</si>
  <si>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</si>
  <si>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</si>
  <si>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</si>
  <si>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</si>
  <si>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</si>
  <si>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</si>
  <si>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</si>
  <si>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</si>
  <si>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</si>
  <si>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</si>
  <si>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</si>
  <si>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</si>
  <si>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</si>
  <si>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</si>
  <si>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</si>
  <si>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</si>
  <si>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</si>
  <si>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</si>
  <si>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</si>
  <si>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</si>
  <si>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</si>
  <si>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</si>
  <si>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</si>
  <si>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</si>
  <si>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</si>
  <si>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</si>
  <si>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</si>
  <si>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</si>
  <si>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</si>
  <si>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</si>
  <si>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</si>
  <si>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</si>
  <si>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</si>
  <si>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</si>
  <si>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</si>
  <si>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</si>
  <si>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</si>
  <si>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</si>
  <si>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</si>
  <si>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</si>
  <si>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</si>
  <si>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</si>
  <si>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</si>
  <si>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</si>
  <si>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</si>
  <si>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</si>
  <si>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</si>
  <si>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</si>
  <si>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</si>
  <si>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</si>
  <si>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</si>
  <si>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</si>
  <si>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</si>
  <si>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</si>
  <si>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</si>
  <si>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</si>
  <si>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</si>
  <si>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</si>
  <si>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</si>
  <si>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</si>
  <si>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</si>
  <si>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</si>
  <si>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</si>
  <si>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</si>
  <si>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</si>
  <si>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</si>
  <si>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</si>
  <si>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</si>
  <si>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</si>
  <si>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</si>
  <si>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</si>
  <si>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</si>
  <si>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</si>
  <si>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</si>
  <si>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</si>
  <si>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</si>
  <si>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</si>
  <si>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</si>
  <si>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</si>
  <si>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</si>
  <si>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</si>
  <si>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</si>
  <si>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</si>
  <si>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</si>
  <si>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</si>
  <si>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</si>
  <si>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</si>
  <si>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</si>
  <si>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</si>
  <si>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</si>
  <si>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</si>
  <si>
    <t>參考來源：維基百科/臺灣語言音標方案</t>
    <phoneticPr fontId="2" type="noConversion"/>
  </si>
  <si>
    <r>
      <rPr>
        <b/>
        <sz val="36"/>
        <color rgb="FFFF0000"/>
        <rFont val="霞鶩文楷 TC"/>
        <family val="1"/>
        <charset val="136"/>
      </rPr>
      <t>臺灣語言音標方案</t>
    </r>
    <r>
      <rPr>
        <b/>
        <sz val="36"/>
        <color theme="1"/>
        <rFont val="霞鶩文楷 TC"/>
        <family val="1"/>
        <charset val="136"/>
      </rPr>
      <t>（英語：Taiwan Language Phonetic Alphabet，</t>
    </r>
    <r>
      <rPr>
        <b/>
        <sz val="36"/>
        <color rgb="FFFF0000"/>
        <rFont val="霞鶩文楷 TC"/>
        <family val="1"/>
        <charset val="136"/>
      </rPr>
      <t>TLPA</t>
    </r>
    <r>
      <rPr>
        <b/>
        <sz val="36"/>
        <color theme="1"/>
        <rFont val="霞鶩文楷 TC"/>
        <family val="1"/>
        <charset val="136"/>
      </rPr>
      <t>，讀作Thoo-lú-pah）是台灣語文學會於1991年期間針對臺灣語言所制定的音標系統，內含</t>
    </r>
    <r>
      <rPr>
        <b/>
        <sz val="36"/>
        <color theme="6"/>
        <rFont val="霞鶩文楷 TC"/>
        <family val="1"/>
        <charset val="136"/>
      </rPr>
      <t>臺灣閩南語音標系統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臺灣客家語音標系統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臺灣原住民語音標系統</t>
    </r>
    <r>
      <rPr>
        <b/>
        <sz val="36"/>
        <color theme="1"/>
        <rFont val="霞鶩文楷 TC"/>
        <family val="1"/>
        <charset val="136"/>
      </rPr>
      <t>等三套系統。</t>
    </r>
    <phoneticPr fontId="2" type="noConversion"/>
  </si>
  <si>
    <t>TLPA音標</t>
    <phoneticPr fontId="28" type="noConversion"/>
  </si>
  <si>
    <t>TLPA+音標</t>
    <phoneticPr fontId="2" type="noConversion"/>
  </si>
  <si>
    <t>TLPA+音標</t>
    <phoneticPr fontId="28" type="noConversion"/>
  </si>
  <si>
    <t>耳</t>
  </si>
  <si>
    <t>禦</t>
  </si>
  <si>
    <t>助紐</t>
  </si>
  <si>
    <t>助紐</t>
    <phoneticPr fontId="2" type="noConversion"/>
  </si>
  <si>
    <t>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</si>
</sst>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7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  <font>
      <sz val="24"/>
      <color theme="1"/>
      <name val="Noto Sans TC"/>
      <family val="2"/>
      <charset val="136"/>
    </font>
    <font>
      <b/>
      <sz val="36"/>
      <color rgb="FFFF0000"/>
      <name val="霞鶩文楷 TC"/>
      <family val="1"/>
      <charset val="136"/>
    </font>
    <font>
      <b/>
      <sz val="36"/>
      <color theme="6"/>
      <name val="霞鶩文楷 TC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11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98" fillId="13" borderId="25" xfId="1" applyFont="1" applyFill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5" fillId="0" borderId="24" xfId="1" applyFont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5" fillId="13" borderId="24" xfId="1" applyFont="1" applyFill="1" applyBorder="1" applyAlignment="1">
      <alignment horizontal="center" vertical="center"/>
    </xf>
    <xf numFmtId="0" fontId="94" fillId="0" borderId="23" xfId="1" applyFont="1" applyBorder="1" applyAlignment="1">
      <alignment horizontal="center"/>
    </xf>
    <xf numFmtId="0" fontId="94" fillId="13" borderId="23" xfId="1" applyFont="1" applyFill="1" applyBorder="1" applyAlignment="1">
      <alignment horizontal="center"/>
    </xf>
    <xf numFmtId="0" fontId="104" fillId="14" borderId="1" xfId="1" applyFont="1" applyFill="1" applyBorder="1" applyAlignment="1">
      <alignment horizontal="center" vertical="center" textRotation="255"/>
    </xf>
    <xf numFmtId="0" fontId="112" fillId="13" borderId="26" xfId="1" applyFont="1" applyFill="1" applyBorder="1" applyAlignment="1">
      <alignment horizontal="center" vertical="top"/>
    </xf>
    <xf numFmtId="0" fontId="112" fillId="0" borderId="26" xfId="1" applyFont="1" applyBorder="1" applyAlignment="1">
      <alignment horizontal="center" vertical="top"/>
    </xf>
    <xf numFmtId="0" fontId="105" fillId="0" borderId="23" xfId="1" applyFont="1" applyBorder="1" applyAlignment="1">
      <alignment horizontal="center"/>
    </xf>
    <xf numFmtId="0" fontId="113" fillId="13" borderId="27" xfId="1" applyFont="1" applyFill="1" applyBorder="1" applyAlignment="1">
      <alignment horizontal="center" vertical="center"/>
    </xf>
    <xf numFmtId="0" fontId="111" fillId="0" borderId="23" xfId="1" applyFont="1" applyBorder="1" applyAlignment="1">
      <alignment horizontal="center"/>
    </xf>
    <xf numFmtId="0" fontId="105" fillId="13" borderId="23" xfId="1" applyFont="1" applyFill="1" applyBorder="1" applyAlignment="1">
      <alignment horizontal="center"/>
    </xf>
    <xf numFmtId="0" fontId="110" fillId="13" borderId="23" xfId="1" applyFont="1" applyFill="1" applyBorder="1" applyAlignment="1">
      <alignment horizontal="center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09" fillId="13" borderId="25" xfId="1" applyFont="1" applyFill="1" applyBorder="1" applyAlignment="1">
      <alignment horizontal="center" vertical="center"/>
    </xf>
    <xf numFmtId="0" fontId="104" fillId="14" borderId="4" xfId="1" applyFont="1" applyFill="1" applyBorder="1" applyAlignment="1">
      <alignment horizontal="center" vertical="center" textRotation="255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92" fillId="4" borderId="1" xfId="1" applyFont="1" applyFill="1" applyBorder="1" applyAlignment="1">
      <alignment horizontal="center" vertical="center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94" fillId="13" borderId="8" xfId="1" applyFont="1" applyFill="1" applyBorder="1" applyAlignment="1">
      <alignment horizontal="center"/>
    </xf>
    <xf numFmtId="0" fontId="31" fillId="4" borderId="1" xfId="1" applyFont="1" applyFill="1" applyBorder="1" applyAlignment="1">
      <alignment horizontal="center" vertical="center" textRotation="255"/>
    </xf>
    <xf numFmtId="0" fontId="31" fillId="4" borderId="6" xfId="1" applyFont="1" applyFill="1" applyBorder="1" applyAlignment="1">
      <alignment horizontal="center" vertical="center" textRotation="255"/>
    </xf>
    <xf numFmtId="0" fontId="92" fillId="4" borderId="9" xfId="1" applyFont="1" applyFill="1" applyBorder="1" applyAlignment="1">
      <alignment horizontal="center" vertical="center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63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L21" totalsRowShown="0" headerRowDxfId="62" dataDxfId="60" headerRowBorderDxfId="61" tableBorderDxfId="59" headerRowCellStyle="一般 2" dataCellStyle="一般 2">
  <autoFilter ref="A3:L21" xr:uid="{8AA51E20-570E-4CC9-94D2-8022795FFB40}"/>
  <sortState xmlns:xlrd2="http://schemas.microsoft.com/office/spreadsheetml/2017/richdata2" ref="A4:L21">
    <sortCondition ref="A3:A21"/>
  </sortState>
  <tableColumns count="12">
    <tableColumn id="1" xr3:uid="{00E4A962-8599-4AF8-AC0B-FEEC07E3078D}" name="識別號" dataDxfId="58" dataCellStyle="一般 2"/>
    <tableColumn id="8" xr3:uid="{562147A9-058E-4813-BF5D-2176C4C581F6}" name="十五音" dataDxfId="57" dataCellStyle="一般 2"/>
    <tableColumn id="12" xr3:uid="{92DEF682-FAC0-4D32-9826-BC98DCBDAB7D}" name="助紐" dataDxfId="56" dataCellStyle="一般 2"/>
    <tableColumn id="7" xr3:uid="{C9D50DAF-F218-48AD-92B2-4B30CC97E3F0}" name="方音符號" dataDxfId="55" dataCellStyle="一般 2"/>
    <tableColumn id="3" xr3:uid="{B95BEC8D-1F18-4573-BA9E-5AE8750D4AB0}" name="國際音標" dataDxfId="54" dataCellStyle="一般 2"/>
    <tableColumn id="6" xr3:uid="{51C7CCC7-520E-4272-833B-5941286A3E97}" name="閩拼方案" dataDxfId="53" dataCellStyle="一般 2"/>
    <tableColumn id="4" xr3:uid="{D2BC290D-D03F-4B7F-8E23-9CBB1AE3C9E9}" name="白話字" dataDxfId="52" dataCellStyle="一般 2"/>
    <tableColumn id="5" xr3:uid="{56C5185D-1B09-4087-B3A6-1B16C04AEDE7}" name="台羅音標" dataDxfId="51" dataCellStyle="一般 2"/>
    <tableColumn id="11" xr3:uid="{0D6792E8-4EF9-4C73-AAD6-EC555C58CECF}" name="TLPA音標" dataDxfId="50" dataCellStyle="一般 2"/>
    <tableColumn id="2" xr3:uid="{DBD7C213-EC6E-4845-84D0-727C4E6F18AD}" name="TLPA+音標" dataDxfId="49" dataCellStyle="一般 2"/>
    <tableColumn id="10" xr3:uid="{CCC5C596-7BFC-4424-BDB1-5670A80C68C4}" name="字長" dataDxfId="48" dataCellStyle="一般 2">
      <calculatedColumnFormula xml:space="preserve"> LEN(聲母對照資料表[[#This Row],[TLPA+音標]])</calculatedColumnFormula>
    </tableColumn>
    <tableColumn id="9" xr3:uid="{AA621386-AB15-489A-BC50-600DB126381E}" name="備註" dataDxfId="47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N103" totalsRowShown="0" headerRowDxfId="46" headerRowBorderDxfId="45" tableBorderDxfId="44" totalsRowBorderDxfId="43" headerRowCellStyle="一般 2">
  <tableColumns count="14">
    <tableColumn id="1" xr3:uid="{E23D3F59-DB4C-444E-8494-3F0954256DA4}" name="識別號" dataDxfId="42" dataCellStyle="一般 2"/>
    <tableColumn id="10" xr3:uid="{D40D76A2-CEDE-41B1-B8DB-850676D52182}" name="十五音序" dataDxfId="41" dataCellStyle="一般 2"/>
    <tableColumn id="9" xr3:uid="{C6B1D957-2F15-4398-81C6-740E7FFC5AA0}" name="舒促聲" dataDxfId="40" dataCellStyle="一般 2"/>
    <tableColumn id="8" xr3:uid="{DE07EF40-62F3-4E64-9337-D77C90E1A510}" name="十五音" dataDxfId="39" dataCellStyle="一般 2"/>
    <tableColumn id="14" xr3:uid="{CEDEDEC2-EDE6-493A-A957-2818FF25F60B}" name="助紐" dataDxfId="38" dataCellStyle="一般 2">
      <calculatedColumnFormula array="1" xml:space="preserve"> IF( MOD(韻母對照資料表[[#This Row],[識別號]],2)=1, INDEX('韻母清單（字母50字）'!$E$3:$E$52, 韻母對照資料表[[#This Row],[十五音序]]), "◯")</calculatedColumnFormula>
    </tableColumn>
    <tableColumn id="7" xr3:uid="{9EEA17F5-5BD6-4DE0-917B-2FE290174E91}" name="方音符號" dataDxfId="37" dataCellStyle="一般 2"/>
    <tableColumn id="3" xr3:uid="{EE0C6AEB-B429-49C1-ADAB-862AB6706F08}" name="國際音標" dataDxfId="36" dataCellStyle="一般 2"/>
    <tableColumn id="6" xr3:uid="{E9D21B43-ED08-4D5C-AE18-97C1BD73CB83}" name="閩拼方案" dataDxfId="35" dataCellStyle="一般 2"/>
    <tableColumn id="4" xr3:uid="{EE85C4CA-66E3-4F2F-8FCE-9F9CFA8EBAB4}" name="白話字" dataDxfId="34" dataCellStyle="一般 2"/>
    <tableColumn id="5" xr3:uid="{68D4AED2-E8B8-4BCB-900B-BCAD214452F7}" name="台羅音標" dataDxfId="33" dataCellStyle="一般 2"/>
    <tableColumn id="13" xr3:uid="{5A9F6A38-170D-4427-B3E9-5B43B0BF8D07}" name="TLPA音標" dataDxfId="32" dataCellStyle="一般 2"/>
    <tableColumn id="2" xr3:uid="{74F61BBC-4157-42E5-A24E-8D81C82AEBCF}" name="TLPA+音標" dataDxfId="31" dataCellStyle="一般 2"/>
    <tableColumn id="11" xr3:uid="{FA6D1E5E-FEA6-4862-ACBE-B0FDBCBFE3B7}" name="字長" dataDxfId="30" dataCellStyle="一般 2">
      <calculatedColumnFormula>IF(韻母對照資料表[[#This Row],[TLPA+音標]]="", 0, LEN(韻母對照資料表[[#This Row],[TLPA+音標]]))</calculatedColumnFormula>
    </tableColumn>
    <tableColumn id="12" xr3:uid="{9A526307-9EBC-426D-8B5E-B4C3D4B41F92}" name="十五音識別碼" dataDxfId="29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28" tableBorderDxfId="27" totalsRowBorderDxfId="26">
  <tableColumns count="12">
    <tableColumn id="1" xr3:uid="{D6E677E7-B167-4E49-9934-5C0E42D895AD}" name="識別號" dataDxfId="25" dataCellStyle="一般 2"/>
    <tableColumn id="10" xr3:uid="{5F62DEE1-97F2-4EC8-A796-507D24AA11D8}" name="十五音序" dataDxfId="24" dataCellStyle="一般 2"/>
    <tableColumn id="9" xr3:uid="{66FBF977-640D-4533-8758-546999E4C715}" name="舒促聲" dataDxfId="23" dataCellStyle="一般 2"/>
    <tableColumn id="8" xr3:uid="{6DDC7172-116F-40C4-AFF8-3E4451220921}" name="十五音" dataDxfId="22" dataCellStyle="一般 2"/>
    <tableColumn id="7" xr3:uid="{61324FA5-CA15-4E31-A7B4-6CA98D60A854}" name="方音符號" dataDxfId="21" dataCellStyle="一般 2"/>
    <tableColumn id="3" xr3:uid="{B8E8E084-8811-41B9-B634-E6C28BA1C606}" name="國際音標" dataDxfId="20" dataCellStyle="一般 2"/>
    <tableColumn id="6" xr3:uid="{CC8D11F5-093C-4173-AD7D-D79275F78E5E}" name="閩拼方案" dataDxfId="19" dataCellStyle="一般 2"/>
    <tableColumn id="4" xr3:uid="{B7D31F91-9B5A-4BE6-87DD-3BD177C9F067}" name="白話字" dataDxfId="18" dataCellStyle="一般 2"/>
    <tableColumn id="5" xr3:uid="{F577A4D2-E3E6-4550-A92B-219D48B46E6D}" name="台羅音標" dataDxfId="17" dataCellStyle="一般 2"/>
    <tableColumn id="2" xr3:uid="{E2EB5320-AE00-4DEE-AF42-341C727A6938}" name="台語音標+" dataDxfId="16" dataCellStyle="一般 2"/>
    <tableColumn id="11" xr3:uid="{5EEE66B5-DF91-4D25-998B-37B01D6CE194}" name="字長" dataDxfId="15" dataCellStyle="一般 2"/>
    <tableColumn id="12" xr3:uid="{F2E0753A-29ED-4219-ADDE-98E3CFF8DE2F}" name="十五音識別碼" dataDxfId="14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0F7-523C-4865-B01F-683688895C8A}">
  <dimension ref="B2:M3"/>
  <sheetViews>
    <sheetView workbookViewId="0">
      <selection activeCell="D6" sqref="D6"/>
    </sheetView>
  </sheetViews>
  <sheetFormatPr defaultRowHeight="16.5"/>
  <cols>
    <col min="1" max="1" width="2.5" customWidth="1"/>
    <col min="13" max="13" width="25" customWidth="1"/>
  </cols>
  <sheetData>
    <row r="2" spans="2:13" ht="409.5" customHeight="1">
      <c r="B2" s="209" t="s">
        <v>2560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</row>
    <row r="3" spans="2:13" ht="39">
      <c r="B3" s="208" t="s">
        <v>2559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F26"/>
  <sheetViews>
    <sheetView showGridLines="0" topLeftCell="E1" zoomScale="70" zoomScaleNormal="70" workbookViewId="0">
      <pane ySplit="3" topLeftCell="A11" activePane="bottomLeft" state="frozen"/>
      <selection activeCell="N8" sqref="N8"/>
      <selection pane="bottomLeft" activeCell="T24" sqref="T24"/>
    </sheetView>
  </sheetViews>
  <sheetFormatPr defaultColWidth="12.125" defaultRowHeight="34.5" customHeight="1" outlineLevelCol="1"/>
  <cols>
    <col min="1" max="1" width="10.625" style="35" customWidth="1"/>
    <col min="2" max="3" width="16.25" style="35" customWidth="1"/>
    <col min="4" max="4" width="16.25" style="35" customWidth="1" outlineLevel="1"/>
    <col min="5" max="5" width="16.25" style="35" customWidth="1" outlineLevel="1" collapsed="1"/>
    <col min="6" max="7" width="16.25" style="80" customWidth="1" outlineLevel="1"/>
    <col min="8" max="8" width="16.25" style="35" customWidth="1"/>
    <col min="9" max="10" width="20.25" style="35" customWidth="1"/>
    <col min="11" max="11" width="15.5" style="80" hidden="1" customWidth="1" outlineLevel="1"/>
    <col min="12" max="12" width="25.625" style="80" customWidth="1" collapsed="1"/>
    <col min="13" max="13" width="15.5" style="35" customWidth="1"/>
    <col min="14" max="14" width="26" style="80" customWidth="1"/>
    <col min="15" max="16" width="16" style="35" hidden="1" customWidth="1" outlineLevel="1"/>
    <col min="17" max="17" width="15.75" style="35" customWidth="1" collapsed="1"/>
    <col min="18" max="18" width="15.75" style="78" customWidth="1"/>
    <col min="19" max="20" width="15.75" style="79" customWidth="1"/>
    <col min="21" max="24" width="15.75" style="35" customWidth="1"/>
    <col min="25" max="31" width="16" style="35" customWidth="1"/>
    <col min="32" max="32" width="18.25" style="35" customWidth="1"/>
    <col min="33" max="16384" width="12.125" style="36"/>
  </cols>
  <sheetData>
    <row r="1" spans="1:32" ht="34.5" customHeight="1">
      <c r="A1" s="33">
        <f xml:space="preserve"> COLUMN()</f>
        <v>1</v>
      </c>
      <c r="B1" s="33">
        <f t="shared" ref="B1:L1" si="0" xml:space="preserve"> COLUMN()</f>
        <v>2</v>
      </c>
      <c r="C1" s="33"/>
      <c r="D1" s="33">
        <f t="shared" si="0"/>
        <v>4</v>
      </c>
      <c r="E1" s="33">
        <f t="shared" si="0"/>
        <v>5</v>
      </c>
      <c r="F1" s="33">
        <f t="shared" si="0"/>
        <v>6</v>
      </c>
      <c r="G1" s="33">
        <f t="shared" si="0"/>
        <v>7</v>
      </c>
      <c r="H1" s="33">
        <f t="shared" si="0"/>
        <v>8</v>
      </c>
      <c r="I1" s="33"/>
      <c r="J1" s="33">
        <f t="shared" si="0"/>
        <v>10</v>
      </c>
      <c r="K1" s="33">
        <f t="shared" si="0"/>
        <v>11</v>
      </c>
      <c r="L1" s="34">
        <f t="shared" si="0"/>
        <v>12</v>
      </c>
      <c r="N1" s="35"/>
      <c r="R1" s="35"/>
      <c r="S1" s="35"/>
      <c r="T1" s="35"/>
      <c r="Y1" s="36"/>
      <c r="Z1" s="36"/>
      <c r="AA1" s="36"/>
      <c r="AB1" s="36"/>
      <c r="AC1" s="36"/>
      <c r="AD1" s="36"/>
      <c r="AE1" s="36"/>
      <c r="AF1" s="36"/>
    </row>
    <row r="2" spans="1:32" ht="34.5" customHeight="1">
      <c r="F2" s="35"/>
      <c r="G2" s="35"/>
      <c r="K2" s="35"/>
      <c r="L2" s="37"/>
      <c r="N2" s="35"/>
      <c r="R2" s="35"/>
      <c r="S2" s="35"/>
      <c r="T2" s="35"/>
      <c r="Y2" s="36"/>
      <c r="Z2" s="36"/>
      <c r="AA2" s="36"/>
      <c r="AB2" s="36"/>
      <c r="AC2" s="36"/>
      <c r="AD2" s="36"/>
      <c r="AE2" s="36"/>
      <c r="AF2" s="36"/>
    </row>
    <row r="3" spans="1:32" s="44" customFormat="1" ht="34.5" customHeight="1">
      <c r="A3" s="38" t="s">
        <v>587</v>
      </c>
      <c r="B3" s="39" t="s">
        <v>588</v>
      </c>
      <c r="C3" s="39" t="s">
        <v>2567</v>
      </c>
      <c r="D3" s="40" t="s">
        <v>589</v>
      </c>
      <c r="E3" s="41" t="s">
        <v>590</v>
      </c>
      <c r="F3" s="42" t="s">
        <v>591</v>
      </c>
      <c r="G3" s="40" t="s">
        <v>592</v>
      </c>
      <c r="H3" s="42" t="s">
        <v>593</v>
      </c>
      <c r="I3" s="40" t="s">
        <v>2561</v>
      </c>
      <c r="J3" s="40" t="s">
        <v>2562</v>
      </c>
      <c r="K3" s="39" t="s">
        <v>594</v>
      </c>
      <c r="L3" s="43" t="s">
        <v>595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32" ht="39.950000000000003" customHeight="1">
      <c r="A4" s="45">
        <v>1</v>
      </c>
      <c r="B4" s="46" t="s">
        <v>596</v>
      </c>
      <c r="C4" s="46" t="s">
        <v>2539</v>
      </c>
      <c r="D4" s="47" t="s">
        <v>597</v>
      </c>
      <c r="E4" s="48" t="s">
        <v>598</v>
      </c>
      <c r="F4" s="49" t="s">
        <v>599</v>
      </c>
      <c r="G4" s="49" t="s">
        <v>599</v>
      </c>
      <c r="H4" s="49" t="s">
        <v>599</v>
      </c>
      <c r="I4" s="49" t="s">
        <v>599</v>
      </c>
      <c r="J4" s="49" t="s">
        <v>599</v>
      </c>
      <c r="K4" s="50">
        <f xml:space="preserve"> LEN(聲母對照資料表[[#This Row],[TLPA+音標]])</f>
        <v>1</v>
      </c>
      <c r="L4" s="51"/>
      <c r="M4" s="52"/>
      <c r="N4" s="52"/>
      <c r="O4" s="52" t="str">
        <f xml:space="preserve"> "    - xform/" &amp; 聲母對照資料表[[#This Row],[TLPA+音標]] &amp; "/" &amp; 聲母對照資料表[[#This Row],[十五音]] &amp; "/"</f>
        <v xml:space="preserve">    - xform/l/柳/</v>
      </c>
      <c r="R4" s="35"/>
      <c r="S4" s="35"/>
      <c r="T4" s="35"/>
      <c r="Y4" s="36"/>
      <c r="Z4" s="36"/>
      <c r="AA4" s="36"/>
      <c r="AB4" s="36"/>
      <c r="AC4" s="36"/>
      <c r="AD4" s="36"/>
      <c r="AE4" s="36"/>
      <c r="AF4" s="36"/>
    </row>
    <row r="5" spans="1:32" ht="39.950000000000003" customHeight="1">
      <c r="A5" s="45">
        <v>2</v>
      </c>
      <c r="B5" s="46" t="s">
        <v>600</v>
      </c>
      <c r="C5" s="46" t="s">
        <v>2483</v>
      </c>
      <c r="D5" s="47" t="s">
        <v>601</v>
      </c>
      <c r="E5" s="53" t="s">
        <v>602</v>
      </c>
      <c r="F5" s="49" t="s">
        <v>603</v>
      </c>
      <c r="G5" s="49" t="s">
        <v>602</v>
      </c>
      <c r="H5" s="49" t="s">
        <v>602</v>
      </c>
      <c r="I5" s="49" t="s">
        <v>602</v>
      </c>
      <c r="J5" s="49" t="s">
        <v>602</v>
      </c>
      <c r="K5" s="50">
        <f xml:space="preserve"> LEN(聲母對照資料表[[#This Row],[TLPA+音標]])</f>
        <v>1</v>
      </c>
      <c r="L5" s="51"/>
      <c r="M5" s="54"/>
      <c r="N5" s="54"/>
      <c r="O5" s="52" t="str">
        <f xml:space="preserve"> "    - xform/" &amp; 聲母對照資料表[[#This Row],[TLPA+音標]] &amp; "/" &amp; 聲母對照資料表[[#This Row],[十五音]] &amp; "/"</f>
        <v xml:space="preserve">    - xform/p/邊/</v>
      </c>
      <c r="R5" s="35"/>
      <c r="S5" s="35"/>
      <c r="T5" s="35"/>
      <c r="Y5" s="36"/>
      <c r="Z5" s="36"/>
      <c r="AA5" s="36"/>
      <c r="AB5" s="36"/>
      <c r="AC5" s="36"/>
      <c r="AD5" s="36"/>
      <c r="AE5" s="36"/>
      <c r="AF5" s="36"/>
    </row>
    <row r="6" spans="1:32" ht="39.950000000000003" customHeight="1">
      <c r="A6" s="45">
        <v>3</v>
      </c>
      <c r="B6" s="46" t="s">
        <v>535</v>
      </c>
      <c r="C6" s="46" t="s">
        <v>525</v>
      </c>
      <c r="D6" s="47" t="s">
        <v>604</v>
      </c>
      <c r="E6" s="53" t="s">
        <v>605</v>
      </c>
      <c r="F6" s="49" t="s">
        <v>606</v>
      </c>
      <c r="G6" s="49" t="s">
        <v>605</v>
      </c>
      <c r="H6" s="49" t="s">
        <v>605</v>
      </c>
      <c r="I6" s="49" t="s">
        <v>605</v>
      </c>
      <c r="J6" s="49" t="s">
        <v>605</v>
      </c>
      <c r="K6" s="50">
        <f xml:space="preserve"> LEN(聲母對照資料表[[#This Row],[TLPA+音標]])</f>
        <v>1</v>
      </c>
      <c r="L6" s="51"/>
      <c r="M6" s="52"/>
      <c r="N6" s="52"/>
      <c r="O6" s="52" t="str">
        <f xml:space="preserve"> "    - xform/" &amp; 聲母對照資料表[[#This Row],[TLPA+音標]] &amp; "/" &amp; 聲母對照資料表[[#This Row],[十五音]] &amp; "/"</f>
        <v xml:space="preserve">    - xform/k/求/</v>
      </c>
      <c r="R6" s="35"/>
      <c r="S6" s="35"/>
      <c r="T6" s="35"/>
      <c r="Y6" s="36"/>
      <c r="Z6" s="36"/>
      <c r="AA6" s="36"/>
      <c r="AB6" s="36"/>
      <c r="AC6" s="36"/>
      <c r="AD6" s="36"/>
      <c r="AE6" s="36"/>
      <c r="AF6" s="36"/>
    </row>
    <row r="7" spans="1:32" ht="39.950000000000003" customHeight="1">
      <c r="A7" s="45">
        <v>4</v>
      </c>
      <c r="B7" s="46" t="s">
        <v>607</v>
      </c>
      <c r="C7" s="46" t="s">
        <v>2499</v>
      </c>
      <c r="D7" s="47" t="s">
        <v>608</v>
      </c>
      <c r="E7" s="53" t="s">
        <v>609</v>
      </c>
      <c r="F7" s="49" t="s">
        <v>605</v>
      </c>
      <c r="G7" s="49" t="s">
        <v>610</v>
      </c>
      <c r="H7" s="49" t="s">
        <v>610</v>
      </c>
      <c r="I7" s="49" t="s">
        <v>610</v>
      </c>
      <c r="J7" s="49" t="s">
        <v>610</v>
      </c>
      <c r="K7" s="50">
        <f xml:space="preserve"> LEN(聲母對照資料表[[#This Row],[TLPA+音標]])</f>
        <v>2</v>
      </c>
      <c r="L7" s="51"/>
      <c r="M7" s="52"/>
      <c r="N7" s="52"/>
      <c r="O7" s="52" t="str">
        <f xml:space="preserve"> "    - xform/" &amp; 聲母對照資料表[[#This Row],[TLPA+音標]] &amp; "/" &amp; 聲母對照資料表[[#This Row],[十五音]] &amp; "/"</f>
        <v xml:space="preserve">    - xform/kh/去/</v>
      </c>
      <c r="R7" s="35"/>
      <c r="S7" s="35"/>
      <c r="T7" s="35"/>
      <c r="Y7" s="36"/>
      <c r="Z7" s="36"/>
      <c r="AA7" s="36"/>
      <c r="AB7" s="36"/>
      <c r="AC7" s="36"/>
      <c r="AD7" s="36"/>
      <c r="AE7" s="36"/>
      <c r="AF7" s="36"/>
    </row>
    <row r="8" spans="1:32" ht="39.950000000000003" customHeight="1">
      <c r="A8" s="45">
        <v>5</v>
      </c>
      <c r="B8" s="46" t="s">
        <v>611</v>
      </c>
      <c r="C8" s="46" t="s">
        <v>2487</v>
      </c>
      <c r="D8" s="47" t="s">
        <v>612</v>
      </c>
      <c r="E8" s="48" t="s">
        <v>613</v>
      </c>
      <c r="F8" s="49" t="s">
        <v>614</v>
      </c>
      <c r="G8" s="49" t="s">
        <v>613</v>
      </c>
      <c r="H8" s="49" t="s">
        <v>613</v>
      </c>
      <c r="I8" s="49" t="s">
        <v>613</v>
      </c>
      <c r="J8" s="49" t="s">
        <v>613</v>
      </c>
      <c r="K8" s="50">
        <f xml:space="preserve"> LEN(聲母對照資料表[[#This Row],[TLPA+音標]])</f>
        <v>1</v>
      </c>
      <c r="L8" s="51"/>
      <c r="M8" s="52"/>
      <c r="N8" s="52"/>
      <c r="O8" s="52" t="str">
        <f xml:space="preserve"> "    - xform/" &amp; 聲母對照資料表[[#This Row],[TLPA+音標]] &amp; "/" &amp; 聲母對照資料表[[#This Row],[十五音]] &amp; "/"</f>
        <v xml:space="preserve">    - xform/t/地/</v>
      </c>
      <c r="R8" s="35"/>
      <c r="S8" s="35"/>
      <c r="T8" s="35"/>
      <c r="Y8" s="36"/>
      <c r="Z8" s="36"/>
      <c r="AA8" s="36"/>
      <c r="AB8" s="36"/>
      <c r="AC8" s="36"/>
      <c r="AD8" s="36"/>
      <c r="AE8" s="36"/>
      <c r="AF8" s="36"/>
    </row>
    <row r="9" spans="1:32" ht="39.950000000000003" customHeight="1">
      <c r="A9" s="45">
        <v>6</v>
      </c>
      <c r="B9" s="46" t="s">
        <v>615</v>
      </c>
      <c r="C9" s="46" t="s">
        <v>2495</v>
      </c>
      <c r="D9" s="47" t="s">
        <v>616</v>
      </c>
      <c r="E9" s="48" t="s">
        <v>617</v>
      </c>
      <c r="F9" s="49" t="s">
        <v>602</v>
      </c>
      <c r="G9" s="49" t="s">
        <v>618</v>
      </c>
      <c r="H9" s="49" t="s">
        <v>618</v>
      </c>
      <c r="I9" s="49" t="s">
        <v>618</v>
      </c>
      <c r="J9" s="49" t="s">
        <v>618</v>
      </c>
      <c r="K9" s="50">
        <f xml:space="preserve"> LEN(聲母對照資料表[[#This Row],[TLPA+音標]])</f>
        <v>2</v>
      </c>
      <c r="L9" s="51"/>
      <c r="M9" s="52"/>
      <c r="N9" s="52"/>
      <c r="O9" s="52" t="str">
        <f xml:space="preserve"> "    - xform/" &amp; 聲母對照資料表[[#This Row],[TLPA+音標]] &amp; "/" &amp; 聲母對照資料表[[#This Row],[十五音]] &amp; "/"</f>
        <v xml:space="preserve">    - xform/ph/頗/</v>
      </c>
      <c r="R9" s="35"/>
      <c r="S9" s="35"/>
      <c r="T9" s="35"/>
      <c r="Y9" s="36"/>
      <c r="Z9" s="36"/>
      <c r="AA9" s="36"/>
      <c r="AB9" s="36"/>
      <c r="AC9" s="36"/>
      <c r="AD9" s="36"/>
      <c r="AE9" s="36"/>
      <c r="AF9" s="36"/>
    </row>
    <row r="10" spans="1:32" ht="39.950000000000003" customHeight="1">
      <c r="A10" s="45">
        <v>7</v>
      </c>
      <c r="B10" s="46" t="s">
        <v>619</v>
      </c>
      <c r="C10" s="46" t="s">
        <v>2497</v>
      </c>
      <c r="D10" s="47" t="s">
        <v>620</v>
      </c>
      <c r="E10" s="48" t="s">
        <v>621</v>
      </c>
      <c r="F10" s="49" t="s">
        <v>613</v>
      </c>
      <c r="G10" s="49" t="s">
        <v>622</v>
      </c>
      <c r="H10" s="49" t="s">
        <v>622</v>
      </c>
      <c r="I10" s="49" t="s">
        <v>622</v>
      </c>
      <c r="J10" s="49" t="s">
        <v>622</v>
      </c>
      <c r="K10" s="50">
        <f xml:space="preserve"> LEN(聲母對照資料表[[#This Row],[TLPA+音標]])</f>
        <v>2</v>
      </c>
      <c r="L10" s="51"/>
      <c r="M10" s="52"/>
      <c r="N10" s="52"/>
      <c r="O10" s="52" t="str">
        <f xml:space="preserve"> "    - xform/" &amp; 聲母對照資料表[[#This Row],[TLPA+音標]] &amp; "/" &amp; 聲母對照資料表[[#This Row],[十五音]] &amp; "/"</f>
        <v xml:space="preserve">    - xform/th/他/</v>
      </c>
      <c r="Q10" s="55" t="s">
        <v>623</v>
      </c>
      <c r="R10" s="55" t="s">
        <v>624</v>
      </c>
      <c r="S10" s="55" t="s">
        <v>625</v>
      </c>
      <c r="T10" s="55" t="s">
        <v>592</v>
      </c>
      <c r="U10" s="55" t="s">
        <v>626</v>
      </c>
      <c r="V10" s="55" t="s">
        <v>627</v>
      </c>
      <c r="W10" s="55" t="s">
        <v>628</v>
      </c>
      <c r="X10" s="55" t="s">
        <v>588</v>
      </c>
      <c r="Y10" s="36"/>
      <c r="Z10" s="36"/>
      <c r="AA10" s="36"/>
      <c r="AB10" s="36"/>
      <c r="AC10" s="36"/>
      <c r="AD10" s="36"/>
      <c r="AE10" s="36"/>
      <c r="AF10" s="36"/>
    </row>
    <row r="11" spans="1:32" ht="39.950000000000003" customHeight="1">
      <c r="A11" s="45">
        <v>8</v>
      </c>
      <c r="B11" s="46" t="s">
        <v>629</v>
      </c>
      <c r="C11" s="46" t="s">
        <v>2511</v>
      </c>
      <c r="D11" s="47" t="s">
        <v>630</v>
      </c>
      <c r="E11" s="48" t="s">
        <v>631</v>
      </c>
      <c r="F11" s="49" t="s">
        <v>632</v>
      </c>
      <c r="G11" s="49" t="s">
        <v>633</v>
      </c>
      <c r="H11" s="49" t="s">
        <v>634</v>
      </c>
      <c r="I11" s="56" t="s">
        <v>674</v>
      </c>
      <c r="J11" s="56" t="s">
        <v>635</v>
      </c>
      <c r="K11" s="50">
        <f xml:space="preserve"> LEN(聲母對照資料表[[#This Row],[TLPA+音標]])</f>
        <v>1</v>
      </c>
      <c r="L11" s="51"/>
      <c r="M11" s="52"/>
      <c r="N11" s="52"/>
      <c r="O11" s="52" t="str">
        <f xml:space="preserve"> "    - xform/" &amp; 聲母對照資料表[[#This Row],[TLPA+音標]] &amp; "/" &amp; 聲母對照資料表[[#This Row],[十五音]] &amp; "/"</f>
        <v xml:space="preserve">    - xform/z/曾/</v>
      </c>
      <c r="Q11" s="57">
        <v>8</v>
      </c>
      <c r="R11" s="58" t="s">
        <v>636</v>
      </c>
      <c r="S11" s="59" t="s">
        <v>637</v>
      </c>
      <c r="T11" s="59" t="s">
        <v>638</v>
      </c>
      <c r="U11" s="59" t="s">
        <v>639</v>
      </c>
      <c r="V11" s="59" t="s">
        <v>640</v>
      </c>
      <c r="W11" s="59" t="s">
        <v>641</v>
      </c>
      <c r="X11" s="59" t="s">
        <v>629</v>
      </c>
      <c r="Y11" s="36"/>
      <c r="Z11" s="36"/>
      <c r="AA11" s="36"/>
      <c r="AB11" s="36"/>
      <c r="AC11" s="36"/>
      <c r="AD11" s="36"/>
      <c r="AE11" s="36"/>
      <c r="AF11" s="36"/>
    </row>
    <row r="12" spans="1:32" ht="39.950000000000003" customHeight="1">
      <c r="A12" s="45">
        <v>9</v>
      </c>
      <c r="B12" s="46" t="s">
        <v>642</v>
      </c>
      <c r="C12" s="46" t="s">
        <v>2564</v>
      </c>
      <c r="D12" s="47" t="s">
        <v>643</v>
      </c>
      <c r="E12" s="48" t="s">
        <v>644</v>
      </c>
      <c r="F12" s="49" t="s">
        <v>645</v>
      </c>
      <c r="G12" s="49" t="s">
        <v>646</v>
      </c>
      <c r="H12" s="49" t="s">
        <v>646</v>
      </c>
      <c r="I12" s="49" t="s">
        <v>646</v>
      </c>
      <c r="J12" s="49" t="s">
        <v>646</v>
      </c>
      <c r="K12" s="50">
        <f xml:space="preserve"> LEN(聲母對照資料表[[#This Row],[TLPA+音標]])</f>
        <v>1</v>
      </c>
      <c r="L12" s="51"/>
      <c r="M12" s="52"/>
      <c r="N12" s="52"/>
      <c r="O12" s="52" t="str">
        <f xml:space="preserve"> "    - xform/" &amp; 聲母對照資料表[[#This Row],[TLPA+音標]] &amp; "/" &amp; 聲母對照資料表[[#This Row],[十五音]] &amp; "/"</f>
        <v xml:space="preserve">    - xform/j/入/</v>
      </c>
      <c r="Q12" s="60">
        <v>9</v>
      </c>
      <c r="R12" s="61" t="s">
        <v>647</v>
      </c>
      <c r="S12" s="62" t="s">
        <v>648</v>
      </c>
      <c r="T12" s="62" t="s">
        <v>647</v>
      </c>
      <c r="U12" s="62" t="s">
        <v>647</v>
      </c>
      <c r="V12" s="62" t="s">
        <v>649</v>
      </c>
      <c r="W12" s="62" t="s">
        <v>650</v>
      </c>
      <c r="X12" s="62" t="s">
        <v>642</v>
      </c>
      <c r="Y12" s="36"/>
      <c r="Z12" s="36"/>
      <c r="AA12" s="36"/>
      <c r="AB12" s="36"/>
      <c r="AC12" s="36"/>
      <c r="AD12" s="36"/>
      <c r="AE12" s="36"/>
      <c r="AF12" s="36"/>
    </row>
    <row r="13" spans="1:32" ht="39.950000000000003" customHeight="1">
      <c r="A13" s="45">
        <v>10</v>
      </c>
      <c r="B13" s="46" t="s">
        <v>651</v>
      </c>
      <c r="C13" s="46" t="s">
        <v>2532</v>
      </c>
      <c r="D13" s="47" t="s">
        <v>652</v>
      </c>
      <c r="E13" s="48" t="s">
        <v>653</v>
      </c>
      <c r="F13" s="49" t="s">
        <v>653</v>
      </c>
      <c r="G13" s="49" t="s">
        <v>653</v>
      </c>
      <c r="H13" s="49" t="s">
        <v>653</v>
      </c>
      <c r="I13" s="49" t="s">
        <v>653</v>
      </c>
      <c r="J13" s="49" t="s">
        <v>653</v>
      </c>
      <c r="K13" s="50">
        <f xml:space="preserve"> LEN(聲母對照資料表[[#This Row],[TLPA+音標]])</f>
        <v>1</v>
      </c>
      <c r="L13" s="51"/>
      <c r="M13" s="52"/>
      <c r="N13" s="52"/>
      <c r="O13" s="52" t="str">
        <f xml:space="preserve"> "    - xform/" &amp; 聲母對照資料表[[#This Row],[TLPA+音標]] &amp; "/" &amp; 聲母對照資料表[[#This Row],[十五音]] &amp; "/"</f>
        <v xml:space="preserve">    - xform/s/時/</v>
      </c>
      <c r="Q13" s="57">
        <v>10</v>
      </c>
      <c r="R13" s="58" t="s">
        <v>654</v>
      </c>
      <c r="S13" s="59" t="s">
        <v>655</v>
      </c>
      <c r="T13" s="59" t="s">
        <v>654</v>
      </c>
      <c r="U13" s="59" t="s">
        <v>654</v>
      </c>
      <c r="V13" s="59" t="s">
        <v>654</v>
      </c>
      <c r="W13" s="59" t="s">
        <v>656</v>
      </c>
      <c r="X13" s="59" t="s">
        <v>651</v>
      </c>
      <c r="Y13" s="36"/>
      <c r="Z13" s="36"/>
      <c r="AA13" s="36"/>
      <c r="AB13" s="36"/>
      <c r="AC13" s="36"/>
      <c r="AD13" s="36"/>
      <c r="AE13" s="36"/>
      <c r="AF13" s="36"/>
    </row>
    <row r="14" spans="1:32" ht="39.950000000000003" customHeight="1">
      <c r="A14" s="45">
        <v>11</v>
      </c>
      <c r="B14" s="46" t="s">
        <v>657</v>
      </c>
      <c r="C14" s="46" t="s">
        <v>2491</v>
      </c>
      <c r="D14" s="63"/>
      <c r="E14" s="64"/>
      <c r="F14" s="65"/>
      <c r="G14" s="65"/>
      <c r="H14" s="65"/>
      <c r="I14" s="65" t="s">
        <v>658</v>
      </c>
      <c r="J14" s="65" t="s">
        <v>658</v>
      </c>
      <c r="K14" s="50">
        <f xml:space="preserve"> LEN(聲母對照資料表[[#This Row],[TLPA+音標]])</f>
        <v>1</v>
      </c>
      <c r="L14" s="51"/>
      <c r="M14" s="52"/>
      <c r="N14" s="52"/>
      <c r="O14" s="52" t="str">
        <f xml:space="preserve"> "    - xform/" &amp; 聲母對照資料表[[#This Row],[TLPA+音標]] &amp; "/" &amp; 聲母對照資料表[[#This Row],[十五音]] &amp; "/"</f>
        <v xml:space="preserve">    - xform/q/英/</v>
      </c>
      <c r="R14" s="35"/>
      <c r="S14" s="35"/>
      <c r="T14" s="35"/>
      <c r="Y14" s="36"/>
      <c r="Z14" s="36"/>
      <c r="AA14" s="36"/>
      <c r="AB14" s="36"/>
      <c r="AC14" s="36"/>
      <c r="AD14" s="36"/>
      <c r="AE14" s="36"/>
      <c r="AF14" s="36"/>
    </row>
    <row r="15" spans="1:32" ht="39.950000000000003" customHeight="1">
      <c r="A15" s="45">
        <v>12</v>
      </c>
      <c r="B15" s="46" t="s">
        <v>659</v>
      </c>
      <c r="C15" s="46" t="s">
        <v>2485</v>
      </c>
      <c r="D15" s="47" t="s">
        <v>660</v>
      </c>
      <c r="E15" s="48" t="s">
        <v>603</v>
      </c>
      <c r="F15" s="49" t="s">
        <v>661</v>
      </c>
      <c r="G15" s="49" t="s">
        <v>662</v>
      </c>
      <c r="H15" s="49" t="s">
        <v>662</v>
      </c>
      <c r="I15" s="49" t="s">
        <v>662</v>
      </c>
      <c r="J15" s="49" t="s">
        <v>662</v>
      </c>
      <c r="K15" s="50">
        <f xml:space="preserve"> LEN(聲母對照資料表[[#This Row],[TLPA+音標]])</f>
        <v>1</v>
      </c>
      <c r="L15" s="51"/>
      <c r="M15" s="54"/>
      <c r="N15" s="54"/>
      <c r="O15" s="52" t="str">
        <f xml:space="preserve"> "    - xform/" &amp; 聲母對照資料表[[#This Row],[TLPA+音標]] &amp; "/" &amp; 聲母對照資料表[[#This Row],[十五音]] &amp; "/"</f>
        <v xml:space="preserve">    - xform/b/門/</v>
      </c>
      <c r="R15" s="35"/>
      <c r="S15" s="35"/>
      <c r="T15" s="35"/>
      <c r="Y15" s="36"/>
      <c r="Z15" s="36"/>
      <c r="AA15" s="36"/>
      <c r="AB15" s="36"/>
      <c r="AC15" s="36"/>
      <c r="AD15" s="36"/>
      <c r="AE15" s="36"/>
      <c r="AF15" s="36"/>
    </row>
    <row r="16" spans="1:32" ht="39.950000000000003" customHeight="1">
      <c r="A16" s="45">
        <v>13</v>
      </c>
      <c r="B16" s="46" t="s">
        <v>663</v>
      </c>
      <c r="C16" s="46" t="s">
        <v>2565</v>
      </c>
      <c r="D16" s="47" t="s">
        <v>664</v>
      </c>
      <c r="E16" s="48" t="s">
        <v>665</v>
      </c>
      <c r="F16" s="49" t="s">
        <v>666</v>
      </c>
      <c r="G16" s="49" t="s">
        <v>667</v>
      </c>
      <c r="H16" s="49" t="s">
        <v>667</v>
      </c>
      <c r="I16" s="49" t="s">
        <v>667</v>
      </c>
      <c r="J16" s="49" t="s">
        <v>667</v>
      </c>
      <c r="K16" s="50">
        <f xml:space="preserve"> LEN(聲母對照資料表[[#This Row],[TLPA+音標]])</f>
        <v>1</v>
      </c>
      <c r="L16" s="51"/>
      <c r="M16" s="54"/>
      <c r="N16" s="54"/>
      <c r="O16" s="52" t="str">
        <f xml:space="preserve"> "    - xform/" &amp; 聲母對照資料表[[#This Row],[TLPA+音標]] &amp; "/" &amp; 聲母對照資料表[[#This Row],[十五音]] &amp; "/"</f>
        <v xml:space="preserve">    - xform/g/語/</v>
      </c>
      <c r="Q16" s="55" t="s">
        <v>623</v>
      </c>
      <c r="R16" s="55" t="s">
        <v>624</v>
      </c>
      <c r="S16" s="55" t="s">
        <v>625</v>
      </c>
      <c r="T16" s="55" t="s">
        <v>592</v>
      </c>
      <c r="U16" s="66" t="s">
        <v>626</v>
      </c>
      <c r="V16" s="66" t="s">
        <v>627</v>
      </c>
      <c r="W16" s="55" t="s">
        <v>628</v>
      </c>
      <c r="X16" s="55" t="s">
        <v>588</v>
      </c>
      <c r="Y16" s="36"/>
      <c r="Z16" s="36"/>
      <c r="AA16" s="36"/>
      <c r="AB16" s="36"/>
      <c r="AC16" s="36"/>
      <c r="AD16" s="36"/>
      <c r="AE16" s="36"/>
      <c r="AF16" s="36"/>
    </row>
    <row r="17" spans="1:32" ht="39.950000000000003" customHeight="1">
      <c r="A17" s="45">
        <v>14</v>
      </c>
      <c r="B17" s="46" t="s">
        <v>668</v>
      </c>
      <c r="C17" s="46" t="s">
        <v>2522</v>
      </c>
      <c r="D17" s="47" t="s">
        <v>669</v>
      </c>
      <c r="E17" s="48" t="s">
        <v>670</v>
      </c>
      <c r="F17" s="49" t="s">
        <v>671</v>
      </c>
      <c r="G17" s="49" t="s">
        <v>672</v>
      </c>
      <c r="H17" s="49" t="s">
        <v>673</v>
      </c>
      <c r="I17" s="56" t="s">
        <v>633</v>
      </c>
      <c r="J17" s="56" t="s">
        <v>674</v>
      </c>
      <c r="K17" s="50">
        <f xml:space="preserve"> LEN(聲母對照資料表[[#This Row],[TLPA+音標]])</f>
        <v>1</v>
      </c>
      <c r="L17" s="51"/>
      <c r="M17" s="52"/>
      <c r="N17" s="52"/>
      <c r="O17" s="52" t="str">
        <f xml:space="preserve"> "    - xform/" &amp; 聲母對照資料表[[#This Row],[TLPA+音標]] &amp; "/" &amp; 聲母對照資料表[[#This Row],[十五音]] &amp; "/"</f>
        <v xml:space="preserve">    - xform/c/出/</v>
      </c>
      <c r="Q17" s="57">
        <v>14</v>
      </c>
      <c r="R17" s="58" t="s">
        <v>675</v>
      </c>
      <c r="S17" s="59" t="s">
        <v>676</v>
      </c>
      <c r="T17" s="59" t="s">
        <v>677</v>
      </c>
      <c r="U17" s="59" t="s">
        <v>678</v>
      </c>
      <c r="V17" s="59" t="s">
        <v>675</v>
      </c>
      <c r="W17" s="59" t="s">
        <v>679</v>
      </c>
      <c r="X17" s="59" t="s">
        <v>668</v>
      </c>
      <c r="Y17" s="36"/>
      <c r="Z17" s="36"/>
      <c r="AA17" s="36"/>
      <c r="AB17" s="36"/>
      <c r="AC17" s="36"/>
      <c r="AD17" s="36"/>
      <c r="AE17" s="36"/>
      <c r="AF17" s="36"/>
    </row>
    <row r="18" spans="1:32" ht="39.950000000000003" customHeight="1">
      <c r="A18" s="45">
        <v>15</v>
      </c>
      <c r="B18" s="46" t="s">
        <v>680</v>
      </c>
      <c r="C18" s="46" t="s">
        <v>680</v>
      </c>
      <c r="D18" s="47" t="s">
        <v>681</v>
      </c>
      <c r="E18" s="64" t="s">
        <v>682</v>
      </c>
      <c r="F18" s="49" t="s">
        <v>682</v>
      </c>
      <c r="G18" s="49" t="s">
        <v>682</v>
      </c>
      <c r="H18" s="49" t="s">
        <v>682</v>
      </c>
      <c r="I18" s="49" t="s">
        <v>682</v>
      </c>
      <c r="J18" s="49" t="s">
        <v>682</v>
      </c>
      <c r="K18" s="50">
        <f xml:space="preserve"> LEN(聲母對照資料表[[#This Row],[TLPA+音標]])</f>
        <v>1</v>
      </c>
      <c r="L18" s="51"/>
      <c r="M18" s="52"/>
      <c r="N18" s="52"/>
      <c r="O18" s="52" t="str">
        <f xml:space="preserve"> "    - xform/" &amp; 聲母對照資料表[[#This Row],[TLPA+音標]] &amp; "/" &amp; 聲母對照資料表[[#This Row],[十五音]] &amp; "/"</f>
        <v xml:space="preserve">    - xform/h/喜/</v>
      </c>
      <c r="R18" s="35"/>
      <c r="S18" s="35"/>
      <c r="T18" s="35"/>
      <c r="Y18" s="36"/>
      <c r="Z18" s="36"/>
      <c r="AA18" s="36"/>
      <c r="AB18" s="36"/>
      <c r="AC18" s="36"/>
      <c r="AD18" s="36"/>
      <c r="AE18" s="36"/>
      <c r="AF18" s="36"/>
    </row>
    <row r="19" spans="1:32" ht="39.950000000000003" customHeight="1">
      <c r="A19" s="45">
        <v>16</v>
      </c>
      <c r="B19" s="67" t="s">
        <v>683</v>
      </c>
      <c r="C19" s="67"/>
      <c r="D19" s="68" t="s">
        <v>684</v>
      </c>
      <c r="E19" s="48" t="s">
        <v>685</v>
      </c>
      <c r="F19" s="69" t="s">
        <v>686</v>
      </c>
      <c r="G19" s="69" t="s">
        <v>687</v>
      </c>
      <c r="H19" s="69" t="s">
        <v>687</v>
      </c>
      <c r="I19" s="69" t="s">
        <v>687</v>
      </c>
      <c r="J19" s="69" t="s">
        <v>687</v>
      </c>
      <c r="K19" s="70">
        <f xml:space="preserve"> LEN(聲母對照資料表[[#This Row],[TLPA+音標]])</f>
        <v>1</v>
      </c>
      <c r="L19" s="71" t="s">
        <v>688</v>
      </c>
      <c r="M19" s="52"/>
      <c r="N19" s="52"/>
      <c r="O19" s="52" t="str">
        <f xml:space="preserve"> "    - xform/" &amp; 聲母對照資料表[[#This Row],[TLPA+音標]] &amp; "/" &amp; 聲母對照資料表[[#This Row],[十五音]] &amp; "/"</f>
        <v xml:space="preserve">    - xform/m/毛/</v>
      </c>
      <c r="R19" s="35"/>
      <c r="S19" s="35"/>
      <c r="T19" s="35"/>
      <c r="Y19" s="36"/>
      <c r="Z19" s="36"/>
      <c r="AA19" s="36"/>
      <c r="AB19" s="36"/>
      <c r="AC19" s="36"/>
      <c r="AD19" s="36"/>
      <c r="AE19" s="36"/>
      <c r="AF19" s="36"/>
    </row>
    <row r="20" spans="1:32" ht="39.950000000000003" customHeight="1">
      <c r="A20" s="45">
        <v>17</v>
      </c>
      <c r="B20" s="67" t="s">
        <v>689</v>
      </c>
      <c r="C20" s="67"/>
      <c r="D20" s="68" t="s">
        <v>690</v>
      </c>
      <c r="E20" s="48" t="s">
        <v>691</v>
      </c>
      <c r="F20" s="69" t="s">
        <v>692</v>
      </c>
      <c r="G20" s="69" t="s">
        <v>693</v>
      </c>
      <c r="H20" s="69" t="s">
        <v>693</v>
      </c>
      <c r="I20" s="69" t="s">
        <v>693</v>
      </c>
      <c r="J20" s="69" t="s">
        <v>693</v>
      </c>
      <c r="K20" s="70">
        <f xml:space="preserve"> LEN(聲母對照資料表[[#This Row],[TLPA+音標]])</f>
        <v>1</v>
      </c>
      <c r="L20" s="71" t="s">
        <v>694</v>
      </c>
      <c r="M20" s="52"/>
      <c r="N20" s="52"/>
      <c r="O20" s="52" t="str">
        <f xml:space="preserve"> "    - xform/" &amp; 聲母對照資料表[[#This Row],[TLPA+音標]] &amp; "/" &amp; 聲母對照資料表[[#This Row],[十五音]] &amp; "/"</f>
        <v xml:space="preserve">    - xform/n/耐/</v>
      </c>
      <c r="R20" s="35"/>
      <c r="S20" s="35"/>
      <c r="T20" s="35"/>
      <c r="Y20" s="36"/>
      <c r="Z20" s="36"/>
      <c r="AA20" s="36"/>
      <c r="AB20" s="36"/>
      <c r="AC20" s="36"/>
      <c r="AD20" s="36"/>
      <c r="AE20" s="36"/>
      <c r="AF20" s="36"/>
    </row>
    <row r="21" spans="1:32" ht="39.950000000000003" customHeight="1">
      <c r="A21" s="72">
        <v>18</v>
      </c>
      <c r="B21" s="73" t="s">
        <v>695</v>
      </c>
      <c r="C21" s="73"/>
      <c r="D21" s="74" t="s">
        <v>696</v>
      </c>
      <c r="E21" s="75" t="s">
        <v>697</v>
      </c>
      <c r="F21" s="76" t="s">
        <v>698</v>
      </c>
      <c r="G21" s="76" t="s">
        <v>699</v>
      </c>
      <c r="H21" s="76" t="s">
        <v>699</v>
      </c>
      <c r="I21" s="76" t="s">
        <v>699</v>
      </c>
      <c r="J21" s="76" t="s">
        <v>699</v>
      </c>
      <c r="K21" s="77">
        <f xml:space="preserve"> LEN(聲母對照資料表[[#This Row],[TLPA+音標]])</f>
        <v>2</v>
      </c>
      <c r="L21" s="71" t="s">
        <v>700</v>
      </c>
      <c r="M21" s="52"/>
      <c r="N21" s="52"/>
      <c r="O21" s="52" t="str">
        <f xml:space="preserve"> "    - xform/" &amp; 聲母對照資料表[[#This Row],[TLPA+音標]] &amp; "/" &amp; 聲母對照資料表[[#This Row],[十五音]] &amp; "/"</f>
        <v xml:space="preserve">    - xform/ng/雅/</v>
      </c>
      <c r="R21" s="35"/>
      <c r="S21" s="35"/>
      <c r="T21" s="35"/>
      <c r="Y21" s="36"/>
      <c r="Z21" s="36"/>
      <c r="AA21" s="36"/>
      <c r="AB21" s="36"/>
      <c r="AC21" s="36"/>
      <c r="AD21" s="36"/>
      <c r="AE21" s="36"/>
      <c r="AF21" s="36"/>
    </row>
    <row r="22" spans="1:32" ht="39.950000000000003" customHeight="1">
      <c r="F22" s="36"/>
      <c r="G22" s="36"/>
      <c r="K22" s="36"/>
      <c r="L22" s="36"/>
      <c r="N22" s="36"/>
      <c r="Q22" s="157"/>
      <c r="R22" s="158"/>
      <c r="S22" s="159"/>
      <c r="T22" s="157"/>
      <c r="U22" s="158"/>
      <c r="V22" s="159"/>
      <c r="W22" s="157"/>
      <c r="X22" s="158"/>
      <c r="Y22" s="159"/>
    </row>
    <row r="23" spans="1:32" ht="34.5" customHeight="1">
      <c r="Q23" s="157"/>
      <c r="R23" s="158"/>
      <c r="S23" s="159"/>
      <c r="T23" s="157"/>
      <c r="U23" s="158"/>
      <c r="V23" s="159"/>
      <c r="W23" s="157"/>
      <c r="X23" s="158"/>
      <c r="Y23" s="159"/>
    </row>
    <row r="24" spans="1:32" ht="34.5" customHeight="1">
      <c r="Q24" s="157"/>
      <c r="R24" s="158"/>
      <c r="S24" s="159"/>
      <c r="T24" s="157"/>
      <c r="U24" s="158"/>
      <c r="V24" s="159"/>
      <c r="W24" s="157"/>
      <c r="X24" s="158"/>
      <c r="Y24" s="159"/>
    </row>
    <row r="25" spans="1:32" ht="34.5" customHeight="1">
      <c r="Q25" s="157"/>
      <c r="R25" s="158"/>
      <c r="S25" s="159"/>
      <c r="T25" s="157"/>
      <c r="U25" s="158"/>
      <c r="V25" s="159"/>
      <c r="W25" s="157"/>
      <c r="X25" s="158"/>
      <c r="Y25" s="159"/>
    </row>
    <row r="26" spans="1:32" ht="34.5" customHeight="1">
      <c r="Q26" s="157"/>
      <c r="R26" s="158"/>
      <c r="S26" s="159"/>
      <c r="T26" s="157"/>
      <c r="U26" s="158"/>
      <c r="V26" s="159"/>
      <c r="W26" s="157"/>
      <c r="X26" s="158"/>
      <c r="Y26" s="159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E180"/>
  <sheetViews>
    <sheetView showGridLines="0" zoomScale="90" zoomScaleNormal="90" workbookViewId="0">
      <pane ySplit="3" topLeftCell="A4" activePane="bottomLeft" state="frozen"/>
      <selection activeCell="F1" sqref="F1"/>
      <selection pane="bottomLeft" activeCell="E4" sqref="E4"/>
    </sheetView>
  </sheetViews>
  <sheetFormatPr defaultColWidth="10" defaultRowHeight="25.5" outlineLevelCol="1"/>
  <cols>
    <col min="1" max="1" width="11.125" style="86" customWidth="1"/>
    <col min="2" max="2" width="12" style="80" customWidth="1"/>
    <col min="3" max="3" width="12" style="83" customWidth="1"/>
    <col min="4" max="5" width="10" style="80"/>
    <col min="6" max="6" width="13" style="87" customWidth="1"/>
    <col min="7" max="7" width="13" style="89" customWidth="1"/>
    <col min="8" max="10" width="13" style="80" customWidth="1"/>
    <col min="11" max="12" width="13.375" style="89" customWidth="1"/>
    <col min="13" max="13" width="13.375" style="89" hidden="1" customWidth="1" outlineLevel="1"/>
    <col min="14" max="14" width="13.75" style="88" hidden="1" customWidth="1" outlineLevel="1"/>
    <col min="15" max="15" width="13.75" style="88" customWidth="1" collapsed="1"/>
    <col min="16" max="17" width="19.125" style="88" customWidth="1"/>
    <col min="18" max="18" width="25.25" style="80" customWidth="1"/>
    <col min="19" max="20" width="10" style="80"/>
    <col min="21" max="21" width="13.75" style="88" customWidth="1" outlineLevel="1"/>
    <col min="22" max="23" width="10" style="80"/>
    <col min="24" max="24" width="14.875" style="87" customWidth="1"/>
    <col min="25" max="25" width="21.25" style="87" customWidth="1"/>
    <col min="26" max="26" width="10" style="80"/>
    <col min="27" max="27" width="37.625" style="80" customWidth="1"/>
    <col min="28" max="28" width="10" style="80"/>
    <col min="29" max="29" width="20.375" style="87" customWidth="1"/>
    <col min="30" max="30" width="11.375" style="87" customWidth="1"/>
    <col min="31" max="37" width="13.75" style="87" customWidth="1"/>
    <col min="38" max="39" width="14.875" style="87" customWidth="1"/>
    <col min="40" max="40" width="21.25" style="87" customWidth="1"/>
    <col min="41" max="41" width="25" style="87" customWidth="1"/>
    <col min="42" max="16384" width="10" style="87"/>
  </cols>
  <sheetData>
    <row r="1" spans="1:31" s="83" customFormat="1" ht="26.25" customHeight="1">
      <c r="A1" s="81">
        <f xml:space="preserve"> COLUMN()</f>
        <v>1</v>
      </c>
      <c r="B1" s="81">
        <f t="shared" ref="B1:N1" si="0" xml:space="preserve"> COLUMN()</f>
        <v>2</v>
      </c>
      <c r="C1" s="81">
        <f xml:space="preserve"> COLUMN()</f>
        <v>3</v>
      </c>
      <c r="D1" s="81">
        <f t="shared" si="0"/>
        <v>4</v>
      </c>
      <c r="E1" s="81"/>
      <c r="F1" s="81">
        <f t="shared" si="0"/>
        <v>6</v>
      </c>
      <c r="G1" s="82">
        <f t="shared" si="0"/>
        <v>7</v>
      </c>
      <c r="H1" s="82">
        <f t="shared" si="0"/>
        <v>8</v>
      </c>
      <c r="I1" s="82">
        <f t="shared" si="0"/>
        <v>9</v>
      </c>
      <c r="J1" s="82">
        <f t="shared" si="0"/>
        <v>10</v>
      </c>
      <c r="K1" s="82">
        <f t="shared" si="0"/>
        <v>11</v>
      </c>
      <c r="L1" s="82">
        <f t="shared" si="0"/>
        <v>12</v>
      </c>
      <c r="M1" s="82">
        <f t="shared" si="0"/>
        <v>13</v>
      </c>
      <c r="N1" s="82">
        <f t="shared" si="0"/>
        <v>14</v>
      </c>
      <c r="U1" s="84" t="s">
        <v>701</v>
      </c>
      <c r="V1" s="84" t="s">
        <v>702</v>
      </c>
      <c r="W1" s="84" t="s">
        <v>703</v>
      </c>
      <c r="X1" s="84" t="s">
        <v>704</v>
      </c>
      <c r="Y1" s="84" t="s">
        <v>626</v>
      </c>
      <c r="Z1" s="84" t="s">
        <v>627</v>
      </c>
      <c r="AA1" s="84" t="s">
        <v>628</v>
      </c>
      <c r="AB1" s="84" t="s">
        <v>588</v>
      </c>
      <c r="AC1" s="85" t="s">
        <v>705</v>
      </c>
      <c r="AD1" s="84" t="s">
        <v>706</v>
      </c>
      <c r="AE1" s="84" t="s">
        <v>707</v>
      </c>
    </row>
    <row r="2" spans="1:31" ht="26.25" customHeight="1">
      <c r="B2" s="83"/>
      <c r="C2" s="87"/>
      <c r="D2" s="87"/>
      <c r="E2" s="87"/>
      <c r="F2" s="88"/>
      <c r="H2" s="88"/>
      <c r="I2" s="88"/>
      <c r="J2" s="88"/>
      <c r="N2" s="87"/>
      <c r="O2" s="87"/>
      <c r="P2" s="87"/>
      <c r="Q2" s="87"/>
      <c r="R2" s="87"/>
      <c r="S2" s="87"/>
      <c r="T2" s="87"/>
      <c r="U2" s="90"/>
      <c r="V2" s="91" t="s">
        <v>708</v>
      </c>
      <c r="W2" s="91"/>
      <c r="X2" s="91"/>
      <c r="Y2" s="91"/>
      <c r="Z2" s="91"/>
      <c r="AA2" s="91"/>
      <c r="AB2" s="92"/>
      <c r="AC2" s="93"/>
      <c r="AD2" s="92"/>
      <c r="AE2" s="92"/>
    </row>
    <row r="3" spans="1:31" ht="27" customHeight="1">
      <c r="A3" s="94" t="s">
        <v>701</v>
      </c>
      <c r="B3" s="95" t="s">
        <v>705</v>
      </c>
      <c r="C3" s="96" t="s">
        <v>706</v>
      </c>
      <c r="D3" s="96" t="s">
        <v>588</v>
      </c>
      <c r="E3" s="96" t="s">
        <v>2566</v>
      </c>
      <c r="F3" s="96" t="s">
        <v>589</v>
      </c>
      <c r="G3" s="96" t="s">
        <v>703</v>
      </c>
      <c r="H3" s="96" t="s">
        <v>591</v>
      </c>
      <c r="I3" s="96" t="s">
        <v>704</v>
      </c>
      <c r="J3" s="96" t="s">
        <v>593</v>
      </c>
      <c r="K3" s="96" t="s">
        <v>2561</v>
      </c>
      <c r="L3" s="96" t="s">
        <v>2563</v>
      </c>
      <c r="M3" s="96" t="s">
        <v>710</v>
      </c>
      <c r="N3" s="95" t="s">
        <v>707</v>
      </c>
      <c r="O3" s="87"/>
      <c r="P3" s="87"/>
      <c r="Q3" s="87"/>
      <c r="R3" s="87"/>
      <c r="S3" s="87"/>
      <c r="T3" s="87"/>
      <c r="U3" s="87"/>
      <c r="V3" s="87"/>
      <c r="W3" s="87"/>
      <c r="Z3" s="87"/>
      <c r="AA3" s="87"/>
      <c r="AB3" s="87"/>
    </row>
    <row r="4" spans="1:31" ht="51">
      <c r="A4" s="97">
        <v>1</v>
      </c>
      <c r="B4" s="98">
        <v>1</v>
      </c>
      <c r="C4" s="99" t="s">
        <v>711</v>
      </c>
      <c r="D4" s="100" t="s">
        <v>372</v>
      </c>
      <c r="E4" s="100" t="str" cm="1">
        <f t="array" ref="E4" xml:space="preserve"> IF( MOD(韻母對照資料表[[#This Row],[識別號]],2)=1, INDEX('韻母清單（字母50字）'!$E$3:$E$52, 韻母對照資料表[[#This Row],[十五音序]]), "◯")</f>
        <v>汾</v>
      </c>
      <c r="F4" s="101" t="s">
        <v>712</v>
      </c>
      <c r="G4" s="102" t="s">
        <v>137</v>
      </c>
      <c r="H4" s="102" t="s">
        <v>137</v>
      </c>
      <c r="I4" s="102" t="s">
        <v>137</v>
      </c>
      <c r="J4" s="102" t="s">
        <v>137</v>
      </c>
      <c r="K4" s="103" t="s">
        <v>137</v>
      </c>
      <c r="L4" s="103" t="s">
        <v>137</v>
      </c>
      <c r="M4" s="104">
        <f>IF(韻母對照資料表[[#This Row],[TLPA+音標]]="", 0, LEN(韻母對照資料表[[#This Row],[TLPA+音標]]))</f>
        <v>2</v>
      </c>
      <c r="N4" s="105" t="str">
        <f>韻母對照資料表[[#This Row],[十五音]]&amp;LEFT(韻母對照資料表[[#This Row],[舒促聲]],1)</f>
        <v>君舒</v>
      </c>
      <c r="O4" s="87"/>
      <c r="P4" s="87"/>
      <c r="Q4" s="87" t="str">
        <f xml:space="preserve"> "    - xform/" &amp; 韻母對照資料表[[#This Row],[TLPA+音標]] &amp; "/" &amp; 韻母對照資料表[[#This Row],[十五音]] &amp; "/"</f>
        <v xml:space="preserve">    - xform/un/君/</v>
      </c>
      <c r="R4" s="87"/>
      <c r="S4" s="87"/>
      <c r="T4" s="87"/>
      <c r="U4" s="106" t="s">
        <v>701</v>
      </c>
      <c r="V4" s="106" t="s">
        <v>702</v>
      </c>
      <c r="W4" s="106" t="s">
        <v>703</v>
      </c>
      <c r="X4" s="106" t="s">
        <v>704</v>
      </c>
      <c r="Y4" s="106" t="s">
        <v>626</v>
      </c>
      <c r="Z4" s="106" t="s">
        <v>627</v>
      </c>
      <c r="AA4" s="106" t="s">
        <v>628</v>
      </c>
      <c r="AB4" s="106" t="s">
        <v>588</v>
      </c>
      <c r="AC4" s="107" t="s">
        <v>705</v>
      </c>
      <c r="AD4" s="106" t="s">
        <v>706</v>
      </c>
      <c r="AE4" s="106" t="s">
        <v>707</v>
      </c>
    </row>
    <row r="5" spans="1:31" ht="51">
      <c r="A5" s="97">
        <v>2</v>
      </c>
      <c r="B5" s="98">
        <v>1</v>
      </c>
      <c r="C5" s="99" t="s">
        <v>713</v>
      </c>
      <c r="D5" s="100" t="s">
        <v>372</v>
      </c>
      <c r="E5" s="100" t="str" cm="1">
        <f t="array" ref="E5" xml:space="preserve"> IF( MOD(韻母對照資料表[[#This Row],[識別號]],2)=1, INDEX('韻母清單（字母50字）'!$E$3:$E$52, 韻母對照資料表[[#This Row],[十五音序]]), "◯")</f>
        <v>◯</v>
      </c>
      <c r="F5" s="101" t="s">
        <v>714</v>
      </c>
      <c r="G5" s="102" t="s">
        <v>715</v>
      </c>
      <c r="H5" s="102" t="s">
        <v>146</v>
      </c>
      <c r="I5" s="102" t="s">
        <v>146</v>
      </c>
      <c r="J5" s="102" t="s">
        <v>146</v>
      </c>
      <c r="K5" s="103" t="s">
        <v>146</v>
      </c>
      <c r="L5" s="103" t="s">
        <v>146</v>
      </c>
      <c r="M5" s="104">
        <f>IF(韻母對照資料表[[#This Row],[TLPA+音標]]="", 0, LEN(韻母對照資料表[[#This Row],[TLPA+音標]]))</f>
        <v>2</v>
      </c>
      <c r="N5" s="105" t="str">
        <f>韻母對照資料表[[#This Row],[十五音]]&amp;LEFT(韻母對照資料表[[#This Row],[舒促聲]],1)</f>
        <v>君促</v>
      </c>
      <c r="O5" s="87"/>
      <c r="P5" s="87"/>
      <c r="Q5" s="87" t="str">
        <f xml:space="preserve"> "    - xform/" &amp; 韻母對照資料表[[#This Row],[TLPA+音標]] &amp; "/" &amp; 韻母對照資料表[[#This Row],[十五音]] &amp; "/"</f>
        <v xml:space="preserve">    - xform/ut/君/</v>
      </c>
      <c r="R5" s="87"/>
      <c r="S5" s="87"/>
      <c r="T5" s="87"/>
      <c r="U5" s="108">
        <v>1</v>
      </c>
      <c r="V5" s="109" t="s">
        <v>137</v>
      </c>
      <c r="W5" s="110" t="e" cm="1">
        <f t="array" ref="W5" xml:space="preserve"> INDEX(韻母對照資料表[國際音標], MATCH(TRUE, EXACT($V5, 韻母碼), 0))</f>
        <v>#NAME?</v>
      </c>
      <c r="X5" s="110" t="e" cm="1">
        <f t="array" ref="X5" xml:space="preserve"> INDEX(韻母對照資料表[白話字], MATCH(TRUE, EXACT($V5, 韻母碼), 0))</f>
        <v>#NAME?</v>
      </c>
      <c r="Y5" s="110" t="e" cm="1">
        <f t="array" ref="Y5" xml:space="preserve"> INDEX(韻母對照資料表[台羅音標], MATCH(TRUE, EXACT($V5, 韻母碼), 0))</f>
        <v>#NAME?</v>
      </c>
      <c r="Z5" s="110" t="e" cm="1">
        <f t="array" ref="Z5" xml:space="preserve"> INDEX(韻母對照資料表[閩拼方案], MATCH(TRUE, EXACT($V5, 韻母碼), 0))</f>
        <v>#NAME?</v>
      </c>
      <c r="AA5" s="110" t="e" cm="1">
        <f t="array" ref="AA5" xml:space="preserve"> INDEX(韻母對照資料表[方音符號], MATCH(TRUE, EXACT($V5, 韻母碼), 0))</f>
        <v>#NAME?</v>
      </c>
      <c r="AB5" s="111" t="e" cm="1">
        <f t="array" ref="AB5" xml:space="preserve"> INDEX(韻母對照資料表[十五音], MATCH(TRUE, EXACT($V5, 韻母碼), 0))</f>
        <v>#NAME?</v>
      </c>
      <c r="AC5" s="111" t="e" cm="1">
        <f t="array" ref="AC5" xml:space="preserve"> INDEX(韻母對照資料表[十五音序], MATCH(TRUE, EXACT($V5, 韻母碼), 0))</f>
        <v>#NAME?</v>
      </c>
      <c r="AD5" s="111" t="e" cm="1">
        <f t="array" ref="AD5" xml:space="preserve"> INDEX(韻母對照資料表[舒促聲], MATCH(TRUE, EXACT($V5, 韻母碼), 0))</f>
        <v>#NAME?</v>
      </c>
      <c r="AE5" s="111" t="e" cm="1">
        <f t="array" ref="AE5" xml:space="preserve"> INDEX(韻母對照資料表[十五音識別碼], MATCH(TRUE, EXACT($V5, 韻母碼), 0))</f>
        <v>#NAME?</v>
      </c>
    </row>
    <row r="6" spans="1:31" ht="51">
      <c r="A6" s="97">
        <v>3</v>
      </c>
      <c r="B6" s="98">
        <v>2</v>
      </c>
      <c r="C6" s="99" t="s">
        <v>711</v>
      </c>
      <c r="D6" s="100" t="s">
        <v>379</v>
      </c>
      <c r="E6" s="100" t="str" cm="1">
        <f t="array" ref="E6" xml:space="preserve"> IF( MOD(韻母對照資料表[[#This Row],[識別號]],2)=1, INDEX('韻母清單（字母50字）'!$E$3:$E$52, 韻母對照資料表[[#This Row],[十五音序]]), "◯")</f>
        <v>軒</v>
      </c>
      <c r="F6" s="101" t="s">
        <v>716</v>
      </c>
      <c r="G6" s="102" t="s">
        <v>717</v>
      </c>
      <c r="H6" s="102" t="s">
        <v>717</v>
      </c>
      <c r="I6" s="102" t="s">
        <v>717</v>
      </c>
      <c r="J6" s="102" t="s">
        <v>717</v>
      </c>
      <c r="K6" s="112" t="s">
        <v>717</v>
      </c>
      <c r="L6" s="112" t="s">
        <v>717</v>
      </c>
      <c r="M6" s="113">
        <f>IF(韻母對照資料表[[#This Row],[TLPA+音標]]="", 0, LEN(韻母對照資料表[[#This Row],[TLPA+音標]]))</f>
        <v>3</v>
      </c>
      <c r="N6" s="105" t="str">
        <f>韻母對照資料表[[#This Row],[十五音]]&amp;LEFT(韻母對照資料表[[#This Row],[舒促聲]],1)</f>
        <v>堅舒</v>
      </c>
      <c r="O6" s="87"/>
      <c r="P6" s="87"/>
      <c r="Q6" s="87" t="str">
        <f xml:space="preserve"> "    - xform/" &amp; 韻母對照資料表[[#This Row],[TLPA+音標]] &amp; "/" &amp; 韻母對照資料表[[#This Row],[十五音]] &amp; "/"</f>
        <v xml:space="preserve">    - xform/ian/堅/</v>
      </c>
      <c r="R6" s="87"/>
      <c r="S6" s="114" t="s">
        <v>718</v>
      </c>
      <c r="T6" s="87"/>
      <c r="U6" s="108">
        <v>2</v>
      </c>
      <c r="V6" s="109" t="s">
        <v>146</v>
      </c>
      <c r="W6" s="110" t="e" cm="1">
        <f t="array" ref="W6" xml:space="preserve"> INDEX(韻母對照資料表[國際音標], MATCH(TRUE, EXACT($V6, 韻母碼), 0))</f>
        <v>#NAME?</v>
      </c>
      <c r="X6" s="110" t="e" cm="1">
        <f t="array" ref="X6" xml:space="preserve"> INDEX(韻母對照資料表[白話字], MATCH(TRUE, EXACT($V6, 韻母碼), 0))</f>
        <v>#NAME?</v>
      </c>
      <c r="Y6" s="110" t="e" cm="1">
        <f t="array" ref="Y6" xml:space="preserve"> INDEX(韻母對照資料表[台羅音標], MATCH(TRUE, EXACT($V6, 韻母碼), 0))</f>
        <v>#NAME?</v>
      </c>
      <c r="Z6" s="110" t="e" cm="1">
        <f t="array" ref="Z6" xml:space="preserve"> INDEX(韻母對照資料表[閩拼方案], MATCH(TRUE, EXACT($V6, 韻母碼), 0))</f>
        <v>#NAME?</v>
      </c>
      <c r="AA6" s="110" t="e" cm="1">
        <f t="array" ref="AA6" xml:space="preserve"> INDEX(韻母對照資料表[方音符號], MATCH(TRUE, EXACT($V6, 韻母碼), 0))</f>
        <v>#NAME?</v>
      </c>
      <c r="AB6" s="111" t="e" cm="1">
        <f t="array" ref="AB6" xml:space="preserve"> INDEX(韻母對照資料表[十五音], MATCH(TRUE, EXACT($V6, 韻母碼), 0))</f>
        <v>#NAME?</v>
      </c>
      <c r="AC6" s="111" t="e" cm="1">
        <f t="array" ref="AC6" xml:space="preserve"> INDEX(韻母對照資料表[十五音序], MATCH(TRUE, EXACT($V6, 韻母碼), 0))</f>
        <v>#NAME?</v>
      </c>
      <c r="AD6" s="111" t="e" cm="1">
        <f t="array" ref="AD6" xml:space="preserve"> INDEX(韻母對照資料表[舒促聲], MATCH(TRUE, EXACT($V6, 韻母碼), 0))</f>
        <v>#NAME?</v>
      </c>
      <c r="AE6" s="111" t="e" cm="1">
        <f t="array" ref="AE6" xml:space="preserve"> INDEX(韻母對照資料表[十五音識別碼], MATCH(TRUE, EXACT($V6, 韻母碼), 0))</f>
        <v>#NAME?</v>
      </c>
    </row>
    <row r="7" spans="1:31" ht="51">
      <c r="A7" s="97">
        <v>4</v>
      </c>
      <c r="B7" s="98">
        <v>2</v>
      </c>
      <c r="C7" s="99" t="s">
        <v>713</v>
      </c>
      <c r="D7" s="100" t="s">
        <v>379</v>
      </c>
      <c r="E7" s="100" t="str" cm="1">
        <f t="array" ref="E7" xml:space="preserve"> IF( MOD(韻母對照資料表[[#This Row],[識別號]],2)=1, INDEX('韻母清單（字母50字）'!$E$3:$E$52, 韻母對照資料表[[#This Row],[十五音序]]), "◯")</f>
        <v>◯</v>
      </c>
      <c r="F7" s="101" t="s">
        <v>719</v>
      </c>
      <c r="G7" s="102" t="s">
        <v>720</v>
      </c>
      <c r="H7" s="102" t="s">
        <v>721</v>
      </c>
      <c r="I7" s="102" t="s">
        <v>721</v>
      </c>
      <c r="J7" s="102" t="s">
        <v>721</v>
      </c>
      <c r="K7" s="112" t="s">
        <v>721</v>
      </c>
      <c r="L7" s="112" t="s">
        <v>721</v>
      </c>
      <c r="M7" s="113">
        <f>IF(韻母對照資料表[[#This Row],[TLPA+音標]]="", 0, LEN(韻母對照資料表[[#This Row],[TLPA+音標]]))</f>
        <v>3</v>
      </c>
      <c r="N7" s="105" t="str">
        <f>韻母對照資料表[[#This Row],[十五音]]&amp;LEFT(韻母對照資料表[[#This Row],[舒促聲]],1)</f>
        <v>堅促</v>
      </c>
      <c r="O7" s="87"/>
      <c r="P7" s="87"/>
      <c r="Q7" s="87" t="str">
        <f xml:space="preserve"> "    - xform/" &amp; 韻母對照資料表[[#This Row],[TLPA+音標]] &amp; "/" &amp; 韻母對照資料表[[#This Row],[十五音]] &amp; "/"</f>
        <v xml:space="preserve">    - xform/iat/堅/</v>
      </c>
      <c r="R7" s="87"/>
      <c r="S7" s="114" t="s">
        <v>722</v>
      </c>
      <c r="T7" s="87"/>
      <c r="U7" s="115">
        <v>3</v>
      </c>
      <c r="V7" s="116" t="s">
        <v>717</v>
      </c>
      <c r="W7" s="110" t="e" cm="1">
        <f t="array" ref="W7" xml:space="preserve"> INDEX(韻母對照資料表[國際音標], MATCH(TRUE, EXACT($V7, 韻母碼), 0))</f>
        <v>#NAME?</v>
      </c>
      <c r="X7" s="110" t="e" cm="1">
        <f t="array" ref="X7" xml:space="preserve"> INDEX(韻母對照資料表[白話字], MATCH(TRUE, EXACT($V7, 韻母碼), 0))</f>
        <v>#NAME?</v>
      </c>
      <c r="Y7" s="110" t="e" cm="1">
        <f t="array" ref="Y7" xml:space="preserve"> INDEX(韻母對照資料表[台羅音標], MATCH(TRUE, EXACT($V7, 韻母碼), 0))</f>
        <v>#NAME?</v>
      </c>
      <c r="Z7" s="110" t="e" cm="1">
        <f t="array" ref="Z7" xml:space="preserve"> INDEX(韻母對照資料表[閩拼方案], MATCH(TRUE, EXACT($V7, 韻母碼), 0))</f>
        <v>#NAME?</v>
      </c>
      <c r="AA7" s="110" t="e" cm="1">
        <f t="array" ref="AA7" xml:space="preserve"> INDEX(韻母對照資料表[方音符號], MATCH(TRUE, EXACT($V7, 韻母碼), 0))</f>
        <v>#NAME?</v>
      </c>
      <c r="AB7" s="111" t="e" cm="1">
        <f t="array" ref="AB7" xml:space="preserve"> INDEX(韻母對照資料表[十五音], MATCH(TRUE, EXACT($V7, 韻母碼), 0))</f>
        <v>#NAME?</v>
      </c>
      <c r="AC7" s="111" t="e" cm="1">
        <f t="array" ref="AC7" xml:space="preserve"> INDEX(韻母對照資料表[十五音序], MATCH(TRUE, EXACT($V7, 韻母碼), 0))</f>
        <v>#NAME?</v>
      </c>
      <c r="AD7" s="111" t="e" cm="1">
        <f t="array" ref="AD7" xml:space="preserve"> INDEX(韻母對照資料表[舒促聲], MATCH(TRUE, EXACT($V7, 韻母碼), 0))</f>
        <v>#NAME?</v>
      </c>
      <c r="AE7" s="111" t="e" cm="1">
        <f t="array" ref="AE7" xml:space="preserve"> INDEX(韻母對照資料表[十五音識別碼], MATCH(TRUE, EXACT($V7, 韻母碼), 0))</f>
        <v>#NAME?</v>
      </c>
    </row>
    <row r="8" spans="1:31" ht="51">
      <c r="A8" s="97">
        <v>5</v>
      </c>
      <c r="B8" s="98">
        <v>3</v>
      </c>
      <c r="C8" s="99" t="s">
        <v>711</v>
      </c>
      <c r="D8" s="100" t="s">
        <v>385</v>
      </c>
      <c r="E8" s="100" t="str" cm="1">
        <f t="array" ref="E8" xml:space="preserve"> IF( MOD(韻母對照資料表[[#This Row],[識別號]],2)=1, INDEX('韻母清單（字母50字）'!$E$3:$E$52, 韻母對照資料表[[#This Row],[十五音序]]), "◯")</f>
        <v>深</v>
      </c>
      <c r="F8" s="101" t="s">
        <v>723</v>
      </c>
      <c r="G8" s="102" t="s">
        <v>724</v>
      </c>
      <c r="H8" s="102" t="s">
        <v>724</v>
      </c>
      <c r="I8" s="102" t="s">
        <v>724</v>
      </c>
      <c r="J8" s="102" t="s">
        <v>724</v>
      </c>
      <c r="K8" s="103" t="s">
        <v>724</v>
      </c>
      <c r="L8" s="103" t="s">
        <v>724</v>
      </c>
      <c r="M8" s="104">
        <f>IF(韻母對照資料表[[#This Row],[TLPA+音標]]="", 0, LEN(韻母對照資料表[[#This Row],[TLPA+音標]]))</f>
        <v>2</v>
      </c>
      <c r="N8" s="105" t="str">
        <f>韻母對照資料表[[#This Row],[十五音]]&amp;LEFT(韻母對照資料表[[#This Row],[舒促聲]],1)</f>
        <v>金舒</v>
      </c>
      <c r="O8" s="87"/>
      <c r="P8" s="87"/>
      <c r="Q8" s="87" t="str">
        <f xml:space="preserve"> "    - xform/" &amp; 韻母對照資料表[[#This Row],[TLPA+音標]] &amp; "/" &amp; 韻母對照資料表[[#This Row],[十五音]] &amp; "/"</f>
        <v xml:space="preserve">    - xform/im/金/</v>
      </c>
      <c r="R8" s="87"/>
      <c r="S8" s="87"/>
      <c r="T8" s="87"/>
      <c r="U8" s="115">
        <v>4</v>
      </c>
      <c r="V8" s="116" t="s">
        <v>721</v>
      </c>
      <c r="W8" s="110" t="e" cm="1">
        <f t="array" ref="W8" xml:space="preserve"> INDEX(韻母對照資料表[國際音標], MATCH(TRUE, EXACT($V8, 韻母碼), 0))</f>
        <v>#NAME?</v>
      </c>
      <c r="X8" s="110" t="e" cm="1">
        <f t="array" ref="X8" xml:space="preserve"> INDEX(韻母對照資料表[白話字], MATCH(TRUE, EXACT($V8, 韻母碼), 0))</f>
        <v>#NAME?</v>
      </c>
      <c r="Y8" s="110" t="e" cm="1">
        <f t="array" ref="Y8" xml:space="preserve"> INDEX(韻母對照資料表[台羅音標], MATCH(TRUE, EXACT($V8, 韻母碼), 0))</f>
        <v>#NAME?</v>
      </c>
      <c r="Z8" s="110" t="e" cm="1">
        <f t="array" ref="Z8" xml:space="preserve"> INDEX(韻母對照資料表[閩拼方案], MATCH(TRUE, EXACT($V8, 韻母碼), 0))</f>
        <v>#NAME?</v>
      </c>
      <c r="AA8" s="110" t="e" cm="1">
        <f t="array" ref="AA8" xml:space="preserve"> INDEX(韻母對照資料表[方音符號], MATCH(TRUE, EXACT($V8, 韻母碼), 0))</f>
        <v>#NAME?</v>
      </c>
      <c r="AB8" s="111" t="e" cm="1">
        <f t="array" ref="AB8" xml:space="preserve"> INDEX(韻母對照資料表[十五音], MATCH(TRUE, EXACT($V8, 韻母碼), 0))</f>
        <v>#NAME?</v>
      </c>
      <c r="AC8" s="111" t="e" cm="1">
        <f t="array" ref="AC8" xml:space="preserve"> INDEX(韻母對照資料表[十五音序], MATCH(TRUE, EXACT($V8, 韻母碼), 0))</f>
        <v>#NAME?</v>
      </c>
      <c r="AD8" s="111" t="e" cm="1">
        <f t="array" ref="AD8" xml:space="preserve"> INDEX(韻母對照資料表[舒促聲], MATCH(TRUE, EXACT($V8, 韻母碼), 0))</f>
        <v>#NAME?</v>
      </c>
      <c r="AE8" s="111" t="e" cm="1">
        <f t="array" ref="AE8" xml:space="preserve"> INDEX(韻母對照資料表[十五音識別碼], MATCH(TRUE, EXACT($V8, 韻母碼), 0))</f>
        <v>#NAME?</v>
      </c>
    </row>
    <row r="9" spans="1:31" ht="51">
      <c r="A9" s="97">
        <v>6</v>
      </c>
      <c r="B9" s="98">
        <v>3</v>
      </c>
      <c r="C9" s="99" t="s">
        <v>713</v>
      </c>
      <c r="D9" s="100" t="s">
        <v>385</v>
      </c>
      <c r="E9" s="100" t="str" cm="1">
        <f t="array" ref="E9" xml:space="preserve"> IF( MOD(韻母對照資料表[[#This Row],[識別號]],2)=1, INDEX('韻母清單（字母50字）'!$E$3:$E$52, 韻母對照資料表[[#This Row],[十五音序]]), "◯")</f>
        <v>◯</v>
      </c>
      <c r="F9" s="101" t="s">
        <v>725</v>
      </c>
      <c r="G9" s="102" t="s">
        <v>726</v>
      </c>
      <c r="H9" s="102" t="s">
        <v>727</v>
      </c>
      <c r="I9" s="102" t="s">
        <v>727</v>
      </c>
      <c r="J9" s="102" t="s">
        <v>727</v>
      </c>
      <c r="K9" s="103" t="s">
        <v>727</v>
      </c>
      <c r="L9" s="103" t="s">
        <v>727</v>
      </c>
      <c r="M9" s="104">
        <f>IF(韻母對照資料表[[#This Row],[TLPA+音標]]="", 0, LEN(韻母對照資料表[[#This Row],[TLPA+音標]]))</f>
        <v>2</v>
      </c>
      <c r="N9" s="105" t="str">
        <f>韻母對照資料表[[#This Row],[十五音]]&amp;LEFT(韻母對照資料表[[#This Row],[舒促聲]],1)</f>
        <v>金促</v>
      </c>
      <c r="O9" s="87"/>
      <c r="P9" s="87"/>
      <c r="Q9" s="87" t="str">
        <f xml:space="preserve"> "    - xform/" &amp; 韻母對照資料表[[#This Row],[TLPA+音標]] &amp; "/" &amp; 韻母對照資料表[[#This Row],[十五音]] &amp; "/"</f>
        <v xml:space="preserve">    - xform/ip/金/</v>
      </c>
      <c r="R9" s="87"/>
      <c r="S9" s="87"/>
      <c r="T9" s="87"/>
      <c r="U9" s="108">
        <v>5</v>
      </c>
      <c r="V9" s="109" t="s">
        <v>724</v>
      </c>
      <c r="W9" s="110" t="e" cm="1">
        <f t="array" ref="W9" xml:space="preserve"> INDEX(韻母對照資料表[國際音標], MATCH(TRUE, EXACT($V9, 韻母碼), 0))</f>
        <v>#NAME?</v>
      </c>
      <c r="X9" s="110" t="e" cm="1">
        <f t="array" ref="X9" xml:space="preserve"> INDEX(韻母對照資料表[白話字], MATCH(TRUE, EXACT($V9, 韻母碼), 0))</f>
        <v>#NAME?</v>
      </c>
      <c r="Y9" s="110" t="e" cm="1">
        <f t="array" ref="Y9" xml:space="preserve"> INDEX(韻母對照資料表[台羅音標], MATCH(TRUE, EXACT($V9, 韻母碼), 0))</f>
        <v>#NAME?</v>
      </c>
      <c r="Z9" s="110" t="e" cm="1">
        <f t="array" ref="Z9" xml:space="preserve"> INDEX(韻母對照資料表[閩拼方案], MATCH(TRUE, EXACT($V9, 韻母碼), 0))</f>
        <v>#NAME?</v>
      </c>
      <c r="AA9" s="110" t="e" cm="1">
        <f t="array" ref="AA9" xml:space="preserve"> INDEX(韻母對照資料表[方音符號], MATCH(TRUE, EXACT($V9, 韻母碼), 0))</f>
        <v>#NAME?</v>
      </c>
      <c r="AB9" s="111" t="e" cm="1">
        <f t="array" ref="AB9" xml:space="preserve"> INDEX(韻母對照資料表[十五音], MATCH(TRUE, EXACT($V9, 韻母碼), 0))</f>
        <v>#NAME?</v>
      </c>
      <c r="AC9" s="111" t="e" cm="1">
        <f t="array" ref="AC9" xml:space="preserve"> INDEX(韻母對照資料表[十五音序], MATCH(TRUE, EXACT($V9, 韻母碼), 0))</f>
        <v>#NAME?</v>
      </c>
      <c r="AD9" s="111" t="e" cm="1">
        <f t="array" ref="AD9" xml:space="preserve"> INDEX(韻母對照資料表[舒促聲], MATCH(TRUE, EXACT($V9, 韻母碼), 0))</f>
        <v>#NAME?</v>
      </c>
      <c r="AE9" s="111" t="e" cm="1">
        <f t="array" ref="AE9" xml:space="preserve"> INDEX(韻母對照資料表[十五音識別碼], MATCH(TRUE, EXACT($V9, 韻母碼), 0))</f>
        <v>#NAME?</v>
      </c>
    </row>
    <row r="10" spans="1:31" ht="51">
      <c r="A10" s="97">
        <v>7</v>
      </c>
      <c r="B10" s="98">
        <v>4</v>
      </c>
      <c r="C10" s="99" t="s">
        <v>711</v>
      </c>
      <c r="D10" s="100" t="s">
        <v>392</v>
      </c>
      <c r="E10" s="100" t="str" cm="1">
        <f t="array" ref="E10" xml:space="preserve"> IF( MOD(韻母對照資料表[[#This Row],[識別號]],2)=1, INDEX('韻母清單（字母50字）'!$E$3:$E$52, 韻母對照資料表[[#This Row],[十五音序]]), "◯")</f>
        <v>歸</v>
      </c>
      <c r="F10" s="101" t="s">
        <v>728</v>
      </c>
      <c r="G10" s="102" t="s">
        <v>729</v>
      </c>
      <c r="H10" s="102" t="s">
        <v>729</v>
      </c>
      <c r="I10" s="102" t="s">
        <v>729</v>
      </c>
      <c r="J10" s="102" t="s">
        <v>729</v>
      </c>
      <c r="K10" s="103" t="s">
        <v>729</v>
      </c>
      <c r="L10" s="103" t="s">
        <v>729</v>
      </c>
      <c r="M10" s="104">
        <f>IF(韻母對照資料表[[#This Row],[TLPA+音標]]="", 0, LEN(韻母對照資料表[[#This Row],[TLPA+音標]]))</f>
        <v>2</v>
      </c>
      <c r="N10" s="105" t="str">
        <f>韻母對照資料表[[#This Row],[十五音]]&amp;LEFT(韻母對照資料表[[#This Row],[舒促聲]],1)</f>
        <v>規舒</v>
      </c>
      <c r="O10" s="87"/>
      <c r="P10" s="87"/>
      <c r="Q10" s="87" t="str">
        <f xml:space="preserve"> "    - xform/" &amp; 韻母對照資料表[[#This Row],[TLPA+音標]] &amp; "/" &amp; 韻母對照資料表[[#This Row],[十五音]] &amp; "/"</f>
        <v xml:space="preserve">    - xform/ui/規/</v>
      </c>
      <c r="R10" s="87"/>
      <c r="S10" s="87"/>
      <c r="T10" s="87"/>
      <c r="U10" s="108">
        <v>6</v>
      </c>
      <c r="V10" s="109" t="s">
        <v>727</v>
      </c>
      <c r="W10" s="110" t="e" cm="1">
        <f t="array" ref="W10" xml:space="preserve"> INDEX(韻母對照資料表[國際音標], MATCH(TRUE, EXACT($V10, 韻母碼), 0))</f>
        <v>#NAME?</v>
      </c>
      <c r="X10" s="110" t="e" cm="1">
        <f t="array" ref="X10" xml:space="preserve"> INDEX(韻母對照資料表[白話字], MATCH(TRUE, EXACT($V10, 韻母碼), 0))</f>
        <v>#NAME?</v>
      </c>
      <c r="Y10" s="110" t="e" cm="1">
        <f t="array" ref="Y10" xml:space="preserve"> INDEX(韻母對照資料表[台羅音標], MATCH(TRUE, EXACT($V10, 韻母碼), 0))</f>
        <v>#NAME?</v>
      </c>
      <c r="Z10" s="110" t="e" cm="1">
        <f t="array" ref="Z10" xml:space="preserve"> INDEX(韻母對照資料表[閩拼方案], MATCH(TRUE, EXACT($V10, 韻母碼), 0))</f>
        <v>#NAME?</v>
      </c>
      <c r="AA10" s="110" t="e" cm="1">
        <f t="array" ref="AA10" xml:space="preserve"> INDEX(韻母對照資料表[方音符號], MATCH(TRUE, EXACT($V10, 韻母碼), 0))</f>
        <v>#NAME?</v>
      </c>
      <c r="AB10" s="111" t="e" cm="1">
        <f t="array" ref="AB10" xml:space="preserve"> INDEX(韻母對照資料表[十五音], MATCH(TRUE, EXACT($V10, 韻母碼), 0))</f>
        <v>#NAME?</v>
      </c>
      <c r="AC10" s="111" t="e" cm="1">
        <f t="array" ref="AC10" xml:space="preserve"> INDEX(韻母對照資料表[十五音序], MATCH(TRUE, EXACT($V10, 韻母碼), 0))</f>
        <v>#NAME?</v>
      </c>
      <c r="AD10" s="111" t="e" cm="1">
        <f t="array" ref="AD10" xml:space="preserve"> INDEX(韻母對照資料表[舒促聲], MATCH(TRUE, EXACT($V10, 韻母碼), 0))</f>
        <v>#NAME?</v>
      </c>
      <c r="AE10" s="111" t="e" cm="1">
        <f t="array" ref="AE10" xml:space="preserve"> INDEX(韻母對照資料表[十五音識別碼], MATCH(TRUE, EXACT($V10, 韻母碼), 0))</f>
        <v>#NAME?</v>
      </c>
    </row>
    <row r="11" spans="1:31" ht="51">
      <c r="A11" s="97">
        <v>8</v>
      </c>
      <c r="B11" s="98">
        <v>4</v>
      </c>
      <c r="C11" s="99" t="s">
        <v>713</v>
      </c>
      <c r="D11" s="100" t="s">
        <v>392</v>
      </c>
      <c r="E11" s="100" t="str" cm="1">
        <f t="array" ref="E11" xml:space="preserve"> IF( MOD(韻母對照資料表[[#This Row],[識別號]],2)=1, INDEX('韻母清單（字母50字）'!$E$3:$E$52, 韻母對照資料表[[#This Row],[十五音序]]), "◯")</f>
        <v>◯</v>
      </c>
      <c r="F11" s="117">
        <v>0</v>
      </c>
      <c r="G11" s="118">
        <v>0</v>
      </c>
      <c r="H11" s="118">
        <v>0</v>
      </c>
      <c r="I11" s="118">
        <v>0</v>
      </c>
      <c r="J11" s="118">
        <v>0</v>
      </c>
      <c r="K11" s="103"/>
      <c r="L11" s="103"/>
      <c r="M11" s="104">
        <f>IF(韻母對照資料表[[#This Row],[TLPA+音標]]="", 0, LEN(韻母對照資料表[[#This Row],[TLPA+音標]]))</f>
        <v>0</v>
      </c>
      <c r="N11" s="105" t="str">
        <f>韻母對照資料表[[#This Row],[十五音]]&amp;LEFT(韻母對照資料表[[#This Row],[舒促聲]],1)</f>
        <v>規促</v>
      </c>
      <c r="O11" s="87"/>
      <c r="P11" s="87"/>
      <c r="Q11" s="87" t="str">
        <f xml:space="preserve"> "    - xform/" &amp; 韻母對照資料表[[#This Row],[TLPA+音標]] &amp; "/" &amp; 韻母對照資料表[[#This Row],[十五音]] &amp; "/"</f>
        <v xml:space="preserve">    - xform//規/</v>
      </c>
      <c r="R11" s="87"/>
      <c r="S11" s="87"/>
      <c r="T11" s="87"/>
      <c r="U11" s="108">
        <v>7</v>
      </c>
      <c r="V11" s="109" t="s">
        <v>729</v>
      </c>
      <c r="W11" s="110" t="e" cm="1">
        <f t="array" ref="W11" xml:space="preserve"> INDEX(韻母對照資料表[國際音標], MATCH(TRUE, EXACT($V11, 韻母碼), 0))</f>
        <v>#NAME?</v>
      </c>
      <c r="X11" s="110" t="e" cm="1">
        <f t="array" ref="X11" xml:space="preserve"> INDEX(韻母對照資料表[白話字], MATCH(TRUE, EXACT($V11, 韻母碼), 0))</f>
        <v>#NAME?</v>
      </c>
      <c r="Y11" s="110" t="e" cm="1">
        <f t="array" ref="Y11" xml:space="preserve"> INDEX(韻母對照資料表[台羅音標], MATCH(TRUE, EXACT($V11, 韻母碼), 0))</f>
        <v>#NAME?</v>
      </c>
      <c r="Z11" s="110" t="e" cm="1">
        <f t="array" ref="Z11" xml:space="preserve"> INDEX(韻母對照資料表[閩拼方案], MATCH(TRUE, EXACT($V11, 韻母碼), 0))</f>
        <v>#NAME?</v>
      </c>
      <c r="AA11" s="110" t="e" cm="1">
        <f t="array" ref="AA11" xml:space="preserve"> INDEX(韻母對照資料表[方音符號], MATCH(TRUE, EXACT($V11, 韻母碼), 0))</f>
        <v>#NAME?</v>
      </c>
      <c r="AB11" s="111" t="e" cm="1">
        <f t="array" ref="AB11" xml:space="preserve"> INDEX(韻母對照資料表[十五音], MATCH(TRUE, EXACT($V11, 韻母碼), 0))</f>
        <v>#NAME?</v>
      </c>
      <c r="AC11" s="111" t="e" cm="1">
        <f t="array" ref="AC11" xml:space="preserve"> INDEX(韻母對照資料表[十五音序], MATCH(TRUE, EXACT($V11, 韻母碼), 0))</f>
        <v>#NAME?</v>
      </c>
      <c r="AD11" s="111" t="e" cm="1">
        <f t="array" ref="AD11" xml:space="preserve"> INDEX(韻母對照資料表[舒促聲], MATCH(TRUE, EXACT($V11, 韻母碼), 0))</f>
        <v>#NAME?</v>
      </c>
      <c r="AE11" s="111" t="e" cm="1">
        <f t="array" ref="AE11" xml:space="preserve"> INDEX(韻母對照資料表[十五音識別碼], MATCH(TRUE, EXACT($V11, 韻母碼), 0))</f>
        <v>#NAME?</v>
      </c>
    </row>
    <row r="12" spans="1:31" ht="51">
      <c r="A12" s="97">
        <v>9</v>
      </c>
      <c r="B12" s="98">
        <v>5</v>
      </c>
      <c r="C12" s="99" t="s">
        <v>711</v>
      </c>
      <c r="D12" s="100" t="s">
        <v>397</v>
      </c>
      <c r="E12" s="100" t="str" cm="1">
        <f t="array" ref="E12" xml:space="preserve"> IF( MOD(韻母對照資料表[[#This Row],[識別號]],2)=1, INDEX('韻母清單（字母50字）'!$E$3:$E$52, 韻母對照資料表[[#This Row],[十五音序]]), "◯")</f>
        <v>加</v>
      </c>
      <c r="F12" s="101" t="s">
        <v>730</v>
      </c>
      <c r="G12" s="102" t="s">
        <v>731</v>
      </c>
      <c r="H12" s="160" t="s">
        <v>1175</v>
      </c>
      <c r="I12" s="102" t="s">
        <v>732</v>
      </c>
      <c r="J12" s="102" t="s">
        <v>733</v>
      </c>
      <c r="K12" s="103" t="s">
        <v>733</v>
      </c>
      <c r="L12" s="103" t="s">
        <v>733</v>
      </c>
      <c r="M12" s="104">
        <f>IF(韻母對照資料表[[#This Row],[TLPA+音標]]="", 0, LEN(韻母對照資料表[[#This Row],[TLPA+音標]]))</f>
        <v>2</v>
      </c>
      <c r="N12" s="105" t="str">
        <f>韻母對照資料表[[#This Row],[十五音]]&amp;LEFT(韻母對照資料表[[#This Row],[舒促聲]],1)</f>
        <v>嘉舒</v>
      </c>
      <c r="O12" s="87"/>
      <c r="P12" s="87"/>
      <c r="Q12" s="87" t="str">
        <f xml:space="preserve"> "    - xform/" &amp; 韻母對照資料表[[#This Row],[TLPA+音標]] &amp; "/" &amp; 韻母對照資料表[[#This Row],[十五音]] &amp; "/"</f>
        <v xml:space="preserve">    - xform/ee/嘉/</v>
      </c>
      <c r="R12" s="87"/>
      <c r="S12" s="87"/>
      <c r="T12" s="87"/>
      <c r="U12" s="108">
        <v>10</v>
      </c>
      <c r="V12" s="109" t="s">
        <v>734</v>
      </c>
      <c r="W12" s="110" t="e" cm="1">
        <f t="array" ref="W12" xml:space="preserve"> INDEX(韻母對照資料表[國際音標], MATCH(TRUE, EXACT($V12, 韻母碼), 0))</f>
        <v>#NAME?</v>
      </c>
      <c r="X12" s="110" t="e" cm="1">
        <f t="array" ref="X12" xml:space="preserve"> INDEX(韻母對照資料表[白話字], MATCH(TRUE, EXACT($V12, 韻母碼), 0))</f>
        <v>#NAME?</v>
      </c>
      <c r="Y12" s="110" t="e" cm="1">
        <f t="array" ref="Y12" xml:space="preserve"> INDEX(韻母對照資料表[台羅音標], MATCH(TRUE, EXACT($V12, 韻母碼), 0))</f>
        <v>#NAME?</v>
      </c>
      <c r="Z12" s="110" t="e" cm="1">
        <f t="array" ref="Z12" xml:space="preserve"> INDEX(韻母對照資料表[閩拼方案], MATCH(TRUE, EXACT($V12, 韻母碼), 0))</f>
        <v>#NAME?</v>
      </c>
      <c r="AA12" s="110" t="e" cm="1">
        <f t="array" ref="AA12" xml:space="preserve"> INDEX(韻母對照資料表[方音符號], MATCH(TRUE, EXACT($V12, 韻母碼), 0))</f>
        <v>#NAME?</v>
      </c>
      <c r="AB12" s="111" t="e" cm="1">
        <f t="array" ref="AB12" xml:space="preserve"> INDEX(韻母對照資料表[十五音], MATCH(TRUE, EXACT($V12, 韻母碼), 0))</f>
        <v>#NAME?</v>
      </c>
      <c r="AC12" s="111" t="e" cm="1">
        <f t="array" ref="AC12" xml:space="preserve"> INDEX(韻母對照資料表[十五音序], MATCH(TRUE, EXACT($V12, 韻母碼), 0))</f>
        <v>#NAME?</v>
      </c>
      <c r="AD12" s="111" t="e" cm="1">
        <f t="array" ref="AD12" xml:space="preserve"> INDEX(韻母對照資料表[舒促聲], MATCH(TRUE, EXACT($V12, 韻母碼), 0))</f>
        <v>#NAME?</v>
      </c>
      <c r="AE12" s="111" t="e" cm="1">
        <f t="array" ref="AE12" xml:space="preserve"> INDEX(韻母對照資料表[十五音識別碼], MATCH(TRUE, EXACT($V12, 韻母碼), 0))</f>
        <v>#NAME?</v>
      </c>
    </row>
    <row r="13" spans="1:31" ht="51">
      <c r="A13" s="97">
        <v>10</v>
      </c>
      <c r="B13" s="98">
        <v>5</v>
      </c>
      <c r="C13" s="99" t="s">
        <v>713</v>
      </c>
      <c r="D13" s="100" t="s">
        <v>397</v>
      </c>
      <c r="E13" s="100" t="str" cm="1">
        <f t="array" ref="E13" xml:space="preserve"> IF( MOD(韻母對照資料表[[#This Row],[識別號]],2)=1, INDEX('韻母清單（字母50字）'!$E$3:$E$52, 韻母對照資料表[[#This Row],[十五音序]]), "◯")</f>
        <v>◯</v>
      </c>
      <c r="F13" s="101" t="s">
        <v>735</v>
      </c>
      <c r="G13" s="102" t="s">
        <v>736</v>
      </c>
      <c r="H13" s="102">
        <v>0</v>
      </c>
      <c r="I13" s="102" t="s">
        <v>734</v>
      </c>
      <c r="J13" s="102" t="s">
        <v>734</v>
      </c>
      <c r="K13" s="103" t="s">
        <v>734</v>
      </c>
      <c r="L13" s="103" t="s">
        <v>734</v>
      </c>
      <c r="M13" s="104">
        <f>IF(韻母對照資料表[[#This Row],[TLPA+音標]]="", 0, LEN(韻母對照資料表[[#This Row],[TLPA+音標]]))</f>
        <v>3</v>
      </c>
      <c r="N13" s="105" t="str">
        <f>韻母對照資料表[[#This Row],[十五音]]&amp;LEFT(韻母對照資料表[[#This Row],[舒促聲]],1)</f>
        <v>嘉促</v>
      </c>
      <c r="O13" s="87"/>
      <c r="P13" s="87"/>
      <c r="Q13" s="87" t="str">
        <f xml:space="preserve"> "    - xform/" &amp; 韻母對照資料表[[#This Row],[TLPA+音標]] &amp; "/" &amp; 韻母對照資料表[[#This Row],[十五音]] &amp; "/"</f>
        <v xml:space="preserve">    - xform/eeh/嘉/</v>
      </c>
      <c r="R13" s="87"/>
      <c r="S13" s="119" t="s">
        <v>737</v>
      </c>
      <c r="T13" s="87"/>
      <c r="U13" s="108">
        <v>9</v>
      </c>
      <c r="V13" s="109" t="s">
        <v>733</v>
      </c>
      <c r="W13" s="110" t="e" cm="1">
        <f t="array" ref="W13" xml:space="preserve"> INDEX(韻母對照資料表[國際音標], MATCH(TRUE, EXACT($V13, 韻母碼), 0))</f>
        <v>#NAME?</v>
      </c>
      <c r="X13" s="110" t="e" cm="1">
        <f t="array" ref="X13" xml:space="preserve"> INDEX(韻母對照資料表[白話字], MATCH(TRUE, EXACT($V13, 韻母碼), 0))</f>
        <v>#NAME?</v>
      </c>
      <c r="Y13" s="110" t="e" cm="1">
        <f t="array" ref="Y13" xml:space="preserve"> INDEX(韻母對照資料表[台羅音標], MATCH(TRUE, EXACT($V13, 韻母碼), 0))</f>
        <v>#NAME?</v>
      </c>
      <c r="Z13" s="110" t="e" cm="1">
        <f t="array" ref="Z13" xml:space="preserve"> INDEX(韻母對照資料表[閩拼方案], MATCH(TRUE, EXACT($V13, 韻母碼), 0))</f>
        <v>#NAME?</v>
      </c>
      <c r="AA13" s="110" t="e" cm="1">
        <f t="array" ref="AA13" xml:space="preserve"> INDEX(韻母對照資料表[方音符號], MATCH(TRUE, EXACT($V13, 韻母碼), 0))</f>
        <v>#NAME?</v>
      </c>
      <c r="AB13" s="111" t="e" cm="1">
        <f t="array" ref="AB13" xml:space="preserve"> INDEX(韻母對照資料表[十五音], MATCH(TRUE, EXACT($V13, 韻母碼), 0))</f>
        <v>#NAME?</v>
      </c>
      <c r="AC13" s="111" t="e" cm="1">
        <f t="array" ref="AC13" xml:space="preserve"> INDEX(韻母對照資料表[十五音序], MATCH(TRUE, EXACT($V13, 韻母碼), 0))</f>
        <v>#NAME?</v>
      </c>
      <c r="AD13" s="111" t="e" cm="1">
        <f t="array" ref="AD13" xml:space="preserve"> INDEX(韻母對照資料表[舒促聲], MATCH(TRUE, EXACT($V13, 韻母碼), 0))</f>
        <v>#NAME?</v>
      </c>
      <c r="AE13" s="111" t="e" cm="1">
        <f t="array" ref="AE13" xml:space="preserve"> INDEX(韻母對照資料表[十五音識別碼], MATCH(TRUE, EXACT($V13, 韻母碼), 0))</f>
        <v>#NAME?</v>
      </c>
    </row>
    <row r="14" spans="1:31" ht="51">
      <c r="A14" s="97">
        <v>11</v>
      </c>
      <c r="B14" s="98">
        <v>6</v>
      </c>
      <c r="C14" s="99" t="s">
        <v>711</v>
      </c>
      <c r="D14" s="100" t="s">
        <v>404</v>
      </c>
      <c r="E14" s="100" t="str" cm="1">
        <f t="array" ref="E14" xml:space="preserve"> IF( MOD(韻母對照資料表[[#This Row],[識別號]],2)=1, INDEX('韻母清單（字母50字）'!$E$3:$E$52, 韻母對照資料表[[#This Row],[十五音序]]), "◯")</f>
        <v>蘭</v>
      </c>
      <c r="F14" s="101" t="s">
        <v>738</v>
      </c>
      <c r="G14" s="102" t="s">
        <v>739</v>
      </c>
      <c r="H14" s="102" t="s">
        <v>739</v>
      </c>
      <c r="I14" s="102" t="s">
        <v>739</v>
      </c>
      <c r="J14" s="102" t="s">
        <v>739</v>
      </c>
      <c r="K14" s="103" t="s">
        <v>739</v>
      </c>
      <c r="L14" s="103" t="s">
        <v>739</v>
      </c>
      <c r="M14" s="104">
        <f>IF(韻母對照資料表[[#This Row],[TLPA+音標]]="", 0, LEN(韻母對照資料表[[#This Row],[TLPA+音標]]))</f>
        <v>2</v>
      </c>
      <c r="N14" s="105" t="str">
        <f>韻母對照資料表[[#This Row],[十五音]]&amp;LEFT(韻母對照資料表[[#This Row],[舒促聲]],1)</f>
        <v>干舒</v>
      </c>
      <c r="O14" s="87"/>
      <c r="P14" s="87"/>
      <c r="Q14" s="87" t="str">
        <f xml:space="preserve"> "    - xform/" &amp; 韻母對照資料表[[#This Row],[TLPA+音標]] &amp; "/" &amp; 韻母對照資料表[[#This Row],[十五音]] &amp; "/"</f>
        <v xml:space="preserve">    - xform/an/干/</v>
      </c>
      <c r="R14" s="87"/>
      <c r="S14" s="87"/>
      <c r="T14" s="87"/>
      <c r="U14" s="108">
        <v>11</v>
      </c>
      <c r="V14" s="109" t="s">
        <v>739</v>
      </c>
      <c r="W14" s="110" t="e" cm="1">
        <f t="array" ref="W14" xml:space="preserve"> INDEX(韻母對照資料表[國際音標], MATCH(TRUE, EXACT($V14, 韻母碼), 0))</f>
        <v>#NAME?</v>
      </c>
      <c r="X14" s="110" t="e" cm="1">
        <f t="array" ref="X14" xml:space="preserve"> INDEX(韻母對照資料表[白話字], MATCH(TRUE, EXACT($V14, 韻母碼), 0))</f>
        <v>#NAME?</v>
      </c>
      <c r="Y14" s="110" t="e" cm="1">
        <f t="array" ref="Y14" xml:space="preserve"> INDEX(韻母對照資料表[台羅音標], MATCH(TRUE, EXACT($V14, 韻母碼), 0))</f>
        <v>#NAME?</v>
      </c>
      <c r="Z14" s="110" t="e" cm="1">
        <f t="array" ref="Z14" xml:space="preserve"> INDEX(韻母對照資料表[閩拼方案], MATCH(TRUE, EXACT($V14, 韻母碼), 0))</f>
        <v>#NAME?</v>
      </c>
      <c r="AA14" s="110" t="e" cm="1">
        <f t="array" ref="AA14" xml:space="preserve"> INDEX(韻母對照資料表[方音符號], MATCH(TRUE, EXACT($V14, 韻母碼), 0))</f>
        <v>#NAME?</v>
      </c>
      <c r="AB14" s="111" t="e" cm="1">
        <f t="array" ref="AB14" xml:space="preserve"> INDEX(韻母對照資料表[十五音], MATCH(TRUE, EXACT($V14, 韻母碼), 0))</f>
        <v>#NAME?</v>
      </c>
      <c r="AC14" s="111" t="e" cm="1">
        <f t="array" ref="AC14" xml:space="preserve"> INDEX(韻母對照資料表[十五音序], MATCH(TRUE, EXACT($V14, 韻母碼), 0))</f>
        <v>#NAME?</v>
      </c>
      <c r="AD14" s="111" t="e" cm="1">
        <f t="array" ref="AD14" xml:space="preserve"> INDEX(韻母對照資料表[舒促聲], MATCH(TRUE, EXACT($V14, 韻母碼), 0))</f>
        <v>#NAME?</v>
      </c>
      <c r="AE14" s="111" t="e" cm="1">
        <f t="array" ref="AE14" xml:space="preserve"> INDEX(韻母對照資料表[十五音識別碼], MATCH(TRUE, EXACT($V14, 韻母碼), 0))</f>
        <v>#NAME?</v>
      </c>
    </row>
    <row r="15" spans="1:31" ht="51">
      <c r="A15" s="97">
        <v>12</v>
      </c>
      <c r="B15" s="98">
        <v>6</v>
      </c>
      <c r="C15" s="99" t="s">
        <v>713</v>
      </c>
      <c r="D15" s="100" t="s">
        <v>404</v>
      </c>
      <c r="E15" s="100" t="str" cm="1">
        <f t="array" ref="E15" xml:space="preserve"> IF( MOD(韻母對照資料表[[#This Row],[識別號]],2)=1, INDEX('韻母清單（字母50字）'!$E$3:$E$52, 韻母對照資料表[[#This Row],[十五音序]]), "◯")</f>
        <v>◯</v>
      </c>
      <c r="F15" s="101" t="s">
        <v>740</v>
      </c>
      <c r="G15" s="102" t="s">
        <v>741</v>
      </c>
      <c r="H15" s="102" t="s">
        <v>742</v>
      </c>
      <c r="I15" s="102" t="s">
        <v>742</v>
      </c>
      <c r="J15" s="102" t="s">
        <v>742</v>
      </c>
      <c r="K15" s="103" t="s">
        <v>742</v>
      </c>
      <c r="L15" s="103" t="s">
        <v>742</v>
      </c>
      <c r="M15" s="104">
        <f>IF(韻母對照資料表[[#This Row],[TLPA+音標]]="", 0, LEN(韻母對照資料表[[#This Row],[TLPA+音標]]))</f>
        <v>2</v>
      </c>
      <c r="N15" s="105" t="str">
        <f>韻母對照資料表[[#This Row],[十五音]]&amp;LEFT(韻母對照資料表[[#This Row],[舒促聲]],1)</f>
        <v>干促</v>
      </c>
      <c r="O15" s="87"/>
      <c r="P15" s="87"/>
      <c r="Q15" s="87" t="str">
        <f xml:space="preserve"> "    - xform/" &amp; 韻母對照資料表[[#This Row],[TLPA+音標]] &amp; "/" &amp; 韻母對照資料表[[#This Row],[十五音]] &amp; "/"</f>
        <v xml:space="preserve">    - xform/at/干/</v>
      </c>
      <c r="R15" s="87"/>
      <c r="S15" s="87"/>
      <c r="T15" s="87"/>
      <c r="U15" s="108">
        <v>12</v>
      </c>
      <c r="V15" s="109" t="s">
        <v>742</v>
      </c>
      <c r="W15" s="110" t="e" cm="1">
        <f t="array" ref="W15" xml:space="preserve"> INDEX(韻母對照資料表[國際音標], MATCH(TRUE, EXACT($V15, 韻母碼), 0))</f>
        <v>#NAME?</v>
      </c>
      <c r="X15" s="110" t="e" cm="1">
        <f t="array" ref="X15" xml:space="preserve"> INDEX(韻母對照資料表[白話字], MATCH(TRUE, EXACT($V15, 韻母碼), 0))</f>
        <v>#NAME?</v>
      </c>
      <c r="Y15" s="110" t="e" cm="1">
        <f t="array" ref="Y15" xml:space="preserve"> INDEX(韻母對照資料表[台羅音標], MATCH(TRUE, EXACT($V15, 韻母碼), 0))</f>
        <v>#NAME?</v>
      </c>
      <c r="Z15" s="110" t="e" cm="1">
        <f t="array" ref="Z15" xml:space="preserve"> INDEX(韻母對照資料表[閩拼方案], MATCH(TRUE, EXACT($V15, 韻母碼), 0))</f>
        <v>#NAME?</v>
      </c>
      <c r="AA15" s="110" t="e" cm="1">
        <f t="array" ref="AA15" xml:space="preserve"> INDEX(韻母對照資料表[方音符號], MATCH(TRUE, EXACT($V15, 韻母碼), 0))</f>
        <v>#NAME?</v>
      </c>
      <c r="AB15" s="111" t="e" cm="1">
        <f t="array" ref="AB15" xml:space="preserve"> INDEX(韻母對照資料表[十五音], MATCH(TRUE, EXACT($V15, 韻母碼), 0))</f>
        <v>#NAME?</v>
      </c>
      <c r="AC15" s="111" t="e" cm="1">
        <f t="array" ref="AC15" xml:space="preserve"> INDEX(韻母對照資料表[十五音序], MATCH(TRUE, EXACT($V15, 韻母碼), 0))</f>
        <v>#NAME?</v>
      </c>
      <c r="AD15" s="111" t="e" cm="1">
        <f t="array" ref="AD15" xml:space="preserve"> INDEX(韻母對照資料表[舒促聲], MATCH(TRUE, EXACT($V15, 韻母碼), 0))</f>
        <v>#NAME?</v>
      </c>
      <c r="AE15" s="111" t="e" cm="1">
        <f t="array" ref="AE15" xml:space="preserve"> INDEX(韻母對照資料表[十五音識別碼], MATCH(TRUE, EXACT($V15, 韻母碼), 0))</f>
        <v>#NAME?</v>
      </c>
    </row>
    <row r="16" spans="1:31" ht="51">
      <c r="A16" s="97">
        <v>13</v>
      </c>
      <c r="B16" s="98">
        <v>7</v>
      </c>
      <c r="C16" s="99" t="s">
        <v>711</v>
      </c>
      <c r="D16" s="100" t="s">
        <v>408</v>
      </c>
      <c r="E16" s="100" t="str" cm="1">
        <f t="array" ref="E16" xml:space="preserve"> IF( MOD(韻母對照資料表[[#This Row],[識別號]],2)=1, INDEX('韻母清單（字母50字）'!$E$3:$E$52, 韻母對照資料表[[#This Row],[十五音序]]), "◯")</f>
        <v>薄</v>
      </c>
      <c r="F16" s="101" t="s">
        <v>743</v>
      </c>
      <c r="G16" s="102" t="s">
        <v>744</v>
      </c>
      <c r="H16" s="102" t="s">
        <v>745</v>
      </c>
      <c r="I16" s="102" t="s">
        <v>745</v>
      </c>
      <c r="J16" s="102" t="s">
        <v>745</v>
      </c>
      <c r="K16" s="103" t="s">
        <v>745</v>
      </c>
      <c r="L16" s="103" t="s">
        <v>745</v>
      </c>
      <c r="M16" s="104">
        <f>IF(韻母對照資料表[[#This Row],[TLPA+音標]]="", 0, LEN(韻母對照資料表[[#This Row],[TLPA+音標]]))</f>
        <v>3</v>
      </c>
      <c r="N16" s="105" t="str">
        <f>韻母對照資料表[[#This Row],[十五音]]&amp;LEFT(韻母對照資料表[[#This Row],[舒促聲]],1)</f>
        <v>公舒</v>
      </c>
      <c r="O16" s="87"/>
      <c r="P16" s="87"/>
      <c r="Q16" s="87" t="str">
        <f xml:space="preserve"> "    - xform/" &amp; 韻母對照資料表[[#This Row],[TLPA+音標]] &amp; "/" &amp; 韻母對照資料表[[#This Row],[十五音]] &amp; "/"</f>
        <v xml:space="preserve">    - xform/ong/公/</v>
      </c>
      <c r="R16" s="87"/>
      <c r="S16" s="87"/>
      <c r="T16" s="87"/>
      <c r="U16" s="108">
        <v>13</v>
      </c>
      <c r="V16" s="109" t="s">
        <v>745</v>
      </c>
      <c r="W16" s="110" t="e" cm="1">
        <f t="array" ref="W16" xml:space="preserve"> INDEX(韻母對照資料表[國際音標], MATCH(TRUE, EXACT($V16, 韻母碼), 0))</f>
        <v>#NAME?</v>
      </c>
      <c r="X16" s="110" t="e" cm="1">
        <f t="array" ref="X16" xml:space="preserve"> INDEX(韻母對照資料表[白話字], MATCH(TRUE, EXACT($V16, 韻母碼), 0))</f>
        <v>#NAME?</v>
      </c>
      <c r="Y16" s="110" t="e" cm="1">
        <f t="array" ref="Y16" xml:space="preserve"> INDEX(韻母對照資料表[台羅音標], MATCH(TRUE, EXACT($V16, 韻母碼), 0))</f>
        <v>#NAME?</v>
      </c>
      <c r="Z16" s="110" t="e" cm="1">
        <f t="array" ref="Z16" xml:space="preserve"> INDEX(韻母對照資料表[閩拼方案], MATCH(TRUE, EXACT($V16, 韻母碼), 0))</f>
        <v>#NAME?</v>
      </c>
      <c r="AA16" s="110" t="e" cm="1">
        <f t="array" ref="AA16" xml:space="preserve"> INDEX(韻母對照資料表[方音符號], MATCH(TRUE, EXACT($V16, 韻母碼), 0))</f>
        <v>#NAME?</v>
      </c>
      <c r="AB16" s="111" t="e" cm="1">
        <f t="array" ref="AB16" xml:space="preserve"> INDEX(韻母對照資料表[十五音], MATCH(TRUE, EXACT($V16, 韻母碼), 0))</f>
        <v>#NAME?</v>
      </c>
      <c r="AC16" s="111" t="e" cm="1">
        <f t="array" ref="AC16" xml:space="preserve"> INDEX(韻母對照資料表[十五音序], MATCH(TRUE, EXACT($V16, 韻母碼), 0))</f>
        <v>#NAME?</v>
      </c>
      <c r="AD16" s="111" t="e" cm="1">
        <f t="array" ref="AD16" xml:space="preserve"> INDEX(韻母對照資料表[舒促聲], MATCH(TRUE, EXACT($V16, 韻母碼), 0))</f>
        <v>#NAME?</v>
      </c>
      <c r="AE16" s="111" t="e" cm="1">
        <f t="array" ref="AE16" xml:space="preserve"> INDEX(韻母對照資料表[十五音識別碼], MATCH(TRUE, EXACT($V16, 韻母碼), 0))</f>
        <v>#NAME?</v>
      </c>
    </row>
    <row r="17" spans="1:31" ht="51">
      <c r="A17" s="97">
        <v>14</v>
      </c>
      <c r="B17" s="98">
        <v>7</v>
      </c>
      <c r="C17" s="99" t="s">
        <v>713</v>
      </c>
      <c r="D17" s="100" t="s">
        <v>408</v>
      </c>
      <c r="E17" s="100" t="str" cm="1">
        <f t="array" ref="E17" xml:space="preserve"> IF( MOD(韻母對照資料表[[#This Row],[識別號]],2)=1, INDEX('韻母清單（字母50字）'!$E$3:$E$52, 韻母對照資料表[[#This Row],[十五音序]]), "◯")</f>
        <v>◯</v>
      </c>
      <c r="F17" s="101" t="s">
        <v>746</v>
      </c>
      <c r="G17" s="102" t="s">
        <v>747</v>
      </c>
      <c r="H17" s="102" t="s">
        <v>748</v>
      </c>
      <c r="I17" s="102" t="s">
        <v>748</v>
      </c>
      <c r="J17" s="102" t="s">
        <v>748</v>
      </c>
      <c r="K17" s="103" t="s">
        <v>748</v>
      </c>
      <c r="L17" s="103" t="s">
        <v>748</v>
      </c>
      <c r="M17" s="104">
        <f>IF(韻母對照資料表[[#This Row],[TLPA+音標]]="", 0, LEN(韻母對照資料表[[#This Row],[TLPA+音標]]))</f>
        <v>2</v>
      </c>
      <c r="N17" s="105" t="str">
        <f>韻母對照資料表[[#This Row],[十五音]]&amp;LEFT(韻母對照資料表[[#This Row],[舒促聲]],1)</f>
        <v>公促</v>
      </c>
      <c r="O17" s="87"/>
      <c r="P17" s="87"/>
      <c r="Q17" s="87" t="str">
        <f xml:space="preserve"> "    - xform/" &amp; 韻母對照資料表[[#This Row],[TLPA+音標]] &amp; "/" &amp; 韻母對照資料表[[#This Row],[十五音]] &amp; "/"</f>
        <v xml:space="preserve">    - xform/ok/公/</v>
      </c>
      <c r="R17" s="87"/>
      <c r="S17" s="87"/>
      <c r="T17" s="87"/>
      <c r="U17" s="108">
        <v>14</v>
      </c>
      <c r="V17" s="109" t="s">
        <v>748</v>
      </c>
      <c r="W17" s="110" t="e" cm="1">
        <f t="array" ref="W17" xml:space="preserve"> INDEX(韻母對照資料表[國際音標], MATCH(TRUE, EXACT($V17, 韻母碼), 0))</f>
        <v>#NAME?</v>
      </c>
      <c r="X17" s="110" t="e" cm="1">
        <f t="array" ref="X17" xml:space="preserve"> INDEX(韻母對照資料表[白話字], MATCH(TRUE, EXACT($V17, 韻母碼), 0))</f>
        <v>#NAME?</v>
      </c>
      <c r="Y17" s="110" t="e" cm="1">
        <f t="array" ref="Y17" xml:space="preserve"> INDEX(韻母對照資料表[台羅音標], MATCH(TRUE, EXACT($V17, 韻母碼), 0))</f>
        <v>#NAME?</v>
      </c>
      <c r="Z17" s="110" t="e" cm="1">
        <f t="array" ref="Z17" xml:space="preserve"> INDEX(韻母對照資料表[閩拼方案], MATCH(TRUE, EXACT($V17, 韻母碼), 0))</f>
        <v>#NAME?</v>
      </c>
      <c r="AA17" s="110" t="e" cm="1">
        <f t="array" ref="AA17" xml:space="preserve"> INDEX(韻母對照資料表[方音符號], MATCH(TRUE, EXACT($V17, 韻母碼), 0))</f>
        <v>#NAME?</v>
      </c>
      <c r="AB17" s="111" t="e" cm="1">
        <f t="array" ref="AB17" xml:space="preserve"> INDEX(韻母對照資料表[十五音], MATCH(TRUE, EXACT($V17, 韻母碼), 0))</f>
        <v>#NAME?</v>
      </c>
      <c r="AC17" s="111" t="e" cm="1">
        <f t="array" ref="AC17" xml:space="preserve"> INDEX(韻母對照資料表[十五音序], MATCH(TRUE, EXACT($V17, 韻母碼), 0))</f>
        <v>#NAME?</v>
      </c>
      <c r="AD17" s="111" t="e" cm="1">
        <f t="array" ref="AD17" xml:space="preserve"> INDEX(韻母對照資料表[舒促聲], MATCH(TRUE, EXACT($V17, 韻母碼), 0))</f>
        <v>#NAME?</v>
      </c>
      <c r="AE17" s="111" t="e" cm="1">
        <f t="array" ref="AE17" xml:space="preserve"> INDEX(韻母對照資料表[十五音識別碼], MATCH(TRUE, EXACT($V17, 韻母碼), 0))</f>
        <v>#NAME?</v>
      </c>
    </row>
    <row r="18" spans="1:31" ht="51">
      <c r="A18" s="97">
        <v>15</v>
      </c>
      <c r="B18" s="98">
        <v>8</v>
      </c>
      <c r="C18" s="99" t="s">
        <v>711</v>
      </c>
      <c r="D18" s="100" t="s">
        <v>414</v>
      </c>
      <c r="E18" s="100" t="str" cm="1">
        <f t="array" ref="E18" xml:space="preserve"> IF( MOD(韻母對照資料表[[#This Row],[識別號]],2)=1, INDEX('韻母清單（字母50字）'!$E$3:$E$52, 韻母對照資料表[[#This Row],[十五音序]]), "◯")</f>
        <v>怪</v>
      </c>
      <c r="F18" s="101" t="s">
        <v>749</v>
      </c>
      <c r="G18" s="102" t="s">
        <v>750</v>
      </c>
      <c r="H18" s="102" t="s">
        <v>750</v>
      </c>
      <c r="I18" s="102" t="s">
        <v>751</v>
      </c>
      <c r="J18" s="102" t="s">
        <v>750</v>
      </c>
      <c r="K18" s="103" t="s">
        <v>750</v>
      </c>
      <c r="L18" s="103" t="s">
        <v>750</v>
      </c>
      <c r="M18" s="104">
        <f>IF(韻母對照資料表[[#This Row],[TLPA+音標]]="", 0, LEN(韻母對照資料表[[#This Row],[TLPA+音標]]))</f>
        <v>3</v>
      </c>
      <c r="N18" s="105" t="str">
        <f>韻母對照資料表[[#This Row],[十五音]]&amp;LEFT(韻母對照資料表[[#This Row],[舒促聲]],1)</f>
        <v>乖舒</v>
      </c>
      <c r="O18" s="87"/>
      <c r="P18" s="87"/>
      <c r="Q18" s="87" t="str">
        <f xml:space="preserve"> "    - xform/" &amp; 韻母對照資料表[[#This Row],[TLPA+音標]] &amp; "/" &amp; 韻母對照資料表[[#This Row],[十五音]] &amp; "/"</f>
        <v xml:space="preserve">    - xform/uai/乖/</v>
      </c>
      <c r="R18" s="87"/>
      <c r="S18" s="87"/>
      <c r="T18" s="87"/>
      <c r="U18" s="108">
        <v>16</v>
      </c>
      <c r="V18" s="109" t="s">
        <v>752</v>
      </c>
      <c r="W18" s="110" t="e" cm="1">
        <f t="array" ref="W18" xml:space="preserve"> INDEX(韻母對照資料表[國際音標], MATCH(TRUE, EXACT($V18, 韻母碼), 0))</f>
        <v>#NAME?</v>
      </c>
      <c r="X18" s="110" t="e" cm="1">
        <f t="array" ref="X18" xml:space="preserve"> INDEX(韻母對照資料表[白話字], MATCH(TRUE, EXACT($V18, 韻母碼), 0))</f>
        <v>#NAME?</v>
      </c>
      <c r="Y18" s="110" t="e" cm="1">
        <f t="array" ref="Y18" xml:space="preserve"> INDEX(韻母對照資料表[台羅音標], MATCH(TRUE, EXACT($V18, 韻母碼), 0))</f>
        <v>#NAME?</v>
      </c>
      <c r="Z18" s="110" t="e" cm="1">
        <f t="array" ref="Z18" xml:space="preserve"> INDEX(韻母對照資料表[閩拼方案], MATCH(TRUE, EXACT($V18, 韻母碼), 0))</f>
        <v>#NAME?</v>
      </c>
      <c r="AA18" s="110" t="e" cm="1">
        <f t="array" ref="AA18" xml:space="preserve"> INDEX(韻母對照資料表[方音符號], MATCH(TRUE, EXACT($V18, 韻母碼), 0))</f>
        <v>#NAME?</v>
      </c>
      <c r="AB18" s="111" t="e" cm="1">
        <f t="array" ref="AB18" xml:space="preserve"> INDEX(韻母對照資料表[十五音], MATCH(TRUE, EXACT($V18, 韻母碼), 0))</f>
        <v>#NAME?</v>
      </c>
      <c r="AC18" s="111" t="e" cm="1">
        <f t="array" ref="AC18" xml:space="preserve"> INDEX(韻母對照資料表[十五音序], MATCH(TRUE, EXACT($V18, 韻母碼), 0))</f>
        <v>#NAME?</v>
      </c>
      <c r="AD18" s="111" t="e" cm="1">
        <f t="array" ref="AD18" xml:space="preserve"> INDEX(韻母對照資料表[舒促聲], MATCH(TRUE, EXACT($V18, 韻母碼), 0))</f>
        <v>#NAME?</v>
      </c>
      <c r="AE18" s="111" t="e" cm="1">
        <f t="array" ref="AE18" xml:space="preserve"> INDEX(韻母對照資料表[十五音識別碼], MATCH(TRUE, EXACT($V18, 韻母碼), 0))</f>
        <v>#NAME?</v>
      </c>
    </row>
    <row r="19" spans="1:31" ht="51">
      <c r="A19" s="97">
        <v>16</v>
      </c>
      <c r="B19" s="98">
        <v>8</v>
      </c>
      <c r="C19" s="99" t="s">
        <v>713</v>
      </c>
      <c r="D19" s="100" t="s">
        <v>414</v>
      </c>
      <c r="E19" s="100" t="str" cm="1">
        <f t="array" ref="E19" xml:space="preserve"> IF( MOD(韻母對照資料表[[#This Row],[識別號]],2)=1, INDEX('韻母清單（字母50字）'!$E$3:$E$52, 韻母對照資料表[[#This Row],[十五音序]]), "◯")</f>
        <v>◯</v>
      </c>
      <c r="F19" s="101" t="s">
        <v>753</v>
      </c>
      <c r="G19" s="102" t="s">
        <v>754</v>
      </c>
      <c r="H19" s="102" t="s">
        <v>752</v>
      </c>
      <c r="I19" s="102" t="s">
        <v>755</v>
      </c>
      <c r="J19" s="102" t="s">
        <v>752</v>
      </c>
      <c r="K19" s="103" t="s">
        <v>752</v>
      </c>
      <c r="L19" s="103" t="s">
        <v>752</v>
      </c>
      <c r="M19" s="104">
        <f>IF(韻母對照資料表[[#This Row],[TLPA+音標]]="", 0, LEN(韻母對照資料表[[#This Row],[TLPA+音標]]))</f>
        <v>4</v>
      </c>
      <c r="N19" s="105" t="str">
        <f>韻母對照資料表[[#This Row],[十五音]]&amp;LEFT(韻母對照資料表[[#This Row],[舒促聲]],1)</f>
        <v>乖促</v>
      </c>
      <c r="O19" s="87"/>
      <c r="P19" s="87"/>
      <c r="Q19" s="87" t="str">
        <f xml:space="preserve"> "    - xform/" &amp; 韻母對照資料表[[#This Row],[TLPA+音標]] &amp; "/" &amp; 韻母對照資料表[[#This Row],[十五音]] &amp; "/"</f>
        <v xml:space="preserve">    - xform/uaih/乖/</v>
      </c>
      <c r="R19" s="87"/>
      <c r="S19" s="87"/>
      <c r="T19" s="87"/>
      <c r="U19" s="108">
        <v>15</v>
      </c>
      <c r="V19" s="109" t="s">
        <v>750</v>
      </c>
      <c r="W19" s="110" t="e" cm="1">
        <f t="array" ref="W19" xml:space="preserve"> INDEX(韻母對照資料表[國際音標], MATCH(TRUE, EXACT($V19, 韻母碼), 0))</f>
        <v>#NAME?</v>
      </c>
      <c r="X19" s="110" t="e" cm="1">
        <f t="array" ref="X19" xml:space="preserve"> INDEX(韻母對照資料表[白話字], MATCH(TRUE, EXACT($V19, 韻母碼), 0))</f>
        <v>#NAME?</v>
      </c>
      <c r="Y19" s="110" t="e" cm="1">
        <f t="array" ref="Y19" xml:space="preserve"> INDEX(韻母對照資料表[台羅音標], MATCH(TRUE, EXACT($V19, 韻母碼), 0))</f>
        <v>#NAME?</v>
      </c>
      <c r="Z19" s="110" t="e" cm="1">
        <f t="array" ref="Z19" xml:space="preserve"> INDEX(韻母對照資料表[閩拼方案], MATCH(TRUE, EXACT($V19, 韻母碼), 0))</f>
        <v>#NAME?</v>
      </c>
      <c r="AA19" s="110" t="e" cm="1">
        <f t="array" ref="AA19" xml:space="preserve"> INDEX(韻母對照資料表[方音符號], MATCH(TRUE, EXACT($V19, 韻母碼), 0))</f>
        <v>#NAME?</v>
      </c>
      <c r="AB19" s="111" t="e" cm="1">
        <f t="array" ref="AB19" xml:space="preserve"> INDEX(韻母對照資料表[十五音], MATCH(TRUE, EXACT($V19, 韻母碼), 0))</f>
        <v>#NAME?</v>
      </c>
      <c r="AC19" s="111" t="e" cm="1">
        <f t="array" ref="AC19" xml:space="preserve"> INDEX(韻母對照資料表[十五音序], MATCH(TRUE, EXACT($V19, 韻母碼), 0))</f>
        <v>#NAME?</v>
      </c>
      <c r="AD19" s="111" t="e" cm="1">
        <f t="array" ref="AD19" xml:space="preserve"> INDEX(韻母對照資料表[舒促聲], MATCH(TRUE, EXACT($V19, 韻母碼), 0))</f>
        <v>#NAME?</v>
      </c>
      <c r="AE19" s="111" t="e" cm="1">
        <f t="array" ref="AE19" xml:space="preserve"> INDEX(韻母對照資料表[十五音識別碼], MATCH(TRUE, EXACT($V19, 韻母碼), 0))</f>
        <v>#NAME?</v>
      </c>
    </row>
    <row r="20" spans="1:31" ht="51">
      <c r="A20" s="97">
        <v>17</v>
      </c>
      <c r="B20" s="98">
        <v>9</v>
      </c>
      <c r="C20" s="99" t="s">
        <v>711</v>
      </c>
      <c r="D20" s="100" t="s">
        <v>417</v>
      </c>
      <c r="E20" s="100" t="str" cm="1">
        <f t="array" ref="E20" xml:space="preserve"> IF( MOD(韻母對照資料表[[#This Row],[識別號]],2)=1, INDEX('韻母清單（字母50字）'!$E$3:$E$52, 韻母對照資料表[[#This Row],[十五音序]]), "◯")</f>
        <v>情</v>
      </c>
      <c r="F20" s="101" t="s">
        <v>756</v>
      </c>
      <c r="G20" s="102" t="s">
        <v>757</v>
      </c>
      <c r="H20" s="102" t="s">
        <v>758</v>
      </c>
      <c r="I20" s="102" t="s">
        <v>759</v>
      </c>
      <c r="J20" s="102" t="s">
        <v>758</v>
      </c>
      <c r="K20" s="103" t="s">
        <v>758</v>
      </c>
      <c r="L20" s="103" t="s">
        <v>758</v>
      </c>
      <c r="M20" s="104">
        <f>IF(韻母對照資料表[[#This Row],[TLPA+音標]]="", 0, LEN(韻母對照資料表[[#This Row],[TLPA+音標]]))</f>
        <v>3</v>
      </c>
      <c r="N20" s="105" t="str">
        <f>韻母對照資料表[[#This Row],[十五音]]&amp;LEFT(韻母對照資料表[[#This Row],[舒促聲]],1)</f>
        <v>經舒</v>
      </c>
      <c r="O20" s="87"/>
      <c r="P20" s="87"/>
      <c r="Q20" s="87" t="str">
        <f xml:space="preserve"> "    - xform/" &amp; 韻母對照資料表[[#This Row],[TLPA+音標]] &amp; "/" &amp; 韻母對照資料表[[#This Row],[十五音]] &amp; "/"</f>
        <v xml:space="preserve">    - xform/ing/經/</v>
      </c>
      <c r="R20" s="87"/>
      <c r="S20" s="87"/>
      <c r="T20" s="87"/>
      <c r="U20" s="108">
        <v>17</v>
      </c>
      <c r="V20" s="109" t="s">
        <v>758</v>
      </c>
      <c r="W20" s="110" t="e" cm="1">
        <f t="array" ref="W20" xml:space="preserve"> INDEX(韻母對照資料表[國際音標], MATCH(TRUE, EXACT($V20, 韻母碼), 0))</f>
        <v>#NAME?</v>
      </c>
      <c r="X20" s="110" t="e" cm="1">
        <f t="array" ref="X20" xml:space="preserve"> INDEX(韻母對照資料表[白話字], MATCH(TRUE, EXACT($V20, 韻母碼), 0))</f>
        <v>#NAME?</v>
      </c>
      <c r="Y20" s="110" t="e" cm="1">
        <f t="array" ref="Y20" xml:space="preserve"> INDEX(韻母對照資料表[台羅音標], MATCH(TRUE, EXACT($V20, 韻母碼), 0))</f>
        <v>#NAME?</v>
      </c>
      <c r="Z20" s="110" t="e" cm="1">
        <f t="array" ref="Z20" xml:space="preserve"> INDEX(韻母對照資料表[閩拼方案], MATCH(TRUE, EXACT($V20, 韻母碼), 0))</f>
        <v>#NAME?</v>
      </c>
      <c r="AA20" s="110" t="e" cm="1">
        <f t="array" ref="AA20" xml:space="preserve"> INDEX(韻母對照資料表[方音符號], MATCH(TRUE, EXACT($V20, 韻母碼), 0))</f>
        <v>#NAME?</v>
      </c>
      <c r="AB20" s="111" t="e" cm="1">
        <f t="array" ref="AB20" xml:space="preserve"> INDEX(韻母對照資料表[十五音], MATCH(TRUE, EXACT($V20, 韻母碼), 0))</f>
        <v>#NAME?</v>
      </c>
      <c r="AC20" s="111" t="e" cm="1">
        <f t="array" ref="AC20" xml:space="preserve"> INDEX(韻母對照資料表[十五音序], MATCH(TRUE, EXACT($V20, 韻母碼), 0))</f>
        <v>#NAME?</v>
      </c>
      <c r="AD20" s="111" t="e" cm="1">
        <f t="array" ref="AD20" xml:space="preserve"> INDEX(韻母對照資料表[舒促聲], MATCH(TRUE, EXACT($V20, 韻母碼), 0))</f>
        <v>#NAME?</v>
      </c>
      <c r="AE20" s="111" t="e" cm="1">
        <f t="array" ref="AE20" xml:space="preserve"> INDEX(韻母對照資料表[十五音識別碼], MATCH(TRUE, EXACT($V20, 韻母碼), 0))</f>
        <v>#NAME?</v>
      </c>
    </row>
    <row r="21" spans="1:31" ht="51">
      <c r="A21" s="97">
        <v>18</v>
      </c>
      <c r="B21" s="98">
        <v>9</v>
      </c>
      <c r="C21" s="99" t="s">
        <v>713</v>
      </c>
      <c r="D21" s="100" t="s">
        <v>417</v>
      </c>
      <c r="E21" s="100" t="str" cm="1">
        <f t="array" ref="E21" xml:space="preserve"> IF( MOD(韻母對照資料表[[#This Row],[識別號]],2)=1, INDEX('韻母清單（字母50字）'!$E$3:$E$52, 韻母對照資料表[[#This Row],[十五音序]]), "◯")</f>
        <v>◯</v>
      </c>
      <c r="F21" s="101" t="s">
        <v>760</v>
      </c>
      <c r="G21" s="102" t="s">
        <v>761</v>
      </c>
      <c r="H21" s="102" t="s">
        <v>762</v>
      </c>
      <c r="I21" s="102" t="s">
        <v>763</v>
      </c>
      <c r="J21" s="102" t="s">
        <v>762</v>
      </c>
      <c r="K21" s="103" t="s">
        <v>762</v>
      </c>
      <c r="L21" s="103" t="s">
        <v>762</v>
      </c>
      <c r="M21" s="104">
        <f>IF(韻母對照資料表[[#This Row],[TLPA+音標]]="", 0, LEN(韻母對照資料表[[#This Row],[TLPA+音標]]))</f>
        <v>2</v>
      </c>
      <c r="N21" s="105" t="str">
        <f>韻母對照資料表[[#This Row],[十五音]]&amp;LEFT(韻母對照資料表[[#This Row],[舒促聲]],1)</f>
        <v>經促</v>
      </c>
      <c r="O21" s="87"/>
      <c r="P21" s="87"/>
      <c r="Q21" s="87" t="str">
        <f xml:space="preserve"> "    - xform/" &amp; 韻母對照資料表[[#This Row],[TLPA+音標]] &amp; "/" &amp; 韻母對照資料表[[#This Row],[十五音]] &amp; "/"</f>
        <v xml:space="preserve">    - xform/ik/經/</v>
      </c>
      <c r="R21" s="87"/>
      <c r="S21" s="87"/>
      <c r="T21" s="87"/>
      <c r="U21" s="108">
        <v>18</v>
      </c>
      <c r="V21" s="109" t="s">
        <v>762</v>
      </c>
      <c r="W21" s="110" t="e" cm="1">
        <f t="array" ref="W21" xml:space="preserve"> INDEX(韻母對照資料表[國際音標], MATCH(TRUE, EXACT($V21, 韻母碼), 0))</f>
        <v>#NAME?</v>
      </c>
      <c r="X21" s="110" t="e" cm="1">
        <f t="array" ref="X21" xml:space="preserve"> INDEX(韻母對照資料表[白話字], MATCH(TRUE, EXACT($V21, 韻母碼), 0))</f>
        <v>#NAME?</v>
      </c>
      <c r="Y21" s="110" t="e" cm="1">
        <f t="array" ref="Y21" xml:space="preserve"> INDEX(韻母對照資料表[台羅音標], MATCH(TRUE, EXACT($V21, 韻母碼), 0))</f>
        <v>#NAME?</v>
      </c>
      <c r="Z21" s="110" t="e" cm="1">
        <f t="array" ref="Z21" xml:space="preserve"> INDEX(韻母對照資料表[閩拼方案], MATCH(TRUE, EXACT($V21, 韻母碼), 0))</f>
        <v>#NAME?</v>
      </c>
      <c r="AA21" s="110" t="e" cm="1">
        <f t="array" ref="AA21" xml:space="preserve"> INDEX(韻母對照資料表[方音符號], MATCH(TRUE, EXACT($V21, 韻母碼), 0))</f>
        <v>#NAME?</v>
      </c>
      <c r="AB21" s="111" t="e" cm="1">
        <f t="array" ref="AB21" xml:space="preserve"> INDEX(韻母對照資料表[十五音], MATCH(TRUE, EXACT($V21, 韻母碼), 0))</f>
        <v>#NAME?</v>
      </c>
      <c r="AC21" s="111" t="e" cm="1">
        <f t="array" ref="AC21" xml:space="preserve"> INDEX(韻母對照資料表[十五音序], MATCH(TRUE, EXACT($V21, 韻母碼), 0))</f>
        <v>#NAME?</v>
      </c>
      <c r="AD21" s="111" t="e" cm="1">
        <f t="array" ref="AD21" xml:space="preserve"> INDEX(韻母對照資料表[舒促聲], MATCH(TRUE, EXACT($V21, 韻母碼), 0))</f>
        <v>#NAME?</v>
      </c>
      <c r="AE21" s="111" t="e" cm="1">
        <f t="array" ref="AE21" xml:space="preserve"> INDEX(韻母對照資料表[十五音識別碼], MATCH(TRUE, EXACT($V21, 韻母碼), 0))</f>
        <v>#NAME?</v>
      </c>
    </row>
    <row r="22" spans="1:31" ht="51">
      <c r="A22" s="97">
        <v>19</v>
      </c>
      <c r="B22" s="98">
        <v>10</v>
      </c>
      <c r="C22" s="99" t="s">
        <v>711</v>
      </c>
      <c r="D22" s="100" t="s">
        <v>424</v>
      </c>
      <c r="E22" s="100" t="str" cm="1">
        <f t="array" ref="E22" xml:space="preserve"> IF( MOD(韻母對照資料表[[#This Row],[識別號]],2)=1, INDEX('韻母清單（字母50字）'!$E$3:$E$52, 韻母對照資料表[[#This Row],[十五音序]]), "◯")</f>
        <v>猿</v>
      </c>
      <c r="F22" s="101" t="s">
        <v>764</v>
      </c>
      <c r="G22" s="102" t="s">
        <v>765</v>
      </c>
      <c r="H22" s="102" t="s">
        <v>765</v>
      </c>
      <c r="I22" s="102" t="s">
        <v>766</v>
      </c>
      <c r="J22" s="102" t="s">
        <v>765</v>
      </c>
      <c r="K22" s="103" t="s">
        <v>765</v>
      </c>
      <c r="L22" s="103" t="s">
        <v>765</v>
      </c>
      <c r="M22" s="104">
        <f>IF(韻母對照資料表[[#This Row],[TLPA+音標]]="", 0, LEN(韻母對照資料表[[#This Row],[TLPA+音標]]))</f>
        <v>3</v>
      </c>
      <c r="N22" s="105" t="str">
        <f>韻母對照資料表[[#This Row],[十五音]]&amp;LEFT(韻母對照資料表[[#This Row],[舒促聲]],1)</f>
        <v>觀舒</v>
      </c>
      <c r="O22" s="87"/>
      <c r="P22" s="87"/>
      <c r="Q22" s="87" t="str">
        <f xml:space="preserve"> "    - xform/" &amp; 韻母對照資料表[[#This Row],[TLPA+音標]] &amp; "/" &amp; 韻母對照資料表[[#This Row],[十五音]] &amp; "/"</f>
        <v xml:space="preserve">    - xform/uan/觀/</v>
      </c>
      <c r="R22" s="87"/>
      <c r="S22" s="87"/>
      <c r="T22" s="87"/>
      <c r="U22" s="108">
        <v>19</v>
      </c>
      <c r="V22" s="109" t="s">
        <v>765</v>
      </c>
      <c r="W22" s="110" t="e" cm="1">
        <f t="array" ref="W22" xml:space="preserve"> INDEX(韻母對照資料表[國際音標], MATCH(TRUE, EXACT($V22, 韻母碼), 0))</f>
        <v>#NAME?</v>
      </c>
      <c r="X22" s="110" t="e" cm="1">
        <f t="array" ref="X22" xml:space="preserve"> INDEX(韻母對照資料表[白話字], MATCH(TRUE, EXACT($V22, 韻母碼), 0))</f>
        <v>#NAME?</v>
      </c>
      <c r="Y22" s="110" t="e" cm="1">
        <f t="array" ref="Y22" xml:space="preserve"> INDEX(韻母對照資料表[台羅音標], MATCH(TRUE, EXACT($V22, 韻母碼), 0))</f>
        <v>#NAME?</v>
      </c>
      <c r="Z22" s="110" t="e" cm="1">
        <f t="array" ref="Z22" xml:space="preserve"> INDEX(韻母對照資料表[閩拼方案], MATCH(TRUE, EXACT($V22, 韻母碼), 0))</f>
        <v>#NAME?</v>
      </c>
      <c r="AA22" s="110" t="e" cm="1">
        <f t="array" ref="AA22" xml:space="preserve"> INDEX(韻母對照資料表[方音符號], MATCH(TRUE, EXACT($V22, 韻母碼), 0))</f>
        <v>#NAME?</v>
      </c>
      <c r="AB22" s="111" t="e" cm="1">
        <f t="array" ref="AB22" xml:space="preserve"> INDEX(韻母對照資料表[十五音], MATCH(TRUE, EXACT($V22, 韻母碼), 0))</f>
        <v>#NAME?</v>
      </c>
      <c r="AC22" s="111" t="e" cm="1">
        <f t="array" ref="AC22" xml:space="preserve"> INDEX(韻母對照資料表[十五音序], MATCH(TRUE, EXACT($V22, 韻母碼), 0))</f>
        <v>#NAME?</v>
      </c>
      <c r="AD22" s="111" t="e" cm="1">
        <f t="array" ref="AD22" xml:space="preserve"> INDEX(韻母對照資料表[舒促聲], MATCH(TRUE, EXACT($V22, 韻母碼), 0))</f>
        <v>#NAME?</v>
      </c>
      <c r="AE22" s="111" t="e" cm="1">
        <f t="array" ref="AE22" xml:space="preserve"> INDEX(韻母對照資料表[十五音識別碼], MATCH(TRUE, EXACT($V22, 韻母碼), 0))</f>
        <v>#NAME?</v>
      </c>
    </row>
    <row r="23" spans="1:31" ht="51">
      <c r="A23" s="97">
        <v>20</v>
      </c>
      <c r="B23" s="98">
        <v>10</v>
      </c>
      <c r="C23" s="99" t="s">
        <v>713</v>
      </c>
      <c r="D23" s="100" t="s">
        <v>424</v>
      </c>
      <c r="E23" s="100" t="str" cm="1">
        <f t="array" ref="E23" xml:space="preserve"> IF( MOD(韻母對照資料表[[#This Row],[識別號]],2)=1, INDEX('韻母清單（字母50字）'!$E$3:$E$52, 韻母對照資料表[[#This Row],[十五音序]]), "◯")</f>
        <v>◯</v>
      </c>
      <c r="F23" s="101" t="s">
        <v>767</v>
      </c>
      <c r="G23" s="102" t="s">
        <v>768</v>
      </c>
      <c r="H23" s="102" t="s">
        <v>769</v>
      </c>
      <c r="I23" s="102" t="s">
        <v>770</v>
      </c>
      <c r="J23" s="102" t="s">
        <v>769</v>
      </c>
      <c r="K23" s="103" t="s">
        <v>769</v>
      </c>
      <c r="L23" s="103" t="s">
        <v>769</v>
      </c>
      <c r="M23" s="104">
        <f>IF(韻母對照資料表[[#This Row],[TLPA+音標]]="", 0, LEN(韻母對照資料表[[#This Row],[TLPA+音標]]))</f>
        <v>3</v>
      </c>
      <c r="N23" s="105" t="str">
        <f>韻母對照資料表[[#This Row],[十五音]]&amp;LEFT(韻母對照資料表[[#This Row],[舒促聲]],1)</f>
        <v>觀促</v>
      </c>
      <c r="O23" s="87"/>
      <c r="P23" s="87"/>
      <c r="Q23" s="87" t="str">
        <f xml:space="preserve"> "    - xform/" &amp; 韻母對照資料表[[#This Row],[TLPA+音標]] &amp; "/" &amp; 韻母對照資料表[[#This Row],[十五音]] &amp; "/"</f>
        <v xml:space="preserve">    - xform/uat/觀/</v>
      </c>
      <c r="R23" s="87"/>
      <c r="S23" s="87"/>
      <c r="T23" s="87"/>
      <c r="U23" s="108">
        <v>20</v>
      </c>
      <c r="V23" s="109" t="s">
        <v>769</v>
      </c>
      <c r="W23" s="110" t="e" cm="1">
        <f t="array" ref="W23" xml:space="preserve"> INDEX(韻母對照資料表[國際音標], MATCH(TRUE, EXACT($V23, 韻母碼), 0))</f>
        <v>#NAME?</v>
      </c>
      <c r="X23" s="110" t="e" cm="1">
        <f t="array" ref="X23" xml:space="preserve"> INDEX(韻母對照資料表[白話字], MATCH(TRUE, EXACT($V23, 韻母碼), 0))</f>
        <v>#NAME?</v>
      </c>
      <c r="Y23" s="110" t="e" cm="1">
        <f t="array" ref="Y23" xml:space="preserve"> INDEX(韻母對照資料表[台羅音標], MATCH(TRUE, EXACT($V23, 韻母碼), 0))</f>
        <v>#NAME?</v>
      </c>
      <c r="Z23" s="110" t="e" cm="1">
        <f t="array" ref="Z23" xml:space="preserve"> INDEX(韻母對照資料表[閩拼方案], MATCH(TRUE, EXACT($V23, 韻母碼), 0))</f>
        <v>#NAME?</v>
      </c>
      <c r="AA23" s="110" t="e" cm="1">
        <f t="array" ref="AA23" xml:space="preserve"> INDEX(韻母對照資料表[方音符號], MATCH(TRUE, EXACT($V23, 韻母碼), 0))</f>
        <v>#NAME?</v>
      </c>
      <c r="AB23" s="111" t="e" cm="1">
        <f t="array" ref="AB23" xml:space="preserve"> INDEX(韻母對照資料表[十五音], MATCH(TRUE, EXACT($V23, 韻母碼), 0))</f>
        <v>#NAME?</v>
      </c>
      <c r="AC23" s="111" t="e" cm="1">
        <f t="array" ref="AC23" xml:space="preserve"> INDEX(韻母對照資料表[十五音序], MATCH(TRUE, EXACT($V23, 韻母碼), 0))</f>
        <v>#NAME?</v>
      </c>
      <c r="AD23" s="111" t="e" cm="1">
        <f t="array" ref="AD23" xml:space="preserve"> INDEX(韻母對照資料表[舒促聲], MATCH(TRUE, EXACT($V23, 韻母碼), 0))</f>
        <v>#NAME?</v>
      </c>
      <c r="AE23" s="111" t="e" cm="1">
        <f t="array" ref="AE23" xml:space="preserve"> INDEX(韻母對照資料表[十五音識別碼], MATCH(TRUE, EXACT($V23, 韻母碼), 0))</f>
        <v>#NAME?</v>
      </c>
    </row>
    <row r="24" spans="1:31" ht="51">
      <c r="A24" s="97">
        <v>21</v>
      </c>
      <c r="B24" s="98">
        <v>11</v>
      </c>
      <c r="C24" s="99" t="s">
        <v>711</v>
      </c>
      <c r="D24" s="100" t="s">
        <v>431</v>
      </c>
      <c r="E24" s="100" t="str" cm="1">
        <f t="array" ref="E24" xml:space="preserve"> IF( MOD(韻母對照資料表[[#This Row],[識別號]],2)=1, INDEX('韻母清單（字母50字）'!$E$3:$E$52, 韻母對照資料表[[#This Row],[十五音序]]), "◯")</f>
        <v>斗</v>
      </c>
      <c r="F24" s="101" t="s">
        <v>771</v>
      </c>
      <c r="G24" s="102" t="s">
        <v>772</v>
      </c>
      <c r="H24" s="102" t="s">
        <v>773</v>
      </c>
      <c r="I24" s="102" t="s">
        <v>774</v>
      </c>
      <c r="J24" s="102" t="s">
        <v>773</v>
      </c>
      <c r="K24" s="103" t="s">
        <v>773</v>
      </c>
      <c r="L24" s="103" t="s">
        <v>773</v>
      </c>
      <c r="M24" s="104">
        <f>IF(韻母對照資料表[[#This Row],[TLPA+音標]]="", 0, LEN(韻母對照資料表[[#This Row],[TLPA+音標]]))</f>
        <v>2</v>
      </c>
      <c r="N24" s="105" t="str">
        <f>韻母對照資料表[[#This Row],[十五音]]&amp;LEFT(韻母對照資料表[[#This Row],[舒促聲]],1)</f>
        <v>沽舒</v>
      </c>
      <c r="O24" s="87"/>
      <c r="P24" s="87"/>
      <c r="Q24" s="87" t="str">
        <f xml:space="preserve"> "    - xform/" &amp; 韻母對照資料表[[#This Row],[TLPA+音標]] &amp; "/" &amp; 韻母對照資料表[[#This Row],[十五音]] &amp; "/"</f>
        <v xml:space="preserve">    - xform/oo/沽/</v>
      </c>
      <c r="R24" s="87"/>
      <c r="S24" s="87"/>
      <c r="T24" s="87"/>
      <c r="U24" s="108">
        <v>21</v>
      </c>
      <c r="V24" s="109" t="s">
        <v>773</v>
      </c>
      <c r="W24" s="110" t="e" cm="1">
        <f t="array" ref="W24" xml:space="preserve"> INDEX(韻母對照資料表[國際音標], MATCH(TRUE, EXACT($V24, 韻母碼), 0))</f>
        <v>#NAME?</v>
      </c>
      <c r="X24" s="110" t="e" cm="1">
        <f t="array" ref="X24" xml:space="preserve"> INDEX(韻母對照資料表[白話字], MATCH(TRUE, EXACT($V24, 韻母碼), 0))</f>
        <v>#NAME?</v>
      </c>
      <c r="Y24" s="110" t="e" cm="1">
        <f t="array" ref="Y24" xml:space="preserve"> INDEX(韻母對照資料表[台羅音標], MATCH(TRUE, EXACT($V24, 韻母碼), 0))</f>
        <v>#NAME?</v>
      </c>
      <c r="Z24" s="110" t="e" cm="1">
        <f t="array" ref="Z24" xml:space="preserve"> INDEX(韻母對照資料表[閩拼方案], MATCH(TRUE, EXACT($V24, 韻母碼), 0))</f>
        <v>#NAME?</v>
      </c>
      <c r="AA24" s="110" t="e" cm="1">
        <f t="array" ref="AA24" xml:space="preserve"> INDEX(韻母對照資料表[方音符號], MATCH(TRUE, EXACT($V24, 韻母碼), 0))</f>
        <v>#NAME?</v>
      </c>
      <c r="AB24" s="111" t="e" cm="1">
        <f t="array" ref="AB24" xml:space="preserve"> INDEX(韻母對照資料表[十五音], MATCH(TRUE, EXACT($V24, 韻母碼), 0))</f>
        <v>#NAME?</v>
      </c>
      <c r="AC24" s="111" t="e" cm="1">
        <f t="array" ref="AC24" xml:space="preserve"> INDEX(韻母對照資料表[十五音序], MATCH(TRUE, EXACT($V24, 韻母碼), 0))</f>
        <v>#NAME?</v>
      </c>
      <c r="AD24" s="111" t="e" cm="1">
        <f t="array" ref="AD24" xml:space="preserve"> INDEX(韻母對照資料表[舒促聲], MATCH(TRUE, EXACT($V24, 韻母碼), 0))</f>
        <v>#NAME?</v>
      </c>
      <c r="AE24" s="111" t="e" cm="1">
        <f t="array" ref="AE24" xml:space="preserve"> INDEX(韻母對照資料表[十五音識別碼], MATCH(TRUE, EXACT($V24, 韻母碼), 0))</f>
        <v>#NAME?</v>
      </c>
    </row>
    <row r="25" spans="1:31" ht="51">
      <c r="A25" s="97">
        <v>22</v>
      </c>
      <c r="B25" s="98">
        <v>11</v>
      </c>
      <c r="C25" s="99" t="s">
        <v>713</v>
      </c>
      <c r="D25" s="100" t="s">
        <v>431</v>
      </c>
      <c r="E25" s="100" t="str" cm="1">
        <f t="array" ref="E25" xml:space="preserve"> IF( MOD(韻母對照資料表[[#This Row],[識別號]],2)=1, INDEX('韻母清單（字母50字）'!$E$3:$E$52, 韻母對照資料表[[#This Row],[十五音序]]), "◯")</f>
        <v>◯</v>
      </c>
      <c r="F25" s="117">
        <v>0</v>
      </c>
      <c r="G25" s="118">
        <v>0</v>
      </c>
      <c r="H25" s="118">
        <v>0</v>
      </c>
      <c r="I25" s="118">
        <v>0</v>
      </c>
      <c r="J25" s="118">
        <v>0</v>
      </c>
      <c r="K25" s="103"/>
      <c r="L25" s="103"/>
      <c r="M25" s="104">
        <f>IF(韻母對照資料表[[#This Row],[TLPA+音標]]="", 0, LEN(韻母對照資料表[[#This Row],[TLPA+音標]]))</f>
        <v>0</v>
      </c>
      <c r="N25" s="105" t="str">
        <f>韻母對照資料表[[#This Row],[十五音]]&amp;LEFT(韻母對照資料表[[#This Row],[舒促聲]],1)</f>
        <v>沽促</v>
      </c>
      <c r="O25" s="87"/>
      <c r="P25" s="87"/>
      <c r="Q25" s="87" t="str">
        <f xml:space="preserve"> "    - xform/" &amp; 韻母對照資料表[[#This Row],[TLPA+音標]] &amp; "/" &amp; 韻母對照資料表[[#This Row],[十五音]] &amp; "/"</f>
        <v xml:space="preserve">    - xform//沽/</v>
      </c>
      <c r="R25" s="87"/>
      <c r="S25" s="87"/>
      <c r="T25" s="87"/>
      <c r="U25" s="108">
        <v>23</v>
      </c>
      <c r="V25" s="109" t="s">
        <v>775</v>
      </c>
      <c r="W25" s="110" t="e" cm="1">
        <f t="array" ref="W25" xml:space="preserve"> INDEX(韻母對照資料表[國際音標], MATCH(TRUE, EXACT($V25, 韻母碼), 0))</f>
        <v>#NAME?</v>
      </c>
      <c r="X25" s="110" t="e" cm="1">
        <f t="array" ref="X25" xml:space="preserve"> INDEX(韻母對照資料表[白話字], MATCH(TRUE, EXACT($V25, 韻母碼), 0))</f>
        <v>#NAME?</v>
      </c>
      <c r="Y25" s="110" t="e" cm="1">
        <f t="array" ref="Y25" xml:space="preserve"> INDEX(韻母對照資料表[台羅音標], MATCH(TRUE, EXACT($V25, 韻母碼), 0))</f>
        <v>#NAME?</v>
      </c>
      <c r="Z25" s="110" t="e" cm="1">
        <f t="array" ref="Z25" xml:space="preserve"> INDEX(韻母對照資料表[閩拼方案], MATCH(TRUE, EXACT($V25, 韻母碼), 0))</f>
        <v>#NAME?</v>
      </c>
      <c r="AA25" s="110" t="e" cm="1">
        <f t="array" ref="AA25" xml:space="preserve"> INDEX(韻母對照資料表[方音符號], MATCH(TRUE, EXACT($V25, 韻母碼), 0))</f>
        <v>#NAME?</v>
      </c>
      <c r="AB25" s="111" t="e" cm="1">
        <f t="array" ref="AB25" xml:space="preserve"> INDEX(韻母對照資料表[十五音], MATCH(TRUE, EXACT($V25, 韻母碼), 0))</f>
        <v>#NAME?</v>
      </c>
      <c r="AC25" s="111" t="e" cm="1">
        <f t="array" ref="AC25" xml:space="preserve"> INDEX(韻母對照資料表[十五音序], MATCH(TRUE, EXACT($V25, 韻母碼), 0))</f>
        <v>#NAME?</v>
      </c>
      <c r="AD25" s="111" t="e" cm="1">
        <f t="array" ref="AD25" xml:space="preserve"> INDEX(韻母對照資料表[舒促聲], MATCH(TRUE, EXACT($V25, 韻母碼), 0))</f>
        <v>#NAME?</v>
      </c>
      <c r="AE25" s="111" t="e" cm="1">
        <f t="array" ref="AE25" xml:space="preserve"> INDEX(韻母對照資料表[十五音識別碼], MATCH(TRUE, EXACT($V25, 韻母碼), 0))</f>
        <v>#NAME?</v>
      </c>
    </row>
    <row r="26" spans="1:31" ht="51">
      <c r="A26" s="97">
        <v>23</v>
      </c>
      <c r="B26" s="98">
        <v>12</v>
      </c>
      <c r="C26" s="99" t="s">
        <v>711</v>
      </c>
      <c r="D26" s="100" t="s">
        <v>436</v>
      </c>
      <c r="E26" s="100" t="str" cm="1">
        <f t="array" ref="E26" xml:space="preserve"> IF( MOD(韻母對照資料表[[#This Row],[識別號]],2)=1, INDEX('韻母清單（字母50字）'!$E$3:$E$52, 韻母對照資料表[[#This Row],[十五音序]]), "◯")</f>
        <v>遙</v>
      </c>
      <c r="F26" s="101" t="s">
        <v>776</v>
      </c>
      <c r="G26" s="102" t="s">
        <v>775</v>
      </c>
      <c r="H26" s="102" t="s">
        <v>777</v>
      </c>
      <c r="I26" s="102" t="s">
        <v>775</v>
      </c>
      <c r="J26" s="102" t="s">
        <v>775</v>
      </c>
      <c r="K26" s="103" t="s">
        <v>775</v>
      </c>
      <c r="L26" s="103" t="s">
        <v>775</v>
      </c>
      <c r="M26" s="104">
        <f>IF(韻母對照資料表[[#This Row],[TLPA+音標]]="", 0, LEN(韻母對照資料表[[#This Row],[TLPA+音標]]))</f>
        <v>3</v>
      </c>
      <c r="N26" s="105" t="str">
        <f>韻母對照資料表[[#This Row],[十五音]]&amp;LEFT(韻母對照資料表[[#This Row],[舒促聲]],1)</f>
        <v>嬌舒</v>
      </c>
      <c r="O26" s="87"/>
      <c r="P26" s="87"/>
      <c r="Q26" s="87" t="str">
        <f xml:space="preserve"> "    - xform/" &amp; 韻母對照資料表[[#This Row],[TLPA+音標]] &amp; "/" &amp; 韻母對照資料表[[#This Row],[十五音]] &amp; "/"</f>
        <v xml:space="preserve">    - xform/iau/嬌/</v>
      </c>
      <c r="R26" s="87"/>
      <c r="S26" s="87"/>
      <c r="T26" s="87"/>
      <c r="U26" s="115">
        <v>25</v>
      </c>
      <c r="V26" s="116" t="s">
        <v>778</v>
      </c>
      <c r="W26" s="110" t="e" cm="1">
        <f t="array" ref="W26" xml:space="preserve"> INDEX(韻母對照資料表[國際音標], MATCH(TRUE, EXACT($V26, 韻母碼), 0))</f>
        <v>#NAME?</v>
      </c>
      <c r="X26" s="110" t="e" cm="1">
        <f t="array" ref="X26" xml:space="preserve"> INDEX(韻母對照資料表[白話字], MATCH(TRUE, EXACT($V26, 韻母碼), 0))</f>
        <v>#NAME?</v>
      </c>
      <c r="Y26" s="110" t="e" cm="1">
        <f t="array" ref="Y26" xml:space="preserve"> INDEX(韻母對照資料表[台羅音標], MATCH(TRUE, EXACT($V26, 韻母碼), 0))</f>
        <v>#NAME?</v>
      </c>
      <c r="Z26" s="110" t="e" cm="1">
        <f t="array" ref="Z26" xml:space="preserve"> INDEX(韻母對照資料表[閩拼方案], MATCH(TRUE, EXACT($V26, 韻母碼), 0))</f>
        <v>#NAME?</v>
      </c>
      <c r="AA26" s="110" t="e" cm="1">
        <f t="array" ref="AA26" xml:space="preserve"> INDEX(韻母對照資料表[方音符號], MATCH(TRUE, EXACT($V26, 韻母碼), 0))</f>
        <v>#NAME?</v>
      </c>
      <c r="AB26" s="111" t="e" cm="1">
        <f t="array" ref="AB26" xml:space="preserve"> INDEX(韻母對照資料表[十五音], MATCH(TRUE, EXACT($V26, 韻母碼), 0))</f>
        <v>#NAME?</v>
      </c>
      <c r="AC26" s="111" t="e" cm="1">
        <f t="array" ref="AC26" xml:space="preserve"> INDEX(韻母對照資料表[十五音序], MATCH(TRUE, EXACT($V26, 韻母碼), 0))</f>
        <v>#NAME?</v>
      </c>
      <c r="AD26" s="111" t="e" cm="1">
        <f t="array" ref="AD26" xml:space="preserve"> INDEX(韻母對照資料表[舒促聲], MATCH(TRUE, EXACT($V26, 韻母碼), 0))</f>
        <v>#NAME?</v>
      </c>
      <c r="AE26" s="111" t="e" cm="1">
        <f t="array" ref="AE26" xml:space="preserve"> INDEX(韻母對照資料表[十五音識別碼], MATCH(TRUE, EXACT($V26, 韻母碼), 0))</f>
        <v>#NAME?</v>
      </c>
    </row>
    <row r="27" spans="1:31" ht="51">
      <c r="A27" s="97">
        <v>24</v>
      </c>
      <c r="B27" s="98">
        <v>12</v>
      </c>
      <c r="C27" s="99" t="s">
        <v>713</v>
      </c>
      <c r="D27" s="100" t="s">
        <v>436</v>
      </c>
      <c r="E27" s="100" t="str" cm="1">
        <f t="array" ref="E27" xml:space="preserve"> IF( MOD(韻母對照資料表[[#This Row],[識別號]],2)=1, INDEX('韻母清單（字母50字）'!$E$3:$E$52, 韻母對照資料表[[#This Row],[十五音序]]), "◯")</f>
        <v>◯</v>
      </c>
      <c r="F27" s="101" t="s">
        <v>779</v>
      </c>
      <c r="G27" s="102" t="s">
        <v>780</v>
      </c>
      <c r="H27" s="102" t="s">
        <v>781</v>
      </c>
      <c r="I27" s="102" t="s">
        <v>782</v>
      </c>
      <c r="J27" s="102" t="s">
        <v>782</v>
      </c>
      <c r="K27" s="103" t="s">
        <v>782</v>
      </c>
      <c r="L27" s="103" t="s">
        <v>782</v>
      </c>
      <c r="M27" s="104">
        <f>IF(韻母對照資料表[[#This Row],[TLPA+音標]]="", 0, LEN(韻母對照資料表[[#This Row],[TLPA+音標]]))</f>
        <v>4</v>
      </c>
      <c r="N27" s="105" t="str">
        <f>韻母對照資料表[[#This Row],[十五音]]&amp;LEFT(韻母對照資料表[[#This Row],[舒促聲]],1)</f>
        <v>嬌促</v>
      </c>
      <c r="O27" s="87"/>
      <c r="P27" s="87"/>
      <c r="Q27" s="87" t="str">
        <f xml:space="preserve"> "    - xform/" &amp; 韻母對照資料表[[#This Row],[TLPA+音標]] &amp; "/" &amp; 韻母對照資料表[[#This Row],[十五音]] &amp; "/"</f>
        <v xml:space="preserve">    - xform/iauh/嬌/</v>
      </c>
      <c r="R27" s="87"/>
      <c r="S27" s="87"/>
      <c r="T27" s="87"/>
      <c r="U27" s="108">
        <v>24</v>
      </c>
      <c r="V27" s="109" t="s">
        <v>782</v>
      </c>
      <c r="W27" s="110" t="e" cm="1">
        <f t="array" ref="W27" xml:space="preserve"> INDEX(韻母對照資料表[國際音標], MATCH(TRUE, EXACT($V27, 韻母碼), 0))</f>
        <v>#NAME?</v>
      </c>
      <c r="X27" s="110" t="e" cm="1">
        <f t="array" ref="X27" xml:space="preserve"> INDEX(韻母對照資料表[白話字], MATCH(TRUE, EXACT($V27, 韻母碼), 0))</f>
        <v>#NAME?</v>
      </c>
      <c r="Y27" s="110" t="e" cm="1">
        <f t="array" ref="Y27" xml:space="preserve"> INDEX(韻母對照資料表[台羅音標], MATCH(TRUE, EXACT($V27, 韻母碼), 0))</f>
        <v>#NAME?</v>
      </c>
      <c r="Z27" s="110" t="e" cm="1">
        <f t="array" ref="Z27" xml:space="preserve"> INDEX(韻母對照資料表[閩拼方案], MATCH(TRUE, EXACT($V27, 韻母碼), 0))</f>
        <v>#NAME?</v>
      </c>
      <c r="AA27" s="110" t="e" cm="1">
        <f t="array" ref="AA27" xml:space="preserve"> INDEX(韻母對照資料表[方音符號], MATCH(TRUE, EXACT($V27, 韻母碼), 0))</f>
        <v>#NAME?</v>
      </c>
      <c r="AB27" s="111" t="e" cm="1">
        <f t="array" ref="AB27" xml:space="preserve"> INDEX(韻母對照資料表[十五音], MATCH(TRUE, EXACT($V27, 韻母碼), 0))</f>
        <v>#NAME?</v>
      </c>
      <c r="AC27" s="111" t="e" cm="1">
        <f t="array" ref="AC27" xml:space="preserve"> INDEX(韻母對照資料表[十五音序], MATCH(TRUE, EXACT($V27, 韻母碼), 0))</f>
        <v>#NAME?</v>
      </c>
      <c r="AD27" s="111" t="e" cm="1">
        <f t="array" ref="AD27" xml:space="preserve"> INDEX(韻母對照資料表[舒促聲], MATCH(TRUE, EXACT($V27, 韻母碼), 0))</f>
        <v>#NAME?</v>
      </c>
      <c r="AE27" s="111" t="e" cm="1">
        <f t="array" ref="AE27" xml:space="preserve"> INDEX(韻母對照資料表[十五音識別碼], MATCH(TRUE, EXACT($V27, 韻母碼), 0))</f>
        <v>#NAME?</v>
      </c>
    </row>
    <row r="28" spans="1:31" ht="51">
      <c r="A28" s="97">
        <v>25</v>
      </c>
      <c r="B28" s="98">
        <v>13</v>
      </c>
      <c r="C28" s="99" t="s">
        <v>711</v>
      </c>
      <c r="D28" s="100" t="s">
        <v>783</v>
      </c>
      <c r="E28" s="100" t="str" cm="1">
        <f t="array" ref="E28" xml:space="preserve"> IF( MOD(韻母對照資料表[[#This Row],[識別號]],2)=1, INDEX('韻母清單（字母50字）'!$E$3:$E$52, 韻母對照資料表[[#This Row],[十五音序]]), "◯")</f>
        <v>遞</v>
      </c>
      <c r="F28" s="101" t="s">
        <v>784</v>
      </c>
      <c r="G28" s="102" t="s">
        <v>778</v>
      </c>
      <c r="H28" s="102" t="s">
        <v>732</v>
      </c>
      <c r="I28" s="102" t="s">
        <v>732</v>
      </c>
      <c r="J28" s="102" t="s">
        <v>732</v>
      </c>
      <c r="K28" s="112" t="s">
        <v>778</v>
      </c>
      <c r="L28" s="112" t="s">
        <v>778</v>
      </c>
      <c r="M28" s="113">
        <f>IF(韻母對照資料表[[#This Row],[TLPA+音標]]="", 0, LEN(韻母對照資料表[[#This Row],[TLPA+音標]]))</f>
        <v>2</v>
      </c>
      <c r="N28" s="105" t="str">
        <f>韻母對照資料表[[#This Row],[十五音]]&amp;LEFT(韻母對照資料表[[#This Row],[舒促聲]],1)</f>
        <v>稽舒</v>
      </c>
      <c r="O28" s="87"/>
      <c r="P28" s="87"/>
      <c r="Q28" s="87" t="str">
        <f xml:space="preserve"> "    - xform/" &amp; 韻母對照資料表[[#This Row],[TLPA+音標]] &amp; "/" &amp; 韻母對照資料表[[#This Row],[十五音]] &amp; "/"</f>
        <v xml:space="preserve">    - xform/ei/稽/</v>
      </c>
      <c r="R28" s="87"/>
      <c r="S28" s="120" t="s">
        <v>737</v>
      </c>
      <c r="T28" s="87"/>
      <c r="U28" s="108">
        <v>27</v>
      </c>
      <c r="V28" s="109" t="s">
        <v>785</v>
      </c>
      <c r="W28" s="110" t="e" cm="1">
        <f t="array" ref="W28" xml:space="preserve"> INDEX(韻母對照資料表[國際音標], MATCH(TRUE, EXACT($V28, 韻母碼), 0))</f>
        <v>#NAME?</v>
      </c>
      <c r="X28" s="110" t="e" cm="1">
        <f t="array" ref="X28" xml:space="preserve"> INDEX(韻母對照資料表[白話字], MATCH(TRUE, EXACT($V28, 韻母碼), 0))</f>
        <v>#NAME?</v>
      </c>
      <c r="Y28" s="110" t="e" cm="1">
        <f t="array" ref="Y28" xml:space="preserve"> INDEX(韻母對照資料表[台羅音標], MATCH(TRUE, EXACT($V28, 韻母碼), 0))</f>
        <v>#NAME?</v>
      </c>
      <c r="Z28" s="110" t="e" cm="1">
        <f t="array" ref="Z28" xml:space="preserve"> INDEX(韻母對照資料表[閩拼方案], MATCH(TRUE, EXACT($V28, 韻母碼), 0))</f>
        <v>#NAME?</v>
      </c>
      <c r="AA28" s="110" t="e" cm="1">
        <f t="array" ref="AA28" xml:space="preserve"> INDEX(韻母對照資料表[方音符號], MATCH(TRUE, EXACT($V28, 韻母碼), 0))</f>
        <v>#NAME?</v>
      </c>
      <c r="AB28" s="111" t="e" cm="1">
        <f t="array" ref="AB28" xml:space="preserve"> INDEX(韻母對照資料表[十五音], MATCH(TRUE, EXACT($V28, 韻母碼), 0))</f>
        <v>#NAME?</v>
      </c>
      <c r="AC28" s="111" t="e" cm="1">
        <f t="array" ref="AC28" xml:space="preserve"> INDEX(韻母對照資料表[十五音序], MATCH(TRUE, EXACT($V28, 韻母碼), 0))</f>
        <v>#NAME?</v>
      </c>
      <c r="AD28" s="111" t="e" cm="1">
        <f t="array" ref="AD28" xml:space="preserve"> INDEX(韻母對照資料表[舒促聲], MATCH(TRUE, EXACT($V28, 韻母碼), 0))</f>
        <v>#NAME?</v>
      </c>
      <c r="AE28" s="111" t="e" cm="1">
        <f t="array" ref="AE28" xml:space="preserve"> INDEX(韻母對照資料表[十五音識別碼], MATCH(TRUE, EXACT($V28, 韻母碼), 0))</f>
        <v>#NAME?</v>
      </c>
    </row>
    <row r="29" spans="1:31" ht="51">
      <c r="A29" s="97">
        <v>26</v>
      </c>
      <c r="B29" s="98">
        <v>13</v>
      </c>
      <c r="C29" s="99" t="s">
        <v>713</v>
      </c>
      <c r="D29" s="100" t="s">
        <v>783</v>
      </c>
      <c r="E29" s="100" t="str" cm="1">
        <f t="array" ref="E29" xml:space="preserve"> IF( MOD(韻母對照資料表[[#This Row],[識別號]],2)=1, INDEX('韻母清單（字母50字）'!$E$3:$E$52, 韻母對照資料表[[#This Row],[十五音序]]), "◯")</f>
        <v>◯</v>
      </c>
      <c r="F29" s="117">
        <v>0</v>
      </c>
      <c r="G29" s="118">
        <v>0</v>
      </c>
      <c r="H29" s="118">
        <v>0</v>
      </c>
      <c r="I29" s="118">
        <v>0</v>
      </c>
      <c r="J29" s="118">
        <v>0</v>
      </c>
      <c r="K29" s="103"/>
      <c r="L29" s="103"/>
      <c r="M29" s="104">
        <f>IF(韻母對照資料表[[#This Row],[TLPA+音標]]="", 0, LEN(韻母對照資料表[[#This Row],[TLPA+音標]]))</f>
        <v>0</v>
      </c>
      <c r="N29" s="105" t="str">
        <f>韻母對照資料表[[#This Row],[十五音]]&amp;LEFT(韻母對照資料表[[#This Row],[舒促聲]],1)</f>
        <v>稽促</v>
      </c>
      <c r="O29" s="87"/>
      <c r="P29" s="87"/>
      <c r="Q29" s="87" t="str">
        <f xml:space="preserve"> "    - xform/" &amp; 韻母對照資料表[[#This Row],[TLPA+音標]] &amp; "/" &amp; 韻母對照資料表[[#This Row],[十五音]] &amp; "/"</f>
        <v xml:space="preserve">    - xform//稽/</v>
      </c>
      <c r="R29" s="87"/>
      <c r="S29" s="87"/>
      <c r="T29" s="87"/>
      <c r="U29" s="108">
        <v>28</v>
      </c>
      <c r="V29" s="109" t="s">
        <v>786</v>
      </c>
      <c r="W29" s="110" t="e" cm="1">
        <f t="array" ref="W29" xml:space="preserve"> INDEX(韻母對照資料表[國際音標], MATCH(TRUE, EXACT($V29, 韻母碼), 0))</f>
        <v>#NAME?</v>
      </c>
      <c r="X29" s="110" t="e" cm="1">
        <f t="array" ref="X29" xml:space="preserve"> INDEX(韻母對照資料表[白話字], MATCH(TRUE, EXACT($V29, 韻母碼), 0))</f>
        <v>#NAME?</v>
      </c>
      <c r="Y29" s="110" t="e" cm="1">
        <f t="array" ref="Y29" xml:space="preserve"> INDEX(韻母對照資料表[台羅音標], MATCH(TRUE, EXACT($V29, 韻母碼), 0))</f>
        <v>#NAME?</v>
      </c>
      <c r="Z29" s="110" t="e" cm="1">
        <f t="array" ref="Z29" xml:space="preserve"> INDEX(韻母對照資料表[閩拼方案], MATCH(TRUE, EXACT($V29, 韻母碼), 0))</f>
        <v>#NAME?</v>
      </c>
      <c r="AA29" s="110" t="e" cm="1">
        <f t="array" ref="AA29" xml:space="preserve"> INDEX(韻母對照資料表[方音符號], MATCH(TRUE, EXACT($V29, 韻母碼), 0))</f>
        <v>#NAME?</v>
      </c>
      <c r="AB29" s="111" t="e" cm="1">
        <f t="array" ref="AB29" xml:space="preserve"> INDEX(韻母對照資料表[十五音], MATCH(TRUE, EXACT($V29, 韻母碼), 0))</f>
        <v>#NAME?</v>
      </c>
      <c r="AC29" s="111" t="e" cm="1">
        <f t="array" ref="AC29" xml:space="preserve"> INDEX(韻母對照資料表[十五音序], MATCH(TRUE, EXACT($V29, 韻母碼), 0))</f>
        <v>#NAME?</v>
      </c>
      <c r="AD29" s="111" t="e" cm="1">
        <f t="array" ref="AD29" xml:space="preserve"> INDEX(韻母對照資料表[舒促聲], MATCH(TRUE, EXACT($V29, 韻母碼), 0))</f>
        <v>#NAME?</v>
      </c>
      <c r="AE29" s="111" t="e" cm="1">
        <f t="array" ref="AE29" xml:space="preserve"> INDEX(韻母對照資料表[十五音識別碼], MATCH(TRUE, EXACT($V29, 韻母碼), 0))</f>
        <v>#NAME?</v>
      </c>
    </row>
    <row r="30" spans="1:31" ht="51">
      <c r="A30" s="97">
        <v>27</v>
      </c>
      <c r="B30" s="98">
        <v>14</v>
      </c>
      <c r="C30" s="99" t="s">
        <v>711</v>
      </c>
      <c r="D30" s="100" t="s">
        <v>445</v>
      </c>
      <c r="E30" s="100" t="str" cm="1">
        <f t="array" ref="E30" xml:space="preserve"> IF( MOD(韻母對照資料表[[#This Row],[識別號]],2)=1, INDEX('韻母清單（字母50字）'!$E$3:$E$52, 韻母對照資料表[[#This Row],[十五音序]]), "◯")</f>
        <v>竹</v>
      </c>
      <c r="F30" s="101" t="s">
        <v>787</v>
      </c>
      <c r="G30" s="102" t="s">
        <v>788</v>
      </c>
      <c r="H30" s="102" t="s">
        <v>785</v>
      </c>
      <c r="I30" s="102" t="s">
        <v>785</v>
      </c>
      <c r="J30" s="102" t="s">
        <v>785</v>
      </c>
      <c r="K30" s="103" t="s">
        <v>785</v>
      </c>
      <c r="L30" s="103" t="s">
        <v>785</v>
      </c>
      <c r="M30" s="104">
        <f>IF(韻母對照資料表[[#This Row],[TLPA+音標]]="", 0, LEN(韻母對照資料表[[#This Row],[TLPA+音標]]))</f>
        <v>4</v>
      </c>
      <c r="N30" s="105" t="str">
        <f>韻母對照資料表[[#This Row],[十五音]]&amp;LEFT(韻母對照資料表[[#This Row],[舒促聲]],1)</f>
        <v>恭舒</v>
      </c>
      <c r="O30" s="87"/>
      <c r="P30" s="87"/>
      <c r="Q30" s="87" t="str">
        <f xml:space="preserve"> "    - xform/" &amp; 韻母對照資料表[[#This Row],[TLPA+音標]] &amp; "/" &amp; 韻母對照資料表[[#This Row],[十五音]] &amp; "/"</f>
        <v xml:space="preserve">    - xform/iong/恭/</v>
      </c>
      <c r="R30" s="87"/>
      <c r="S30" s="87"/>
      <c r="T30" s="87"/>
      <c r="U30" s="108">
        <v>29</v>
      </c>
      <c r="V30" s="109" t="s">
        <v>789</v>
      </c>
      <c r="W30" s="110" t="e" cm="1">
        <f t="array" ref="W30" xml:space="preserve"> INDEX(韻母對照資料表[國際音標], MATCH(TRUE, EXACT($V30, 韻母碼), 0))</f>
        <v>#NAME?</v>
      </c>
      <c r="X30" s="110" t="e" cm="1">
        <f t="array" ref="X30" xml:space="preserve"> INDEX(韻母對照資料表[白話字], MATCH(TRUE, EXACT($V30, 韻母碼), 0))</f>
        <v>#NAME?</v>
      </c>
      <c r="Y30" s="110" t="e" cm="1">
        <f t="array" ref="Y30" xml:space="preserve"> INDEX(韻母對照資料表[台羅音標], MATCH(TRUE, EXACT($V30, 韻母碼), 0))</f>
        <v>#NAME?</v>
      </c>
      <c r="Z30" s="110" t="e" cm="1">
        <f t="array" ref="Z30" xml:space="preserve"> INDEX(韻母對照資料表[閩拼方案], MATCH(TRUE, EXACT($V30, 韻母碼), 0))</f>
        <v>#NAME?</v>
      </c>
      <c r="AA30" s="110" t="e" cm="1">
        <f t="array" ref="AA30" xml:space="preserve"> INDEX(韻母對照資料表[方音符號], MATCH(TRUE, EXACT($V30, 韻母碼), 0))</f>
        <v>#NAME?</v>
      </c>
      <c r="AB30" s="111" t="e" cm="1">
        <f t="array" ref="AB30" xml:space="preserve"> INDEX(韻母對照資料表[十五音], MATCH(TRUE, EXACT($V30, 韻母碼), 0))</f>
        <v>#NAME?</v>
      </c>
      <c r="AC30" s="111" t="e" cm="1">
        <f t="array" ref="AC30" xml:space="preserve"> INDEX(韻母對照資料表[十五音序], MATCH(TRUE, EXACT($V30, 韻母碼), 0))</f>
        <v>#NAME?</v>
      </c>
      <c r="AD30" s="111" t="e" cm="1">
        <f t="array" ref="AD30" xml:space="preserve"> INDEX(韻母對照資料表[舒促聲], MATCH(TRUE, EXACT($V30, 韻母碼), 0))</f>
        <v>#NAME?</v>
      </c>
      <c r="AE30" s="111" t="e" cm="1">
        <f t="array" ref="AE30" xml:space="preserve"> INDEX(韻母對照資料表[十五音識別碼], MATCH(TRUE, EXACT($V30, 韻母碼), 0))</f>
        <v>#NAME?</v>
      </c>
    </row>
    <row r="31" spans="1:31" ht="51">
      <c r="A31" s="97">
        <v>28</v>
      </c>
      <c r="B31" s="98">
        <v>14</v>
      </c>
      <c r="C31" s="99" t="s">
        <v>713</v>
      </c>
      <c r="D31" s="100" t="s">
        <v>445</v>
      </c>
      <c r="E31" s="100" t="str" cm="1">
        <f t="array" ref="E31" xml:space="preserve"> IF( MOD(韻母對照資料表[[#This Row],[識別號]],2)=1, INDEX('韻母清單（字母50字）'!$E$3:$E$52, 韻母對照資料表[[#This Row],[十五音序]]), "◯")</f>
        <v>◯</v>
      </c>
      <c r="F31" s="101" t="s">
        <v>790</v>
      </c>
      <c r="G31" s="102" t="s">
        <v>791</v>
      </c>
      <c r="H31" s="102" t="s">
        <v>786</v>
      </c>
      <c r="I31" s="102" t="s">
        <v>786</v>
      </c>
      <c r="J31" s="102" t="s">
        <v>786</v>
      </c>
      <c r="K31" s="103" t="s">
        <v>786</v>
      </c>
      <c r="L31" s="103" t="s">
        <v>786</v>
      </c>
      <c r="M31" s="104">
        <f>IF(韻母對照資料表[[#This Row],[TLPA+音標]]="", 0, LEN(韻母對照資料表[[#This Row],[TLPA+音標]]))</f>
        <v>3</v>
      </c>
      <c r="N31" s="105" t="str">
        <f>韻母對照資料表[[#This Row],[十五音]]&amp;LEFT(韻母對照資料表[[#This Row],[舒促聲]],1)</f>
        <v>恭促</v>
      </c>
      <c r="O31" s="87"/>
      <c r="P31" s="87"/>
      <c r="Q31" s="87" t="str">
        <f xml:space="preserve"> "    - xform/" &amp; 韻母對照資料表[[#This Row],[TLPA+音標]] &amp; "/" &amp; 韻母對照資料表[[#This Row],[十五音]] &amp; "/"</f>
        <v xml:space="preserve">    - xform/iok/恭/</v>
      </c>
      <c r="R31" s="87"/>
      <c r="S31" s="87"/>
      <c r="T31" s="87"/>
      <c r="U31" s="108">
        <v>30</v>
      </c>
      <c r="V31" s="109" t="s">
        <v>792</v>
      </c>
      <c r="W31" s="110" t="e" cm="1">
        <f t="array" ref="W31" xml:space="preserve"> INDEX(韻母對照資料表[國際音標], MATCH(TRUE, EXACT($V31, 韻母碼), 0))</f>
        <v>#NAME?</v>
      </c>
      <c r="X31" s="110" t="e" cm="1">
        <f t="array" ref="X31" xml:space="preserve"> INDEX(韻母對照資料表[白話字], MATCH(TRUE, EXACT($V31, 韻母碼), 0))</f>
        <v>#NAME?</v>
      </c>
      <c r="Y31" s="110" t="e" cm="1">
        <f t="array" ref="Y31" xml:space="preserve"> INDEX(韻母對照資料表[台羅音標], MATCH(TRUE, EXACT($V31, 韻母碼), 0))</f>
        <v>#NAME?</v>
      </c>
      <c r="Z31" s="110" t="e" cm="1">
        <f t="array" ref="Z31" xml:space="preserve"> INDEX(韻母對照資料表[閩拼方案], MATCH(TRUE, EXACT($V31, 韻母碼), 0))</f>
        <v>#NAME?</v>
      </c>
      <c r="AA31" s="110" t="e" cm="1">
        <f t="array" ref="AA31" xml:space="preserve"> INDEX(韻母對照資料表[方音符號], MATCH(TRUE, EXACT($V31, 韻母碼), 0))</f>
        <v>#NAME?</v>
      </c>
      <c r="AB31" s="111" t="e" cm="1">
        <f t="array" ref="AB31" xml:space="preserve"> INDEX(韻母對照資料表[十五音], MATCH(TRUE, EXACT($V31, 韻母碼), 0))</f>
        <v>#NAME?</v>
      </c>
      <c r="AC31" s="111" t="e" cm="1">
        <f t="array" ref="AC31" xml:space="preserve"> INDEX(韻母對照資料表[十五音序], MATCH(TRUE, EXACT($V31, 韻母碼), 0))</f>
        <v>#NAME?</v>
      </c>
      <c r="AD31" s="111" t="e" cm="1">
        <f t="array" ref="AD31" xml:space="preserve"> INDEX(韻母對照資料表[舒促聲], MATCH(TRUE, EXACT($V31, 韻母碼), 0))</f>
        <v>#NAME?</v>
      </c>
      <c r="AE31" s="111" t="e" cm="1">
        <f t="array" ref="AE31" xml:space="preserve"> INDEX(韻母對照資料表[十五音識別碼], MATCH(TRUE, EXACT($V31, 韻母碼), 0))</f>
        <v>#NAME?</v>
      </c>
    </row>
    <row r="32" spans="1:31" ht="51">
      <c r="A32" s="97">
        <v>29</v>
      </c>
      <c r="B32" s="98">
        <v>15</v>
      </c>
      <c r="C32" s="99" t="s">
        <v>711</v>
      </c>
      <c r="D32" s="100" t="s">
        <v>452</v>
      </c>
      <c r="E32" s="100" t="str" cm="1">
        <f t="array" ref="E32" xml:space="preserve"> IF( MOD(韻母對照資料表[[#This Row],[識別號]],2)=1, INDEX('韻母清單（字母50字）'!$E$3:$E$52, 韻母對照資料表[[#This Row],[十五音序]]), "◯")</f>
        <v>果</v>
      </c>
      <c r="F32" s="101" t="s">
        <v>793</v>
      </c>
      <c r="G32" s="102" t="s">
        <v>794</v>
      </c>
      <c r="H32" s="102" t="s">
        <v>789</v>
      </c>
      <c r="I32" s="102" t="s">
        <v>789</v>
      </c>
      <c r="J32" s="102" t="s">
        <v>789</v>
      </c>
      <c r="K32" s="103" t="s">
        <v>789</v>
      </c>
      <c r="L32" s="103" t="s">
        <v>789</v>
      </c>
      <c r="M32" s="104">
        <f>IF(韻母對照資料表[[#This Row],[TLPA+音標]]="", 0, LEN(韻母對照資料表[[#This Row],[TLPA+音標]]))</f>
        <v>1</v>
      </c>
      <c r="N32" s="105" t="str">
        <f>韻母對照資料表[[#This Row],[十五音]]&amp;LEFT(韻母對照資料表[[#This Row],[舒促聲]],1)</f>
        <v>高舒</v>
      </c>
      <c r="O32" s="87"/>
      <c r="P32" s="87"/>
      <c r="Q32" s="87" t="str">
        <f xml:space="preserve"> "    - xform/" &amp; 韻母對照資料表[[#This Row],[TLPA+音標]] &amp; "/" &amp; 韻母對照資料表[[#This Row],[十五音]] &amp; "/"</f>
        <v xml:space="preserve">    - xform/o/高/</v>
      </c>
      <c r="R32" s="87"/>
      <c r="S32" s="87"/>
      <c r="T32" s="87"/>
      <c r="U32" s="108">
        <v>33</v>
      </c>
      <c r="V32" s="109" t="s">
        <v>795</v>
      </c>
      <c r="W32" s="110" t="e" cm="1">
        <f t="array" ref="W32" xml:space="preserve"> INDEX(韻母對照資料表[國際音標], MATCH(TRUE, EXACT($V32, 韻母碼), 0))</f>
        <v>#NAME?</v>
      </c>
      <c r="X32" s="110" t="e" cm="1">
        <f t="array" ref="X32" xml:space="preserve"> INDEX(韻母對照資料表[白話字], MATCH(TRUE, EXACT($V32, 韻母碼), 0))</f>
        <v>#NAME?</v>
      </c>
      <c r="Y32" s="110" t="e" cm="1">
        <f t="array" ref="Y32" xml:space="preserve"> INDEX(韻母對照資料表[台羅音標], MATCH(TRUE, EXACT($V32, 韻母碼), 0))</f>
        <v>#NAME?</v>
      </c>
      <c r="Z32" s="110" t="e" cm="1">
        <f t="array" ref="Z32" xml:space="preserve"> INDEX(韻母對照資料表[閩拼方案], MATCH(TRUE, EXACT($V32, 韻母碼), 0))</f>
        <v>#NAME?</v>
      </c>
      <c r="AA32" s="110" t="e" cm="1">
        <f t="array" ref="AA32" xml:space="preserve"> INDEX(韻母對照資料表[方音符號], MATCH(TRUE, EXACT($V32, 韻母碼), 0))</f>
        <v>#NAME?</v>
      </c>
      <c r="AB32" s="111" t="e" cm="1">
        <f t="array" ref="AB32" xml:space="preserve"> INDEX(韻母對照資料表[十五音], MATCH(TRUE, EXACT($V32, 韻母碼), 0))</f>
        <v>#NAME?</v>
      </c>
      <c r="AC32" s="111" t="e" cm="1">
        <f t="array" ref="AC32" xml:space="preserve"> INDEX(韻母對照資料表[十五音序], MATCH(TRUE, EXACT($V32, 韻母碼), 0))</f>
        <v>#NAME?</v>
      </c>
      <c r="AD32" s="111" t="e" cm="1">
        <f t="array" ref="AD32" xml:space="preserve"> INDEX(韻母對照資料表[舒促聲], MATCH(TRUE, EXACT($V32, 韻母碼), 0))</f>
        <v>#NAME?</v>
      </c>
      <c r="AE32" s="111" t="e" cm="1">
        <f t="array" ref="AE32" xml:space="preserve"> INDEX(韻母對照資料表[十五音識別碼], MATCH(TRUE, EXACT($V32, 韻母碼), 0))</f>
        <v>#NAME?</v>
      </c>
    </row>
    <row r="33" spans="1:31" ht="51">
      <c r="A33" s="97">
        <v>30</v>
      </c>
      <c r="B33" s="98">
        <v>15</v>
      </c>
      <c r="C33" s="99" t="s">
        <v>713</v>
      </c>
      <c r="D33" s="100" t="s">
        <v>452</v>
      </c>
      <c r="E33" s="100" t="str" cm="1">
        <f t="array" ref="E33" xml:space="preserve"> IF( MOD(韻母對照資料表[[#This Row],[識別號]],2)=1, INDEX('韻母清單（字母50字）'!$E$3:$E$52, 韻母對照資料表[[#This Row],[十五音序]]), "◯")</f>
        <v>◯</v>
      </c>
      <c r="F33" s="101" t="s">
        <v>796</v>
      </c>
      <c r="G33" s="102" t="s">
        <v>797</v>
      </c>
      <c r="H33" s="102" t="s">
        <v>792</v>
      </c>
      <c r="I33" s="102" t="s">
        <v>792</v>
      </c>
      <c r="J33" s="102" t="s">
        <v>792</v>
      </c>
      <c r="K33" s="103" t="s">
        <v>792</v>
      </c>
      <c r="L33" s="103" t="s">
        <v>792</v>
      </c>
      <c r="M33" s="104">
        <f>IF(韻母對照資料表[[#This Row],[TLPA+音標]]="", 0, LEN(韻母對照資料表[[#This Row],[TLPA+音標]]))</f>
        <v>2</v>
      </c>
      <c r="N33" s="105" t="str">
        <f>韻母對照資料表[[#This Row],[十五音]]&amp;LEFT(韻母對照資料表[[#This Row],[舒促聲]],1)</f>
        <v>高促</v>
      </c>
      <c r="O33" s="87"/>
      <c r="P33" s="87"/>
      <c r="Q33" s="87" t="str">
        <f xml:space="preserve"> "    - xform/" &amp; 韻母對照資料表[[#This Row],[TLPA+音標]] &amp; "/" &amp; 韻母對照資料表[[#This Row],[十五音]] &amp; "/"</f>
        <v xml:space="preserve">    - xform/oh/高/</v>
      </c>
      <c r="R33" s="87"/>
      <c r="S33" s="87"/>
      <c r="T33" s="87"/>
      <c r="U33" s="108">
        <v>31</v>
      </c>
      <c r="V33" s="109" t="s">
        <v>798</v>
      </c>
      <c r="W33" s="110" t="e" cm="1">
        <f t="array" ref="W33" xml:space="preserve"> INDEX(韻母對照資料表[國際音標], MATCH(TRUE, EXACT($V33, 韻母碼), 0))</f>
        <v>#NAME?</v>
      </c>
      <c r="X33" s="110" t="e" cm="1">
        <f t="array" ref="X33" xml:space="preserve"> INDEX(韻母對照資料表[白話字], MATCH(TRUE, EXACT($V33, 韻母碼), 0))</f>
        <v>#NAME?</v>
      </c>
      <c r="Y33" s="110" t="e" cm="1">
        <f t="array" ref="Y33" xml:space="preserve"> INDEX(韻母對照資料表[台羅音標], MATCH(TRUE, EXACT($V33, 韻母碼), 0))</f>
        <v>#NAME?</v>
      </c>
      <c r="Z33" s="110" t="e" cm="1">
        <f t="array" ref="Z33" xml:space="preserve"> INDEX(韻母對照資料表[閩拼方案], MATCH(TRUE, EXACT($V33, 韻母碼), 0))</f>
        <v>#NAME?</v>
      </c>
      <c r="AA33" s="110" t="e" cm="1">
        <f t="array" ref="AA33" xml:space="preserve"> INDEX(韻母對照資料表[方音符號], MATCH(TRUE, EXACT($V33, 韻母碼), 0))</f>
        <v>#NAME?</v>
      </c>
      <c r="AB33" s="111" t="e" cm="1">
        <f t="array" ref="AB33" xml:space="preserve"> INDEX(韻母對照資料表[十五音], MATCH(TRUE, EXACT($V33, 韻母碼), 0))</f>
        <v>#NAME?</v>
      </c>
      <c r="AC33" s="111" t="e" cm="1">
        <f t="array" ref="AC33" xml:space="preserve"> INDEX(韻母對照資料表[十五音序], MATCH(TRUE, EXACT($V33, 韻母碼), 0))</f>
        <v>#NAME?</v>
      </c>
      <c r="AD33" s="111" t="e" cm="1">
        <f t="array" ref="AD33" xml:space="preserve"> INDEX(韻母對照資料表[舒促聲], MATCH(TRUE, EXACT($V33, 韻母碼), 0))</f>
        <v>#NAME?</v>
      </c>
      <c r="AE33" s="111" t="e" cm="1">
        <f t="array" ref="AE33" xml:space="preserve"> INDEX(韻母對照資料表[十五音識別碼], MATCH(TRUE, EXACT($V33, 韻母碼), 0))</f>
        <v>#NAME?</v>
      </c>
    </row>
    <row r="34" spans="1:31" ht="51">
      <c r="A34" s="97">
        <v>31</v>
      </c>
      <c r="B34" s="98">
        <v>16</v>
      </c>
      <c r="C34" s="99" t="s">
        <v>711</v>
      </c>
      <c r="D34" s="100" t="s">
        <v>458</v>
      </c>
      <c r="E34" s="100" t="str" cm="1">
        <f t="array" ref="E34" xml:space="preserve"> IF( MOD(韻母對照資料表[[#This Row],[識別號]],2)=1, INDEX('韻母清單（字母50字）'!$E$3:$E$52, 韻母對照資料表[[#This Row],[十五音序]]), "◯")</f>
        <v>埃</v>
      </c>
      <c r="F34" s="101" t="s">
        <v>799</v>
      </c>
      <c r="G34" s="102" t="s">
        <v>798</v>
      </c>
      <c r="H34" s="102" t="s">
        <v>798</v>
      </c>
      <c r="I34" s="102" t="s">
        <v>798</v>
      </c>
      <c r="J34" s="102" t="s">
        <v>798</v>
      </c>
      <c r="K34" s="103" t="s">
        <v>798</v>
      </c>
      <c r="L34" s="103" t="s">
        <v>798</v>
      </c>
      <c r="M34" s="104">
        <f>IF(韻母對照資料表[[#This Row],[TLPA+音標]]="", 0, LEN(韻母對照資料表[[#This Row],[TLPA+音標]]))</f>
        <v>2</v>
      </c>
      <c r="N34" s="105" t="str">
        <f>韻母對照資料表[[#This Row],[十五音]]&amp;LEFT(韻母對照資料表[[#This Row],[舒促聲]],1)</f>
        <v>皆舒</v>
      </c>
      <c r="O34" s="87"/>
      <c r="P34" s="87"/>
      <c r="Q34" s="87" t="str">
        <f xml:space="preserve"> "    - xform/" &amp; 韻母對照資料表[[#This Row],[TLPA+音標]] &amp; "/" &amp; 韻母對照資料表[[#This Row],[十五音]] &amp; "/"</f>
        <v xml:space="preserve">    - xform/ai/皆/</v>
      </c>
      <c r="R34" s="87"/>
      <c r="S34" s="87"/>
      <c r="T34" s="87"/>
      <c r="U34" s="108">
        <v>34</v>
      </c>
      <c r="V34" s="109" t="s">
        <v>800</v>
      </c>
      <c r="W34" s="110" t="e" cm="1">
        <f t="array" ref="W34" xml:space="preserve"> INDEX(韻母對照資料表[國際音標], MATCH(TRUE, EXACT($V34, 韻母碼), 0))</f>
        <v>#NAME?</v>
      </c>
      <c r="X34" s="110" t="e" cm="1">
        <f t="array" ref="X34" xml:space="preserve"> INDEX(韻母對照資料表[白話字], MATCH(TRUE, EXACT($V34, 韻母碼), 0))</f>
        <v>#NAME?</v>
      </c>
      <c r="Y34" s="110" t="e" cm="1">
        <f t="array" ref="Y34" xml:space="preserve"> INDEX(韻母對照資料表[台羅音標], MATCH(TRUE, EXACT($V34, 韻母碼), 0))</f>
        <v>#NAME?</v>
      </c>
      <c r="Z34" s="110" t="e" cm="1">
        <f t="array" ref="Z34" xml:space="preserve"> INDEX(韻母對照資料表[閩拼方案], MATCH(TRUE, EXACT($V34, 韻母碼), 0))</f>
        <v>#NAME?</v>
      </c>
      <c r="AA34" s="110" t="e" cm="1">
        <f t="array" ref="AA34" xml:space="preserve"> INDEX(韻母對照資料表[方音符號], MATCH(TRUE, EXACT($V34, 韻母碼), 0))</f>
        <v>#NAME?</v>
      </c>
      <c r="AB34" s="111" t="e" cm="1">
        <f t="array" ref="AB34" xml:space="preserve"> INDEX(韻母對照資料表[十五音], MATCH(TRUE, EXACT($V34, 韻母碼), 0))</f>
        <v>#NAME?</v>
      </c>
      <c r="AC34" s="111" t="e" cm="1">
        <f t="array" ref="AC34" xml:space="preserve"> INDEX(韻母對照資料表[十五音序], MATCH(TRUE, EXACT($V34, 韻母碼), 0))</f>
        <v>#NAME?</v>
      </c>
      <c r="AD34" s="111" t="e" cm="1">
        <f t="array" ref="AD34" xml:space="preserve"> INDEX(韻母對照資料表[舒促聲], MATCH(TRUE, EXACT($V34, 韻母碼), 0))</f>
        <v>#NAME?</v>
      </c>
      <c r="AE34" s="111" t="e" cm="1">
        <f t="array" ref="AE34" xml:space="preserve"> INDEX(韻母對照資料表[十五音識別碼], MATCH(TRUE, EXACT($V34, 韻母碼), 0))</f>
        <v>#NAME?</v>
      </c>
    </row>
    <row r="35" spans="1:31" ht="51">
      <c r="A35" s="97">
        <v>32</v>
      </c>
      <c r="B35" s="98">
        <v>16</v>
      </c>
      <c r="C35" s="99" t="s">
        <v>713</v>
      </c>
      <c r="D35" s="100" t="s">
        <v>458</v>
      </c>
      <c r="E35" s="100" t="str" cm="1">
        <f t="array" ref="E35" xml:space="preserve"> IF( MOD(韻母對照資料表[[#This Row],[識別號]],2)=1, INDEX('韻母清單（字母50字）'!$E$3:$E$52, 韻母對照資料表[[#This Row],[十五音序]]), "◯")</f>
        <v>◯</v>
      </c>
      <c r="F35" s="117">
        <v>0</v>
      </c>
      <c r="G35" s="118">
        <v>0</v>
      </c>
      <c r="H35" s="118">
        <v>0</v>
      </c>
      <c r="I35" s="118">
        <v>0</v>
      </c>
      <c r="J35" s="118">
        <v>0</v>
      </c>
      <c r="K35" s="103"/>
      <c r="L35" s="103"/>
      <c r="M35" s="104">
        <f>IF(韻母對照資料表[[#This Row],[TLPA+音標]]="", 0, LEN(韻母對照資料表[[#This Row],[TLPA+音標]]))</f>
        <v>0</v>
      </c>
      <c r="N35" s="105" t="str">
        <f>韻母對照資料表[[#This Row],[十五音]]&amp;LEFT(韻母對照資料表[[#This Row],[舒促聲]],1)</f>
        <v>皆促</v>
      </c>
      <c r="O35" s="87"/>
      <c r="P35" s="87"/>
      <c r="Q35" s="87" t="str">
        <f xml:space="preserve"> "    - xform/" &amp; 韻母對照資料表[[#This Row],[TLPA+音標]] &amp; "/" &amp; 韻母對照資料表[[#This Row],[十五音]] &amp; "/"</f>
        <v xml:space="preserve">    - xform//皆/</v>
      </c>
      <c r="R35" s="87"/>
      <c r="S35" s="87"/>
      <c r="T35" s="87"/>
      <c r="U35" s="108">
        <v>35</v>
      </c>
      <c r="V35" s="109" t="s">
        <v>801</v>
      </c>
      <c r="W35" s="110" t="e" cm="1">
        <f t="array" ref="W35" xml:space="preserve"> INDEX(韻母對照資料表[國際音標], MATCH(TRUE, EXACT($V35, 韻母碼), 0))</f>
        <v>#NAME?</v>
      </c>
      <c r="X35" s="110" t="e" cm="1">
        <f t="array" ref="X35" xml:space="preserve"> INDEX(韻母對照資料表[白話字], MATCH(TRUE, EXACT($V35, 韻母碼), 0))</f>
        <v>#NAME?</v>
      </c>
      <c r="Y35" s="110" t="e" cm="1">
        <f t="array" ref="Y35" xml:space="preserve"> INDEX(韻母對照資料表[台羅音標], MATCH(TRUE, EXACT($V35, 韻母碼), 0))</f>
        <v>#NAME?</v>
      </c>
      <c r="Z35" s="110" t="e" cm="1">
        <f t="array" ref="Z35" xml:space="preserve"> INDEX(韻母對照資料表[閩拼方案], MATCH(TRUE, EXACT($V35, 韻母碼), 0))</f>
        <v>#NAME?</v>
      </c>
      <c r="AA35" s="110" t="e" cm="1">
        <f t="array" ref="AA35" xml:space="preserve"> INDEX(韻母對照資料表[方音符號], MATCH(TRUE, EXACT($V35, 韻母碼), 0))</f>
        <v>#NAME?</v>
      </c>
      <c r="AB35" s="111" t="e" cm="1">
        <f t="array" ref="AB35" xml:space="preserve"> INDEX(韻母對照資料表[十五音], MATCH(TRUE, EXACT($V35, 韻母碼), 0))</f>
        <v>#NAME?</v>
      </c>
      <c r="AC35" s="111" t="e" cm="1">
        <f t="array" ref="AC35" xml:space="preserve"> INDEX(韻母對照資料表[十五音序], MATCH(TRUE, EXACT($V35, 韻母碼), 0))</f>
        <v>#NAME?</v>
      </c>
      <c r="AD35" s="111" t="e" cm="1">
        <f t="array" ref="AD35" xml:space="preserve"> INDEX(韻母對照資料表[舒促聲], MATCH(TRUE, EXACT($V35, 韻母碼), 0))</f>
        <v>#NAME?</v>
      </c>
      <c r="AE35" s="111" t="e" cm="1">
        <f t="array" ref="AE35" xml:space="preserve"> INDEX(韻母對照資料表[十五音識別碼], MATCH(TRUE, EXACT($V35, 韻母碼), 0))</f>
        <v>#NAME?</v>
      </c>
    </row>
    <row r="36" spans="1:31" ht="51">
      <c r="A36" s="97">
        <v>33</v>
      </c>
      <c r="B36" s="98">
        <v>17</v>
      </c>
      <c r="C36" s="99" t="s">
        <v>711</v>
      </c>
      <c r="D36" s="100" t="s">
        <v>462</v>
      </c>
      <c r="E36" s="100" t="str" cm="1">
        <f t="array" ref="E36" xml:space="preserve"> IF( MOD(韻母對照資料表[[#This Row],[識別號]],2)=1, INDEX('韻母清單（字母50字）'!$E$3:$E$52, 韻母對照資料表[[#This Row],[十五音序]]), "◯")</f>
        <v>恩</v>
      </c>
      <c r="F36" s="101" t="s">
        <v>802</v>
      </c>
      <c r="G36" s="102" t="s">
        <v>795</v>
      </c>
      <c r="H36" s="102" t="s">
        <v>795</v>
      </c>
      <c r="I36" s="102" t="s">
        <v>795</v>
      </c>
      <c r="J36" s="102" t="s">
        <v>795</v>
      </c>
      <c r="K36" s="103" t="s">
        <v>795</v>
      </c>
      <c r="L36" s="103" t="s">
        <v>795</v>
      </c>
      <c r="M36" s="104">
        <f>IF(韻母對照資料表[[#This Row],[TLPA+音標]]="", 0, LEN(韻母對照資料表[[#This Row],[TLPA+音標]]))</f>
        <v>2</v>
      </c>
      <c r="N36" s="105" t="str">
        <f>韻母對照資料表[[#This Row],[十五音]]&amp;LEFT(韻母對照資料表[[#This Row],[舒促聲]],1)</f>
        <v>巾舒</v>
      </c>
      <c r="O36" s="87"/>
      <c r="P36" s="87"/>
      <c r="Q36" s="87" t="str">
        <f xml:space="preserve"> "    - xform/" &amp; 韻母對照資料表[[#This Row],[TLPA+音標]] &amp; "/" &amp; 韻母對照資料表[[#This Row],[十五音]] &amp; "/"</f>
        <v xml:space="preserve">    - xform/in/巾/</v>
      </c>
      <c r="R36" s="87"/>
      <c r="S36" s="87"/>
      <c r="T36" s="87"/>
      <c r="U36" s="108">
        <v>36</v>
      </c>
      <c r="V36" s="109" t="s">
        <v>803</v>
      </c>
      <c r="W36" s="110" t="e" cm="1">
        <f t="array" ref="W36" xml:space="preserve"> INDEX(韻母對照資料表[國際音標], MATCH(TRUE, EXACT($V36, 韻母碼), 0))</f>
        <v>#NAME?</v>
      </c>
      <c r="X36" s="110" t="e" cm="1">
        <f t="array" ref="X36" xml:space="preserve"> INDEX(韻母對照資料表[白話字], MATCH(TRUE, EXACT($V36, 韻母碼), 0))</f>
        <v>#NAME?</v>
      </c>
      <c r="Y36" s="110" t="e" cm="1">
        <f t="array" ref="Y36" xml:space="preserve"> INDEX(韻母對照資料表[台羅音標], MATCH(TRUE, EXACT($V36, 韻母碼), 0))</f>
        <v>#NAME?</v>
      </c>
      <c r="Z36" s="110" t="e" cm="1">
        <f t="array" ref="Z36" xml:space="preserve"> INDEX(韻母對照資料表[閩拼方案], MATCH(TRUE, EXACT($V36, 韻母碼), 0))</f>
        <v>#NAME?</v>
      </c>
      <c r="AA36" s="110" t="e" cm="1">
        <f t="array" ref="AA36" xml:space="preserve"> INDEX(韻母對照資料表[方音符號], MATCH(TRUE, EXACT($V36, 韻母碼), 0))</f>
        <v>#NAME?</v>
      </c>
      <c r="AB36" s="111" t="e" cm="1">
        <f t="array" ref="AB36" xml:space="preserve"> INDEX(韻母對照資料表[十五音], MATCH(TRUE, EXACT($V36, 韻母碼), 0))</f>
        <v>#NAME?</v>
      </c>
      <c r="AC36" s="111" t="e" cm="1">
        <f t="array" ref="AC36" xml:space="preserve"> INDEX(韻母對照資料表[十五音序], MATCH(TRUE, EXACT($V36, 韻母碼), 0))</f>
        <v>#NAME?</v>
      </c>
      <c r="AD36" s="111" t="e" cm="1">
        <f t="array" ref="AD36" xml:space="preserve"> INDEX(韻母對照資料表[舒促聲], MATCH(TRUE, EXACT($V36, 韻母碼), 0))</f>
        <v>#NAME?</v>
      </c>
      <c r="AE36" s="111" t="e" cm="1">
        <f t="array" ref="AE36" xml:space="preserve"> INDEX(韻母對照資料表[十五音識別碼], MATCH(TRUE, EXACT($V36, 韻母碼), 0))</f>
        <v>#NAME?</v>
      </c>
    </row>
    <row r="37" spans="1:31" ht="51">
      <c r="A37" s="97">
        <v>34</v>
      </c>
      <c r="B37" s="98">
        <v>17</v>
      </c>
      <c r="C37" s="99" t="s">
        <v>713</v>
      </c>
      <c r="D37" s="100" t="s">
        <v>462</v>
      </c>
      <c r="E37" s="100" t="str" cm="1">
        <f t="array" ref="E37" xml:space="preserve"> IF( MOD(韻母對照資料表[[#This Row],[識別號]],2)=1, INDEX('韻母清單（字母50字）'!$E$3:$E$52, 韻母對照資料表[[#This Row],[十五音序]]), "◯")</f>
        <v>◯</v>
      </c>
      <c r="F37" s="101" t="s">
        <v>804</v>
      </c>
      <c r="G37" s="102" t="s">
        <v>805</v>
      </c>
      <c r="H37" s="102" t="s">
        <v>800</v>
      </c>
      <c r="I37" s="102" t="s">
        <v>800</v>
      </c>
      <c r="J37" s="102" t="s">
        <v>800</v>
      </c>
      <c r="K37" s="103" t="s">
        <v>800</v>
      </c>
      <c r="L37" s="103" t="s">
        <v>800</v>
      </c>
      <c r="M37" s="104">
        <f>IF(韻母對照資料表[[#This Row],[TLPA+音標]]="", 0, LEN(韻母對照資料表[[#This Row],[TLPA+音標]]))</f>
        <v>2</v>
      </c>
      <c r="N37" s="105" t="str">
        <f>韻母對照資料表[[#This Row],[十五音]]&amp;LEFT(韻母對照資料表[[#This Row],[舒促聲]],1)</f>
        <v>巾促</v>
      </c>
      <c r="O37" s="87"/>
      <c r="P37" s="87"/>
      <c r="Q37" s="87" t="str">
        <f xml:space="preserve"> "    - xform/" &amp; 韻母對照資料表[[#This Row],[TLPA+音標]] &amp; "/" &amp; 韻母對照資料表[[#This Row],[十五音]] &amp; "/"</f>
        <v xml:space="preserve">    - xform/it/巾/</v>
      </c>
      <c r="R37" s="87"/>
      <c r="S37" s="87"/>
      <c r="T37" s="87"/>
      <c r="U37" s="108">
        <v>37</v>
      </c>
      <c r="V37" s="109" t="s">
        <v>806</v>
      </c>
      <c r="W37" s="110" t="e" cm="1">
        <f t="array" ref="W37" xml:space="preserve"> INDEX(韻母對照資料表[國際音標], MATCH(TRUE, EXACT($V37, 韻母碼), 0))</f>
        <v>#NAME?</v>
      </c>
      <c r="X37" s="110" t="e" cm="1">
        <f t="array" ref="X37" xml:space="preserve"> INDEX(韻母對照資料表[白話字], MATCH(TRUE, EXACT($V37, 韻母碼), 0))</f>
        <v>#NAME?</v>
      </c>
      <c r="Y37" s="110" t="e" cm="1">
        <f t="array" ref="Y37" xml:space="preserve"> INDEX(韻母對照資料表[台羅音標], MATCH(TRUE, EXACT($V37, 韻母碼), 0))</f>
        <v>#NAME?</v>
      </c>
      <c r="Z37" s="110" t="e" cm="1">
        <f t="array" ref="Z37" xml:space="preserve"> INDEX(韻母對照資料表[閩拼方案], MATCH(TRUE, EXACT($V37, 韻母碼), 0))</f>
        <v>#NAME?</v>
      </c>
      <c r="AA37" s="110" t="e" cm="1">
        <f t="array" ref="AA37" xml:space="preserve"> INDEX(韻母對照資料表[方音符號], MATCH(TRUE, EXACT($V37, 韻母碼), 0))</f>
        <v>#NAME?</v>
      </c>
      <c r="AB37" s="111" t="e" cm="1">
        <f t="array" ref="AB37" xml:space="preserve"> INDEX(韻母對照資料表[十五音], MATCH(TRUE, EXACT($V37, 韻母碼), 0))</f>
        <v>#NAME?</v>
      </c>
      <c r="AC37" s="111" t="e" cm="1">
        <f t="array" ref="AC37" xml:space="preserve"> INDEX(韻母對照資料表[十五音序], MATCH(TRUE, EXACT($V37, 韻母碼), 0))</f>
        <v>#NAME?</v>
      </c>
      <c r="AD37" s="111" t="e" cm="1">
        <f t="array" ref="AD37" xml:space="preserve"> INDEX(韻母對照資料表[舒促聲], MATCH(TRUE, EXACT($V37, 韻母碼), 0))</f>
        <v>#NAME?</v>
      </c>
      <c r="AE37" s="111" t="e" cm="1">
        <f t="array" ref="AE37" xml:space="preserve"> INDEX(韻母對照資料表[十五音識別碼], MATCH(TRUE, EXACT($V37, 韻母碼), 0))</f>
        <v>#NAME?</v>
      </c>
    </row>
    <row r="38" spans="1:31" ht="51">
      <c r="A38" s="97">
        <v>35</v>
      </c>
      <c r="B38" s="98">
        <v>18</v>
      </c>
      <c r="C38" s="99" t="s">
        <v>711</v>
      </c>
      <c r="D38" s="100" t="s">
        <v>468</v>
      </c>
      <c r="E38" s="100" t="str" cm="1">
        <f t="array" ref="E38" xml:space="preserve"> IF( MOD(韻母對照資料表[[#This Row],[識別號]],2)=1, INDEX('韻母清單（字母50字）'!$E$3:$E$52, 韻母對照資料表[[#This Row],[十五音序]]), "◯")</f>
        <v>尚</v>
      </c>
      <c r="F38" s="101" t="s">
        <v>807</v>
      </c>
      <c r="G38" s="102" t="s">
        <v>808</v>
      </c>
      <c r="H38" s="102" t="s">
        <v>801</v>
      </c>
      <c r="I38" s="102" t="s">
        <v>801</v>
      </c>
      <c r="J38" s="102" t="s">
        <v>801</v>
      </c>
      <c r="K38" s="103" t="s">
        <v>801</v>
      </c>
      <c r="L38" s="103" t="s">
        <v>801</v>
      </c>
      <c r="M38" s="104">
        <f>IF(韻母對照資料表[[#This Row],[TLPA+音標]]="", 0, LEN(韻母對照資料表[[#This Row],[TLPA+音標]]))</f>
        <v>4</v>
      </c>
      <c r="N38" s="105" t="str">
        <f>韻母對照資料表[[#This Row],[十五音]]&amp;LEFT(韻母對照資料表[[#This Row],[舒促聲]],1)</f>
        <v>姜舒</v>
      </c>
      <c r="O38" s="87"/>
      <c r="P38" s="87"/>
      <c r="Q38" s="87" t="str">
        <f xml:space="preserve"> "    - xform/" &amp; 韻母對照資料表[[#This Row],[TLPA+音標]] &amp; "/" &amp; 韻母對照資料表[[#This Row],[十五音]] &amp; "/"</f>
        <v xml:space="preserve">    - xform/iang/姜/</v>
      </c>
      <c r="R38" s="87"/>
      <c r="S38" s="87"/>
      <c r="T38" s="87"/>
      <c r="U38" s="108">
        <v>38</v>
      </c>
      <c r="V38" s="109" t="s">
        <v>809</v>
      </c>
      <c r="W38" s="110" t="e" cm="1">
        <f t="array" ref="W38" xml:space="preserve"> INDEX(韻母對照資料表[國際音標], MATCH(TRUE, EXACT($V38, 韻母碼), 0))</f>
        <v>#NAME?</v>
      </c>
      <c r="X38" s="110" t="e" cm="1">
        <f t="array" ref="X38" xml:space="preserve"> INDEX(韻母對照資料表[白話字], MATCH(TRUE, EXACT($V38, 韻母碼), 0))</f>
        <v>#NAME?</v>
      </c>
      <c r="Y38" s="110" t="e" cm="1">
        <f t="array" ref="Y38" xml:space="preserve"> INDEX(韻母對照資料表[台羅音標], MATCH(TRUE, EXACT($V38, 韻母碼), 0))</f>
        <v>#NAME?</v>
      </c>
      <c r="Z38" s="110" t="e" cm="1">
        <f t="array" ref="Z38" xml:space="preserve"> INDEX(韻母對照資料表[閩拼方案], MATCH(TRUE, EXACT($V38, 韻母碼), 0))</f>
        <v>#NAME?</v>
      </c>
      <c r="AA38" s="110" t="e" cm="1">
        <f t="array" ref="AA38" xml:space="preserve"> INDEX(韻母對照資料表[方音符號], MATCH(TRUE, EXACT($V38, 韻母碼), 0))</f>
        <v>#NAME?</v>
      </c>
      <c r="AB38" s="111" t="e" cm="1">
        <f t="array" ref="AB38" xml:space="preserve"> INDEX(韻母對照資料表[十五音], MATCH(TRUE, EXACT($V38, 韻母碼), 0))</f>
        <v>#NAME?</v>
      </c>
      <c r="AC38" s="111" t="e" cm="1">
        <f t="array" ref="AC38" xml:space="preserve"> INDEX(韻母對照資料表[十五音序], MATCH(TRUE, EXACT($V38, 韻母碼), 0))</f>
        <v>#NAME?</v>
      </c>
      <c r="AD38" s="111" t="e" cm="1">
        <f t="array" ref="AD38" xml:space="preserve"> INDEX(韻母對照資料表[舒促聲], MATCH(TRUE, EXACT($V38, 韻母碼), 0))</f>
        <v>#NAME?</v>
      </c>
      <c r="AE38" s="111" t="e" cm="1">
        <f t="array" ref="AE38" xml:space="preserve"> INDEX(韻母對照資料表[十五音識別碼], MATCH(TRUE, EXACT($V38, 韻母碼), 0))</f>
        <v>#NAME?</v>
      </c>
    </row>
    <row r="39" spans="1:31" ht="51">
      <c r="A39" s="97">
        <v>36</v>
      </c>
      <c r="B39" s="98">
        <v>18</v>
      </c>
      <c r="C39" s="99" t="s">
        <v>713</v>
      </c>
      <c r="D39" s="100" t="s">
        <v>468</v>
      </c>
      <c r="E39" s="100" t="str" cm="1">
        <f t="array" ref="E39" xml:space="preserve"> IF( MOD(韻母對照資料表[[#This Row],[識別號]],2)=1, INDEX('韻母清單（字母50字）'!$E$3:$E$52, 韻母對照資料表[[#This Row],[十五音序]]), "◯")</f>
        <v>◯</v>
      </c>
      <c r="F39" s="101" t="s">
        <v>810</v>
      </c>
      <c r="G39" s="102" t="s">
        <v>811</v>
      </c>
      <c r="H39" s="102" t="s">
        <v>803</v>
      </c>
      <c r="I39" s="102" t="s">
        <v>803</v>
      </c>
      <c r="J39" s="102" t="s">
        <v>803</v>
      </c>
      <c r="K39" s="103" t="s">
        <v>803</v>
      </c>
      <c r="L39" s="103" t="s">
        <v>803</v>
      </c>
      <c r="M39" s="104">
        <f>IF(韻母對照資料表[[#This Row],[TLPA+音標]]="", 0, LEN(韻母對照資料表[[#This Row],[TLPA+音標]]))</f>
        <v>3</v>
      </c>
      <c r="N39" s="105" t="str">
        <f>韻母對照資料表[[#This Row],[十五音]]&amp;LEFT(韻母對照資料表[[#This Row],[舒促聲]],1)</f>
        <v>姜促</v>
      </c>
      <c r="O39" s="87"/>
      <c r="P39" s="87"/>
      <c r="Q39" s="87" t="str">
        <f xml:space="preserve"> "    - xform/" &amp; 韻母對照資料表[[#This Row],[TLPA+音標]] &amp; "/" &amp; 韻母對照資料表[[#This Row],[十五音]] &amp; "/"</f>
        <v xml:space="preserve">    - xform/iak/姜/</v>
      </c>
      <c r="R39" s="87"/>
      <c r="S39" s="87"/>
      <c r="T39" s="87"/>
      <c r="U39" s="108">
        <v>39</v>
      </c>
      <c r="V39" s="109" t="s">
        <v>812</v>
      </c>
      <c r="W39" s="110" t="e" cm="1">
        <f t="array" ref="W39" xml:space="preserve"> INDEX(韻母對照資料表[國際音標], MATCH(TRUE, EXACT($V39, 韻母碼), 0))</f>
        <v>#NAME?</v>
      </c>
      <c r="X39" s="110" t="e" cm="1">
        <f t="array" ref="X39" xml:space="preserve"> INDEX(韻母對照資料表[白話字], MATCH(TRUE, EXACT($V39, 韻母碼), 0))</f>
        <v>#NAME?</v>
      </c>
      <c r="Y39" s="110" t="e" cm="1">
        <f t="array" ref="Y39" xml:space="preserve"> INDEX(韻母對照資料表[台羅音標], MATCH(TRUE, EXACT($V39, 韻母碼), 0))</f>
        <v>#NAME?</v>
      </c>
      <c r="Z39" s="110" t="e" cm="1">
        <f t="array" ref="Z39" xml:space="preserve"> INDEX(韻母對照資料表[閩拼方案], MATCH(TRUE, EXACT($V39, 韻母碼), 0))</f>
        <v>#NAME?</v>
      </c>
      <c r="AA39" s="110" t="e" cm="1">
        <f t="array" ref="AA39" xml:space="preserve"> INDEX(韻母對照資料表[方音符號], MATCH(TRUE, EXACT($V39, 韻母碼), 0))</f>
        <v>#NAME?</v>
      </c>
      <c r="AB39" s="111" t="e" cm="1">
        <f t="array" ref="AB39" xml:space="preserve"> INDEX(韻母對照資料表[十五音], MATCH(TRUE, EXACT($V39, 韻母碼), 0))</f>
        <v>#NAME?</v>
      </c>
      <c r="AC39" s="111" t="e" cm="1">
        <f t="array" ref="AC39" xml:space="preserve"> INDEX(韻母對照資料表[十五音序], MATCH(TRUE, EXACT($V39, 韻母碼), 0))</f>
        <v>#NAME?</v>
      </c>
      <c r="AD39" s="111" t="e" cm="1">
        <f t="array" ref="AD39" xml:space="preserve"> INDEX(韻母對照資料表[舒促聲], MATCH(TRUE, EXACT($V39, 韻母碼), 0))</f>
        <v>#NAME?</v>
      </c>
      <c r="AE39" s="111" t="e" cm="1">
        <f t="array" ref="AE39" xml:space="preserve"> INDEX(韻母對照資料表[十五音識別碼], MATCH(TRUE, EXACT($V39, 韻母碼), 0))</f>
        <v>#NAME?</v>
      </c>
    </row>
    <row r="40" spans="1:31" ht="51">
      <c r="A40" s="97">
        <v>37</v>
      </c>
      <c r="B40" s="98">
        <v>19</v>
      </c>
      <c r="C40" s="99" t="s">
        <v>711</v>
      </c>
      <c r="D40" s="100" t="s">
        <v>474</v>
      </c>
      <c r="E40" s="100" t="str" cm="1">
        <f t="array" ref="E40" xml:space="preserve"> IF( MOD(韻母對照資料表[[#This Row],[識別號]],2)=1, INDEX('韻母清單（字母50字）'!$E$3:$E$52, 韻母對照資料表[[#This Row],[十五音序]]), "◯")</f>
        <v>堪</v>
      </c>
      <c r="F40" s="101" t="s">
        <v>813</v>
      </c>
      <c r="G40" s="102" t="s">
        <v>806</v>
      </c>
      <c r="H40" s="102" t="s">
        <v>806</v>
      </c>
      <c r="I40" s="102" t="s">
        <v>806</v>
      </c>
      <c r="J40" s="102" t="s">
        <v>806</v>
      </c>
      <c r="K40" s="103" t="s">
        <v>806</v>
      </c>
      <c r="L40" s="103" t="s">
        <v>806</v>
      </c>
      <c r="M40" s="104">
        <f>IF(韻母對照資料表[[#This Row],[TLPA+音標]]="", 0, LEN(韻母對照資料表[[#This Row],[TLPA+音標]]))</f>
        <v>2</v>
      </c>
      <c r="N40" s="105" t="str">
        <f>韻母對照資料表[[#This Row],[十五音]]&amp;LEFT(韻母對照資料表[[#This Row],[舒促聲]],1)</f>
        <v>甘舒</v>
      </c>
      <c r="O40" s="87"/>
      <c r="P40" s="87"/>
      <c r="Q40" s="87" t="str">
        <f xml:space="preserve"> "    - xform/" &amp; 韻母對照資料表[[#This Row],[TLPA+音標]] &amp; "/" &amp; 韻母對照資料表[[#This Row],[十五音]] &amp; "/"</f>
        <v xml:space="preserve">    - xform/am/甘/</v>
      </c>
      <c r="R40" s="87"/>
      <c r="S40" s="87"/>
      <c r="T40" s="87"/>
      <c r="U40" s="108">
        <v>40</v>
      </c>
      <c r="V40" s="109" t="s">
        <v>814</v>
      </c>
      <c r="W40" s="110" t="e" cm="1">
        <f t="array" ref="W40" xml:space="preserve"> INDEX(韻母對照資料表[國際音標], MATCH(TRUE, EXACT($V40, 韻母碼), 0))</f>
        <v>#NAME?</v>
      </c>
      <c r="X40" s="110" t="e" cm="1">
        <f t="array" ref="X40" xml:space="preserve"> INDEX(韻母對照資料表[白話字], MATCH(TRUE, EXACT($V40, 韻母碼), 0))</f>
        <v>#NAME?</v>
      </c>
      <c r="Y40" s="110" t="e" cm="1">
        <f t="array" ref="Y40" xml:space="preserve"> INDEX(韻母對照資料表[台羅音標], MATCH(TRUE, EXACT($V40, 韻母碼), 0))</f>
        <v>#NAME?</v>
      </c>
      <c r="Z40" s="110" t="e" cm="1">
        <f t="array" ref="Z40" xml:space="preserve"> INDEX(韻母對照資料表[閩拼方案], MATCH(TRUE, EXACT($V40, 韻母碼), 0))</f>
        <v>#NAME?</v>
      </c>
      <c r="AA40" s="110" t="e" cm="1">
        <f t="array" ref="AA40" xml:space="preserve"> INDEX(韻母對照資料表[方音符號], MATCH(TRUE, EXACT($V40, 韻母碼), 0))</f>
        <v>#NAME?</v>
      </c>
      <c r="AB40" s="111" t="e" cm="1">
        <f t="array" ref="AB40" xml:space="preserve"> INDEX(韻母對照資料表[十五音], MATCH(TRUE, EXACT($V40, 韻母碼), 0))</f>
        <v>#NAME?</v>
      </c>
      <c r="AC40" s="111" t="e" cm="1">
        <f t="array" ref="AC40" xml:space="preserve"> INDEX(韻母對照資料表[十五音序], MATCH(TRUE, EXACT($V40, 韻母碼), 0))</f>
        <v>#NAME?</v>
      </c>
      <c r="AD40" s="111" t="e" cm="1">
        <f t="array" ref="AD40" xml:space="preserve"> INDEX(韻母對照資料表[舒促聲], MATCH(TRUE, EXACT($V40, 韻母碼), 0))</f>
        <v>#NAME?</v>
      </c>
      <c r="AE40" s="111" t="e" cm="1">
        <f t="array" ref="AE40" xml:space="preserve"> INDEX(韻母對照資料表[十五音識別碼], MATCH(TRUE, EXACT($V40, 韻母碼), 0))</f>
        <v>#NAME?</v>
      </c>
    </row>
    <row r="41" spans="1:31" ht="51">
      <c r="A41" s="97">
        <v>38</v>
      </c>
      <c r="B41" s="98">
        <v>19</v>
      </c>
      <c r="C41" s="99" t="s">
        <v>713</v>
      </c>
      <c r="D41" s="100" t="s">
        <v>474</v>
      </c>
      <c r="E41" s="100" t="str" cm="1">
        <f t="array" ref="E41" xml:space="preserve"> IF( MOD(韻母對照資料表[[#This Row],[識別號]],2)=1, INDEX('韻母清單（字母50字）'!$E$3:$E$52, 韻母對照資料表[[#This Row],[十五音序]]), "◯")</f>
        <v>◯</v>
      </c>
      <c r="F41" s="101" t="s">
        <v>815</v>
      </c>
      <c r="G41" s="102" t="s">
        <v>816</v>
      </c>
      <c r="H41" s="102" t="s">
        <v>809</v>
      </c>
      <c r="I41" s="102" t="s">
        <v>809</v>
      </c>
      <c r="J41" s="102" t="s">
        <v>809</v>
      </c>
      <c r="K41" s="103" t="s">
        <v>809</v>
      </c>
      <c r="L41" s="103" t="s">
        <v>809</v>
      </c>
      <c r="M41" s="104">
        <f>IF(韻母對照資料表[[#This Row],[TLPA+音標]]="", 0, LEN(韻母對照資料表[[#This Row],[TLPA+音標]]))</f>
        <v>2</v>
      </c>
      <c r="N41" s="105" t="str">
        <f>韻母對照資料表[[#This Row],[十五音]]&amp;LEFT(韻母對照資料表[[#This Row],[舒促聲]],1)</f>
        <v>甘促</v>
      </c>
      <c r="O41" s="87"/>
      <c r="P41" s="87"/>
      <c r="Q41" s="87" t="str">
        <f xml:space="preserve"> "    - xform/" &amp; 韻母對照資料表[[#This Row],[TLPA+音標]] &amp; "/" &amp; 韻母對照資料表[[#This Row],[十五音]] &amp; "/"</f>
        <v xml:space="preserve">    - xform/ap/甘/</v>
      </c>
      <c r="R41" s="87"/>
      <c r="S41" s="87"/>
      <c r="T41" s="87"/>
      <c r="U41" s="108">
        <v>41</v>
      </c>
      <c r="V41" s="109" t="s">
        <v>817</v>
      </c>
      <c r="W41" s="110" t="e" cm="1">
        <f t="array" ref="W41" xml:space="preserve"> INDEX(韻母對照資料表[國際音標], MATCH(TRUE, EXACT($V41, 韻母碼), 0))</f>
        <v>#NAME?</v>
      </c>
      <c r="X41" s="110" t="e" cm="1">
        <f t="array" ref="X41" xml:space="preserve"> INDEX(韻母對照資料表[白話字], MATCH(TRUE, EXACT($V41, 韻母碼), 0))</f>
        <v>#NAME?</v>
      </c>
      <c r="Y41" s="110" t="e" cm="1">
        <f t="array" ref="Y41" xml:space="preserve"> INDEX(韻母對照資料表[台羅音標], MATCH(TRUE, EXACT($V41, 韻母碼), 0))</f>
        <v>#NAME?</v>
      </c>
      <c r="Z41" s="110" t="e" cm="1">
        <f t="array" ref="Z41" xml:space="preserve"> INDEX(韻母對照資料表[閩拼方案], MATCH(TRUE, EXACT($V41, 韻母碼), 0))</f>
        <v>#NAME?</v>
      </c>
      <c r="AA41" s="110" t="e" cm="1">
        <f t="array" ref="AA41" xml:space="preserve"> INDEX(韻母對照資料表[方音符號], MATCH(TRUE, EXACT($V41, 韻母碼), 0))</f>
        <v>#NAME?</v>
      </c>
      <c r="AB41" s="111" t="e" cm="1">
        <f t="array" ref="AB41" xml:space="preserve"> INDEX(韻母對照資料表[十五音], MATCH(TRUE, EXACT($V41, 韻母碼), 0))</f>
        <v>#NAME?</v>
      </c>
      <c r="AC41" s="111" t="e" cm="1">
        <f t="array" ref="AC41" xml:space="preserve"> INDEX(韻母對照資料表[十五音序], MATCH(TRUE, EXACT($V41, 韻母碼), 0))</f>
        <v>#NAME?</v>
      </c>
      <c r="AD41" s="111" t="e" cm="1">
        <f t="array" ref="AD41" xml:space="preserve"> INDEX(韻母對照資料表[舒促聲], MATCH(TRUE, EXACT($V41, 韻母碼), 0))</f>
        <v>#NAME?</v>
      </c>
      <c r="AE41" s="111" t="e" cm="1">
        <f t="array" ref="AE41" xml:space="preserve"> INDEX(韻母對照資料表[十五音識別碼], MATCH(TRUE, EXACT($V41, 韻母碼), 0))</f>
        <v>#NAME?</v>
      </c>
    </row>
    <row r="42" spans="1:31" ht="51">
      <c r="A42" s="97">
        <v>39</v>
      </c>
      <c r="B42" s="98">
        <v>20</v>
      </c>
      <c r="C42" s="99" t="s">
        <v>711</v>
      </c>
      <c r="D42" s="100" t="s">
        <v>481</v>
      </c>
      <c r="E42" s="100" t="str" cm="1">
        <f t="array" ref="E42" xml:space="preserve"> IF( MOD(韻母對照資料表[[#This Row],[識別號]],2)=1, INDEX('韻母清單（字母50字）'!$E$3:$E$52, 韻母對照資料表[[#This Row],[十五音序]]), "◯")</f>
        <v>花</v>
      </c>
      <c r="F42" s="101" t="s">
        <v>818</v>
      </c>
      <c r="G42" s="102" t="s">
        <v>812</v>
      </c>
      <c r="H42" s="102" t="s">
        <v>812</v>
      </c>
      <c r="I42" s="102" t="s">
        <v>819</v>
      </c>
      <c r="J42" s="102" t="s">
        <v>812</v>
      </c>
      <c r="K42" s="103" t="s">
        <v>812</v>
      </c>
      <c r="L42" s="103" t="s">
        <v>812</v>
      </c>
      <c r="M42" s="104">
        <f>IF(韻母對照資料表[[#This Row],[TLPA+音標]]="", 0, LEN(韻母對照資料表[[#This Row],[TLPA+音標]]))</f>
        <v>2</v>
      </c>
      <c r="N42" s="105" t="str">
        <f>韻母對照資料表[[#This Row],[十五音]]&amp;LEFT(韻母對照資料表[[#This Row],[舒促聲]],1)</f>
        <v>瓜舒</v>
      </c>
      <c r="O42" s="87"/>
      <c r="P42" s="87"/>
      <c r="Q42" s="87" t="str">
        <f xml:space="preserve"> "    - xform/" &amp; 韻母對照資料表[[#This Row],[TLPA+音標]] &amp; "/" &amp; 韻母對照資料表[[#This Row],[十五音]] &amp; "/"</f>
        <v xml:space="preserve">    - xform/ua/瓜/</v>
      </c>
      <c r="R42" s="87"/>
      <c r="S42" s="87"/>
      <c r="T42" s="87"/>
      <c r="U42" s="108">
        <v>43</v>
      </c>
      <c r="V42" s="109" t="s">
        <v>820</v>
      </c>
      <c r="W42" s="110" t="e" cm="1">
        <f t="array" ref="W42" xml:space="preserve"> INDEX(韻母對照資料表[國際音標], MATCH(TRUE, EXACT($V42, 韻母碼), 0))</f>
        <v>#NAME?</v>
      </c>
      <c r="X42" s="110" t="e" cm="1">
        <f t="array" ref="X42" xml:space="preserve"> INDEX(韻母對照資料表[白話字], MATCH(TRUE, EXACT($V42, 韻母碼), 0))</f>
        <v>#NAME?</v>
      </c>
      <c r="Y42" s="110" t="e" cm="1">
        <f t="array" ref="Y42" xml:space="preserve"> INDEX(韻母對照資料表[台羅音標], MATCH(TRUE, EXACT($V42, 韻母碼), 0))</f>
        <v>#NAME?</v>
      </c>
      <c r="Z42" s="110" t="e" cm="1">
        <f t="array" ref="Z42" xml:space="preserve"> INDEX(韻母對照資料表[閩拼方案], MATCH(TRUE, EXACT($V42, 韻母碼), 0))</f>
        <v>#NAME?</v>
      </c>
      <c r="AA42" s="110" t="e" cm="1">
        <f t="array" ref="AA42" xml:space="preserve"> INDEX(韻母對照資料表[方音符號], MATCH(TRUE, EXACT($V42, 韻母碼), 0))</f>
        <v>#NAME?</v>
      </c>
      <c r="AB42" s="111" t="e" cm="1">
        <f t="array" ref="AB42" xml:space="preserve"> INDEX(韻母對照資料表[十五音], MATCH(TRUE, EXACT($V42, 韻母碼), 0))</f>
        <v>#NAME?</v>
      </c>
      <c r="AC42" s="111" t="e" cm="1">
        <f t="array" ref="AC42" xml:space="preserve"> INDEX(韻母對照資料表[十五音序], MATCH(TRUE, EXACT($V42, 韻母碼), 0))</f>
        <v>#NAME?</v>
      </c>
      <c r="AD42" s="111" t="e" cm="1">
        <f t="array" ref="AD42" xml:space="preserve"> INDEX(韻母對照資料表[舒促聲], MATCH(TRUE, EXACT($V42, 韻母碼), 0))</f>
        <v>#NAME?</v>
      </c>
      <c r="AE42" s="111" t="e" cm="1">
        <f t="array" ref="AE42" xml:space="preserve"> INDEX(韻母對照資料表[十五音識別碼], MATCH(TRUE, EXACT($V42, 韻母碼), 0))</f>
        <v>#NAME?</v>
      </c>
    </row>
    <row r="43" spans="1:31" ht="51">
      <c r="A43" s="97">
        <v>40</v>
      </c>
      <c r="B43" s="98">
        <v>20</v>
      </c>
      <c r="C43" s="99" t="s">
        <v>713</v>
      </c>
      <c r="D43" s="100" t="s">
        <v>481</v>
      </c>
      <c r="E43" s="100" t="str" cm="1">
        <f t="array" ref="E43" xml:space="preserve"> IF( MOD(韻母對照資料表[[#This Row],[識別號]],2)=1, INDEX('韻母清單（字母50字）'!$E$3:$E$52, 韻母對照資料表[[#This Row],[十五音序]]), "◯")</f>
        <v>◯</v>
      </c>
      <c r="F43" s="101" t="s">
        <v>821</v>
      </c>
      <c r="G43" s="102" t="s">
        <v>822</v>
      </c>
      <c r="H43" s="102" t="s">
        <v>814</v>
      </c>
      <c r="I43" s="102" t="s">
        <v>823</v>
      </c>
      <c r="J43" s="102" t="s">
        <v>814</v>
      </c>
      <c r="K43" s="103" t="s">
        <v>814</v>
      </c>
      <c r="L43" s="103" t="s">
        <v>814</v>
      </c>
      <c r="M43" s="104">
        <f>IF(韻母對照資料表[[#This Row],[TLPA+音標]]="", 0, LEN(韻母對照資料表[[#This Row],[TLPA+音標]]))</f>
        <v>3</v>
      </c>
      <c r="N43" s="105" t="str">
        <f>韻母對照資料表[[#This Row],[十五音]]&amp;LEFT(韻母對照資料表[[#This Row],[舒促聲]],1)</f>
        <v>瓜促</v>
      </c>
      <c r="O43" s="87"/>
      <c r="P43" s="87"/>
      <c r="Q43" s="87" t="str">
        <f xml:space="preserve"> "    - xform/" &amp; 韻母對照資料表[[#This Row],[TLPA+音標]] &amp; "/" &amp; 韻母對照資料表[[#This Row],[十五音]] &amp; "/"</f>
        <v xml:space="preserve">    - xform/uah/瓜/</v>
      </c>
      <c r="R43" s="87"/>
      <c r="S43" s="87"/>
      <c r="T43" s="87"/>
      <c r="U43" s="108">
        <v>42</v>
      </c>
      <c r="V43" s="109" t="s">
        <v>824</v>
      </c>
      <c r="W43" s="110" t="e" cm="1">
        <f t="array" ref="W43" xml:space="preserve"> INDEX(韻母對照資料表[國際音標], MATCH(TRUE, EXACT($V43, 韻母碼), 0))</f>
        <v>#NAME?</v>
      </c>
      <c r="X43" s="110" t="e" cm="1">
        <f t="array" ref="X43" xml:space="preserve"> INDEX(韻母對照資料表[白話字], MATCH(TRUE, EXACT($V43, 韻母碼), 0))</f>
        <v>#NAME?</v>
      </c>
      <c r="Y43" s="110" t="e" cm="1">
        <f t="array" ref="Y43" xml:space="preserve"> INDEX(韻母對照資料表[台羅音標], MATCH(TRUE, EXACT($V43, 韻母碼), 0))</f>
        <v>#NAME?</v>
      </c>
      <c r="Z43" s="110" t="e" cm="1">
        <f t="array" ref="Z43" xml:space="preserve"> INDEX(韻母對照資料表[閩拼方案], MATCH(TRUE, EXACT($V43, 韻母碼), 0))</f>
        <v>#NAME?</v>
      </c>
      <c r="AA43" s="110" t="e" cm="1">
        <f t="array" ref="AA43" xml:space="preserve"> INDEX(韻母對照資料表[方音符號], MATCH(TRUE, EXACT($V43, 韻母碼), 0))</f>
        <v>#NAME?</v>
      </c>
      <c r="AB43" s="111" t="e" cm="1">
        <f t="array" ref="AB43" xml:space="preserve"> INDEX(韻母對照資料表[十五音], MATCH(TRUE, EXACT($V43, 韻母碼), 0))</f>
        <v>#NAME?</v>
      </c>
      <c r="AC43" s="111" t="e" cm="1">
        <f t="array" ref="AC43" xml:space="preserve"> INDEX(韻母對照資料表[十五音序], MATCH(TRUE, EXACT($V43, 韻母碼), 0))</f>
        <v>#NAME?</v>
      </c>
      <c r="AD43" s="111" t="e" cm="1">
        <f t="array" ref="AD43" xml:space="preserve"> INDEX(韻母對照資料表[舒促聲], MATCH(TRUE, EXACT($V43, 韻母碼), 0))</f>
        <v>#NAME?</v>
      </c>
      <c r="AE43" s="111" t="e" cm="1">
        <f t="array" ref="AE43" xml:space="preserve"> INDEX(韻母對照資料表[十五音識別碼], MATCH(TRUE, EXACT($V43, 韻母碼), 0))</f>
        <v>#NAME?</v>
      </c>
    </row>
    <row r="44" spans="1:31" ht="51">
      <c r="A44" s="97">
        <v>41</v>
      </c>
      <c r="B44" s="98">
        <v>21</v>
      </c>
      <c r="C44" s="99" t="s">
        <v>711</v>
      </c>
      <c r="D44" s="100" t="s">
        <v>486</v>
      </c>
      <c r="E44" s="100" t="str" cm="1">
        <f t="array" ref="E44" xml:space="preserve"> IF( MOD(韻母對照資料表[[#This Row],[識別號]],2)=1, INDEX('韻母清單（字母50字）'!$E$3:$E$52, 韻母對照資料表[[#This Row],[十五音序]]), "◯")</f>
        <v>學</v>
      </c>
      <c r="F44" s="101" t="s">
        <v>825</v>
      </c>
      <c r="G44" s="102" t="s">
        <v>826</v>
      </c>
      <c r="H44" s="102" t="s">
        <v>817</v>
      </c>
      <c r="I44" s="102" t="s">
        <v>817</v>
      </c>
      <c r="J44" s="102" t="s">
        <v>817</v>
      </c>
      <c r="K44" s="103" t="s">
        <v>817</v>
      </c>
      <c r="L44" s="103" t="s">
        <v>817</v>
      </c>
      <c r="M44" s="104">
        <f>IF(韻母對照資料表[[#This Row],[TLPA+音標]]="", 0, LEN(韻母對照資料表[[#This Row],[TLPA+音標]]))</f>
        <v>3</v>
      </c>
      <c r="N44" s="105" t="str">
        <f>韻母對照資料表[[#This Row],[十五音]]&amp;LEFT(韻母對照資料表[[#This Row],[舒促聲]],1)</f>
        <v>江舒</v>
      </c>
      <c r="O44" s="87"/>
      <c r="P44" s="87"/>
      <c r="Q44" s="87" t="str">
        <f xml:space="preserve"> "    - xform/" &amp; 韻母對照資料表[[#This Row],[TLPA+音標]] &amp; "/" &amp; 韻母對照資料表[[#This Row],[十五音]] &amp; "/"</f>
        <v xml:space="preserve">    - xform/ang/江/</v>
      </c>
      <c r="R44" s="87"/>
      <c r="S44" s="87"/>
      <c r="T44" s="87"/>
      <c r="U44" s="108">
        <v>44</v>
      </c>
      <c r="V44" s="109" t="s">
        <v>827</v>
      </c>
      <c r="W44" s="110" t="e" cm="1">
        <f t="array" ref="W44" xml:space="preserve"> INDEX(韻母對照資料表[國際音標], MATCH(TRUE, EXACT($V44, 韻母碼), 0))</f>
        <v>#NAME?</v>
      </c>
      <c r="X44" s="110" t="e" cm="1">
        <f t="array" ref="X44" xml:space="preserve"> INDEX(韻母對照資料表[白話字], MATCH(TRUE, EXACT($V44, 韻母碼), 0))</f>
        <v>#NAME?</v>
      </c>
      <c r="Y44" s="110" t="e" cm="1">
        <f t="array" ref="Y44" xml:space="preserve"> INDEX(韻母對照資料表[台羅音標], MATCH(TRUE, EXACT($V44, 韻母碼), 0))</f>
        <v>#NAME?</v>
      </c>
      <c r="Z44" s="110" t="e" cm="1">
        <f t="array" ref="Z44" xml:space="preserve"> INDEX(韻母對照資料表[閩拼方案], MATCH(TRUE, EXACT($V44, 韻母碼), 0))</f>
        <v>#NAME?</v>
      </c>
      <c r="AA44" s="110" t="e" cm="1">
        <f t="array" ref="AA44" xml:space="preserve"> INDEX(韻母對照資料表[方音符號], MATCH(TRUE, EXACT($V44, 韻母碼), 0))</f>
        <v>#NAME?</v>
      </c>
      <c r="AB44" s="111" t="e" cm="1">
        <f t="array" ref="AB44" xml:space="preserve"> INDEX(韻母對照資料表[十五音], MATCH(TRUE, EXACT($V44, 韻母碼), 0))</f>
        <v>#NAME?</v>
      </c>
      <c r="AC44" s="111" t="e" cm="1">
        <f t="array" ref="AC44" xml:space="preserve"> INDEX(韻母對照資料表[十五音序], MATCH(TRUE, EXACT($V44, 韻母碼), 0))</f>
        <v>#NAME?</v>
      </c>
      <c r="AD44" s="111" t="e" cm="1">
        <f t="array" ref="AD44" xml:space="preserve"> INDEX(韻母對照資料表[舒促聲], MATCH(TRUE, EXACT($V44, 韻母碼), 0))</f>
        <v>#NAME?</v>
      </c>
      <c r="AE44" s="111" t="e" cm="1">
        <f t="array" ref="AE44" xml:space="preserve"> INDEX(韻母對照資料表[十五音識別碼], MATCH(TRUE, EXACT($V44, 韻母碼), 0))</f>
        <v>#NAME?</v>
      </c>
    </row>
    <row r="45" spans="1:31" ht="51">
      <c r="A45" s="97">
        <v>42</v>
      </c>
      <c r="B45" s="98">
        <v>21</v>
      </c>
      <c r="C45" s="99" t="s">
        <v>713</v>
      </c>
      <c r="D45" s="100" t="s">
        <v>486</v>
      </c>
      <c r="E45" s="100" t="str" cm="1">
        <f t="array" ref="E45" xml:space="preserve"> IF( MOD(韻母對照資料表[[#This Row],[識別號]],2)=1, INDEX('韻母清單（字母50字）'!$E$3:$E$52, 韻母對照資料表[[#This Row],[十五音序]]), "◯")</f>
        <v>◯</v>
      </c>
      <c r="F45" s="101" t="s">
        <v>828</v>
      </c>
      <c r="G45" s="102" t="s">
        <v>829</v>
      </c>
      <c r="H45" s="102" t="s">
        <v>824</v>
      </c>
      <c r="I45" s="102" t="s">
        <v>824</v>
      </c>
      <c r="J45" s="102" t="s">
        <v>824</v>
      </c>
      <c r="K45" s="103" t="s">
        <v>824</v>
      </c>
      <c r="L45" s="103" t="s">
        <v>824</v>
      </c>
      <c r="M45" s="104">
        <f>IF(韻母對照資料表[[#This Row],[TLPA+音標]]="", 0, LEN(韻母對照資料表[[#This Row],[TLPA+音標]]))</f>
        <v>2</v>
      </c>
      <c r="N45" s="105" t="str">
        <f>韻母對照資料表[[#This Row],[十五音]]&amp;LEFT(韻母對照資料表[[#This Row],[舒促聲]],1)</f>
        <v>江促</v>
      </c>
      <c r="O45" s="87"/>
      <c r="P45" s="87"/>
      <c r="Q45" s="87" t="str">
        <f xml:space="preserve"> "    - xform/" &amp; 韻母對照資料表[[#This Row],[TLPA+音標]] &amp; "/" &amp; 韻母對照資料表[[#This Row],[十五音]] &amp; "/"</f>
        <v xml:space="preserve">    - xform/ak/江/</v>
      </c>
      <c r="R45" s="87"/>
      <c r="S45" s="87"/>
      <c r="T45" s="87"/>
      <c r="U45" s="108">
        <v>45</v>
      </c>
      <c r="V45" s="109" t="s">
        <v>830</v>
      </c>
      <c r="W45" s="110" t="e" cm="1">
        <f t="array" ref="W45" xml:space="preserve"> INDEX(韻母對照資料表[國際音標], MATCH(TRUE, EXACT($V45, 韻母碼), 0))</f>
        <v>#NAME?</v>
      </c>
      <c r="X45" s="110" t="e" cm="1">
        <f t="array" ref="X45" xml:space="preserve"> INDEX(韻母對照資料表[白話字], MATCH(TRUE, EXACT($V45, 韻母碼), 0))</f>
        <v>#NAME?</v>
      </c>
      <c r="Y45" s="110" t="e" cm="1">
        <f t="array" ref="Y45" xml:space="preserve"> INDEX(韻母對照資料表[台羅音標], MATCH(TRUE, EXACT($V45, 韻母碼), 0))</f>
        <v>#NAME?</v>
      </c>
      <c r="Z45" s="110" t="e" cm="1">
        <f t="array" ref="Z45" xml:space="preserve"> INDEX(韻母對照資料表[閩拼方案], MATCH(TRUE, EXACT($V45, 韻母碼), 0))</f>
        <v>#NAME?</v>
      </c>
      <c r="AA45" s="110" t="e" cm="1">
        <f t="array" ref="AA45" xml:space="preserve"> INDEX(韻母對照資料表[方音符號], MATCH(TRUE, EXACT($V45, 韻母碼), 0))</f>
        <v>#NAME?</v>
      </c>
      <c r="AB45" s="111" t="e" cm="1">
        <f t="array" ref="AB45" xml:space="preserve"> INDEX(韻母對照資料表[十五音], MATCH(TRUE, EXACT($V45, 韻母碼), 0))</f>
        <v>#NAME?</v>
      </c>
      <c r="AC45" s="111" t="e" cm="1">
        <f t="array" ref="AC45" xml:space="preserve"> INDEX(韻母對照資料表[十五音序], MATCH(TRUE, EXACT($V45, 韻母碼), 0))</f>
        <v>#NAME?</v>
      </c>
      <c r="AD45" s="111" t="e" cm="1">
        <f t="array" ref="AD45" xml:space="preserve"> INDEX(韻母對照資料表[舒促聲], MATCH(TRUE, EXACT($V45, 韻母碼), 0))</f>
        <v>#NAME?</v>
      </c>
      <c r="AE45" s="111" t="e" cm="1">
        <f t="array" ref="AE45" xml:space="preserve"> INDEX(韻母對照資料表[十五音識別碼], MATCH(TRUE, EXACT($V45, 韻母碼), 0))</f>
        <v>#NAME?</v>
      </c>
    </row>
    <row r="46" spans="1:31" ht="51">
      <c r="A46" s="97">
        <v>43</v>
      </c>
      <c r="B46" s="98">
        <v>22</v>
      </c>
      <c r="C46" s="99" t="s">
        <v>711</v>
      </c>
      <c r="D46" s="100" t="s">
        <v>492</v>
      </c>
      <c r="E46" s="100" t="str" cm="1">
        <f t="array" ref="E46" xml:space="preserve"> IF( MOD(韻母對照資料表[[#This Row],[識別號]],2)=1, INDEX('韻母清單（字母50字）'!$E$3:$E$52, 韻母對照資料表[[#This Row],[十五音序]]), "◯")</f>
        <v>尚</v>
      </c>
      <c r="F46" s="101" t="s">
        <v>831</v>
      </c>
      <c r="G46" s="102" t="s">
        <v>820</v>
      </c>
      <c r="H46" s="102" t="s">
        <v>820</v>
      </c>
      <c r="I46" s="102" t="s">
        <v>820</v>
      </c>
      <c r="J46" s="102" t="s">
        <v>820</v>
      </c>
      <c r="K46" s="103" t="s">
        <v>820</v>
      </c>
      <c r="L46" s="103" t="s">
        <v>820</v>
      </c>
      <c r="M46" s="104">
        <f>IF(韻母對照資料表[[#This Row],[TLPA+音標]]="", 0, LEN(韻母對照資料表[[#This Row],[TLPA+音標]]))</f>
        <v>3</v>
      </c>
      <c r="N46" s="105" t="str">
        <f>韻母對照資料表[[#This Row],[十五音]]&amp;LEFT(韻母對照資料表[[#This Row],[舒促聲]],1)</f>
        <v>兼舒</v>
      </c>
      <c r="O46" s="87"/>
      <c r="P46" s="87"/>
      <c r="Q46" s="87" t="str">
        <f xml:space="preserve"> "    - xform/" &amp; 韻母對照資料表[[#This Row],[TLPA+音標]] &amp; "/" &amp; 韻母對照資料表[[#This Row],[十五音]] &amp; "/"</f>
        <v xml:space="preserve">    - xform/iam/兼/</v>
      </c>
      <c r="R46" s="87"/>
      <c r="S46" s="87"/>
      <c r="T46" s="87"/>
      <c r="U46" s="108">
        <v>46</v>
      </c>
      <c r="V46" s="109" t="s">
        <v>832</v>
      </c>
      <c r="W46" s="110" t="e" cm="1">
        <f t="array" ref="W46" xml:space="preserve"> INDEX(韻母對照資料表[國際音標], MATCH(TRUE, EXACT($V46, 韻母碼), 0))</f>
        <v>#NAME?</v>
      </c>
      <c r="X46" s="110" t="e" cm="1">
        <f t="array" ref="X46" xml:space="preserve"> INDEX(韻母對照資料表[白話字], MATCH(TRUE, EXACT($V46, 韻母碼), 0))</f>
        <v>#NAME?</v>
      </c>
      <c r="Y46" s="110" t="e" cm="1">
        <f t="array" ref="Y46" xml:space="preserve"> INDEX(韻母對照資料表[台羅音標], MATCH(TRUE, EXACT($V46, 韻母碼), 0))</f>
        <v>#NAME?</v>
      </c>
      <c r="Z46" s="110" t="e" cm="1">
        <f t="array" ref="Z46" xml:space="preserve"> INDEX(韻母對照資料表[閩拼方案], MATCH(TRUE, EXACT($V46, 韻母碼), 0))</f>
        <v>#NAME?</v>
      </c>
      <c r="AA46" s="110" t="e" cm="1">
        <f t="array" ref="AA46" xml:space="preserve"> INDEX(韻母對照資料表[方音符號], MATCH(TRUE, EXACT($V46, 韻母碼), 0))</f>
        <v>#NAME?</v>
      </c>
      <c r="AB46" s="111" t="e" cm="1">
        <f t="array" ref="AB46" xml:space="preserve"> INDEX(韻母對照資料表[十五音], MATCH(TRUE, EXACT($V46, 韻母碼), 0))</f>
        <v>#NAME?</v>
      </c>
      <c r="AC46" s="111" t="e" cm="1">
        <f t="array" ref="AC46" xml:space="preserve"> INDEX(韻母對照資料表[十五音序], MATCH(TRUE, EXACT($V46, 韻母碼), 0))</f>
        <v>#NAME?</v>
      </c>
      <c r="AD46" s="111" t="e" cm="1">
        <f t="array" ref="AD46" xml:space="preserve"> INDEX(韻母對照資料表[舒促聲], MATCH(TRUE, EXACT($V46, 韻母碼), 0))</f>
        <v>#NAME?</v>
      </c>
      <c r="AE46" s="111" t="e" cm="1">
        <f t="array" ref="AE46" xml:space="preserve"> INDEX(韻母對照資料表[十五音識別碼], MATCH(TRUE, EXACT($V46, 韻母碼), 0))</f>
        <v>#NAME?</v>
      </c>
    </row>
    <row r="47" spans="1:31" ht="51">
      <c r="A47" s="97">
        <v>44</v>
      </c>
      <c r="B47" s="98">
        <v>22</v>
      </c>
      <c r="C47" s="99" t="s">
        <v>713</v>
      </c>
      <c r="D47" s="100" t="s">
        <v>492</v>
      </c>
      <c r="E47" s="100" t="str" cm="1">
        <f t="array" ref="E47" xml:space="preserve"> IF( MOD(韻母對照資料表[[#This Row],[識別號]],2)=1, INDEX('韻母清單（字母50字）'!$E$3:$E$52, 韻母對照資料表[[#This Row],[十五音序]]), "◯")</f>
        <v>◯</v>
      </c>
      <c r="F47" s="101" t="s">
        <v>833</v>
      </c>
      <c r="G47" s="102" t="s">
        <v>834</v>
      </c>
      <c r="H47" s="102" t="s">
        <v>827</v>
      </c>
      <c r="I47" s="102" t="s">
        <v>827</v>
      </c>
      <c r="J47" s="102" t="s">
        <v>827</v>
      </c>
      <c r="K47" s="103" t="s">
        <v>827</v>
      </c>
      <c r="L47" s="103" t="s">
        <v>827</v>
      </c>
      <c r="M47" s="104">
        <f>IF(韻母對照資料表[[#This Row],[TLPA+音標]]="", 0, LEN(韻母對照資料表[[#This Row],[TLPA+音標]]))</f>
        <v>3</v>
      </c>
      <c r="N47" s="105" t="str">
        <f>韻母對照資料表[[#This Row],[十五音]]&amp;LEFT(韻母對照資料表[[#This Row],[舒促聲]],1)</f>
        <v>兼促</v>
      </c>
      <c r="O47" s="87"/>
      <c r="P47" s="87"/>
      <c r="Q47" s="87" t="str">
        <f xml:space="preserve"> "    - xform/" &amp; 韻母對照資料表[[#This Row],[TLPA+音標]] &amp; "/" &amp; 韻母對照資料表[[#This Row],[十五音]] &amp; "/"</f>
        <v xml:space="preserve">    - xform/iap/兼/</v>
      </c>
      <c r="R47" s="87"/>
      <c r="S47" s="87"/>
      <c r="T47" s="87"/>
      <c r="U47" s="108">
        <v>47</v>
      </c>
      <c r="V47" s="109" t="s">
        <v>835</v>
      </c>
      <c r="W47" s="110" t="e" cm="1">
        <f t="array" ref="W47" xml:space="preserve"> INDEX(韻母對照資料表[國際音標], MATCH(TRUE, EXACT($V47, 韻母碼), 0))</f>
        <v>#NAME?</v>
      </c>
      <c r="X47" s="110" t="e" cm="1">
        <f t="array" ref="X47" xml:space="preserve"> INDEX(韻母對照資料表[白話字], MATCH(TRUE, EXACT($V47, 韻母碼), 0))</f>
        <v>#NAME?</v>
      </c>
      <c r="Y47" s="110" t="e" cm="1">
        <f t="array" ref="Y47" xml:space="preserve"> INDEX(韻母對照資料表[台羅音標], MATCH(TRUE, EXACT($V47, 韻母碼), 0))</f>
        <v>#NAME?</v>
      </c>
      <c r="Z47" s="110" t="e" cm="1">
        <f t="array" ref="Z47" xml:space="preserve"> INDEX(韻母對照資料表[閩拼方案], MATCH(TRUE, EXACT($V47, 韻母碼), 0))</f>
        <v>#NAME?</v>
      </c>
      <c r="AA47" s="110" t="e" cm="1">
        <f t="array" ref="AA47" xml:space="preserve"> INDEX(韻母對照資料表[方音符號], MATCH(TRUE, EXACT($V47, 韻母碼), 0))</f>
        <v>#NAME?</v>
      </c>
      <c r="AB47" s="111" t="e" cm="1">
        <f t="array" ref="AB47" xml:space="preserve"> INDEX(韻母對照資料表[十五音], MATCH(TRUE, EXACT($V47, 韻母碼), 0))</f>
        <v>#NAME?</v>
      </c>
      <c r="AC47" s="111" t="e" cm="1">
        <f t="array" ref="AC47" xml:space="preserve"> INDEX(韻母對照資料表[十五音序], MATCH(TRUE, EXACT($V47, 韻母碼), 0))</f>
        <v>#NAME?</v>
      </c>
      <c r="AD47" s="111" t="e" cm="1">
        <f t="array" ref="AD47" xml:space="preserve"> INDEX(韻母對照資料表[舒促聲], MATCH(TRUE, EXACT($V47, 韻母碼), 0))</f>
        <v>#NAME?</v>
      </c>
      <c r="AE47" s="111" t="e" cm="1">
        <f t="array" ref="AE47" xml:space="preserve"> INDEX(韻母對照資料表[十五音識別碼], MATCH(TRUE, EXACT($V47, 韻母碼), 0))</f>
        <v>#NAME?</v>
      </c>
    </row>
    <row r="48" spans="1:31" ht="51">
      <c r="A48" s="97">
        <v>45</v>
      </c>
      <c r="B48" s="98">
        <v>23</v>
      </c>
      <c r="C48" s="99" t="s">
        <v>711</v>
      </c>
      <c r="D48" s="100" t="s">
        <v>499</v>
      </c>
      <c r="E48" s="100" t="str" cm="1">
        <f t="array" ref="E48" xml:space="preserve"> IF( MOD(韻母對照資料表[[#This Row],[識別號]],2)=1, INDEX('韻母清單（字母50字）'!$E$3:$E$52, 韻母對照資料表[[#This Row],[十五音序]]), "◯")</f>
        <v>鬧</v>
      </c>
      <c r="F48" s="101" t="s">
        <v>836</v>
      </c>
      <c r="G48" s="102" t="s">
        <v>830</v>
      </c>
      <c r="H48" s="102" t="s">
        <v>837</v>
      </c>
      <c r="I48" s="102" t="s">
        <v>830</v>
      </c>
      <c r="J48" s="102" t="s">
        <v>830</v>
      </c>
      <c r="K48" s="103" t="s">
        <v>830</v>
      </c>
      <c r="L48" s="103" t="s">
        <v>830</v>
      </c>
      <c r="M48" s="104">
        <f>IF(韻母對照資料表[[#This Row],[TLPA+音標]]="", 0, LEN(韻母對照資料表[[#This Row],[TLPA+音標]]))</f>
        <v>2</v>
      </c>
      <c r="N48" s="105" t="str">
        <f>韻母對照資料表[[#This Row],[十五音]]&amp;LEFT(韻母對照資料表[[#This Row],[舒促聲]],1)</f>
        <v>交舒</v>
      </c>
      <c r="O48" s="87"/>
      <c r="P48" s="87"/>
      <c r="Q48" s="87" t="str">
        <f xml:space="preserve"> "    - xform/" &amp; 韻母對照資料表[[#This Row],[TLPA+音標]] &amp; "/" &amp; 韻母對照資料表[[#This Row],[十五音]] &amp; "/"</f>
        <v xml:space="preserve">    - xform/au/交/</v>
      </c>
      <c r="R48" s="87"/>
      <c r="S48" s="87"/>
      <c r="T48" s="87"/>
      <c r="U48" s="108">
        <v>49</v>
      </c>
      <c r="V48" s="109" t="s">
        <v>838</v>
      </c>
      <c r="W48" s="110" t="e" cm="1">
        <f t="array" ref="W48" xml:space="preserve"> INDEX(韻母對照資料表[國際音標], MATCH(TRUE, EXACT($V48, 韻母碼), 0))</f>
        <v>#NAME?</v>
      </c>
      <c r="X48" s="110" t="e" cm="1">
        <f t="array" ref="X48" xml:space="preserve"> INDEX(韻母對照資料表[白話字], MATCH(TRUE, EXACT($V48, 韻母碼), 0))</f>
        <v>#NAME?</v>
      </c>
      <c r="Y48" s="110" t="e" cm="1">
        <f t="array" ref="Y48" xml:space="preserve"> INDEX(韻母對照資料表[台羅音標], MATCH(TRUE, EXACT($V48, 韻母碼), 0))</f>
        <v>#NAME?</v>
      </c>
      <c r="Z48" s="110" t="e" cm="1">
        <f t="array" ref="Z48" xml:space="preserve"> INDEX(韻母對照資料表[閩拼方案], MATCH(TRUE, EXACT($V48, 韻母碼), 0))</f>
        <v>#NAME?</v>
      </c>
      <c r="AA48" s="110" t="e" cm="1">
        <f t="array" ref="AA48" xml:space="preserve"> INDEX(韻母對照資料表[方音符號], MATCH(TRUE, EXACT($V48, 韻母碼), 0))</f>
        <v>#NAME?</v>
      </c>
      <c r="AB48" s="111" t="e" cm="1">
        <f t="array" ref="AB48" xml:space="preserve"> INDEX(韻母對照資料表[十五音], MATCH(TRUE, EXACT($V48, 韻母碼), 0))</f>
        <v>#NAME?</v>
      </c>
      <c r="AC48" s="111" t="e" cm="1">
        <f t="array" ref="AC48" xml:space="preserve"> INDEX(韻母對照資料表[十五音序], MATCH(TRUE, EXACT($V48, 韻母碼), 0))</f>
        <v>#NAME?</v>
      </c>
      <c r="AD48" s="111" t="e" cm="1">
        <f t="array" ref="AD48" xml:space="preserve"> INDEX(韻母對照資料表[舒促聲], MATCH(TRUE, EXACT($V48, 韻母碼), 0))</f>
        <v>#NAME?</v>
      </c>
      <c r="AE48" s="111" t="e" cm="1">
        <f t="array" ref="AE48" xml:space="preserve"> INDEX(韻母對照資料表[十五音識別碼], MATCH(TRUE, EXACT($V48, 韻母碼), 0))</f>
        <v>#NAME?</v>
      </c>
    </row>
    <row r="49" spans="1:31" ht="51">
      <c r="A49" s="97">
        <v>46</v>
      </c>
      <c r="B49" s="98">
        <v>23</v>
      </c>
      <c r="C49" s="99" t="s">
        <v>713</v>
      </c>
      <c r="D49" s="100" t="s">
        <v>499</v>
      </c>
      <c r="E49" s="100" t="str" cm="1">
        <f t="array" ref="E49" xml:space="preserve"> IF( MOD(韻母對照資料表[[#This Row],[識別號]],2)=1, INDEX('韻母清單（字母50字）'!$E$3:$E$52, 韻母對照資料表[[#This Row],[十五音序]]), "◯")</f>
        <v>◯</v>
      </c>
      <c r="F49" s="101" t="s">
        <v>839</v>
      </c>
      <c r="G49" s="102" t="s">
        <v>840</v>
      </c>
      <c r="H49" s="102" t="s">
        <v>841</v>
      </c>
      <c r="I49" s="102" t="s">
        <v>832</v>
      </c>
      <c r="J49" s="102" t="s">
        <v>832</v>
      </c>
      <c r="K49" s="103" t="s">
        <v>832</v>
      </c>
      <c r="L49" s="103" t="s">
        <v>832</v>
      </c>
      <c r="M49" s="104">
        <f>IF(韻母對照資料表[[#This Row],[TLPA+音標]]="", 0, LEN(韻母對照資料表[[#This Row],[TLPA+音標]]))</f>
        <v>3</v>
      </c>
      <c r="N49" s="105" t="str">
        <f>韻母對照資料表[[#This Row],[十五音]]&amp;LEFT(韻母對照資料表[[#This Row],[舒促聲]],1)</f>
        <v>交促</v>
      </c>
      <c r="O49" s="87"/>
      <c r="P49" s="87"/>
      <c r="Q49" s="87" t="str">
        <f xml:space="preserve"> "    - xform/" &amp; 韻母對照資料表[[#This Row],[TLPA+音標]] &amp; "/" &amp; 韻母對照資料表[[#This Row],[十五音]] &amp; "/"</f>
        <v xml:space="preserve">    - xform/auh/交/</v>
      </c>
      <c r="R49" s="87"/>
      <c r="S49" s="87"/>
      <c r="T49" s="87"/>
      <c r="U49" s="108">
        <v>48</v>
      </c>
      <c r="V49" s="109" t="s">
        <v>842</v>
      </c>
      <c r="W49" s="110" t="e" cm="1">
        <f t="array" ref="W49" xml:space="preserve"> INDEX(韻母對照資料表[國際音標], MATCH(TRUE, EXACT($V49, 韻母碼), 0))</f>
        <v>#NAME?</v>
      </c>
      <c r="X49" s="110" t="e" cm="1">
        <f t="array" ref="X49" xml:space="preserve"> INDEX(韻母對照資料表[白話字], MATCH(TRUE, EXACT($V49, 韻母碼), 0))</f>
        <v>#NAME?</v>
      </c>
      <c r="Y49" s="110" t="e" cm="1">
        <f t="array" ref="Y49" xml:space="preserve"> INDEX(韻母對照資料表[台羅音標], MATCH(TRUE, EXACT($V49, 韻母碼), 0))</f>
        <v>#NAME?</v>
      </c>
      <c r="Z49" s="110" t="e" cm="1">
        <f t="array" ref="Z49" xml:space="preserve"> INDEX(韻母對照資料表[閩拼方案], MATCH(TRUE, EXACT($V49, 韻母碼), 0))</f>
        <v>#NAME?</v>
      </c>
      <c r="AA49" s="110" t="e" cm="1">
        <f t="array" ref="AA49" xml:space="preserve"> INDEX(韻母對照資料表[方音符號], MATCH(TRUE, EXACT($V49, 韻母碼), 0))</f>
        <v>#NAME?</v>
      </c>
      <c r="AB49" s="111" t="e" cm="1">
        <f t="array" ref="AB49" xml:space="preserve"> INDEX(韻母對照資料表[十五音], MATCH(TRUE, EXACT($V49, 韻母碼), 0))</f>
        <v>#NAME?</v>
      </c>
      <c r="AC49" s="111" t="e" cm="1">
        <f t="array" ref="AC49" xml:space="preserve"> INDEX(韻母對照資料表[十五音序], MATCH(TRUE, EXACT($V49, 韻母碼), 0))</f>
        <v>#NAME?</v>
      </c>
      <c r="AD49" s="111" t="e" cm="1">
        <f t="array" ref="AD49" xml:space="preserve"> INDEX(韻母對照資料表[舒促聲], MATCH(TRUE, EXACT($V49, 韻母碼), 0))</f>
        <v>#NAME?</v>
      </c>
      <c r="AE49" s="111" t="e" cm="1">
        <f t="array" ref="AE49" xml:space="preserve"> INDEX(韻母對照資料表[十五音識別碼], MATCH(TRUE, EXACT($V49, 韻母碼), 0))</f>
        <v>#NAME?</v>
      </c>
    </row>
    <row r="50" spans="1:31" ht="51">
      <c r="A50" s="97">
        <v>47</v>
      </c>
      <c r="B50" s="98">
        <v>24</v>
      </c>
      <c r="C50" s="99" t="s">
        <v>711</v>
      </c>
      <c r="D50" s="100" t="s">
        <v>504</v>
      </c>
      <c r="E50" s="100" t="str" cm="1">
        <f t="array" ref="E50" xml:space="preserve"> IF( MOD(韻母對照資料表[[#This Row],[識別號]],2)=1, INDEX('韻母清單（字母50字）'!$E$3:$E$52, 韻母對照資料表[[#This Row],[十五音序]]), "◯")</f>
        <v>若</v>
      </c>
      <c r="F50" s="101" t="s">
        <v>843</v>
      </c>
      <c r="G50" s="102" t="s">
        <v>835</v>
      </c>
      <c r="H50" s="102" t="s">
        <v>835</v>
      </c>
      <c r="I50" s="102" t="s">
        <v>835</v>
      </c>
      <c r="J50" s="102" t="s">
        <v>835</v>
      </c>
      <c r="K50" s="103" t="s">
        <v>835</v>
      </c>
      <c r="L50" s="103" t="s">
        <v>835</v>
      </c>
      <c r="M50" s="104">
        <f>IF(韻母對照資料表[[#This Row],[TLPA+音標]]="", 0, LEN(韻母對照資料表[[#This Row],[TLPA+音標]]))</f>
        <v>2</v>
      </c>
      <c r="N50" s="105" t="str">
        <f>韻母對照資料表[[#This Row],[十五音]]&amp;LEFT(韻母對照資料表[[#This Row],[舒促聲]],1)</f>
        <v>迦舒</v>
      </c>
      <c r="O50" s="87"/>
      <c r="P50" s="87"/>
      <c r="Q50" s="87" t="str">
        <f xml:space="preserve"> "    - xform/" &amp; 韻母對照資料表[[#This Row],[TLPA+音標]] &amp; "/" &amp; 韻母對照資料表[[#This Row],[十五音]] &amp; "/"</f>
        <v xml:space="preserve">    - xform/ia/迦/</v>
      </c>
      <c r="R50" s="87"/>
      <c r="S50" s="87"/>
      <c r="T50" s="87"/>
      <c r="U50" s="108">
        <v>51</v>
      </c>
      <c r="V50" s="109" t="s">
        <v>844</v>
      </c>
      <c r="W50" s="110" t="e" cm="1">
        <f t="array" ref="W50" xml:space="preserve"> INDEX(韻母對照資料表[國際音標], MATCH(TRUE, EXACT($V50, 韻母碼), 0))</f>
        <v>#NAME?</v>
      </c>
      <c r="X50" s="110" t="e" cm="1">
        <f t="array" ref="X50" xml:space="preserve"> INDEX(韻母對照資料表[白話字], MATCH(TRUE, EXACT($V50, 韻母碼), 0))</f>
        <v>#NAME?</v>
      </c>
      <c r="Y50" s="110" t="e" cm="1">
        <f t="array" ref="Y50" xml:space="preserve"> INDEX(韻母對照資料表[台羅音標], MATCH(TRUE, EXACT($V50, 韻母碼), 0))</f>
        <v>#NAME?</v>
      </c>
      <c r="Z50" s="110" t="e" cm="1">
        <f t="array" ref="Z50" xml:space="preserve"> INDEX(韻母對照資料表[閩拼方案], MATCH(TRUE, EXACT($V50, 韻母碼), 0))</f>
        <v>#NAME?</v>
      </c>
      <c r="AA50" s="110" t="e" cm="1">
        <f t="array" ref="AA50" xml:space="preserve"> INDEX(韻母對照資料表[方音符號], MATCH(TRUE, EXACT($V50, 韻母碼), 0))</f>
        <v>#NAME?</v>
      </c>
      <c r="AB50" s="111" t="e" cm="1">
        <f t="array" ref="AB50" xml:space="preserve"> INDEX(韻母對照資料表[十五音], MATCH(TRUE, EXACT($V50, 韻母碼), 0))</f>
        <v>#NAME?</v>
      </c>
      <c r="AC50" s="111" t="e" cm="1">
        <f t="array" ref="AC50" xml:space="preserve"> INDEX(韻母對照資料表[十五音序], MATCH(TRUE, EXACT($V50, 韻母碼), 0))</f>
        <v>#NAME?</v>
      </c>
      <c r="AD50" s="111" t="e" cm="1">
        <f t="array" ref="AD50" xml:space="preserve"> INDEX(韻母對照資料表[舒促聲], MATCH(TRUE, EXACT($V50, 韻母碼), 0))</f>
        <v>#NAME?</v>
      </c>
      <c r="AE50" s="111" t="e" cm="1">
        <f t="array" ref="AE50" xml:space="preserve"> INDEX(韻母對照資料表[十五音識別碼], MATCH(TRUE, EXACT($V50, 韻母碼), 0))</f>
        <v>#NAME?</v>
      </c>
    </row>
    <row r="51" spans="1:31" ht="51">
      <c r="A51" s="97">
        <v>48</v>
      </c>
      <c r="B51" s="98">
        <v>24</v>
      </c>
      <c r="C51" s="99" t="s">
        <v>713</v>
      </c>
      <c r="D51" s="100" t="s">
        <v>504</v>
      </c>
      <c r="E51" s="100" t="str" cm="1">
        <f t="array" ref="E51" xml:space="preserve"> IF( MOD(韻母對照資料表[[#This Row],[識別號]],2)=1, INDEX('韻母清單（字母50字）'!$E$3:$E$52, 韻母對照資料表[[#This Row],[十五音序]]), "◯")</f>
        <v>◯</v>
      </c>
      <c r="F51" s="101" t="s">
        <v>845</v>
      </c>
      <c r="G51" s="102" t="s">
        <v>846</v>
      </c>
      <c r="H51" s="102" t="s">
        <v>842</v>
      </c>
      <c r="I51" s="102" t="s">
        <v>842</v>
      </c>
      <c r="J51" s="102" t="s">
        <v>842</v>
      </c>
      <c r="K51" s="103" t="s">
        <v>842</v>
      </c>
      <c r="L51" s="103" t="s">
        <v>842</v>
      </c>
      <c r="M51" s="104">
        <f>IF(韻母對照資料表[[#This Row],[TLPA+音標]]="", 0, LEN(韻母對照資料表[[#This Row],[TLPA+音標]]))</f>
        <v>3</v>
      </c>
      <c r="N51" s="105" t="str">
        <f>韻母對照資料表[[#This Row],[十五音]]&amp;LEFT(韻母對照資料表[[#This Row],[舒促聲]],1)</f>
        <v>迦促</v>
      </c>
      <c r="O51" s="87"/>
      <c r="P51" s="87"/>
      <c r="Q51" s="87" t="str">
        <f xml:space="preserve"> "    - xform/" &amp; 韻母對照資料表[[#This Row],[TLPA+音標]] &amp; "/" &amp; 韻母對照資料表[[#This Row],[十五音]] &amp; "/"</f>
        <v xml:space="preserve">    - xform/iah/迦/</v>
      </c>
      <c r="R51" s="87"/>
      <c r="S51" s="87"/>
      <c r="T51" s="87"/>
      <c r="U51" s="108">
        <v>50</v>
      </c>
      <c r="V51" s="109" t="s">
        <v>847</v>
      </c>
      <c r="W51" s="110" t="e" cm="1">
        <f t="array" ref="W51" xml:space="preserve"> INDEX(韻母對照資料表[國際音標], MATCH(TRUE, EXACT($V51, 韻母碼), 0))</f>
        <v>#NAME?</v>
      </c>
      <c r="X51" s="110" t="e" cm="1">
        <f t="array" ref="X51" xml:space="preserve"> INDEX(韻母對照資料表[白話字], MATCH(TRUE, EXACT($V51, 韻母碼), 0))</f>
        <v>#NAME?</v>
      </c>
      <c r="Y51" s="110" t="e" cm="1">
        <f t="array" ref="Y51" xml:space="preserve"> INDEX(韻母對照資料表[台羅音標], MATCH(TRUE, EXACT($V51, 韻母碼), 0))</f>
        <v>#NAME?</v>
      </c>
      <c r="Z51" s="110" t="e" cm="1">
        <f t="array" ref="Z51" xml:space="preserve"> INDEX(韻母對照資料表[閩拼方案], MATCH(TRUE, EXACT($V51, 韻母碼), 0))</f>
        <v>#NAME?</v>
      </c>
      <c r="AA51" s="110" t="e" cm="1">
        <f t="array" ref="AA51" xml:space="preserve"> INDEX(韻母對照資料表[方音符號], MATCH(TRUE, EXACT($V51, 韻母碼), 0))</f>
        <v>#NAME?</v>
      </c>
      <c r="AB51" s="111" t="e" cm="1">
        <f t="array" ref="AB51" xml:space="preserve"> INDEX(韻母對照資料表[十五音], MATCH(TRUE, EXACT($V51, 韻母碼), 0))</f>
        <v>#NAME?</v>
      </c>
      <c r="AC51" s="111" t="e" cm="1">
        <f t="array" ref="AC51" xml:space="preserve"> INDEX(韻母對照資料表[十五音序], MATCH(TRUE, EXACT($V51, 韻母碼), 0))</f>
        <v>#NAME?</v>
      </c>
      <c r="AD51" s="111" t="e" cm="1">
        <f t="array" ref="AD51" xml:space="preserve"> INDEX(韻母對照資料表[舒促聲], MATCH(TRUE, EXACT($V51, 韻母碼), 0))</f>
        <v>#NAME?</v>
      </c>
      <c r="AE51" s="111" t="e" cm="1">
        <f t="array" ref="AE51" xml:space="preserve"> INDEX(韻母對照資料表[十五音識別碼], MATCH(TRUE, EXACT($V51, 韻母碼), 0))</f>
        <v>#NAME?</v>
      </c>
    </row>
    <row r="52" spans="1:31" ht="51">
      <c r="A52" s="97">
        <v>49</v>
      </c>
      <c r="B52" s="98">
        <v>25</v>
      </c>
      <c r="C52" s="99" t="s">
        <v>711</v>
      </c>
      <c r="D52" s="100" t="s">
        <v>510</v>
      </c>
      <c r="E52" s="100" t="str" cm="1">
        <f t="array" ref="E52" xml:space="preserve"> IF( MOD(韻母對照資料表[[#This Row],[識別號]],2)=1, INDEX('韻母清單（字母50字）'!$E$3:$E$52, 韻母對照資料表[[#This Row],[十五音序]]), "◯")</f>
        <v>囮</v>
      </c>
      <c r="F52" s="101" t="s">
        <v>848</v>
      </c>
      <c r="G52" s="102" t="s">
        <v>849</v>
      </c>
      <c r="H52" s="102" t="s">
        <v>838</v>
      </c>
      <c r="I52" s="102" t="s">
        <v>850</v>
      </c>
      <c r="J52" s="102" t="s">
        <v>838</v>
      </c>
      <c r="K52" s="103" t="s">
        <v>838</v>
      </c>
      <c r="L52" s="103" t="s">
        <v>838</v>
      </c>
      <c r="M52" s="104">
        <f>IF(韻母對照資料表[[#This Row],[TLPA+音標]]="", 0, LEN(韻母對照資料表[[#This Row],[TLPA+音標]]))</f>
        <v>2</v>
      </c>
      <c r="N52" s="105" t="str">
        <f>韻母對照資料表[[#This Row],[十五音]]&amp;LEFT(韻母對照資料表[[#This Row],[舒促聲]],1)</f>
        <v>檜舒</v>
      </c>
      <c r="O52" s="87"/>
      <c r="P52" s="87"/>
      <c r="Q52" s="87" t="str">
        <f xml:space="preserve"> "    - xform/" &amp; 韻母對照資料表[[#This Row],[TLPA+音標]] &amp; "/" &amp; 韻母對照資料表[[#This Row],[十五音]] &amp; "/"</f>
        <v xml:space="preserve">    - xform/ue/檜/</v>
      </c>
      <c r="R52" s="87"/>
      <c r="S52" s="87"/>
      <c r="T52" s="87"/>
      <c r="U52" s="108">
        <v>53</v>
      </c>
      <c r="V52" s="109" t="s">
        <v>851</v>
      </c>
      <c r="W52" s="110" t="e" cm="1">
        <f t="array" ref="W52" xml:space="preserve"> INDEX(韻母對照資料表[國際音標], MATCH(TRUE, EXACT($V52, 韻母碼), 0))</f>
        <v>#NAME?</v>
      </c>
      <c r="X52" s="110" t="e" cm="1">
        <f t="array" ref="X52" xml:space="preserve"> INDEX(韻母對照資料表[白話字], MATCH(TRUE, EXACT($V52, 韻母碼), 0))</f>
        <v>#NAME?</v>
      </c>
      <c r="Y52" s="110" t="e" cm="1">
        <f t="array" ref="Y52" xml:space="preserve"> INDEX(韻母對照資料表[台羅音標], MATCH(TRUE, EXACT($V52, 韻母碼), 0))</f>
        <v>#NAME?</v>
      </c>
      <c r="Z52" s="110" t="e" cm="1">
        <f t="array" ref="Z52" xml:space="preserve"> INDEX(韻母對照資料表[閩拼方案], MATCH(TRUE, EXACT($V52, 韻母碼), 0))</f>
        <v>#NAME?</v>
      </c>
      <c r="AA52" s="110" t="e" cm="1">
        <f t="array" ref="AA52" xml:space="preserve"> INDEX(韻母對照資料表[方音符號], MATCH(TRUE, EXACT($V52, 韻母碼), 0))</f>
        <v>#NAME?</v>
      </c>
      <c r="AB52" s="111" t="e" cm="1">
        <f t="array" ref="AB52" xml:space="preserve"> INDEX(韻母對照資料表[十五音], MATCH(TRUE, EXACT($V52, 韻母碼), 0))</f>
        <v>#NAME?</v>
      </c>
      <c r="AC52" s="111" t="e" cm="1">
        <f t="array" ref="AC52" xml:space="preserve"> INDEX(韻母對照資料表[十五音序], MATCH(TRUE, EXACT($V52, 韻母碼), 0))</f>
        <v>#NAME?</v>
      </c>
      <c r="AD52" s="111" t="e" cm="1">
        <f t="array" ref="AD52" xml:space="preserve"> INDEX(韻母對照資料表[舒促聲], MATCH(TRUE, EXACT($V52, 韻母碼), 0))</f>
        <v>#NAME?</v>
      </c>
      <c r="AE52" s="111" t="e" cm="1">
        <f t="array" ref="AE52" xml:space="preserve"> INDEX(韻母對照資料表[十五音識別碼], MATCH(TRUE, EXACT($V52, 韻母碼), 0))</f>
        <v>#NAME?</v>
      </c>
    </row>
    <row r="53" spans="1:31" ht="51">
      <c r="A53" s="97">
        <v>50</v>
      </c>
      <c r="B53" s="98">
        <v>25</v>
      </c>
      <c r="C53" s="99" t="s">
        <v>713</v>
      </c>
      <c r="D53" s="100" t="s">
        <v>510</v>
      </c>
      <c r="E53" s="100" t="str" cm="1">
        <f t="array" ref="E53" xml:space="preserve"> IF( MOD(韻母對照資料表[[#This Row],[識別號]],2)=1, INDEX('韻母清單（字母50字）'!$E$3:$E$52, 韻母對照資料表[[#This Row],[十五音序]]), "◯")</f>
        <v>◯</v>
      </c>
      <c r="F53" s="101" t="s">
        <v>852</v>
      </c>
      <c r="G53" s="102" t="s">
        <v>853</v>
      </c>
      <c r="H53" s="102" t="s">
        <v>847</v>
      </c>
      <c r="I53" s="102" t="s">
        <v>854</v>
      </c>
      <c r="J53" s="102" t="s">
        <v>847</v>
      </c>
      <c r="K53" s="103" t="s">
        <v>847</v>
      </c>
      <c r="L53" s="103" t="s">
        <v>847</v>
      </c>
      <c r="M53" s="104">
        <f>IF(韻母對照資料表[[#This Row],[TLPA+音標]]="", 0, LEN(韻母對照資料表[[#This Row],[TLPA+音標]]))</f>
        <v>3</v>
      </c>
      <c r="N53" s="105" t="str">
        <f>韻母對照資料表[[#This Row],[十五音]]&amp;LEFT(韻母對照資料表[[#This Row],[舒促聲]],1)</f>
        <v>檜促</v>
      </c>
      <c r="O53" s="87"/>
      <c r="P53" s="87"/>
      <c r="Q53" s="87" t="str">
        <f xml:space="preserve"> "    - xform/" &amp; 韻母對照資料表[[#This Row],[TLPA+音標]] &amp; "/" &amp; 韻母對照資料表[[#This Row],[十五音]] &amp; "/"</f>
        <v xml:space="preserve">    - xform/ueh/檜/</v>
      </c>
      <c r="R53" s="87"/>
      <c r="S53" s="87"/>
      <c r="T53" s="87"/>
      <c r="U53" s="108">
        <v>52</v>
      </c>
      <c r="V53" s="109" t="s">
        <v>855</v>
      </c>
      <c r="W53" s="110" t="e" cm="1">
        <f t="array" ref="W53" xml:space="preserve"> INDEX(韻母對照資料表[國際音標], MATCH(TRUE, EXACT($V53, 韻母碼), 0))</f>
        <v>#NAME?</v>
      </c>
      <c r="X53" s="110" t="e" cm="1">
        <f t="array" ref="X53" xml:space="preserve"> INDEX(韻母對照資料表[白話字], MATCH(TRUE, EXACT($V53, 韻母碼), 0))</f>
        <v>#NAME?</v>
      </c>
      <c r="Y53" s="110" t="e" cm="1">
        <f t="array" ref="Y53" xml:space="preserve"> INDEX(韻母對照資料表[台羅音標], MATCH(TRUE, EXACT($V53, 韻母碼), 0))</f>
        <v>#NAME?</v>
      </c>
      <c r="Z53" s="110" t="e" cm="1">
        <f t="array" ref="Z53" xml:space="preserve"> INDEX(韻母對照資料表[閩拼方案], MATCH(TRUE, EXACT($V53, 韻母碼), 0))</f>
        <v>#NAME?</v>
      </c>
      <c r="AA53" s="110" t="e" cm="1">
        <f t="array" ref="AA53" xml:space="preserve"> INDEX(韻母對照資料表[方音符號], MATCH(TRUE, EXACT($V53, 韻母碼), 0))</f>
        <v>#NAME?</v>
      </c>
      <c r="AB53" s="111" t="e" cm="1">
        <f t="array" ref="AB53" xml:space="preserve"> INDEX(韻母對照資料表[十五音], MATCH(TRUE, EXACT($V53, 韻母碼), 0))</f>
        <v>#NAME?</v>
      </c>
      <c r="AC53" s="111" t="e" cm="1">
        <f t="array" ref="AC53" xml:space="preserve"> INDEX(韻母對照資料表[十五音序], MATCH(TRUE, EXACT($V53, 韻母碼), 0))</f>
        <v>#NAME?</v>
      </c>
      <c r="AD53" s="111" t="e" cm="1">
        <f t="array" ref="AD53" xml:space="preserve"> INDEX(韻母對照資料表[舒促聲], MATCH(TRUE, EXACT($V53, 韻母碼), 0))</f>
        <v>#NAME?</v>
      </c>
      <c r="AE53" s="111" t="e" cm="1">
        <f t="array" ref="AE53" xml:space="preserve"> INDEX(韻母對照資料表[十五音識別碼], MATCH(TRUE, EXACT($V53, 韻母碼), 0))</f>
        <v>#NAME?</v>
      </c>
    </row>
    <row r="54" spans="1:31" ht="51">
      <c r="A54" s="97">
        <v>51</v>
      </c>
      <c r="B54" s="98">
        <v>26</v>
      </c>
      <c r="C54" s="99" t="s">
        <v>711</v>
      </c>
      <c r="D54" s="100" t="s">
        <v>476</v>
      </c>
      <c r="E54" s="100" t="str" cm="1">
        <f t="array" ref="E54" xml:space="preserve"> IF( MOD(韻母對照資料表[[#This Row],[識別號]],2)=1, INDEX('韻母清單（字母50字）'!$E$3:$E$52, 韻母對照資料表[[#This Row],[十五音序]]), "◯")</f>
        <v>那</v>
      </c>
      <c r="F54" s="101" t="s">
        <v>856</v>
      </c>
      <c r="G54" s="102" t="s">
        <v>857</v>
      </c>
      <c r="H54" s="102" t="s">
        <v>858</v>
      </c>
      <c r="I54" s="102" t="s">
        <v>859</v>
      </c>
      <c r="J54" s="102" t="s">
        <v>844</v>
      </c>
      <c r="K54" s="103" t="s">
        <v>844</v>
      </c>
      <c r="L54" s="103" t="s">
        <v>844</v>
      </c>
      <c r="M54" s="104">
        <f>IF(韻母對照資料表[[#This Row],[TLPA+音標]]="", 0, LEN(韻母對照資料表[[#This Row],[TLPA+音標]]))</f>
        <v>3</v>
      </c>
      <c r="N54" s="105" t="str">
        <f>韻母對照資料表[[#This Row],[十五音]]&amp;LEFT(韻母對照資料表[[#This Row],[舒促聲]],1)</f>
        <v>監舒</v>
      </c>
      <c r="O54" s="87"/>
      <c r="P54" s="87"/>
      <c r="Q54" s="87" t="str">
        <f xml:space="preserve"> "    - xform/" &amp; 韻母對照資料表[[#This Row],[TLPA+音標]] &amp; "/" &amp; 韻母對照資料表[[#This Row],[十五音]] &amp; "/"</f>
        <v xml:space="preserve">    - xform/ann/監/</v>
      </c>
      <c r="R54" s="87"/>
      <c r="S54" s="87"/>
      <c r="T54" s="87"/>
      <c r="U54" s="108">
        <v>55</v>
      </c>
      <c r="V54" s="109" t="s">
        <v>860</v>
      </c>
      <c r="W54" s="110" t="e" cm="1">
        <f t="array" ref="W54" xml:space="preserve"> INDEX(韻母對照資料表[國際音標], MATCH(TRUE, EXACT($V54, 韻母碼), 0))</f>
        <v>#NAME?</v>
      </c>
      <c r="X54" s="110" t="e" cm="1">
        <f t="array" ref="X54" xml:space="preserve"> INDEX(韻母對照資料表[白話字], MATCH(TRUE, EXACT($V54, 韻母碼), 0))</f>
        <v>#NAME?</v>
      </c>
      <c r="Y54" s="110" t="e" cm="1">
        <f t="array" ref="Y54" xml:space="preserve"> INDEX(韻母對照資料表[台羅音標], MATCH(TRUE, EXACT($V54, 韻母碼), 0))</f>
        <v>#NAME?</v>
      </c>
      <c r="Z54" s="110" t="e" cm="1">
        <f t="array" ref="Z54" xml:space="preserve"> INDEX(韻母對照資料表[閩拼方案], MATCH(TRUE, EXACT($V54, 韻母碼), 0))</f>
        <v>#NAME?</v>
      </c>
      <c r="AA54" s="110" t="e" cm="1">
        <f t="array" ref="AA54" xml:space="preserve"> INDEX(韻母對照資料表[方音符號], MATCH(TRUE, EXACT($V54, 韻母碼), 0))</f>
        <v>#NAME?</v>
      </c>
      <c r="AB54" s="111" t="e" cm="1">
        <f t="array" ref="AB54" xml:space="preserve"> INDEX(韻母對照資料表[十五音], MATCH(TRUE, EXACT($V54, 韻母碼), 0))</f>
        <v>#NAME?</v>
      </c>
      <c r="AC54" s="111" t="e" cm="1">
        <f t="array" ref="AC54" xml:space="preserve"> INDEX(韻母對照資料表[十五音序], MATCH(TRUE, EXACT($V54, 韻母碼), 0))</f>
        <v>#NAME?</v>
      </c>
      <c r="AD54" s="111" t="e" cm="1">
        <f t="array" ref="AD54" xml:space="preserve"> INDEX(韻母對照資料表[舒促聲], MATCH(TRUE, EXACT($V54, 韻母碼), 0))</f>
        <v>#NAME?</v>
      </c>
      <c r="AE54" s="111" t="e" cm="1">
        <f t="array" ref="AE54" xml:space="preserve"> INDEX(韻母對照資料表[十五音識別碼], MATCH(TRUE, EXACT($V54, 韻母碼), 0))</f>
        <v>#NAME?</v>
      </c>
    </row>
    <row r="55" spans="1:31" ht="51">
      <c r="A55" s="97">
        <v>52</v>
      </c>
      <c r="B55" s="98">
        <v>26</v>
      </c>
      <c r="C55" s="99" t="s">
        <v>713</v>
      </c>
      <c r="D55" s="100" t="s">
        <v>476</v>
      </c>
      <c r="E55" s="100" t="str" cm="1">
        <f t="array" ref="E55" xml:space="preserve"> IF( MOD(韻母對照資料表[[#This Row],[識別號]],2)=1, INDEX('韻母清單（字母50字）'!$E$3:$E$52, 韻母對照資料表[[#This Row],[十五音序]]), "◯")</f>
        <v>◯</v>
      </c>
      <c r="F55" s="101" t="s">
        <v>861</v>
      </c>
      <c r="G55" s="102" t="s">
        <v>862</v>
      </c>
      <c r="H55" s="102" t="s">
        <v>863</v>
      </c>
      <c r="I55" s="102" t="s">
        <v>864</v>
      </c>
      <c r="J55" s="102" t="s">
        <v>865</v>
      </c>
      <c r="K55" s="103" t="s">
        <v>855</v>
      </c>
      <c r="L55" s="103" t="s">
        <v>855</v>
      </c>
      <c r="M55" s="104">
        <f>IF(韻母對照資料表[[#This Row],[TLPA+音標]]="", 0, LEN(韻母對照資料表[[#This Row],[TLPA+音標]]))</f>
        <v>4</v>
      </c>
      <c r="N55" s="105" t="str">
        <f>韻母對照資料表[[#This Row],[十五音]]&amp;LEFT(韻母對照資料表[[#This Row],[舒促聲]],1)</f>
        <v>監促</v>
      </c>
      <c r="O55" s="87"/>
      <c r="P55" s="87"/>
      <c r="Q55" s="87" t="str">
        <f xml:space="preserve"> "    - xform/" &amp; 韻母對照資料表[[#This Row],[TLPA+音標]] &amp; "/" &amp; 韻母對照資料表[[#This Row],[十五音]] &amp; "/"</f>
        <v xml:space="preserve">    - xform/ahnn/監/</v>
      </c>
      <c r="R55" s="87"/>
      <c r="S55" s="87"/>
      <c r="T55" s="87"/>
      <c r="U55" s="108">
        <v>54</v>
      </c>
      <c r="V55" s="109" t="s">
        <v>866</v>
      </c>
      <c r="W55" s="110" t="e" cm="1">
        <f t="array" ref="W55" xml:space="preserve"> INDEX(韻母對照資料表[國際音標], MATCH(TRUE, EXACT($V55, 韻母碼), 0))</f>
        <v>#NAME?</v>
      </c>
      <c r="X55" s="110" t="e" cm="1">
        <f t="array" ref="X55" xml:space="preserve"> INDEX(韻母對照資料表[白話字], MATCH(TRUE, EXACT($V55, 韻母碼), 0))</f>
        <v>#NAME?</v>
      </c>
      <c r="Y55" s="110" t="e" cm="1">
        <f t="array" ref="Y55" xml:space="preserve"> INDEX(韻母對照資料表[台羅音標], MATCH(TRUE, EXACT($V55, 韻母碼), 0))</f>
        <v>#NAME?</v>
      </c>
      <c r="Z55" s="110" t="e" cm="1">
        <f t="array" ref="Z55" xml:space="preserve"> INDEX(韻母對照資料表[閩拼方案], MATCH(TRUE, EXACT($V55, 韻母碼), 0))</f>
        <v>#NAME?</v>
      </c>
      <c r="AA55" s="110" t="e" cm="1">
        <f t="array" ref="AA55" xml:space="preserve"> INDEX(韻母對照資料表[方音符號], MATCH(TRUE, EXACT($V55, 韻母碼), 0))</f>
        <v>#NAME?</v>
      </c>
      <c r="AB55" s="111" t="e" cm="1">
        <f t="array" ref="AB55" xml:space="preserve"> INDEX(韻母對照資料表[十五音], MATCH(TRUE, EXACT($V55, 韻母碼), 0))</f>
        <v>#NAME?</v>
      </c>
      <c r="AC55" s="111" t="e" cm="1">
        <f t="array" ref="AC55" xml:space="preserve"> INDEX(韻母對照資料表[十五音序], MATCH(TRUE, EXACT($V55, 韻母碼), 0))</f>
        <v>#NAME?</v>
      </c>
      <c r="AD55" s="111" t="e" cm="1">
        <f t="array" ref="AD55" xml:space="preserve"> INDEX(韻母對照資料表[舒促聲], MATCH(TRUE, EXACT($V55, 韻母碼), 0))</f>
        <v>#NAME?</v>
      </c>
      <c r="AE55" s="111" t="e" cm="1">
        <f t="array" ref="AE55" xml:space="preserve"> INDEX(韻母對照資料表[十五音識別碼], MATCH(TRUE, EXACT($V55, 韻母碼), 0))</f>
        <v>#NAME?</v>
      </c>
    </row>
    <row r="56" spans="1:31" ht="51">
      <c r="A56" s="97">
        <v>53</v>
      </c>
      <c r="B56" s="98">
        <v>27</v>
      </c>
      <c r="C56" s="99" t="s">
        <v>711</v>
      </c>
      <c r="D56" s="100" t="s">
        <v>867</v>
      </c>
      <c r="E56" s="100" t="str" cm="1">
        <f t="array" ref="E56" xml:space="preserve"> IF( MOD(韻母對照資料表[[#This Row],[識別號]],2)=1, INDEX('韻母清單（字母50字）'!$E$3:$E$52, 韻母對照資料表[[#This Row],[十五音序]]), "◯")</f>
        <v>夫</v>
      </c>
      <c r="F56" s="101" t="s">
        <v>868</v>
      </c>
      <c r="G56" s="102" t="s">
        <v>851</v>
      </c>
      <c r="H56" s="102" t="s">
        <v>851</v>
      </c>
      <c r="I56" s="102" t="s">
        <v>851</v>
      </c>
      <c r="J56" s="102" t="s">
        <v>851</v>
      </c>
      <c r="K56" s="103" t="s">
        <v>851</v>
      </c>
      <c r="L56" s="103" t="s">
        <v>851</v>
      </c>
      <c r="M56" s="104">
        <f>IF(韻母對照資料表[[#This Row],[TLPA+音標]]="", 0, LEN(韻母對照資料表[[#This Row],[TLPA+音標]]))</f>
        <v>1</v>
      </c>
      <c r="N56" s="105" t="str">
        <f>韻母對照資料表[[#This Row],[十五音]]&amp;LEFT(韻母對照資料表[[#This Row],[舒促聲]],1)</f>
        <v>艍舒</v>
      </c>
      <c r="O56" s="87"/>
      <c r="P56" s="87"/>
      <c r="Q56" s="87" t="str">
        <f xml:space="preserve"> "    - xform/" &amp; 韻母對照資料表[[#This Row],[TLPA+音標]] &amp; "/" &amp; 韻母對照資料表[[#This Row],[十五音]] &amp; "/"</f>
        <v xml:space="preserve">    - xform/u/艍/</v>
      </c>
      <c r="R56" s="87"/>
      <c r="S56" s="87"/>
      <c r="T56" s="87"/>
      <c r="U56" s="108">
        <v>57</v>
      </c>
      <c r="V56" s="109" t="s">
        <v>869</v>
      </c>
      <c r="W56" s="110" t="e" cm="1">
        <f t="array" ref="W56" xml:space="preserve"> INDEX(韻母對照資料表[國際音標], MATCH(TRUE, EXACT($V56, 韻母碼), 0))</f>
        <v>#NAME?</v>
      </c>
      <c r="X56" s="110" t="e" cm="1">
        <f t="array" ref="X56" xml:space="preserve"> INDEX(韻母對照資料表[白話字], MATCH(TRUE, EXACT($V56, 韻母碼), 0))</f>
        <v>#NAME?</v>
      </c>
      <c r="Y56" s="110" t="e" cm="1">
        <f t="array" ref="Y56" xml:space="preserve"> INDEX(韻母對照資料表[台羅音標], MATCH(TRUE, EXACT($V56, 韻母碼), 0))</f>
        <v>#NAME?</v>
      </c>
      <c r="Z56" s="110" t="e" cm="1">
        <f t="array" ref="Z56" xml:space="preserve"> INDEX(韻母對照資料表[閩拼方案], MATCH(TRUE, EXACT($V56, 韻母碼), 0))</f>
        <v>#NAME?</v>
      </c>
      <c r="AA56" s="110" t="e" cm="1">
        <f t="array" ref="AA56" xml:space="preserve"> INDEX(韻母對照資料表[方音符號], MATCH(TRUE, EXACT($V56, 韻母碼), 0))</f>
        <v>#NAME?</v>
      </c>
      <c r="AB56" s="111" t="e" cm="1">
        <f t="array" ref="AB56" xml:space="preserve"> INDEX(韻母對照資料表[十五音], MATCH(TRUE, EXACT($V56, 韻母碼), 0))</f>
        <v>#NAME?</v>
      </c>
      <c r="AC56" s="111" t="e" cm="1">
        <f t="array" ref="AC56" xml:space="preserve"> INDEX(韻母對照資料表[十五音序], MATCH(TRUE, EXACT($V56, 韻母碼), 0))</f>
        <v>#NAME?</v>
      </c>
      <c r="AD56" s="111" t="e" cm="1">
        <f t="array" ref="AD56" xml:space="preserve"> INDEX(韻母對照資料表[舒促聲], MATCH(TRUE, EXACT($V56, 韻母碼), 0))</f>
        <v>#NAME?</v>
      </c>
      <c r="AE56" s="111" t="e" cm="1">
        <f t="array" ref="AE56" xml:space="preserve"> INDEX(韻母對照資料表[十五音識別碼], MATCH(TRUE, EXACT($V56, 韻母碼), 0))</f>
        <v>#NAME?</v>
      </c>
    </row>
    <row r="57" spans="1:31" ht="51">
      <c r="A57" s="97">
        <v>54</v>
      </c>
      <c r="B57" s="98">
        <v>27</v>
      </c>
      <c r="C57" s="99" t="s">
        <v>713</v>
      </c>
      <c r="D57" s="100" t="s">
        <v>867</v>
      </c>
      <c r="E57" s="100" t="str" cm="1">
        <f t="array" ref="E57" xml:space="preserve"> IF( MOD(韻母對照資料表[[#This Row],[識別號]],2)=1, INDEX('韻母清單（字母50字）'!$E$3:$E$52, 韻母對照資料表[[#This Row],[十五音序]]), "◯")</f>
        <v>◯</v>
      </c>
      <c r="F57" s="101" t="s">
        <v>870</v>
      </c>
      <c r="G57" s="102" t="s">
        <v>871</v>
      </c>
      <c r="H57" s="102" t="s">
        <v>866</v>
      </c>
      <c r="I57" s="102" t="s">
        <v>866</v>
      </c>
      <c r="J57" s="102" t="s">
        <v>866</v>
      </c>
      <c r="K57" s="103" t="s">
        <v>866</v>
      </c>
      <c r="L57" s="103" t="s">
        <v>866</v>
      </c>
      <c r="M57" s="104">
        <f>IF(韻母對照資料表[[#This Row],[TLPA+音標]]="", 0, LEN(韻母對照資料表[[#This Row],[TLPA+音標]]))</f>
        <v>2</v>
      </c>
      <c r="N57" s="105" t="str">
        <f>韻母對照資料表[[#This Row],[十五音]]&amp;LEFT(韻母對照資料表[[#This Row],[舒促聲]],1)</f>
        <v>艍促</v>
      </c>
      <c r="O57" s="87"/>
      <c r="P57" s="87"/>
      <c r="Q57" s="87" t="str">
        <f xml:space="preserve"> "    - xform/" &amp; 韻母對照資料表[[#This Row],[TLPA+音標]] &amp; "/" &amp; 韻母對照資料表[[#This Row],[十五音]] &amp; "/"</f>
        <v xml:space="preserve">    - xform/uh/艍/</v>
      </c>
      <c r="R57" s="87"/>
      <c r="S57" s="87"/>
      <c r="T57" s="87"/>
      <c r="U57" s="108">
        <v>56</v>
      </c>
      <c r="V57" s="109" t="s">
        <v>872</v>
      </c>
      <c r="W57" s="110" t="e" cm="1">
        <f t="array" ref="W57" xml:space="preserve"> INDEX(韻母對照資料表[國際音標], MATCH(TRUE, EXACT($V57, 韻母碼), 0))</f>
        <v>#NAME?</v>
      </c>
      <c r="X57" s="110" t="e" cm="1">
        <f t="array" ref="X57" xml:space="preserve"> INDEX(韻母對照資料表[白話字], MATCH(TRUE, EXACT($V57, 韻母碼), 0))</f>
        <v>#NAME?</v>
      </c>
      <c r="Y57" s="110" t="e" cm="1">
        <f t="array" ref="Y57" xml:space="preserve"> INDEX(韻母對照資料表[台羅音標], MATCH(TRUE, EXACT($V57, 韻母碼), 0))</f>
        <v>#NAME?</v>
      </c>
      <c r="Z57" s="110" t="e" cm="1">
        <f t="array" ref="Z57" xml:space="preserve"> INDEX(韻母對照資料表[閩拼方案], MATCH(TRUE, EXACT($V57, 韻母碼), 0))</f>
        <v>#NAME?</v>
      </c>
      <c r="AA57" s="110" t="e" cm="1">
        <f t="array" ref="AA57" xml:space="preserve"> INDEX(韻母對照資料表[方音符號], MATCH(TRUE, EXACT($V57, 韻母碼), 0))</f>
        <v>#NAME?</v>
      </c>
      <c r="AB57" s="111" t="e" cm="1">
        <f t="array" ref="AB57" xml:space="preserve"> INDEX(韻母對照資料表[十五音], MATCH(TRUE, EXACT($V57, 韻母碼), 0))</f>
        <v>#NAME?</v>
      </c>
      <c r="AC57" s="111" t="e" cm="1">
        <f t="array" ref="AC57" xml:space="preserve"> INDEX(韻母對照資料表[十五音序], MATCH(TRUE, EXACT($V57, 韻母碼), 0))</f>
        <v>#NAME?</v>
      </c>
      <c r="AD57" s="111" t="e" cm="1">
        <f t="array" ref="AD57" xml:space="preserve"> INDEX(韻母對照資料表[舒促聲], MATCH(TRUE, EXACT($V57, 韻母碼), 0))</f>
        <v>#NAME?</v>
      </c>
      <c r="AE57" s="111" t="e" cm="1">
        <f t="array" ref="AE57" xml:space="preserve"> INDEX(韻母對照資料表[十五音識別碼], MATCH(TRUE, EXACT($V57, 韻母碼), 0))</f>
        <v>#NAME?</v>
      </c>
    </row>
    <row r="58" spans="1:31" ht="51">
      <c r="A58" s="97">
        <v>55</v>
      </c>
      <c r="B58" s="98">
        <v>28</v>
      </c>
      <c r="C58" s="99" t="s">
        <v>711</v>
      </c>
      <c r="D58" s="100" t="s">
        <v>520</v>
      </c>
      <c r="E58" s="100" t="str" cm="1">
        <f t="array" ref="E58" xml:space="preserve"> IF( MOD(韻母對照資料表[[#This Row],[識別號]],2)=1, INDEX('韻母清單（字母50字）'!$E$3:$E$52, 韻母對照資料表[[#This Row],[十五音序]]), "◯")</f>
        <v>些</v>
      </c>
      <c r="F58" s="101" t="s">
        <v>873</v>
      </c>
      <c r="G58" s="102" t="s">
        <v>860</v>
      </c>
      <c r="H58" s="102" t="s">
        <v>860</v>
      </c>
      <c r="I58" s="102" t="s">
        <v>860</v>
      </c>
      <c r="J58" s="102" t="s">
        <v>860</v>
      </c>
      <c r="K58" s="103" t="s">
        <v>860</v>
      </c>
      <c r="L58" s="103" t="s">
        <v>860</v>
      </c>
      <c r="M58" s="104">
        <f>IF(韻母對照資料表[[#This Row],[TLPA+音標]]="", 0, LEN(韻母對照資料表[[#This Row],[TLPA+音標]]))</f>
        <v>1</v>
      </c>
      <c r="N58" s="105" t="str">
        <f>韻母對照資料表[[#This Row],[十五音]]&amp;LEFT(韻母對照資料表[[#This Row],[舒促聲]],1)</f>
        <v>膠舒</v>
      </c>
      <c r="O58" s="87"/>
      <c r="P58" s="87"/>
      <c r="Q58" s="87" t="str">
        <f xml:space="preserve"> "    - xform/" &amp; 韻母對照資料表[[#This Row],[TLPA+音標]] &amp; "/" &amp; 韻母對照資料表[[#This Row],[十五音]] &amp; "/"</f>
        <v xml:space="preserve">    - xform/a/膠/</v>
      </c>
      <c r="R58" s="87"/>
      <c r="S58" s="87"/>
      <c r="T58" s="87"/>
      <c r="U58" s="108">
        <v>59</v>
      </c>
      <c r="V58" s="109" t="s">
        <v>874</v>
      </c>
      <c r="W58" s="110" t="e" cm="1">
        <f t="array" ref="W58" xml:space="preserve"> INDEX(韻母對照資料表[國際音標], MATCH(TRUE, EXACT($V58, 韻母碼), 0))</f>
        <v>#NAME?</v>
      </c>
      <c r="X58" s="110" t="e" cm="1">
        <f t="array" ref="X58" xml:space="preserve"> INDEX(韻母對照資料表[白話字], MATCH(TRUE, EXACT($V58, 韻母碼), 0))</f>
        <v>#NAME?</v>
      </c>
      <c r="Y58" s="110" t="e" cm="1">
        <f t="array" ref="Y58" xml:space="preserve"> INDEX(韻母對照資料表[台羅音標], MATCH(TRUE, EXACT($V58, 韻母碼), 0))</f>
        <v>#NAME?</v>
      </c>
      <c r="Z58" s="110" t="e" cm="1">
        <f t="array" ref="Z58" xml:space="preserve"> INDEX(韻母對照資料表[閩拼方案], MATCH(TRUE, EXACT($V58, 韻母碼), 0))</f>
        <v>#NAME?</v>
      </c>
      <c r="AA58" s="110" t="e" cm="1">
        <f t="array" ref="AA58" xml:space="preserve"> INDEX(韻母對照資料表[方音符號], MATCH(TRUE, EXACT($V58, 韻母碼), 0))</f>
        <v>#NAME?</v>
      </c>
      <c r="AB58" s="111" t="e" cm="1">
        <f t="array" ref="AB58" xml:space="preserve"> INDEX(韻母對照資料表[十五音], MATCH(TRUE, EXACT($V58, 韻母碼), 0))</f>
        <v>#NAME?</v>
      </c>
      <c r="AC58" s="111" t="e" cm="1">
        <f t="array" ref="AC58" xml:space="preserve"> INDEX(韻母對照資料表[十五音序], MATCH(TRUE, EXACT($V58, 韻母碼), 0))</f>
        <v>#NAME?</v>
      </c>
      <c r="AD58" s="111" t="e" cm="1">
        <f t="array" ref="AD58" xml:space="preserve"> INDEX(韻母對照資料表[舒促聲], MATCH(TRUE, EXACT($V58, 韻母碼), 0))</f>
        <v>#NAME?</v>
      </c>
      <c r="AE58" s="111" t="e" cm="1">
        <f t="array" ref="AE58" xml:space="preserve"> INDEX(韻母對照資料表[十五音識別碼], MATCH(TRUE, EXACT($V58, 韻母碼), 0))</f>
        <v>#NAME?</v>
      </c>
    </row>
    <row r="59" spans="1:31" ht="51">
      <c r="A59" s="97">
        <v>56</v>
      </c>
      <c r="B59" s="98">
        <v>28</v>
      </c>
      <c r="C59" s="99" t="s">
        <v>713</v>
      </c>
      <c r="D59" s="100" t="s">
        <v>520</v>
      </c>
      <c r="E59" s="100" t="str" cm="1">
        <f t="array" ref="E59" xml:space="preserve"> IF( MOD(韻母對照資料表[[#This Row],[識別號]],2)=1, INDEX('韻母清單（字母50字）'!$E$3:$E$52, 韻母對照資料表[[#This Row],[十五音序]]), "◯")</f>
        <v>◯</v>
      </c>
      <c r="F59" s="101" t="s">
        <v>875</v>
      </c>
      <c r="G59" s="102" t="s">
        <v>876</v>
      </c>
      <c r="H59" s="102" t="s">
        <v>872</v>
      </c>
      <c r="I59" s="102" t="s">
        <v>872</v>
      </c>
      <c r="J59" s="102" t="s">
        <v>872</v>
      </c>
      <c r="K59" s="103" t="s">
        <v>872</v>
      </c>
      <c r="L59" s="103" t="s">
        <v>872</v>
      </c>
      <c r="M59" s="104">
        <f>IF(韻母對照資料表[[#This Row],[TLPA+音標]]="", 0, LEN(韻母對照資料表[[#This Row],[TLPA+音標]]))</f>
        <v>2</v>
      </c>
      <c r="N59" s="105" t="str">
        <f>韻母對照資料表[[#This Row],[十五音]]&amp;LEFT(韻母對照資料表[[#This Row],[舒促聲]],1)</f>
        <v>膠促</v>
      </c>
      <c r="O59" s="87"/>
      <c r="P59" s="87"/>
      <c r="Q59" s="87" t="str">
        <f xml:space="preserve"> "    - xform/" &amp; 韻母對照資料表[[#This Row],[TLPA+音標]] &amp; "/" &amp; 韻母對照資料表[[#This Row],[十五音]] &amp; "/"</f>
        <v xml:space="preserve">    - xform/ah/膠/</v>
      </c>
      <c r="R59" s="87"/>
      <c r="S59" s="87"/>
      <c r="T59" s="87"/>
      <c r="U59" s="108">
        <v>58</v>
      </c>
      <c r="V59" s="109" t="s">
        <v>877</v>
      </c>
      <c r="W59" s="110" t="e" cm="1">
        <f t="array" ref="W59" xml:space="preserve"> INDEX(韻母對照資料表[國際音標], MATCH(TRUE, EXACT($V59, 韻母碼), 0))</f>
        <v>#NAME?</v>
      </c>
      <c r="X59" s="110" t="e" cm="1">
        <f t="array" ref="X59" xml:space="preserve"> INDEX(韻母對照資料表[白話字], MATCH(TRUE, EXACT($V59, 韻母碼), 0))</f>
        <v>#NAME?</v>
      </c>
      <c r="Y59" s="110" t="e" cm="1">
        <f t="array" ref="Y59" xml:space="preserve"> INDEX(韻母對照資料表[台羅音標], MATCH(TRUE, EXACT($V59, 韻母碼), 0))</f>
        <v>#NAME?</v>
      </c>
      <c r="Z59" s="110" t="e" cm="1">
        <f t="array" ref="Z59" xml:space="preserve"> INDEX(韻母對照資料表[閩拼方案], MATCH(TRUE, EXACT($V59, 韻母碼), 0))</f>
        <v>#NAME?</v>
      </c>
      <c r="AA59" s="110" t="e" cm="1">
        <f t="array" ref="AA59" xml:space="preserve"> INDEX(韻母對照資料表[方音符號], MATCH(TRUE, EXACT($V59, 韻母碼), 0))</f>
        <v>#NAME?</v>
      </c>
      <c r="AB59" s="111" t="e" cm="1">
        <f t="array" ref="AB59" xml:space="preserve"> INDEX(韻母對照資料表[十五音], MATCH(TRUE, EXACT($V59, 韻母碼), 0))</f>
        <v>#NAME?</v>
      </c>
      <c r="AC59" s="111" t="e" cm="1">
        <f t="array" ref="AC59" xml:space="preserve"> INDEX(韻母對照資料表[十五音序], MATCH(TRUE, EXACT($V59, 韻母碼), 0))</f>
        <v>#NAME?</v>
      </c>
      <c r="AD59" s="111" t="e" cm="1">
        <f t="array" ref="AD59" xml:space="preserve"> INDEX(韻母對照資料表[舒促聲], MATCH(TRUE, EXACT($V59, 韻母碼), 0))</f>
        <v>#NAME?</v>
      </c>
      <c r="AE59" s="111" t="e" cm="1">
        <f t="array" ref="AE59" xml:space="preserve"> INDEX(韻母對照資料表[十五音識別碼], MATCH(TRUE, EXACT($V59, 韻母碼), 0))</f>
        <v>#NAME?</v>
      </c>
    </row>
    <row r="60" spans="1:31" ht="51">
      <c r="A60" s="97">
        <v>57</v>
      </c>
      <c r="B60" s="98">
        <v>29</v>
      </c>
      <c r="C60" s="99" t="s">
        <v>711</v>
      </c>
      <c r="D60" s="100" t="s">
        <v>524</v>
      </c>
      <c r="E60" s="100" t="str" cm="1">
        <f t="array" ref="E60" xml:space="preserve"> IF( MOD(韻母對照資料表[[#This Row],[識別號]],2)=1, INDEX('韻母清單（字母50字）'!$E$3:$E$52, 韻母對照資料表[[#This Row],[十五音序]]), "◯")</f>
        <v>女</v>
      </c>
      <c r="F60" s="101" t="s">
        <v>878</v>
      </c>
      <c r="G60" s="102" t="s">
        <v>869</v>
      </c>
      <c r="H60" s="102" t="s">
        <v>869</v>
      </c>
      <c r="I60" s="102" t="s">
        <v>869</v>
      </c>
      <c r="J60" s="102" t="s">
        <v>869</v>
      </c>
      <c r="K60" s="103" t="s">
        <v>869</v>
      </c>
      <c r="L60" s="103" t="s">
        <v>869</v>
      </c>
      <c r="M60" s="104">
        <f>IF(韻母對照資料表[[#This Row],[TLPA+音標]]="", 0, LEN(韻母對照資料表[[#This Row],[TLPA+音標]]))</f>
        <v>1</v>
      </c>
      <c r="N60" s="105" t="str">
        <f>韻母對照資料表[[#This Row],[十五音]]&amp;LEFT(韻母對照資料表[[#This Row],[舒促聲]],1)</f>
        <v>居舒</v>
      </c>
      <c r="O60" s="87"/>
      <c r="P60" s="87"/>
      <c r="Q60" s="87" t="str">
        <f xml:space="preserve"> "    - xform/" &amp; 韻母對照資料表[[#This Row],[TLPA+音標]] &amp; "/" &amp; 韻母對照資料表[[#This Row],[十五音]] &amp; "/"</f>
        <v xml:space="preserve">    - xform/i/居/</v>
      </c>
      <c r="R60" s="87"/>
      <c r="S60" s="87"/>
      <c r="T60" s="87"/>
      <c r="U60" s="108">
        <v>62</v>
      </c>
      <c r="V60" s="109" t="s">
        <v>879</v>
      </c>
      <c r="W60" s="110" t="e" cm="1">
        <f t="array" ref="W60" xml:space="preserve"> INDEX(韻母對照資料表[國際音標], MATCH(TRUE, EXACT($V60, 韻母碼), 0))</f>
        <v>#NAME?</v>
      </c>
      <c r="X60" s="110" t="e" cm="1">
        <f t="array" ref="X60" xml:space="preserve"> INDEX(韻母對照資料表[白話字], MATCH(TRUE, EXACT($V60, 韻母碼), 0))</f>
        <v>#NAME?</v>
      </c>
      <c r="Y60" s="110" t="e" cm="1">
        <f t="array" ref="Y60" xml:space="preserve"> INDEX(韻母對照資料表[台羅音標], MATCH(TRUE, EXACT($V60, 韻母碼), 0))</f>
        <v>#NAME?</v>
      </c>
      <c r="Z60" s="110" t="e" cm="1">
        <f t="array" ref="Z60" xml:space="preserve"> INDEX(韻母對照資料表[閩拼方案], MATCH(TRUE, EXACT($V60, 韻母碼), 0))</f>
        <v>#NAME?</v>
      </c>
      <c r="AA60" s="110" t="e" cm="1">
        <f t="array" ref="AA60" xml:space="preserve"> INDEX(韻母對照資料表[方音符號], MATCH(TRUE, EXACT($V60, 韻母碼), 0))</f>
        <v>#NAME?</v>
      </c>
      <c r="AB60" s="111" t="e" cm="1">
        <f t="array" ref="AB60" xml:space="preserve"> INDEX(韻母對照資料表[十五音], MATCH(TRUE, EXACT($V60, 韻母碼), 0))</f>
        <v>#NAME?</v>
      </c>
      <c r="AC60" s="111" t="e" cm="1">
        <f t="array" ref="AC60" xml:space="preserve"> INDEX(韻母對照資料表[十五音序], MATCH(TRUE, EXACT($V60, 韻母碼), 0))</f>
        <v>#NAME?</v>
      </c>
      <c r="AD60" s="111" t="e" cm="1">
        <f t="array" ref="AD60" xml:space="preserve"> INDEX(韻母對照資料表[舒促聲], MATCH(TRUE, EXACT($V60, 韻母碼), 0))</f>
        <v>#NAME?</v>
      </c>
      <c r="AE60" s="111" t="e" cm="1">
        <f t="array" ref="AE60" xml:space="preserve"> INDEX(韻母對照資料表[十五音識別碼], MATCH(TRUE, EXACT($V60, 韻母碼), 0))</f>
        <v>#NAME?</v>
      </c>
    </row>
    <row r="61" spans="1:31" ht="51">
      <c r="A61" s="97">
        <v>58</v>
      </c>
      <c r="B61" s="98">
        <v>29</v>
      </c>
      <c r="C61" s="99" t="s">
        <v>713</v>
      </c>
      <c r="D61" s="100" t="s">
        <v>524</v>
      </c>
      <c r="E61" s="100" t="str" cm="1">
        <f t="array" ref="E61" xml:space="preserve"> IF( MOD(韻母對照資料表[[#This Row],[識別號]],2)=1, INDEX('韻母清單（字母50字）'!$E$3:$E$52, 韻母對照資料表[[#This Row],[十五音序]]), "◯")</f>
        <v>◯</v>
      </c>
      <c r="F61" s="101" t="s">
        <v>880</v>
      </c>
      <c r="G61" s="102" t="s">
        <v>881</v>
      </c>
      <c r="H61" s="102" t="s">
        <v>877</v>
      </c>
      <c r="I61" s="102" t="s">
        <v>877</v>
      </c>
      <c r="J61" s="102" t="s">
        <v>877</v>
      </c>
      <c r="K61" s="103" t="s">
        <v>877</v>
      </c>
      <c r="L61" s="103" t="s">
        <v>877</v>
      </c>
      <c r="M61" s="104">
        <f>IF(韻母對照資料表[[#This Row],[TLPA+音標]]="", 0, LEN(韻母對照資料表[[#This Row],[TLPA+音標]]))</f>
        <v>2</v>
      </c>
      <c r="N61" s="105" t="str">
        <f>韻母對照資料表[[#This Row],[十五音]]&amp;LEFT(韻母對照資料表[[#This Row],[舒促聲]],1)</f>
        <v>居促</v>
      </c>
      <c r="O61" s="87"/>
      <c r="P61" s="87"/>
      <c r="Q61" s="87" t="str">
        <f xml:space="preserve"> "    - xform/" &amp; 韻母對照資料表[[#This Row],[TLPA+音標]] &amp; "/" &amp; 韻母對照資料表[[#This Row],[十五音]] &amp; "/"</f>
        <v xml:space="preserve">    - xform/ih/居/</v>
      </c>
      <c r="R61" s="87"/>
      <c r="S61" s="87"/>
      <c r="T61" s="87"/>
      <c r="U61" s="108">
        <v>61</v>
      </c>
      <c r="V61" s="109" t="s">
        <v>882</v>
      </c>
      <c r="W61" s="110" t="e" cm="1">
        <f t="array" ref="W61" xml:space="preserve"> INDEX(韻母對照資料表[國際音標], MATCH(TRUE, EXACT($V61, 韻母碼), 0))</f>
        <v>#NAME?</v>
      </c>
      <c r="X61" s="110" t="e" cm="1">
        <f t="array" ref="X61" xml:space="preserve"> INDEX(韻母對照資料表[白話字], MATCH(TRUE, EXACT($V61, 韻母碼), 0))</f>
        <v>#NAME?</v>
      </c>
      <c r="Y61" s="110" t="e" cm="1">
        <f t="array" ref="Y61" xml:space="preserve"> INDEX(韻母對照資料表[台羅音標], MATCH(TRUE, EXACT($V61, 韻母碼), 0))</f>
        <v>#NAME?</v>
      </c>
      <c r="Z61" s="110" t="e" cm="1">
        <f t="array" ref="Z61" xml:space="preserve"> INDEX(韻母對照資料表[閩拼方案], MATCH(TRUE, EXACT($V61, 韻母碼), 0))</f>
        <v>#NAME?</v>
      </c>
      <c r="AA61" s="110" t="e" cm="1">
        <f t="array" ref="AA61" xml:space="preserve"> INDEX(韻母對照資料表[方音符號], MATCH(TRUE, EXACT($V61, 韻母碼), 0))</f>
        <v>#NAME?</v>
      </c>
      <c r="AB61" s="111" t="e" cm="1">
        <f t="array" ref="AB61" xml:space="preserve"> INDEX(韻母對照資料表[十五音], MATCH(TRUE, EXACT($V61, 韻母碼), 0))</f>
        <v>#NAME?</v>
      </c>
      <c r="AC61" s="111" t="e" cm="1">
        <f t="array" ref="AC61" xml:space="preserve"> INDEX(韻母對照資料表[十五音序], MATCH(TRUE, EXACT($V61, 韻母碼), 0))</f>
        <v>#NAME?</v>
      </c>
      <c r="AD61" s="111" t="e" cm="1">
        <f t="array" ref="AD61" xml:space="preserve"> INDEX(韻母對照資料表[舒促聲], MATCH(TRUE, EXACT($V61, 韻母碼), 0))</f>
        <v>#NAME?</v>
      </c>
      <c r="AE61" s="111" t="e" cm="1">
        <f t="array" ref="AE61" xml:space="preserve"> INDEX(韻母對照資料表[十五音識別碼], MATCH(TRUE, EXACT($V61, 韻母碼), 0))</f>
        <v>#NAME?</v>
      </c>
    </row>
    <row r="62" spans="1:31" ht="51">
      <c r="A62" s="97">
        <v>59</v>
      </c>
      <c r="B62" s="98">
        <v>30</v>
      </c>
      <c r="C62" s="99" t="s">
        <v>711</v>
      </c>
      <c r="D62" s="100" t="s">
        <v>883</v>
      </c>
      <c r="E62" s="100" t="str" cm="1">
        <f t="array" ref="E62" xml:space="preserve"> IF( MOD(韻母對照資料表[[#This Row],[識別號]],2)=1, INDEX('韻母清單（字母50字）'!$E$3:$E$52, 韻母對照資料表[[#This Row],[十五音序]]), "◯")</f>
        <v>有</v>
      </c>
      <c r="F62" s="101" t="s">
        <v>884</v>
      </c>
      <c r="G62" s="102" t="s">
        <v>874</v>
      </c>
      <c r="H62" s="102" t="s">
        <v>874</v>
      </c>
      <c r="I62" s="102" t="s">
        <v>874</v>
      </c>
      <c r="J62" s="102" t="s">
        <v>874</v>
      </c>
      <c r="K62" s="103"/>
      <c r="L62" s="103"/>
      <c r="M62" s="104">
        <f>IF(韻母對照資料表[[#This Row],[TLPA+音標]]="", 0, LEN(韻母對照資料表[[#This Row],[TLPA+音標]]))</f>
        <v>0</v>
      </c>
      <c r="N62" s="105" t="str">
        <f>韻母對照資料表[[#This Row],[十五音]]&amp;LEFT(韻母對照資料表[[#This Row],[舒促聲]],1)</f>
        <v>丩舒</v>
      </c>
      <c r="O62" s="87"/>
      <c r="P62" s="87"/>
      <c r="Q62" s="87" t="str">
        <f xml:space="preserve"> "    - xform/" &amp; 韻母對照資料表[[#This Row],[TLPA+音標]] &amp; "/" &amp; 韻母對照資料表[[#This Row],[十五音]] &amp; "/"</f>
        <v xml:space="preserve">    - xform//丩/</v>
      </c>
      <c r="R62" s="87"/>
      <c r="S62" s="87"/>
      <c r="T62" s="87"/>
      <c r="U62" s="108">
        <v>65</v>
      </c>
      <c r="V62" s="109" t="s">
        <v>885</v>
      </c>
      <c r="W62" s="110" t="e" cm="1">
        <f t="array" ref="W62" xml:space="preserve"> INDEX(韻母對照資料表[國際音標], MATCH(TRUE, EXACT($V62, 韻母碼), 0))</f>
        <v>#NAME?</v>
      </c>
      <c r="X62" s="110" t="e" cm="1">
        <f t="array" ref="X62" xml:space="preserve"> INDEX(韻母對照資料表[白話字], MATCH(TRUE, EXACT($V62, 韻母碼), 0))</f>
        <v>#NAME?</v>
      </c>
      <c r="Y62" s="110" t="e" cm="1">
        <f t="array" ref="Y62" xml:space="preserve"> INDEX(韻母對照資料表[台羅音標], MATCH(TRUE, EXACT($V62, 韻母碼), 0))</f>
        <v>#NAME?</v>
      </c>
      <c r="Z62" s="110" t="e" cm="1">
        <f t="array" ref="Z62" xml:space="preserve"> INDEX(韻母對照資料表[閩拼方案], MATCH(TRUE, EXACT($V62, 韻母碼), 0))</f>
        <v>#NAME?</v>
      </c>
      <c r="AA62" s="110" t="e" cm="1">
        <f t="array" ref="AA62" xml:space="preserve"> INDEX(韻母對照資料表[方音符號], MATCH(TRUE, EXACT($V62, 韻母碼), 0))</f>
        <v>#NAME?</v>
      </c>
      <c r="AB62" s="111" t="e" cm="1">
        <f t="array" ref="AB62" xml:space="preserve"> INDEX(韻母對照資料表[十五音], MATCH(TRUE, EXACT($V62, 韻母碼), 0))</f>
        <v>#NAME?</v>
      </c>
      <c r="AC62" s="111" t="e" cm="1">
        <f t="array" ref="AC62" xml:space="preserve"> INDEX(韻母對照資料表[十五音序], MATCH(TRUE, EXACT($V62, 韻母碼), 0))</f>
        <v>#NAME?</v>
      </c>
      <c r="AD62" s="111" t="e" cm="1">
        <f t="array" ref="AD62" xml:space="preserve"> INDEX(韻母對照資料表[舒促聲], MATCH(TRUE, EXACT($V62, 韻母碼), 0))</f>
        <v>#NAME?</v>
      </c>
      <c r="AE62" s="111" t="e" cm="1">
        <f t="array" ref="AE62" xml:space="preserve"> INDEX(韻母對照資料表[十五音識別碼], MATCH(TRUE, EXACT($V62, 韻母碼), 0))</f>
        <v>#NAME?</v>
      </c>
    </row>
    <row r="63" spans="1:31" ht="51">
      <c r="A63" s="97">
        <v>60</v>
      </c>
      <c r="B63" s="98">
        <v>30</v>
      </c>
      <c r="C63" s="99" t="s">
        <v>713</v>
      </c>
      <c r="D63" s="100" t="s">
        <v>883</v>
      </c>
      <c r="E63" s="100" t="str" cm="1">
        <f t="array" ref="E63" xml:space="preserve"> IF( MOD(韻母對照資料表[[#This Row],[識別號]],2)=1, INDEX('韻母清單（字母50字）'!$E$3:$E$52, 韻母對照資料表[[#This Row],[十五音序]]), "◯")</f>
        <v>◯</v>
      </c>
      <c r="F63" s="117"/>
      <c r="G63" s="118"/>
      <c r="H63" s="118"/>
      <c r="I63" s="118"/>
      <c r="J63" s="118"/>
      <c r="K63" s="103" t="s">
        <v>874</v>
      </c>
      <c r="L63" s="103" t="s">
        <v>874</v>
      </c>
      <c r="M63" s="104">
        <f>IF(韻母對照資料表[[#This Row],[TLPA+音標]]="", 0, LEN(韻母對照資料表[[#This Row],[TLPA+音標]]))</f>
        <v>2</v>
      </c>
      <c r="N63" s="105" t="str">
        <f>韻母對照資料表[[#This Row],[十五音]]&amp;LEFT(韻母對照資料表[[#This Row],[舒促聲]],1)</f>
        <v>丩促</v>
      </c>
      <c r="O63" s="87"/>
      <c r="P63" s="87"/>
      <c r="Q63" s="87" t="str">
        <f xml:space="preserve"> "    - xform/" &amp; 韻母對照資料表[[#This Row],[TLPA+音標]] &amp; "/" &amp; 韻母對照資料表[[#This Row],[十五音]] &amp; "/"</f>
        <v xml:space="preserve">    - xform/iu/丩/</v>
      </c>
      <c r="R63" s="87"/>
      <c r="S63" s="87"/>
      <c r="T63" s="87"/>
      <c r="U63" s="108">
        <v>63</v>
      </c>
      <c r="V63" s="109" t="s">
        <v>886</v>
      </c>
      <c r="W63" s="110" t="e" cm="1">
        <f t="array" ref="W63" xml:space="preserve"> INDEX(韻母對照資料表[國際音標], MATCH(TRUE, EXACT($V63, 韻母碼), 0))</f>
        <v>#NAME?</v>
      </c>
      <c r="X63" s="110" t="e" cm="1">
        <f t="array" ref="X63" xml:space="preserve"> INDEX(韻母對照資料表[白話字], MATCH(TRUE, EXACT($V63, 韻母碼), 0))</f>
        <v>#NAME?</v>
      </c>
      <c r="Y63" s="110" t="e" cm="1">
        <f t="array" ref="Y63" xml:space="preserve"> INDEX(韻母對照資料表[台羅音標], MATCH(TRUE, EXACT($V63, 韻母碼), 0))</f>
        <v>#NAME?</v>
      </c>
      <c r="Z63" s="110" t="e" cm="1">
        <f t="array" ref="Z63" xml:space="preserve"> INDEX(韻母對照資料表[閩拼方案], MATCH(TRUE, EXACT($V63, 韻母碼), 0))</f>
        <v>#NAME?</v>
      </c>
      <c r="AA63" s="110" t="e" cm="1">
        <f t="array" ref="AA63" xml:space="preserve"> INDEX(韻母對照資料表[方音符號], MATCH(TRUE, EXACT($V63, 韻母碼), 0))</f>
        <v>#NAME?</v>
      </c>
      <c r="AB63" s="111" t="e" cm="1">
        <f t="array" ref="AB63" xml:space="preserve"> INDEX(韻母對照資料表[十五音], MATCH(TRUE, EXACT($V63, 韻母碼), 0))</f>
        <v>#NAME?</v>
      </c>
      <c r="AC63" s="111" t="e" cm="1">
        <f t="array" ref="AC63" xml:space="preserve"> INDEX(韻母對照資料表[十五音序], MATCH(TRUE, EXACT($V63, 韻母碼), 0))</f>
        <v>#NAME?</v>
      </c>
      <c r="AD63" s="111" t="e" cm="1">
        <f t="array" ref="AD63" xml:space="preserve"> INDEX(韻母對照資料表[舒促聲], MATCH(TRUE, EXACT($V63, 韻母碼), 0))</f>
        <v>#NAME?</v>
      </c>
      <c r="AE63" s="111" t="e" cm="1">
        <f t="array" ref="AE63" xml:space="preserve"> INDEX(韻母對照資料表[十五音識別碼], MATCH(TRUE, EXACT($V63, 韻母碼), 0))</f>
        <v>#NAME?</v>
      </c>
    </row>
    <row r="64" spans="1:31" ht="51">
      <c r="A64" s="97">
        <v>61</v>
      </c>
      <c r="B64" s="98">
        <v>31</v>
      </c>
      <c r="C64" s="99" t="s">
        <v>711</v>
      </c>
      <c r="D64" s="100" t="s">
        <v>536</v>
      </c>
      <c r="E64" s="100" t="str" cm="1">
        <f t="array" ref="E64" xml:space="preserve"> IF( MOD(韻母對照資料表[[#This Row],[識別號]],2)=1, INDEX('韻母清單（字母50字）'!$E$3:$E$52, 韻母對照資料表[[#This Row],[十五音序]]), "◯")</f>
        <v>箏</v>
      </c>
      <c r="F64" s="101" t="s">
        <v>887</v>
      </c>
      <c r="G64" s="102" t="s">
        <v>888</v>
      </c>
      <c r="H64" s="102" t="s">
        <v>889</v>
      </c>
      <c r="I64" s="102" t="s">
        <v>890</v>
      </c>
      <c r="J64" s="102" t="s">
        <v>882</v>
      </c>
      <c r="K64" s="103" t="s">
        <v>882</v>
      </c>
      <c r="L64" s="103" t="s">
        <v>882</v>
      </c>
      <c r="M64" s="104">
        <f>IF(韻母對照資料表[[#This Row],[TLPA+音標]]="", 0, LEN(韻母對照資料表[[#This Row],[TLPA+音標]]))</f>
        <v>3</v>
      </c>
      <c r="N64" s="105" t="str">
        <f>韻母對照資料表[[#This Row],[十五音]]&amp;LEFT(韻母對照資料表[[#This Row],[舒促聲]],1)</f>
        <v>更舒</v>
      </c>
      <c r="O64" s="87"/>
      <c r="P64" s="87"/>
      <c r="Q64" s="87" t="str">
        <f xml:space="preserve"> "    - xform/" &amp; 韻母對照資料表[[#This Row],[TLPA+音標]] &amp; "/" &amp; 韻母對照資料表[[#This Row],[十五音]] &amp; "/"</f>
        <v xml:space="preserve">    - xform/enn/更/</v>
      </c>
      <c r="R64" s="87"/>
      <c r="S64" s="87"/>
      <c r="T64" s="87"/>
      <c r="U64" s="108">
        <v>67</v>
      </c>
      <c r="V64" s="109" t="s">
        <v>891</v>
      </c>
      <c r="W64" s="110" t="e" cm="1">
        <f t="array" ref="W64" xml:space="preserve"> INDEX(韻母對照資料表[國際音標], MATCH(TRUE, EXACT($V64, 韻母碼), 0))</f>
        <v>#NAME?</v>
      </c>
      <c r="X64" s="110" t="e" cm="1">
        <f t="array" ref="X64" xml:space="preserve"> INDEX(韻母對照資料表[白話字], MATCH(TRUE, EXACT($V64, 韻母碼), 0))</f>
        <v>#NAME?</v>
      </c>
      <c r="Y64" s="110" t="e" cm="1">
        <f t="array" ref="Y64" xml:space="preserve"> INDEX(韻母對照資料表[台羅音標], MATCH(TRUE, EXACT($V64, 韻母碼), 0))</f>
        <v>#NAME?</v>
      </c>
      <c r="Z64" s="110" t="e" cm="1">
        <f t="array" ref="Z64" xml:space="preserve"> INDEX(韻母對照資料表[閩拼方案], MATCH(TRUE, EXACT($V64, 韻母碼), 0))</f>
        <v>#NAME?</v>
      </c>
      <c r="AA64" s="110" t="e" cm="1">
        <f t="array" ref="AA64" xml:space="preserve"> INDEX(韻母對照資料表[方音符號], MATCH(TRUE, EXACT($V64, 韻母碼), 0))</f>
        <v>#NAME?</v>
      </c>
      <c r="AB64" s="111" t="e" cm="1">
        <f t="array" ref="AB64" xml:space="preserve"> INDEX(韻母對照資料表[十五音], MATCH(TRUE, EXACT($V64, 韻母碼), 0))</f>
        <v>#NAME?</v>
      </c>
      <c r="AC64" s="111" t="e" cm="1">
        <f t="array" ref="AC64" xml:space="preserve"> INDEX(韻母對照資料表[十五音序], MATCH(TRUE, EXACT($V64, 韻母碼), 0))</f>
        <v>#NAME?</v>
      </c>
      <c r="AD64" s="111" t="e" cm="1">
        <f t="array" ref="AD64" xml:space="preserve"> INDEX(韻母對照資料表[舒促聲], MATCH(TRUE, EXACT($V64, 韻母碼), 0))</f>
        <v>#NAME?</v>
      </c>
      <c r="AE64" s="111" t="e" cm="1">
        <f t="array" ref="AE64" xml:space="preserve"> INDEX(韻母對照資料表[十五音識別碼], MATCH(TRUE, EXACT($V64, 韻母碼), 0))</f>
        <v>#NAME?</v>
      </c>
    </row>
    <row r="65" spans="1:31" ht="51">
      <c r="A65" s="97">
        <v>62</v>
      </c>
      <c r="B65" s="98">
        <v>31</v>
      </c>
      <c r="C65" s="99" t="s">
        <v>713</v>
      </c>
      <c r="D65" s="100" t="s">
        <v>536</v>
      </c>
      <c r="E65" s="100" t="str" cm="1">
        <f t="array" ref="E65" xml:space="preserve"> IF( MOD(韻母對照資料表[[#This Row],[識別號]],2)=1, INDEX('韻母清單（字母50字）'!$E$3:$E$52, 韻母對照資料表[[#This Row],[十五音序]]), "◯")</f>
        <v>◯</v>
      </c>
      <c r="F65" s="101" t="s">
        <v>892</v>
      </c>
      <c r="G65" s="102" t="s">
        <v>893</v>
      </c>
      <c r="H65" s="102" t="s">
        <v>894</v>
      </c>
      <c r="I65" s="102" t="s">
        <v>895</v>
      </c>
      <c r="J65" s="102" t="s">
        <v>896</v>
      </c>
      <c r="K65" s="103" t="s">
        <v>879</v>
      </c>
      <c r="L65" s="103" t="s">
        <v>879</v>
      </c>
      <c r="M65" s="104">
        <f>IF(韻母對照資料表[[#This Row],[TLPA+音標]]="", 0, LEN(韻母對照資料表[[#This Row],[TLPA+音標]]))</f>
        <v>4</v>
      </c>
      <c r="N65" s="105" t="str">
        <f>韻母對照資料表[[#This Row],[十五音]]&amp;LEFT(韻母對照資料表[[#This Row],[舒促聲]],1)</f>
        <v>更促</v>
      </c>
      <c r="O65" s="87"/>
      <c r="P65" s="87"/>
      <c r="Q65" s="87" t="str">
        <f xml:space="preserve"> "    - xform/" &amp; 韻母對照資料表[[#This Row],[TLPA+音標]] &amp; "/" &amp; 韻母對照資料表[[#This Row],[十五音]] &amp; "/"</f>
        <v xml:space="preserve">    - xform/ehnn/更/</v>
      </c>
      <c r="R65" s="87"/>
      <c r="S65" s="87"/>
      <c r="T65" s="87"/>
      <c r="U65" s="108">
        <v>66</v>
      </c>
      <c r="V65" s="109" t="s">
        <v>897</v>
      </c>
      <c r="W65" s="110" t="e" cm="1">
        <f t="array" ref="W65" xml:space="preserve"> INDEX(韻母對照資料表[國際音標], MATCH(TRUE, EXACT($V65, 韻母碼), 0))</f>
        <v>#NAME?</v>
      </c>
      <c r="X65" s="110" t="e" cm="1">
        <f t="array" ref="X65" xml:space="preserve"> INDEX(韻母對照資料表[白話字], MATCH(TRUE, EXACT($V65, 韻母碼), 0))</f>
        <v>#NAME?</v>
      </c>
      <c r="Y65" s="110" t="e" cm="1">
        <f t="array" ref="Y65" xml:space="preserve"> INDEX(韻母對照資料表[台羅音標], MATCH(TRUE, EXACT($V65, 韻母碼), 0))</f>
        <v>#NAME?</v>
      </c>
      <c r="Z65" s="110" t="e" cm="1">
        <f t="array" ref="Z65" xml:space="preserve"> INDEX(韻母對照資料表[閩拼方案], MATCH(TRUE, EXACT($V65, 韻母碼), 0))</f>
        <v>#NAME?</v>
      </c>
      <c r="AA65" s="110" t="e" cm="1">
        <f t="array" ref="AA65" xml:space="preserve"> INDEX(韻母對照資料表[方音符號], MATCH(TRUE, EXACT($V65, 韻母碼), 0))</f>
        <v>#NAME?</v>
      </c>
      <c r="AB65" s="111" t="e" cm="1">
        <f t="array" ref="AB65" xml:space="preserve"> INDEX(韻母對照資料表[十五音], MATCH(TRUE, EXACT($V65, 韻母碼), 0))</f>
        <v>#NAME?</v>
      </c>
      <c r="AC65" s="111" t="e" cm="1">
        <f t="array" ref="AC65" xml:space="preserve"> INDEX(韻母對照資料表[十五音序], MATCH(TRUE, EXACT($V65, 韻母碼), 0))</f>
        <v>#NAME?</v>
      </c>
      <c r="AD65" s="111" t="e" cm="1">
        <f t="array" ref="AD65" xml:space="preserve"> INDEX(韻母對照資料表[舒促聲], MATCH(TRUE, EXACT($V65, 韻母碼), 0))</f>
        <v>#NAME?</v>
      </c>
      <c r="AE65" s="111" t="e" cm="1">
        <f t="array" ref="AE65" xml:space="preserve"> INDEX(韻母對照資料表[十五音識別碼], MATCH(TRUE, EXACT($V65, 韻母碼), 0))</f>
        <v>#NAME?</v>
      </c>
    </row>
    <row r="66" spans="1:31" ht="51">
      <c r="A66" s="97">
        <v>63</v>
      </c>
      <c r="B66" s="98">
        <v>32</v>
      </c>
      <c r="C66" s="99" t="s">
        <v>711</v>
      </c>
      <c r="D66" s="100" t="s">
        <v>539</v>
      </c>
      <c r="E66" s="100" t="str" cm="1">
        <f t="array" ref="E66" xml:space="preserve"> IF( MOD(韻母對照資料表[[#This Row],[識別號]],2)=1, INDEX('韻母清單（字母50字）'!$E$3:$E$52, 韻母對照資料表[[#This Row],[十五音序]]), "◯")</f>
        <v>荒</v>
      </c>
      <c r="F66" s="101" t="s">
        <v>898</v>
      </c>
      <c r="G66" s="102" t="s">
        <v>899</v>
      </c>
      <c r="H66" s="102" t="s">
        <v>900</v>
      </c>
      <c r="I66" s="102" t="s">
        <v>901</v>
      </c>
      <c r="J66" s="102" t="s">
        <v>886</v>
      </c>
      <c r="K66" s="103" t="s">
        <v>886</v>
      </c>
      <c r="L66" s="103" t="s">
        <v>886</v>
      </c>
      <c r="M66" s="104">
        <f>IF(韻母對照資料表[[#This Row],[TLPA+音標]]="", 0, LEN(韻母對照資料表[[#This Row],[TLPA+音標]]))</f>
        <v>4</v>
      </c>
      <c r="N66" s="105" t="str">
        <f>韻母對照資料表[[#This Row],[十五音]]&amp;LEFT(韻母對照資料表[[#This Row],[舒促聲]],1)</f>
        <v>褌舒</v>
      </c>
      <c r="O66" s="87"/>
      <c r="P66" s="87"/>
      <c r="Q66" s="87" t="str">
        <f xml:space="preserve"> "    - xform/" &amp; 韻母對照資料表[[#This Row],[TLPA+音標]] &amp; "/" &amp; 韻母對照資料表[[#This Row],[十五音]] &amp; "/"</f>
        <v xml:space="preserve">    - xform/uinn/褌/</v>
      </c>
      <c r="R66" s="87"/>
      <c r="S66" s="87"/>
      <c r="T66" s="87"/>
      <c r="U66" s="108">
        <v>68</v>
      </c>
      <c r="V66" s="109" t="s">
        <v>902</v>
      </c>
      <c r="W66" s="110" t="e" cm="1">
        <f t="array" ref="W66" xml:space="preserve"> INDEX(韻母對照資料表[國際音標], MATCH(TRUE, EXACT($V66, 韻母碼), 0))</f>
        <v>#NAME?</v>
      </c>
      <c r="X66" s="110" t="e" cm="1">
        <f t="array" ref="X66" xml:space="preserve"> INDEX(韻母對照資料表[白話字], MATCH(TRUE, EXACT($V66, 韻母碼), 0))</f>
        <v>#NAME?</v>
      </c>
      <c r="Y66" s="110" t="e" cm="1">
        <f t="array" ref="Y66" xml:space="preserve"> INDEX(韻母對照資料表[台羅音標], MATCH(TRUE, EXACT($V66, 韻母碼), 0))</f>
        <v>#NAME?</v>
      </c>
      <c r="Z66" s="110" t="e" cm="1">
        <f t="array" ref="Z66" xml:space="preserve"> INDEX(韻母對照資料表[閩拼方案], MATCH(TRUE, EXACT($V66, 韻母碼), 0))</f>
        <v>#NAME?</v>
      </c>
      <c r="AA66" s="110" t="e" cm="1">
        <f t="array" ref="AA66" xml:space="preserve"> INDEX(韻母對照資料表[方音符號], MATCH(TRUE, EXACT($V66, 韻母碼), 0))</f>
        <v>#NAME?</v>
      </c>
      <c r="AB66" s="111" t="e" cm="1">
        <f t="array" ref="AB66" xml:space="preserve"> INDEX(韻母對照資料表[十五音], MATCH(TRUE, EXACT($V66, 韻母碼), 0))</f>
        <v>#NAME?</v>
      </c>
      <c r="AC66" s="111" t="e" cm="1">
        <f t="array" ref="AC66" xml:space="preserve"> INDEX(韻母對照資料表[十五音序], MATCH(TRUE, EXACT($V66, 韻母碼), 0))</f>
        <v>#NAME?</v>
      </c>
      <c r="AD66" s="111" t="e" cm="1">
        <f t="array" ref="AD66" xml:space="preserve"> INDEX(韻母對照資料表[舒促聲], MATCH(TRUE, EXACT($V66, 韻母碼), 0))</f>
        <v>#NAME?</v>
      </c>
      <c r="AE66" s="111" t="e" cm="1">
        <f t="array" ref="AE66" xml:space="preserve"> INDEX(韻母對照資料表[十五音識別碼], MATCH(TRUE, EXACT($V66, 韻母碼), 0))</f>
        <v>#NAME?</v>
      </c>
    </row>
    <row r="67" spans="1:31" ht="51">
      <c r="A67" s="97">
        <v>64</v>
      </c>
      <c r="B67" s="98">
        <v>32</v>
      </c>
      <c r="C67" s="99" t="s">
        <v>713</v>
      </c>
      <c r="D67" s="100" t="s">
        <v>539</v>
      </c>
      <c r="E67" s="100" t="str" cm="1">
        <f t="array" ref="E67" xml:space="preserve"> IF( MOD(韻母對照資料表[[#This Row],[識別號]],2)=1, INDEX('韻母清單（字母50字）'!$E$3:$E$52, 韻母對照資料表[[#This Row],[十五音序]]), "◯")</f>
        <v>◯</v>
      </c>
      <c r="F67" s="117">
        <v>0</v>
      </c>
      <c r="G67" s="118">
        <v>0</v>
      </c>
      <c r="H67" s="118">
        <v>0</v>
      </c>
      <c r="I67" s="118">
        <v>0</v>
      </c>
      <c r="J67" s="118">
        <v>0</v>
      </c>
      <c r="K67" s="103"/>
      <c r="L67" s="103"/>
      <c r="M67" s="104">
        <f>IF(韻母對照資料表[[#This Row],[TLPA+音標]]="", 0, LEN(韻母對照資料表[[#This Row],[TLPA+音標]]))</f>
        <v>0</v>
      </c>
      <c r="N67" s="105" t="str">
        <f>韻母對照資料表[[#This Row],[十五音]]&amp;LEFT(韻母對照資料表[[#This Row],[舒促聲]],1)</f>
        <v>褌促</v>
      </c>
      <c r="O67" s="87"/>
      <c r="P67" s="87"/>
      <c r="Q67" s="87" t="str">
        <f xml:space="preserve"> "    - xform/" &amp; 韻母對照資料表[[#This Row],[TLPA+音標]] &amp; "/" &amp; 韻母對照資料表[[#This Row],[十五音]] &amp; "/"</f>
        <v xml:space="preserve">    - xform//褌/</v>
      </c>
      <c r="R67" s="87"/>
      <c r="S67" s="87"/>
      <c r="T67" s="87"/>
      <c r="U67" s="108">
        <v>69</v>
      </c>
      <c r="V67" s="109" t="s">
        <v>903</v>
      </c>
      <c r="W67" s="110" t="e" cm="1">
        <f t="array" ref="W67" xml:space="preserve"> INDEX(韻母對照資料表[國際音標], MATCH(TRUE, EXACT($V67, 韻母碼), 0))</f>
        <v>#NAME?</v>
      </c>
      <c r="X67" s="110" t="e" cm="1">
        <f t="array" ref="X67" xml:space="preserve"> INDEX(韻母對照資料表[白話字], MATCH(TRUE, EXACT($V67, 韻母碼), 0))</f>
        <v>#NAME?</v>
      </c>
      <c r="Y67" s="110" t="e" cm="1">
        <f t="array" ref="Y67" xml:space="preserve"> INDEX(韻母對照資料表[台羅音標], MATCH(TRUE, EXACT($V67, 韻母碼), 0))</f>
        <v>#NAME?</v>
      </c>
      <c r="Z67" s="110" t="e" cm="1">
        <f t="array" ref="Z67" xml:space="preserve"> INDEX(韻母對照資料表[閩拼方案], MATCH(TRUE, EXACT($V67, 韻母碼), 0))</f>
        <v>#NAME?</v>
      </c>
      <c r="AA67" s="110" t="e" cm="1">
        <f t="array" ref="AA67" xml:space="preserve"> INDEX(韻母對照資料表[方音符號], MATCH(TRUE, EXACT($V67, 韻母碼), 0))</f>
        <v>#NAME?</v>
      </c>
      <c r="AB67" s="111" t="e" cm="1">
        <f t="array" ref="AB67" xml:space="preserve"> INDEX(韻母對照資料表[十五音], MATCH(TRUE, EXACT($V67, 韻母碼), 0))</f>
        <v>#NAME?</v>
      </c>
      <c r="AC67" s="111" t="e" cm="1">
        <f t="array" ref="AC67" xml:space="preserve"> INDEX(韻母對照資料表[十五音序], MATCH(TRUE, EXACT($V67, 韻母碼), 0))</f>
        <v>#NAME?</v>
      </c>
      <c r="AD67" s="111" t="e" cm="1">
        <f t="array" ref="AD67" xml:space="preserve"> INDEX(韻母對照資料表[舒促聲], MATCH(TRUE, EXACT($V67, 韻母碼), 0))</f>
        <v>#NAME?</v>
      </c>
      <c r="AE67" s="111" t="e" cm="1">
        <f t="array" ref="AE67" xml:space="preserve"> INDEX(韻母對照資料表[十五音識別碼], MATCH(TRUE, EXACT($V67, 韻母碼), 0))</f>
        <v>#NAME?</v>
      </c>
    </row>
    <row r="68" spans="1:31" ht="51">
      <c r="A68" s="97">
        <v>65</v>
      </c>
      <c r="B68" s="98">
        <v>33</v>
      </c>
      <c r="C68" s="99" t="s">
        <v>711</v>
      </c>
      <c r="D68" s="100" t="s">
        <v>542</v>
      </c>
      <c r="E68" s="100" t="str" cm="1">
        <f t="array" ref="E68" xml:space="preserve"> IF( MOD(韻母對照資料表[[#This Row],[識別號]],2)=1, INDEX('韻母清單（字母50字）'!$E$3:$E$52, 韻母對照資料表[[#This Row],[十五音序]]), "◯")</f>
        <v>少</v>
      </c>
      <c r="F68" s="101" t="s">
        <v>904</v>
      </c>
      <c r="G68" s="102" t="s">
        <v>905</v>
      </c>
      <c r="H68" s="102" t="s">
        <v>885</v>
      </c>
      <c r="I68" s="102" t="s">
        <v>885</v>
      </c>
      <c r="J68" s="102" t="s">
        <v>885</v>
      </c>
      <c r="K68" s="103" t="s">
        <v>885</v>
      </c>
      <c r="L68" s="103" t="s">
        <v>885</v>
      </c>
      <c r="M68" s="104">
        <f>IF(韻母對照資料表[[#This Row],[TLPA+音標]]="", 0, LEN(韻母對照資料表[[#This Row],[TLPA+音標]]))</f>
        <v>2</v>
      </c>
      <c r="N68" s="105" t="str">
        <f>韻母對照資料表[[#This Row],[十五音]]&amp;LEFT(韻母對照資料表[[#This Row],[舒促聲]],1)</f>
        <v>茄舒</v>
      </c>
      <c r="O68" s="87"/>
      <c r="P68" s="87"/>
      <c r="Q68" s="87" t="str">
        <f xml:space="preserve"> "    - xform/" &amp; 韻母對照資料表[[#This Row],[TLPA+音標]] &amp; "/" &amp; 韻母對照資料表[[#This Row],[十五音]] &amp; "/"</f>
        <v xml:space="preserve">    - xform/io/茄/</v>
      </c>
      <c r="R68" s="87"/>
      <c r="S68" s="87"/>
      <c r="T68" s="87"/>
      <c r="U68" s="108">
        <v>73</v>
      </c>
      <c r="V68" s="109" t="s">
        <v>906</v>
      </c>
      <c r="W68" s="110" t="e" cm="1">
        <f t="array" ref="W68" xml:space="preserve"> INDEX(韻母對照資料表[國際音標], MATCH(TRUE, EXACT($V68, 韻母碼), 0))</f>
        <v>#NAME?</v>
      </c>
      <c r="X68" s="110" t="e" cm="1">
        <f t="array" ref="X68" xml:space="preserve"> INDEX(韻母對照資料表[白話字], MATCH(TRUE, EXACT($V68, 韻母碼), 0))</f>
        <v>#NAME?</v>
      </c>
      <c r="Y68" s="110" t="e" cm="1">
        <f t="array" ref="Y68" xml:space="preserve"> INDEX(韻母對照資料表[台羅音標], MATCH(TRUE, EXACT($V68, 韻母碼), 0))</f>
        <v>#NAME?</v>
      </c>
      <c r="Z68" s="110" t="e" cm="1">
        <f t="array" ref="Z68" xml:space="preserve"> INDEX(韻母對照資料表[閩拼方案], MATCH(TRUE, EXACT($V68, 韻母碼), 0))</f>
        <v>#NAME?</v>
      </c>
      <c r="AA68" s="110" t="e" cm="1">
        <f t="array" ref="AA68" xml:space="preserve"> INDEX(韻母對照資料表[方音符號], MATCH(TRUE, EXACT($V68, 韻母碼), 0))</f>
        <v>#NAME?</v>
      </c>
      <c r="AB68" s="111" t="e" cm="1">
        <f t="array" ref="AB68" xml:space="preserve"> INDEX(韻母對照資料表[十五音], MATCH(TRUE, EXACT($V68, 韻母碼), 0))</f>
        <v>#NAME?</v>
      </c>
      <c r="AC68" s="111" t="e" cm="1">
        <f t="array" ref="AC68" xml:space="preserve"> INDEX(韻母對照資料表[十五音序], MATCH(TRUE, EXACT($V68, 韻母碼), 0))</f>
        <v>#NAME?</v>
      </c>
      <c r="AD68" s="111" t="e" cm="1">
        <f t="array" ref="AD68" xml:space="preserve"> INDEX(韻母對照資料表[舒促聲], MATCH(TRUE, EXACT($V68, 韻母碼), 0))</f>
        <v>#NAME?</v>
      </c>
      <c r="AE68" s="111" t="e" cm="1">
        <f t="array" ref="AE68" xml:space="preserve"> INDEX(韻母對照資料表[十五音識別碼], MATCH(TRUE, EXACT($V68, 韻母碼), 0))</f>
        <v>#NAME?</v>
      </c>
    </row>
    <row r="69" spans="1:31" ht="51">
      <c r="A69" s="97">
        <v>66</v>
      </c>
      <c r="B69" s="98">
        <v>33</v>
      </c>
      <c r="C69" s="99" t="s">
        <v>713</v>
      </c>
      <c r="D69" s="100" t="s">
        <v>542</v>
      </c>
      <c r="E69" s="100" t="str" cm="1">
        <f t="array" ref="E69" xml:space="preserve"> IF( MOD(韻母對照資料表[[#This Row],[識別號]],2)=1, INDEX('韻母清單（字母50字）'!$E$3:$E$52, 韻母對照資料表[[#This Row],[十五音序]]), "◯")</f>
        <v>◯</v>
      </c>
      <c r="F69" s="101" t="s">
        <v>907</v>
      </c>
      <c r="G69" s="102" t="s">
        <v>908</v>
      </c>
      <c r="H69" s="102" t="s">
        <v>897</v>
      </c>
      <c r="I69" s="102" t="s">
        <v>897</v>
      </c>
      <c r="J69" s="102" t="s">
        <v>897</v>
      </c>
      <c r="K69" s="103" t="s">
        <v>897</v>
      </c>
      <c r="L69" s="103" t="s">
        <v>897</v>
      </c>
      <c r="M69" s="104">
        <f>IF(韻母對照資料表[[#This Row],[TLPA+音標]]="", 0, LEN(韻母對照資料表[[#This Row],[TLPA+音標]]))</f>
        <v>3</v>
      </c>
      <c r="N69" s="105" t="str">
        <f>韻母對照資料表[[#This Row],[十五音]]&amp;LEFT(韻母對照資料表[[#This Row],[舒促聲]],1)</f>
        <v>茄促</v>
      </c>
      <c r="O69" s="87"/>
      <c r="P69" s="87"/>
      <c r="Q69" s="87" t="str">
        <f xml:space="preserve"> "    - xform/" &amp; 韻母對照資料表[[#This Row],[TLPA+音標]] &amp; "/" &amp; 韻母對照資料表[[#This Row],[十五音]] &amp; "/"</f>
        <v xml:space="preserve">    - xform/ioh/茄/</v>
      </c>
      <c r="R69" s="87"/>
      <c r="S69" s="87"/>
      <c r="T69" s="87"/>
      <c r="U69" s="108">
        <v>71</v>
      </c>
      <c r="V69" s="109" t="s">
        <v>909</v>
      </c>
      <c r="W69" s="110" t="e" cm="1">
        <f t="array" ref="W69" xml:space="preserve"> INDEX(韻母對照資料表[國際音標], MATCH(TRUE, EXACT($V69, 韻母碼), 0))</f>
        <v>#NAME?</v>
      </c>
      <c r="X69" s="110" t="e" cm="1">
        <f t="array" ref="X69" xml:space="preserve"> INDEX(韻母對照資料表[白話字], MATCH(TRUE, EXACT($V69, 韻母碼), 0))</f>
        <v>#NAME?</v>
      </c>
      <c r="Y69" s="110" t="e" cm="1">
        <f t="array" ref="Y69" xml:space="preserve"> INDEX(韻母對照資料表[台羅音標], MATCH(TRUE, EXACT($V69, 韻母碼), 0))</f>
        <v>#NAME?</v>
      </c>
      <c r="Z69" s="110" t="e" cm="1">
        <f t="array" ref="Z69" xml:space="preserve"> INDEX(韻母對照資料表[閩拼方案], MATCH(TRUE, EXACT($V69, 韻母碼), 0))</f>
        <v>#NAME?</v>
      </c>
      <c r="AA69" s="110" t="e" cm="1">
        <f t="array" ref="AA69" xml:space="preserve"> INDEX(韻母對照資料表[方音符號], MATCH(TRUE, EXACT($V69, 韻母碼), 0))</f>
        <v>#NAME?</v>
      </c>
      <c r="AB69" s="111" t="e" cm="1">
        <f t="array" ref="AB69" xml:space="preserve"> INDEX(韻母對照資料表[十五音], MATCH(TRUE, EXACT($V69, 韻母碼), 0))</f>
        <v>#NAME?</v>
      </c>
      <c r="AC69" s="111" t="e" cm="1">
        <f t="array" ref="AC69" xml:space="preserve"> INDEX(韻母對照資料表[十五音序], MATCH(TRUE, EXACT($V69, 韻母碼), 0))</f>
        <v>#NAME?</v>
      </c>
      <c r="AD69" s="111" t="e" cm="1">
        <f t="array" ref="AD69" xml:space="preserve"> INDEX(韻母對照資料表[舒促聲], MATCH(TRUE, EXACT($V69, 韻母碼), 0))</f>
        <v>#NAME?</v>
      </c>
      <c r="AE69" s="111" t="e" cm="1">
        <f t="array" ref="AE69" xml:space="preserve"> INDEX(韻母對照資料表[十五音識別碼], MATCH(TRUE, EXACT($V69, 韻母碼), 0))</f>
        <v>#NAME?</v>
      </c>
    </row>
    <row r="70" spans="1:31" ht="51">
      <c r="A70" s="97">
        <v>67</v>
      </c>
      <c r="B70" s="98">
        <v>34</v>
      </c>
      <c r="C70" s="99" t="s">
        <v>711</v>
      </c>
      <c r="D70" s="100" t="s">
        <v>443</v>
      </c>
      <c r="E70" s="100" t="str" cm="1">
        <f t="array" ref="E70" xml:space="preserve"> IF( MOD(韻母對照資料表[[#This Row],[識別號]],2)=1, INDEX('韻母清單（字母50字）'!$E$3:$E$52, 韻母對照資料表[[#This Row],[十五音序]]), "◯")</f>
        <v>媚</v>
      </c>
      <c r="F70" s="101" t="s">
        <v>910</v>
      </c>
      <c r="G70" s="102" t="s">
        <v>911</v>
      </c>
      <c r="H70" s="102" t="s">
        <v>912</v>
      </c>
      <c r="I70" s="102" t="s">
        <v>913</v>
      </c>
      <c r="J70" s="102" t="s">
        <v>891</v>
      </c>
      <c r="K70" s="103" t="s">
        <v>891</v>
      </c>
      <c r="L70" s="103" t="s">
        <v>891</v>
      </c>
      <c r="M70" s="104">
        <f>IF(韻母對照資料表[[#This Row],[TLPA+音標]]="", 0, LEN(韻母對照資料表[[#This Row],[TLPA+音標]]))</f>
        <v>3</v>
      </c>
      <c r="N70" s="105" t="str">
        <f>韻母對照資料表[[#This Row],[十五音]]&amp;LEFT(韻母對照資料表[[#This Row],[舒促聲]],1)</f>
        <v>梔舒</v>
      </c>
      <c r="O70" s="87"/>
      <c r="P70" s="87"/>
      <c r="Q70" s="87" t="str">
        <f xml:space="preserve"> "    - xform/" &amp; 韻母對照資料表[[#This Row],[TLPA+音標]] &amp; "/" &amp; 韻母對照資料表[[#This Row],[十五音]] &amp; "/"</f>
        <v xml:space="preserve">    - xform/inn/梔/</v>
      </c>
      <c r="R70" s="87"/>
      <c r="S70" s="87"/>
      <c r="T70" s="87"/>
      <c r="U70" s="108">
        <v>77</v>
      </c>
      <c r="V70" s="109" t="s">
        <v>914</v>
      </c>
      <c r="W70" s="110" t="e" cm="1">
        <f t="array" ref="W70" xml:space="preserve"> INDEX(韻母對照資料表[國際音標], MATCH(TRUE, EXACT($V70, 韻母碼), 0))</f>
        <v>#NAME?</v>
      </c>
      <c r="X70" s="110" t="e" cm="1">
        <f t="array" ref="X70" xml:space="preserve"> INDEX(韻母對照資料表[白話字], MATCH(TRUE, EXACT($V70, 韻母碼), 0))</f>
        <v>#NAME?</v>
      </c>
      <c r="Y70" s="110" t="e" cm="1">
        <f t="array" ref="Y70" xml:space="preserve"> INDEX(韻母對照資料表[台羅音標], MATCH(TRUE, EXACT($V70, 韻母碼), 0))</f>
        <v>#NAME?</v>
      </c>
      <c r="Z70" s="110" t="e" cm="1">
        <f t="array" ref="Z70" xml:space="preserve"> INDEX(韻母對照資料表[閩拼方案], MATCH(TRUE, EXACT($V70, 韻母碼), 0))</f>
        <v>#NAME?</v>
      </c>
      <c r="AA70" s="110" t="e" cm="1">
        <f t="array" ref="AA70" xml:space="preserve"> INDEX(韻母對照資料表[方音符號], MATCH(TRUE, EXACT($V70, 韻母碼), 0))</f>
        <v>#NAME?</v>
      </c>
      <c r="AB70" s="111" t="e" cm="1">
        <f t="array" ref="AB70" xml:space="preserve"> INDEX(韻母對照資料表[十五音], MATCH(TRUE, EXACT($V70, 韻母碼), 0))</f>
        <v>#NAME?</v>
      </c>
      <c r="AC70" s="111" t="e" cm="1">
        <f t="array" ref="AC70" xml:space="preserve"> INDEX(韻母對照資料表[十五音序], MATCH(TRUE, EXACT($V70, 韻母碼), 0))</f>
        <v>#NAME?</v>
      </c>
      <c r="AD70" s="111" t="e" cm="1">
        <f t="array" ref="AD70" xml:space="preserve"> INDEX(韻母對照資料表[舒促聲], MATCH(TRUE, EXACT($V70, 韻母碼), 0))</f>
        <v>#NAME?</v>
      </c>
      <c r="AE70" s="111" t="e" cm="1">
        <f t="array" ref="AE70" xml:space="preserve"> INDEX(韻母對照資料表[十五音識別碼], MATCH(TRUE, EXACT($V70, 韻母碼), 0))</f>
        <v>#NAME?</v>
      </c>
    </row>
    <row r="71" spans="1:31" ht="51">
      <c r="A71" s="97">
        <v>68</v>
      </c>
      <c r="B71" s="98">
        <v>34</v>
      </c>
      <c r="C71" s="99" t="s">
        <v>713</v>
      </c>
      <c r="D71" s="100" t="s">
        <v>443</v>
      </c>
      <c r="E71" s="100" t="str" cm="1">
        <f t="array" ref="E71" xml:space="preserve"> IF( MOD(韻母對照資料表[[#This Row],[識別號]],2)=1, INDEX('韻母清單（字母50字）'!$E$3:$E$52, 韻母對照資料表[[#This Row],[十五音序]]), "◯")</f>
        <v>◯</v>
      </c>
      <c r="F71" s="101" t="s">
        <v>915</v>
      </c>
      <c r="G71" s="102" t="s">
        <v>916</v>
      </c>
      <c r="H71" s="102" t="s">
        <v>917</v>
      </c>
      <c r="I71" s="102" t="s">
        <v>918</v>
      </c>
      <c r="J71" s="102" t="s">
        <v>919</v>
      </c>
      <c r="K71" s="103" t="s">
        <v>902</v>
      </c>
      <c r="L71" s="103" t="s">
        <v>902</v>
      </c>
      <c r="M71" s="104">
        <f>IF(韻母對照資料表[[#This Row],[TLPA+音標]]="", 0, LEN(韻母對照資料表[[#This Row],[TLPA+音標]]))</f>
        <v>4</v>
      </c>
      <c r="N71" s="105" t="str">
        <f>韻母對照資料表[[#This Row],[十五音]]&amp;LEFT(韻母對照資料表[[#This Row],[舒促聲]],1)</f>
        <v>梔促</v>
      </c>
      <c r="O71" s="87"/>
      <c r="P71" s="87"/>
      <c r="Q71" s="87" t="str">
        <f xml:space="preserve"> "    - xform/" &amp; 韻母對照資料表[[#This Row],[TLPA+音標]] &amp; "/" &amp; 韻母對照資料表[[#This Row],[十五音]] &amp; "/"</f>
        <v xml:space="preserve">    - xform/ihnn/梔/</v>
      </c>
      <c r="R71" s="87"/>
      <c r="S71" s="87"/>
      <c r="T71" s="87"/>
      <c r="U71" s="108">
        <v>75</v>
      </c>
      <c r="V71" s="109" t="s">
        <v>920</v>
      </c>
      <c r="W71" s="110" t="e" cm="1">
        <f t="array" ref="W71" xml:space="preserve"> INDEX(韻母對照資料表[國際音標], MATCH(TRUE, EXACT($V71, 韻母碼), 0))</f>
        <v>#NAME?</v>
      </c>
      <c r="X71" s="110" t="e" cm="1">
        <f t="array" ref="X71" xml:space="preserve"> INDEX(韻母對照資料表[白話字], MATCH(TRUE, EXACT($V71, 韻母碼), 0))</f>
        <v>#NAME?</v>
      </c>
      <c r="Y71" s="110" t="e" cm="1">
        <f t="array" ref="Y71" xml:space="preserve"> INDEX(韻母對照資料表[台羅音標], MATCH(TRUE, EXACT($V71, 韻母碼), 0))</f>
        <v>#NAME?</v>
      </c>
      <c r="Z71" s="110" t="e" cm="1">
        <f t="array" ref="Z71" xml:space="preserve"> INDEX(韻母對照資料表[閩拼方案], MATCH(TRUE, EXACT($V71, 韻母碼), 0))</f>
        <v>#NAME?</v>
      </c>
      <c r="AA71" s="110" t="e" cm="1">
        <f t="array" ref="AA71" xml:space="preserve"> INDEX(韻母對照資料表[方音符號], MATCH(TRUE, EXACT($V71, 韻母碼), 0))</f>
        <v>#NAME?</v>
      </c>
      <c r="AB71" s="111" t="e" cm="1">
        <f t="array" ref="AB71" xml:space="preserve"> INDEX(韻母對照資料表[十五音], MATCH(TRUE, EXACT($V71, 韻母碼), 0))</f>
        <v>#NAME?</v>
      </c>
      <c r="AC71" s="111" t="e" cm="1">
        <f t="array" ref="AC71" xml:space="preserve"> INDEX(韻母對照資料表[十五音序], MATCH(TRUE, EXACT($V71, 韻母碼), 0))</f>
        <v>#NAME?</v>
      </c>
      <c r="AD71" s="111" t="e" cm="1">
        <f t="array" ref="AD71" xml:space="preserve"> INDEX(韻母對照資料表[舒促聲], MATCH(TRUE, EXACT($V71, 韻母碼), 0))</f>
        <v>#NAME?</v>
      </c>
      <c r="AE71" s="111" t="e" cm="1">
        <f t="array" ref="AE71" xml:space="preserve"> INDEX(韻母對照資料表[十五音識別碼], MATCH(TRUE, EXACT($V71, 韻母碼), 0))</f>
        <v>#NAME?</v>
      </c>
    </row>
    <row r="72" spans="1:31" ht="51">
      <c r="A72" s="97">
        <v>69</v>
      </c>
      <c r="B72" s="98">
        <v>35</v>
      </c>
      <c r="C72" s="99" t="s">
        <v>711</v>
      </c>
      <c r="D72" s="100" t="s">
        <v>546</v>
      </c>
      <c r="E72" s="100" t="str" cm="1">
        <f t="array" ref="E72" xml:space="preserve"> IF( MOD(韻母對照資料表[[#This Row],[識別號]],2)=1, INDEX('韻母清單（字母50字）'!$E$3:$E$52, 韻母對照資料表[[#This Row],[十五音序]]), "◯")</f>
        <v>娘</v>
      </c>
      <c r="F72" s="101" t="s">
        <v>921</v>
      </c>
      <c r="G72" s="102" t="s">
        <v>922</v>
      </c>
      <c r="H72" s="102" t="s">
        <v>923</v>
      </c>
      <c r="I72" s="102" t="s">
        <v>924</v>
      </c>
      <c r="J72" s="102" t="s">
        <v>903</v>
      </c>
      <c r="K72" s="103" t="s">
        <v>903</v>
      </c>
      <c r="L72" s="103" t="s">
        <v>903</v>
      </c>
      <c r="M72" s="104">
        <f>IF(韻母對照資料表[[#This Row],[TLPA+音標]]="", 0, LEN(韻母對照資料表[[#This Row],[TLPA+音標]]))</f>
        <v>4</v>
      </c>
      <c r="N72" s="105" t="str">
        <f>韻母對照資料表[[#This Row],[十五音]]&amp;LEFT(韻母對照資料表[[#This Row],[舒促聲]],1)</f>
        <v>薑舒</v>
      </c>
      <c r="O72" s="87"/>
      <c r="P72" s="87"/>
      <c r="Q72" s="87" t="str">
        <f xml:space="preserve"> "    - xform/" &amp; 韻母對照資料表[[#This Row],[TLPA+音標]] &amp; "/" &amp; 韻母對照資料表[[#This Row],[十五音]] &amp; "/"</f>
        <v xml:space="preserve">    - xform/ionn/薑/</v>
      </c>
      <c r="R72" s="87"/>
      <c r="S72" s="87"/>
      <c r="T72" s="87"/>
      <c r="U72" s="108">
        <v>78</v>
      </c>
      <c r="V72" s="109" t="s">
        <v>925</v>
      </c>
      <c r="W72" s="110" t="e" cm="1">
        <f t="array" ref="W72" xml:space="preserve"> INDEX(韻母對照資料表[國際音標], MATCH(TRUE, EXACT($V72, 韻母碼), 0))</f>
        <v>#NAME?</v>
      </c>
      <c r="X72" s="110" t="e" cm="1">
        <f t="array" ref="X72" xml:space="preserve"> INDEX(韻母對照資料表[白話字], MATCH(TRUE, EXACT($V72, 韻母碼), 0))</f>
        <v>#NAME?</v>
      </c>
      <c r="Y72" s="110" t="e" cm="1">
        <f t="array" ref="Y72" xml:space="preserve"> INDEX(韻母對照資料表[台羅音標], MATCH(TRUE, EXACT($V72, 韻母碼), 0))</f>
        <v>#NAME?</v>
      </c>
      <c r="Z72" s="110" t="e" cm="1">
        <f t="array" ref="Z72" xml:space="preserve"> INDEX(韻母對照資料表[閩拼方案], MATCH(TRUE, EXACT($V72, 韻母碼), 0))</f>
        <v>#NAME?</v>
      </c>
      <c r="AA72" s="110" t="e" cm="1">
        <f t="array" ref="AA72" xml:space="preserve"> INDEX(韻母對照資料表[方音符號], MATCH(TRUE, EXACT($V72, 韻母碼), 0))</f>
        <v>#NAME?</v>
      </c>
      <c r="AB72" s="111" t="e" cm="1">
        <f t="array" ref="AB72" xml:space="preserve"> INDEX(韻母對照資料表[十五音], MATCH(TRUE, EXACT($V72, 韻母碼), 0))</f>
        <v>#NAME?</v>
      </c>
      <c r="AC72" s="111" t="e" cm="1">
        <f t="array" ref="AC72" xml:space="preserve"> INDEX(韻母對照資料表[十五音序], MATCH(TRUE, EXACT($V72, 韻母碼), 0))</f>
        <v>#NAME?</v>
      </c>
      <c r="AD72" s="111" t="e" cm="1">
        <f t="array" ref="AD72" xml:space="preserve"> INDEX(韻母對照資料表[舒促聲], MATCH(TRUE, EXACT($V72, 韻母碼), 0))</f>
        <v>#NAME?</v>
      </c>
      <c r="AE72" s="111" t="e" cm="1">
        <f t="array" ref="AE72" xml:space="preserve"> INDEX(韻母對照資料表[十五音識別碼], MATCH(TRUE, EXACT($V72, 韻母碼), 0))</f>
        <v>#NAME?</v>
      </c>
    </row>
    <row r="73" spans="1:31" ht="51">
      <c r="A73" s="97">
        <v>70</v>
      </c>
      <c r="B73" s="98">
        <v>35</v>
      </c>
      <c r="C73" s="99" t="s">
        <v>713</v>
      </c>
      <c r="D73" s="100" t="s">
        <v>546</v>
      </c>
      <c r="E73" s="100" t="str" cm="1">
        <f t="array" ref="E73" xml:space="preserve"> IF( MOD(韻母對照資料表[[#This Row],[識別號]],2)=1, INDEX('韻母清單（字母50字）'!$E$3:$E$52, 韻母對照資料表[[#This Row],[十五音序]]), "◯")</f>
        <v>◯</v>
      </c>
      <c r="F73" s="117">
        <v>0</v>
      </c>
      <c r="G73" s="118">
        <v>0</v>
      </c>
      <c r="H73" s="118">
        <v>0</v>
      </c>
      <c r="I73" s="118">
        <v>0</v>
      </c>
      <c r="J73" s="118">
        <v>0</v>
      </c>
      <c r="K73" s="103"/>
      <c r="L73" s="103"/>
      <c r="M73" s="104">
        <f>IF(韻母對照資料表[[#This Row],[TLPA+音標]]="", 0, LEN(韻母對照資料表[[#This Row],[TLPA+音標]]))</f>
        <v>0</v>
      </c>
      <c r="N73" s="105" t="str">
        <f>韻母對照資料表[[#This Row],[十五音]]&amp;LEFT(韻母對照資料表[[#This Row],[舒促聲]],1)</f>
        <v>薑促</v>
      </c>
      <c r="O73" s="87"/>
      <c r="P73" s="87"/>
      <c r="Q73" s="87" t="str">
        <f xml:space="preserve"> "    - xform/" &amp; 韻母對照資料表[[#This Row],[TLPA+音標]] &amp; "/" &amp; 韻母對照資料表[[#This Row],[十五音]] &amp; "/"</f>
        <v xml:space="preserve">    - xform//薑/</v>
      </c>
      <c r="R73" s="87"/>
      <c r="S73" s="87"/>
      <c r="T73" s="87"/>
      <c r="U73" s="108">
        <v>79</v>
      </c>
      <c r="V73" s="109" t="s">
        <v>926</v>
      </c>
      <c r="W73" s="110" t="e" cm="1">
        <f t="array" ref="W73" xml:space="preserve"> INDEX(韻母對照資料表[國際音標], MATCH(TRUE, EXACT($V73, 韻母碼), 0))</f>
        <v>#NAME?</v>
      </c>
      <c r="X73" s="110" t="e" cm="1">
        <f t="array" ref="X73" xml:space="preserve"> INDEX(韻母對照資料表[白話字], MATCH(TRUE, EXACT($V73, 韻母碼), 0))</f>
        <v>#NAME?</v>
      </c>
      <c r="Y73" s="110" t="e" cm="1">
        <f t="array" ref="Y73" xml:space="preserve"> INDEX(韻母對照資料表[台羅音標], MATCH(TRUE, EXACT($V73, 韻母碼), 0))</f>
        <v>#NAME?</v>
      </c>
      <c r="Z73" s="110" t="e" cm="1">
        <f t="array" ref="Z73" xml:space="preserve"> INDEX(韻母對照資料表[閩拼方案], MATCH(TRUE, EXACT($V73, 韻母碼), 0))</f>
        <v>#NAME?</v>
      </c>
      <c r="AA73" s="110" t="e" cm="1">
        <f t="array" ref="AA73" xml:space="preserve"> INDEX(韻母對照資料表[方音符號], MATCH(TRUE, EXACT($V73, 韻母碼), 0))</f>
        <v>#NAME?</v>
      </c>
      <c r="AB73" s="111" t="e" cm="1">
        <f t="array" ref="AB73" xml:space="preserve"> INDEX(韻母對照資料表[十五音], MATCH(TRUE, EXACT($V73, 韻母碼), 0))</f>
        <v>#NAME?</v>
      </c>
      <c r="AC73" s="111" t="e" cm="1">
        <f t="array" ref="AC73" xml:space="preserve"> INDEX(韻母對照資料表[十五音序], MATCH(TRUE, EXACT($V73, 韻母碼), 0))</f>
        <v>#NAME?</v>
      </c>
      <c r="AD73" s="111" t="e" cm="1">
        <f t="array" ref="AD73" xml:space="preserve"> INDEX(韻母對照資料表[舒促聲], MATCH(TRUE, EXACT($V73, 韻母碼), 0))</f>
        <v>#NAME?</v>
      </c>
      <c r="AE73" s="111" t="e" cm="1">
        <f t="array" ref="AE73" xml:space="preserve"> INDEX(韻母對照資料表[十五音識別碼], MATCH(TRUE, EXACT($V73, 韻母碼), 0))</f>
        <v>#NAME?</v>
      </c>
    </row>
    <row r="74" spans="1:31" ht="51">
      <c r="A74" s="97">
        <v>71</v>
      </c>
      <c r="B74" s="98">
        <v>36</v>
      </c>
      <c r="C74" s="99" t="s">
        <v>711</v>
      </c>
      <c r="D74" s="100" t="s">
        <v>565</v>
      </c>
      <c r="E74" s="100" t="str" cm="1">
        <f t="array" ref="E74" xml:space="preserve"> IF( MOD(韻母對照資料表[[#This Row],[識別號]],2)=1, INDEX('韻母清單（字母50字）'!$E$3:$E$52, 韻母對照資料表[[#This Row],[十五音序]]), "◯")</f>
        <v>且</v>
      </c>
      <c r="F74" s="101" t="s">
        <v>927</v>
      </c>
      <c r="G74" s="102" t="s">
        <v>928</v>
      </c>
      <c r="H74" s="102" t="s">
        <v>929</v>
      </c>
      <c r="I74" s="102" t="s">
        <v>930</v>
      </c>
      <c r="J74" s="102" t="s">
        <v>931</v>
      </c>
      <c r="K74" s="103" t="s">
        <v>909</v>
      </c>
      <c r="L74" s="103" t="s">
        <v>909</v>
      </c>
      <c r="M74" s="104">
        <f>IF(韻母對照資料表[[#This Row],[TLPA+音標]]="", 0, LEN(韻母對照資料表[[#This Row],[TLPA+音標]]))</f>
        <v>4</v>
      </c>
      <c r="N74" s="105" t="str">
        <f>韻母對照資料表[[#This Row],[十五音]]&amp;LEFT(韻母對照資料表[[#This Row],[舒促聲]],1)</f>
        <v>驚舒</v>
      </c>
      <c r="O74" s="87"/>
      <c r="P74" s="87"/>
      <c r="Q74" s="87" t="str">
        <f xml:space="preserve"> "    - xform/" &amp; 韻母對照資料表[[#This Row],[TLPA+音標]] &amp; "/" &amp; 韻母對照資料表[[#This Row],[十五音]] &amp; "/"</f>
        <v xml:space="preserve">    - xform/iann/驚/</v>
      </c>
      <c r="R74" s="87"/>
      <c r="S74" s="87"/>
      <c r="T74" s="87"/>
      <c r="U74" s="108">
        <v>81</v>
      </c>
      <c r="V74" s="109" t="s">
        <v>932</v>
      </c>
      <c r="W74" s="110" t="e" cm="1">
        <f t="array" ref="W74" xml:space="preserve"> INDEX(韻母對照資料表[國際音標], MATCH(TRUE, EXACT($V74, 韻母碼), 0))</f>
        <v>#NAME?</v>
      </c>
      <c r="X74" s="110" t="e" cm="1">
        <f t="array" ref="X74" xml:space="preserve"> INDEX(韻母對照資料表[白話字], MATCH(TRUE, EXACT($V74, 韻母碼), 0))</f>
        <v>#NAME?</v>
      </c>
      <c r="Y74" s="110" t="e" cm="1">
        <f t="array" ref="Y74" xml:space="preserve"> INDEX(韻母對照資料表[台羅音標], MATCH(TRUE, EXACT($V74, 韻母碼), 0))</f>
        <v>#NAME?</v>
      </c>
      <c r="Z74" s="110" t="e" cm="1">
        <f t="array" ref="Z74" xml:space="preserve"> INDEX(韻母對照資料表[閩拼方案], MATCH(TRUE, EXACT($V74, 韻母碼), 0))</f>
        <v>#NAME?</v>
      </c>
      <c r="AA74" s="110" t="e" cm="1">
        <f t="array" ref="AA74" xml:space="preserve"> INDEX(韻母對照資料表[方音符號], MATCH(TRUE, EXACT($V74, 韻母碼), 0))</f>
        <v>#NAME?</v>
      </c>
      <c r="AB74" s="111" t="e" cm="1">
        <f t="array" ref="AB74" xml:space="preserve"> INDEX(韻母對照資料表[十五音], MATCH(TRUE, EXACT($V74, 韻母碼), 0))</f>
        <v>#NAME?</v>
      </c>
      <c r="AC74" s="111" t="e" cm="1">
        <f t="array" ref="AC74" xml:space="preserve"> INDEX(韻母對照資料表[十五音序], MATCH(TRUE, EXACT($V74, 韻母碼), 0))</f>
        <v>#NAME?</v>
      </c>
      <c r="AD74" s="111" t="e" cm="1">
        <f t="array" ref="AD74" xml:space="preserve"> INDEX(韻母對照資料表[舒促聲], MATCH(TRUE, EXACT($V74, 韻母碼), 0))</f>
        <v>#NAME?</v>
      </c>
      <c r="AE74" s="111" t="e" cm="1">
        <f t="array" ref="AE74" xml:space="preserve"> INDEX(韻母對照資料表[十五音識別碼], MATCH(TRUE, EXACT($V74, 韻母碼), 0))</f>
        <v>#NAME?</v>
      </c>
    </row>
    <row r="75" spans="1:31" ht="51">
      <c r="A75" s="97">
        <v>72</v>
      </c>
      <c r="B75" s="98">
        <v>36</v>
      </c>
      <c r="C75" s="99" t="s">
        <v>713</v>
      </c>
      <c r="D75" s="100" t="s">
        <v>565</v>
      </c>
      <c r="E75" s="100" t="str" cm="1">
        <f t="array" ref="E75" xml:space="preserve"> IF( MOD(韻母對照資料表[[#This Row],[識別號]],2)=1, INDEX('韻母清單（字母50字）'!$E$3:$E$52, 韻母對照資料表[[#This Row],[十五音序]]), "◯")</f>
        <v>◯</v>
      </c>
      <c r="F75" s="117">
        <v>0</v>
      </c>
      <c r="G75" s="118">
        <v>0</v>
      </c>
      <c r="H75" s="118">
        <v>0</v>
      </c>
      <c r="I75" s="118">
        <v>0</v>
      </c>
      <c r="J75" s="118">
        <v>0</v>
      </c>
      <c r="K75" s="103"/>
      <c r="L75" s="103"/>
      <c r="M75" s="104">
        <f>IF(韻母對照資料表[[#This Row],[TLPA+音標]]="", 0, LEN(韻母對照資料表[[#This Row],[TLPA+音標]]))</f>
        <v>0</v>
      </c>
      <c r="N75" s="105" t="str">
        <f>韻母對照資料表[[#This Row],[十五音]]&amp;LEFT(韻母對照資料表[[#This Row],[舒促聲]],1)</f>
        <v>驚促</v>
      </c>
      <c r="O75" s="87"/>
      <c r="P75" s="87"/>
      <c r="Q75" s="87" t="str">
        <f xml:space="preserve"> "    - xform/" &amp; 韻母對照資料表[[#This Row],[TLPA+音標]] &amp; "/" &amp; 韻母對照資料表[[#This Row],[十五音]] &amp; "/"</f>
        <v xml:space="preserve">    - xform//驚/</v>
      </c>
      <c r="R75" s="87"/>
      <c r="S75" s="87"/>
      <c r="T75" s="87"/>
      <c r="U75" s="108">
        <v>83</v>
      </c>
      <c r="V75" s="109" t="s">
        <v>685</v>
      </c>
      <c r="W75" s="110" t="e" cm="1">
        <f t="array" ref="W75" xml:space="preserve"> INDEX(韻母對照資料表[國際音標], MATCH(TRUE, EXACT($V75, 韻母碼), 0))</f>
        <v>#NAME?</v>
      </c>
      <c r="X75" s="110" t="e" cm="1">
        <f t="array" ref="X75" xml:space="preserve"> INDEX(韻母對照資料表[白話字], MATCH(TRUE, EXACT($V75, 韻母碼), 0))</f>
        <v>#NAME?</v>
      </c>
      <c r="Y75" s="110" t="e" cm="1">
        <f t="array" ref="Y75" xml:space="preserve"> INDEX(韻母對照資料表[台羅音標], MATCH(TRUE, EXACT($V75, 韻母碼), 0))</f>
        <v>#NAME?</v>
      </c>
      <c r="Z75" s="110" t="e" cm="1">
        <f t="array" ref="Z75" xml:space="preserve"> INDEX(韻母對照資料表[閩拼方案], MATCH(TRUE, EXACT($V75, 韻母碼), 0))</f>
        <v>#NAME?</v>
      </c>
      <c r="AA75" s="110" t="e" cm="1">
        <f t="array" ref="AA75" xml:space="preserve"> INDEX(韻母對照資料表[方音符號], MATCH(TRUE, EXACT($V75, 韻母碼), 0))</f>
        <v>#NAME?</v>
      </c>
      <c r="AB75" s="111" t="e" cm="1">
        <f t="array" ref="AB75" xml:space="preserve"> INDEX(韻母對照資料表[十五音], MATCH(TRUE, EXACT($V75, 韻母碼), 0))</f>
        <v>#NAME?</v>
      </c>
      <c r="AC75" s="111" t="e" cm="1">
        <f t="array" ref="AC75" xml:space="preserve"> INDEX(韻母對照資料表[十五音序], MATCH(TRUE, EXACT($V75, 韻母碼), 0))</f>
        <v>#NAME?</v>
      </c>
      <c r="AD75" s="111" t="e" cm="1">
        <f t="array" ref="AD75" xml:space="preserve"> INDEX(韻母對照資料表[舒促聲], MATCH(TRUE, EXACT($V75, 韻母碼), 0))</f>
        <v>#NAME?</v>
      </c>
      <c r="AE75" s="111" t="e" cm="1">
        <f t="array" ref="AE75" xml:space="preserve"> INDEX(韻母對照資料表[十五音識別碼], MATCH(TRUE, EXACT($V75, 韻母碼), 0))</f>
        <v>#NAME?</v>
      </c>
    </row>
    <row r="76" spans="1:31" ht="51">
      <c r="A76" s="97">
        <v>73</v>
      </c>
      <c r="B76" s="98">
        <v>37</v>
      </c>
      <c r="C76" s="99" t="s">
        <v>711</v>
      </c>
      <c r="D76" s="100" t="s">
        <v>548</v>
      </c>
      <c r="E76" s="100" t="str" cm="1">
        <f t="array" ref="E76" xml:space="preserve"> IF( MOD(韻母對照資料表[[#This Row],[識別號]],2)=1, INDEX('韻母清單（字母50字）'!$E$3:$E$52, 韻母對照資料表[[#This Row],[十五音序]]), "◯")</f>
        <v>寡</v>
      </c>
      <c r="F76" s="101" t="s">
        <v>933</v>
      </c>
      <c r="G76" s="102" t="s">
        <v>934</v>
      </c>
      <c r="H76" s="102" t="s">
        <v>935</v>
      </c>
      <c r="I76" s="102" t="s">
        <v>936</v>
      </c>
      <c r="J76" s="102" t="s">
        <v>906</v>
      </c>
      <c r="K76" s="103" t="s">
        <v>906</v>
      </c>
      <c r="L76" s="103" t="s">
        <v>906</v>
      </c>
      <c r="M76" s="104">
        <f>IF(韻母對照資料表[[#This Row],[TLPA+音標]]="", 0, LEN(韻母對照資料表[[#This Row],[TLPA+音標]]))</f>
        <v>4</v>
      </c>
      <c r="N76" s="105" t="str">
        <f>韻母對照資料表[[#This Row],[十五音]]&amp;LEFT(韻母對照資料表[[#This Row],[舒促聲]],1)</f>
        <v>官舒</v>
      </c>
      <c r="O76" s="87"/>
      <c r="P76" s="87"/>
      <c r="Q76" s="87" t="str">
        <f xml:space="preserve"> "    - xform/" &amp; 韻母對照資料表[[#This Row],[TLPA+音標]] &amp; "/" &amp; 韻母對照資料表[[#This Row],[十五音]] &amp; "/"</f>
        <v xml:space="preserve">    - xform/uann/官/</v>
      </c>
      <c r="R76" s="87"/>
      <c r="S76" s="87"/>
      <c r="T76" s="87"/>
      <c r="U76" s="108">
        <v>85</v>
      </c>
      <c r="V76" s="109" t="s">
        <v>937</v>
      </c>
      <c r="W76" s="110" t="e" cm="1">
        <f t="array" ref="W76" xml:space="preserve"> INDEX(韻母對照資料表[國際音標], MATCH(TRUE, EXACT($V76, 韻母碼), 0))</f>
        <v>#NAME?</v>
      </c>
      <c r="X76" s="110" t="e" cm="1">
        <f t="array" ref="X76" xml:space="preserve"> INDEX(韻母對照資料表[白話字], MATCH(TRUE, EXACT($V76, 韻母碼), 0))</f>
        <v>#NAME?</v>
      </c>
      <c r="Y76" s="110" t="e" cm="1">
        <f t="array" ref="Y76" xml:space="preserve"> INDEX(韻母對照資料表[台羅音標], MATCH(TRUE, EXACT($V76, 韻母碼), 0))</f>
        <v>#NAME?</v>
      </c>
      <c r="Z76" s="110" t="e" cm="1">
        <f t="array" ref="Z76" xml:space="preserve"> INDEX(韻母對照資料表[閩拼方案], MATCH(TRUE, EXACT($V76, 韻母碼), 0))</f>
        <v>#NAME?</v>
      </c>
      <c r="AA76" s="110" t="e" cm="1">
        <f t="array" ref="AA76" xml:space="preserve"> INDEX(韻母對照資料表[方音符號], MATCH(TRUE, EXACT($V76, 韻母碼), 0))</f>
        <v>#NAME?</v>
      </c>
      <c r="AB76" s="111" t="e" cm="1">
        <f t="array" ref="AB76" xml:space="preserve"> INDEX(韻母對照資料表[十五音], MATCH(TRUE, EXACT($V76, 韻母碼), 0))</f>
        <v>#NAME?</v>
      </c>
      <c r="AC76" s="111" t="e" cm="1">
        <f t="array" ref="AC76" xml:space="preserve"> INDEX(韻母對照資料表[十五音序], MATCH(TRUE, EXACT($V76, 韻母碼), 0))</f>
        <v>#NAME?</v>
      </c>
      <c r="AD76" s="111" t="e" cm="1">
        <f t="array" ref="AD76" xml:space="preserve"> INDEX(韻母對照資料表[舒促聲], MATCH(TRUE, EXACT($V76, 韻母碼), 0))</f>
        <v>#NAME?</v>
      </c>
      <c r="AE76" s="111" t="e" cm="1">
        <f t="array" ref="AE76" xml:space="preserve"> INDEX(韻母對照資料表[十五音識別碼], MATCH(TRUE, EXACT($V76, 韻母碼), 0))</f>
        <v>#NAME?</v>
      </c>
    </row>
    <row r="77" spans="1:31" ht="51">
      <c r="A77" s="97">
        <v>74</v>
      </c>
      <c r="B77" s="98">
        <v>37</v>
      </c>
      <c r="C77" s="99" t="s">
        <v>713</v>
      </c>
      <c r="D77" s="100" t="s">
        <v>548</v>
      </c>
      <c r="E77" s="100" t="str" cm="1">
        <f t="array" ref="E77" xml:space="preserve"> IF( MOD(韻母對照資料表[[#This Row],[識別號]],2)=1, INDEX('韻母清單（字母50字）'!$E$3:$E$52, 韻母對照資料表[[#This Row],[十五音序]]), "◯")</f>
        <v>◯</v>
      </c>
      <c r="F77" s="117">
        <v>0</v>
      </c>
      <c r="G77" s="118">
        <v>0</v>
      </c>
      <c r="H77" s="118">
        <v>0</v>
      </c>
      <c r="I77" s="118">
        <v>0</v>
      </c>
      <c r="J77" s="118">
        <v>0</v>
      </c>
      <c r="K77" s="103"/>
      <c r="L77" s="103"/>
      <c r="M77" s="104">
        <f>IF(韻母對照資料表[[#This Row],[TLPA+音標]]="", 0, LEN(韻母對照資料表[[#This Row],[TLPA+音標]]))</f>
        <v>0</v>
      </c>
      <c r="N77" s="105" t="str">
        <f>韻母對照資料表[[#This Row],[十五音]]&amp;LEFT(韻母對照資料表[[#This Row],[舒促聲]],1)</f>
        <v>官促</v>
      </c>
      <c r="O77" s="87"/>
      <c r="P77" s="87"/>
      <c r="Q77" s="87" t="str">
        <f xml:space="preserve"> "    - xform/" &amp; 韻母對照資料表[[#This Row],[TLPA+音標]] &amp; "/" &amp; 韻母對照資料表[[#This Row],[十五音]] &amp; "/"</f>
        <v xml:space="preserve">    - xform//官/</v>
      </c>
      <c r="R77" s="87"/>
      <c r="S77" s="87"/>
      <c r="T77" s="87"/>
      <c r="U77" s="108">
        <v>86</v>
      </c>
      <c r="V77" s="109" t="s">
        <v>938</v>
      </c>
      <c r="W77" s="110" t="e" cm="1">
        <f t="array" ref="W77" xml:space="preserve"> INDEX(韻母對照資料表[國際音標], MATCH(TRUE, EXACT($V77, 韻母碼), 0))</f>
        <v>#NAME?</v>
      </c>
      <c r="X77" s="110" t="e" cm="1">
        <f t="array" ref="X77" xml:space="preserve"> INDEX(韻母對照資料表[白話字], MATCH(TRUE, EXACT($V77, 韻母碼), 0))</f>
        <v>#NAME?</v>
      </c>
      <c r="Y77" s="110" t="e" cm="1">
        <f t="array" ref="Y77" xml:space="preserve"> INDEX(韻母對照資料表[台羅音標], MATCH(TRUE, EXACT($V77, 韻母碼), 0))</f>
        <v>#NAME?</v>
      </c>
      <c r="Z77" s="110" t="e" cm="1">
        <f t="array" ref="Z77" xml:space="preserve"> INDEX(韻母對照資料表[閩拼方案], MATCH(TRUE, EXACT($V77, 韻母碼), 0))</f>
        <v>#NAME?</v>
      </c>
      <c r="AA77" s="110" t="e" cm="1">
        <f t="array" ref="AA77" xml:space="preserve"> INDEX(韻母對照資料表[方音符號], MATCH(TRUE, EXACT($V77, 韻母碼), 0))</f>
        <v>#NAME?</v>
      </c>
      <c r="AB77" s="111" t="e" cm="1">
        <f t="array" ref="AB77" xml:space="preserve"> INDEX(韻母對照資料表[十五音], MATCH(TRUE, EXACT($V77, 韻母碼), 0))</f>
        <v>#NAME?</v>
      </c>
      <c r="AC77" s="111" t="e" cm="1">
        <f t="array" ref="AC77" xml:space="preserve"> INDEX(韻母對照資料表[十五音序], MATCH(TRUE, EXACT($V77, 韻母碼), 0))</f>
        <v>#NAME?</v>
      </c>
      <c r="AD77" s="111" t="e" cm="1">
        <f t="array" ref="AD77" xml:space="preserve"> INDEX(韻母對照資料表[舒促聲], MATCH(TRUE, EXACT($V77, 韻母碼), 0))</f>
        <v>#NAME?</v>
      </c>
      <c r="AE77" s="111" t="e" cm="1">
        <f t="array" ref="AE77" xml:space="preserve"> INDEX(韻母對照資料表[十五音識別碼], MATCH(TRUE, EXACT($V77, 韻母碼), 0))</f>
        <v>#NAME?</v>
      </c>
    </row>
    <row r="78" spans="1:31" ht="51">
      <c r="A78" s="97">
        <v>75</v>
      </c>
      <c r="B78" s="98">
        <v>38</v>
      </c>
      <c r="C78" s="99" t="s">
        <v>711</v>
      </c>
      <c r="D78" s="100" t="s">
        <v>939</v>
      </c>
      <c r="E78" s="100" t="str" cm="1">
        <f t="array" ref="E78" xml:space="preserve"> IF( MOD(韻母對照資料表[[#This Row],[識別號]],2)=1, INDEX('韻母清單（字母50字）'!$E$3:$E$52, 韻母對照資料表[[#This Row],[十五音序]]), "◯")</f>
        <v>床</v>
      </c>
      <c r="F78" s="101" t="s">
        <v>940</v>
      </c>
      <c r="G78" s="102" t="s">
        <v>941</v>
      </c>
      <c r="H78" s="102" t="s">
        <v>920</v>
      </c>
      <c r="I78" s="102" t="s">
        <v>920</v>
      </c>
      <c r="J78" s="102" t="s">
        <v>920</v>
      </c>
      <c r="K78" s="103" t="s">
        <v>920</v>
      </c>
      <c r="L78" s="103" t="s">
        <v>920</v>
      </c>
      <c r="M78" s="104">
        <f>IF(韻母對照資料表[[#This Row],[TLPA+音標]]="", 0, LEN(韻母對照資料表[[#This Row],[TLPA+音標]]))</f>
        <v>2</v>
      </c>
      <c r="N78" s="105" t="str">
        <f>韻母對照資料表[[#This Row],[十五音]]&amp;LEFT(韻母對照資料表[[#This Row],[舒促聲]],1)</f>
        <v>鋼舒</v>
      </c>
      <c r="O78" s="87"/>
      <c r="P78" s="87"/>
      <c r="Q78" s="87" t="str">
        <f xml:space="preserve"> "    - xform/" &amp; 韻母對照資料表[[#This Row],[TLPA+音標]] &amp; "/" &amp; 韻母對照資料表[[#This Row],[十五音]] &amp; "/"</f>
        <v xml:space="preserve">    - xform/ng/鋼/</v>
      </c>
      <c r="R78" s="87"/>
      <c r="S78" s="87"/>
      <c r="T78" s="87"/>
      <c r="U78" s="108">
        <v>87</v>
      </c>
      <c r="V78" s="109" t="s">
        <v>942</v>
      </c>
      <c r="W78" s="110" t="e" cm="1">
        <f t="array" ref="W78" xml:space="preserve"> INDEX(韻母對照資料表[國際音標], MATCH(TRUE, EXACT($V78, 韻母碼), 0))</f>
        <v>#NAME?</v>
      </c>
      <c r="X78" s="110" t="e" cm="1">
        <f t="array" ref="X78" xml:space="preserve"> INDEX(韻母對照資料表[白話字], MATCH(TRUE, EXACT($V78, 韻母碼), 0))</f>
        <v>#NAME?</v>
      </c>
      <c r="Y78" s="110" t="e" cm="1">
        <f t="array" ref="Y78" xml:space="preserve"> INDEX(韻母對照資料表[台羅音標], MATCH(TRUE, EXACT($V78, 韻母碼), 0))</f>
        <v>#NAME?</v>
      </c>
      <c r="Z78" s="110" t="e" cm="1">
        <f t="array" ref="Z78" xml:space="preserve"> INDEX(韻母對照資料表[閩拼方案], MATCH(TRUE, EXACT($V78, 韻母碼), 0))</f>
        <v>#NAME?</v>
      </c>
      <c r="AA78" s="110" t="e" cm="1">
        <f t="array" ref="AA78" xml:space="preserve"> INDEX(韻母對照資料表[方音符號], MATCH(TRUE, EXACT($V78, 韻母碼), 0))</f>
        <v>#NAME?</v>
      </c>
      <c r="AB78" s="111" t="e" cm="1">
        <f t="array" ref="AB78" xml:space="preserve"> INDEX(韻母對照資料表[十五音], MATCH(TRUE, EXACT($V78, 韻母碼), 0))</f>
        <v>#NAME?</v>
      </c>
      <c r="AC78" s="111" t="e" cm="1">
        <f t="array" ref="AC78" xml:space="preserve"> INDEX(韻母對照資料表[十五音序], MATCH(TRUE, EXACT($V78, 韻母碼), 0))</f>
        <v>#NAME?</v>
      </c>
      <c r="AD78" s="111" t="e" cm="1">
        <f t="array" ref="AD78" xml:space="preserve"> INDEX(韻母對照資料表[舒促聲], MATCH(TRUE, EXACT($V78, 韻母碼), 0))</f>
        <v>#NAME?</v>
      </c>
      <c r="AE78" s="111" t="e" cm="1">
        <f t="array" ref="AE78" xml:space="preserve"> INDEX(韻母對照資料表[十五音識別碼], MATCH(TRUE, EXACT($V78, 韻母碼), 0))</f>
        <v>#NAME?</v>
      </c>
    </row>
    <row r="79" spans="1:31" ht="51">
      <c r="A79" s="97">
        <v>76</v>
      </c>
      <c r="B79" s="98">
        <v>38</v>
      </c>
      <c r="C79" s="99" t="s">
        <v>713</v>
      </c>
      <c r="D79" s="100" t="s">
        <v>939</v>
      </c>
      <c r="E79" s="100" t="str" cm="1">
        <f t="array" ref="E79" xml:space="preserve"> IF( MOD(韻母對照資料表[[#This Row],[識別號]],2)=1, INDEX('韻母清單（字母50字）'!$E$3:$E$52, 韻母對照資料表[[#This Row],[十五音序]]), "◯")</f>
        <v>◯</v>
      </c>
      <c r="F79" s="117">
        <v>0</v>
      </c>
      <c r="G79" s="118">
        <v>0</v>
      </c>
      <c r="H79" s="118">
        <v>0</v>
      </c>
      <c r="I79" s="118">
        <v>0</v>
      </c>
      <c r="J79" s="118">
        <v>0</v>
      </c>
      <c r="K79" s="103"/>
      <c r="L79" s="103"/>
      <c r="M79" s="104">
        <f>IF(韻母對照資料表[[#This Row],[TLPA+音標]]="", 0, LEN(韻母對照資料表[[#This Row],[TLPA+音標]]))</f>
        <v>0</v>
      </c>
      <c r="N79" s="105" t="str">
        <f>韻母對照資料表[[#This Row],[十五音]]&amp;LEFT(韻母對照資料表[[#This Row],[舒促聲]],1)</f>
        <v>鋼促</v>
      </c>
      <c r="O79" s="87"/>
      <c r="P79" s="87"/>
      <c r="Q79" s="87" t="str">
        <f xml:space="preserve"> "    - xform/" &amp; 韻母對照資料表[[#This Row],[TLPA+音標]] &amp; "/" &amp; 韻母對照資料表[[#This Row],[十五音]] &amp; "/"</f>
        <v xml:space="preserve">    - xform//鋼/</v>
      </c>
      <c r="R79" s="87"/>
      <c r="S79" s="87"/>
      <c r="T79" s="87"/>
      <c r="U79" s="108">
        <v>88</v>
      </c>
      <c r="V79" s="109" t="s">
        <v>943</v>
      </c>
      <c r="W79" s="110" t="e" cm="1">
        <f t="array" ref="W79" xml:space="preserve"> INDEX(韻母對照資料表[國際音標], MATCH(TRUE, EXACT($V79, 韻母碼), 0))</f>
        <v>#NAME?</v>
      </c>
      <c r="X79" s="110" t="e" cm="1">
        <f t="array" ref="X79" xml:space="preserve"> INDEX(韻母對照資料表[白話字], MATCH(TRUE, EXACT($V79, 韻母碼), 0))</f>
        <v>#NAME?</v>
      </c>
      <c r="Y79" s="110" t="e" cm="1">
        <f t="array" ref="Y79" xml:space="preserve"> INDEX(韻母對照資料表[台羅音標], MATCH(TRUE, EXACT($V79, 韻母碼), 0))</f>
        <v>#NAME?</v>
      </c>
      <c r="Z79" s="110" t="e" cm="1">
        <f t="array" ref="Z79" xml:space="preserve"> INDEX(韻母對照資料表[閩拼方案], MATCH(TRUE, EXACT($V79, 韻母碼), 0))</f>
        <v>#NAME?</v>
      </c>
      <c r="AA79" s="110" t="e" cm="1">
        <f t="array" ref="AA79" xml:space="preserve"> INDEX(韻母對照資料表[方音符號], MATCH(TRUE, EXACT($V79, 韻母碼), 0))</f>
        <v>#NAME?</v>
      </c>
      <c r="AB79" s="111" t="e" cm="1">
        <f t="array" ref="AB79" xml:space="preserve"> INDEX(韻母對照資料表[十五音], MATCH(TRUE, EXACT($V79, 韻母碼), 0))</f>
        <v>#NAME?</v>
      </c>
      <c r="AC79" s="111" t="e" cm="1">
        <f t="array" ref="AC79" xml:space="preserve"> INDEX(韻母對照資料表[十五音序], MATCH(TRUE, EXACT($V79, 韻母碼), 0))</f>
        <v>#NAME?</v>
      </c>
      <c r="AD79" s="111" t="e" cm="1">
        <f t="array" ref="AD79" xml:space="preserve"> INDEX(韻母對照資料表[舒促聲], MATCH(TRUE, EXACT($V79, 韻母碼), 0))</f>
        <v>#NAME?</v>
      </c>
      <c r="AE79" s="111" t="e" cm="1">
        <f t="array" ref="AE79" xml:space="preserve"> INDEX(韻母對照資料表[十五音識別碼], MATCH(TRUE, EXACT($V79, 韻母碼), 0))</f>
        <v>#NAME?</v>
      </c>
    </row>
    <row r="80" spans="1:31" ht="51">
      <c r="A80" s="97">
        <v>77</v>
      </c>
      <c r="B80" s="98">
        <v>39</v>
      </c>
      <c r="C80" s="99" t="s">
        <v>711</v>
      </c>
      <c r="D80" s="100" t="s">
        <v>507</v>
      </c>
      <c r="E80" s="100" t="str" cm="1">
        <f t="array" ref="E80" xml:space="preserve"> IF( MOD(韻母對照資料表[[#This Row],[識別號]],2)=1, INDEX('韻母清單（字母50字）'!$E$3:$E$52, 韻母對照資料表[[#This Row],[十五音序]]), "◯")</f>
        <v>夜</v>
      </c>
      <c r="F80" s="101" t="s">
        <v>944</v>
      </c>
      <c r="G80" s="102" t="s">
        <v>914</v>
      </c>
      <c r="H80" s="102" t="s">
        <v>914</v>
      </c>
      <c r="I80" s="102" t="s">
        <v>914</v>
      </c>
      <c r="J80" s="102" t="s">
        <v>914</v>
      </c>
      <c r="K80" s="103" t="s">
        <v>914</v>
      </c>
      <c r="L80" s="103" t="s">
        <v>914</v>
      </c>
      <c r="M80" s="104">
        <f>IF(韻母對照資料表[[#This Row],[TLPA+音標]]="", 0, LEN(韻母對照資料表[[#This Row],[TLPA+音標]]))</f>
        <v>1</v>
      </c>
      <c r="N80" s="105" t="str">
        <f>韻母對照資料表[[#This Row],[十五音]]&amp;LEFT(韻母對照資料表[[#This Row],[舒促聲]],1)</f>
        <v>伽舒</v>
      </c>
      <c r="O80" s="87"/>
      <c r="P80" s="87"/>
      <c r="Q80" s="87" t="str">
        <f xml:space="preserve"> "    - xform/" &amp; 韻母對照資料表[[#This Row],[TLPA+音標]] &amp; "/" &amp; 韻母對照資料表[[#This Row],[十五音]] &amp; "/"</f>
        <v xml:space="preserve">    - xform/e/伽/</v>
      </c>
      <c r="R80" s="87"/>
      <c r="S80" s="87"/>
      <c r="T80" s="87"/>
      <c r="U80" s="108">
        <v>91</v>
      </c>
      <c r="V80" s="109" t="s">
        <v>945</v>
      </c>
      <c r="W80" s="110" t="e" cm="1">
        <f t="array" ref="W80" xml:space="preserve"> INDEX(韻母對照資料表[國際音標], MATCH(TRUE, EXACT($V80, 韻母碼), 0))</f>
        <v>#NAME?</v>
      </c>
      <c r="X80" s="110" t="e" cm="1">
        <f t="array" ref="X80" xml:space="preserve"> INDEX(韻母對照資料表[白話字], MATCH(TRUE, EXACT($V80, 韻母碼), 0))</f>
        <v>#NAME?</v>
      </c>
      <c r="Y80" s="110" t="e" cm="1">
        <f t="array" ref="Y80" xml:space="preserve"> INDEX(韻母對照資料表[台羅音標], MATCH(TRUE, EXACT($V80, 韻母碼), 0))</f>
        <v>#NAME?</v>
      </c>
      <c r="Z80" s="110" t="e" cm="1">
        <f t="array" ref="Z80" xml:space="preserve"> INDEX(韻母對照資料表[閩拼方案], MATCH(TRUE, EXACT($V80, 韻母碼), 0))</f>
        <v>#NAME?</v>
      </c>
      <c r="AA80" s="110" t="e" cm="1">
        <f t="array" ref="AA80" xml:space="preserve"> INDEX(韻母對照資料表[方音符號], MATCH(TRUE, EXACT($V80, 韻母碼), 0))</f>
        <v>#NAME?</v>
      </c>
      <c r="AB80" s="111" t="e" cm="1">
        <f t="array" ref="AB80" xml:space="preserve"> INDEX(韻母對照資料表[十五音], MATCH(TRUE, EXACT($V80, 韻母碼), 0))</f>
        <v>#NAME?</v>
      </c>
      <c r="AC80" s="111" t="e" cm="1">
        <f t="array" ref="AC80" xml:space="preserve"> INDEX(韻母對照資料表[十五音序], MATCH(TRUE, EXACT($V80, 韻母碼), 0))</f>
        <v>#NAME?</v>
      </c>
      <c r="AD80" s="111" t="e" cm="1">
        <f t="array" ref="AD80" xml:space="preserve"> INDEX(韻母對照資料表[舒促聲], MATCH(TRUE, EXACT($V80, 韻母碼), 0))</f>
        <v>#NAME?</v>
      </c>
      <c r="AE80" s="111" t="e" cm="1">
        <f t="array" ref="AE80" xml:space="preserve"> INDEX(韻母對照資料表[十五音識別碼], MATCH(TRUE, EXACT($V80, 韻母碼), 0))</f>
        <v>#NAME?</v>
      </c>
    </row>
    <row r="81" spans="1:31" ht="51">
      <c r="A81" s="97">
        <v>78</v>
      </c>
      <c r="B81" s="98">
        <v>39</v>
      </c>
      <c r="C81" s="99" t="s">
        <v>713</v>
      </c>
      <c r="D81" s="100" t="s">
        <v>507</v>
      </c>
      <c r="E81" s="100" t="str" cm="1">
        <f t="array" ref="E81" xml:space="preserve"> IF( MOD(韻母對照資料表[[#This Row],[識別號]],2)=1, INDEX('韻母清單（字母50字）'!$E$3:$E$52, 韻母對照資料表[[#This Row],[十五音序]]), "◯")</f>
        <v>◯</v>
      </c>
      <c r="F81" s="101" t="s">
        <v>946</v>
      </c>
      <c r="G81" s="102" t="s">
        <v>947</v>
      </c>
      <c r="H81" s="102" t="s">
        <v>925</v>
      </c>
      <c r="I81" s="102" t="s">
        <v>925</v>
      </c>
      <c r="J81" s="102" t="s">
        <v>925</v>
      </c>
      <c r="K81" s="103" t="s">
        <v>925</v>
      </c>
      <c r="L81" s="103" t="s">
        <v>925</v>
      </c>
      <c r="M81" s="104">
        <f>IF(韻母對照資料表[[#This Row],[TLPA+音標]]="", 0, LEN(韻母對照資料表[[#This Row],[TLPA+音標]]))</f>
        <v>2</v>
      </c>
      <c r="N81" s="105" t="str">
        <f>韻母對照資料表[[#This Row],[十五音]]&amp;LEFT(韻母對照資料表[[#This Row],[舒促聲]],1)</f>
        <v>伽促</v>
      </c>
      <c r="O81" s="87"/>
      <c r="P81" s="87"/>
      <c r="Q81" s="87" t="str">
        <f xml:space="preserve"> "    - xform/" &amp; 韻母對照資料表[[#This Row],[TLPA+音標]] &amp; "/" &amp; 韻母對照資料表[[#This Row],[十五音]] &amp; "/"</f>
        <v xml:space="preserve">    - xform/eh/伽/</v>
      </c>
      <c r="R81" s="87"/>
      <c r="S81" s="120" t="s">
        <v>737</v>
      </c>
      <c r="T81" s="87"/>
      <c r="U81" s="108">
        <v>89</v>
      </c>
      <c r="V81" s="109" t="s">
        <v>948</v>
      </c>
      <c r="W81" s="110" t="e" cm="1">
        <f t="array" ref="W81" xml:space="preserve"> INDEX(韻母對照資料表[國際音標], MATCH(TRUE, EXACT($V81, 韻母碼), 0))</f>
        <v>#NAME?</v>
      </c>
      <c r="X81" s="110" t="e" cm="1">
        <f t="array" ref="X81" xml:space="preserve"> INDEX(韻母對照資料表[白話字], MATCH(TRUE, EXACT($V81, 韻母碼), 0))</f>
        <v>#NAME?</v>
      </c>
      <c r="Y81" s="110" t="e" cm="1">
        <f t="array" ref="Y81" xml:space="preserve"> INDEX(韻母對照資料表[台羅音標], MATCH(TRUE, EXACT($V81, 韻母碼), 0))</f>
        <v>#NAME?</v>
      </c>
      <c r="Z81" s="110" t="e" cm="1">
        <f t="array" ref="Z81" xml:space="preserve"> INDEX(韻母對照資料表[閩拼方案], MATCH(TRUE, EXACT($V81, 韻母碼), 0))</f>
        <v>#NAME?</v>
      </c>
      <c r="AA81" s="110" t="e" cm="1">
        <f t="array" ref="AA81" xml:space="preserve"> INDEX(韻母對照資料表[方音符號], MATCH(TRUE, EXACT($V81, 韻母碼), 0))</f>
        <v>#NAME?</v>
      </c>
      <c r="AB81" s="111" t="e" cm="1">
        <f t="array" ref="AB81" xml:space="preserve"> INDEX(韻母對照資料表[十五音], MATCH(TRUE, EXACT($V81, 韻母碼), 0))</f>
        <v>#NAME?</v>
      </c>
      <c r="AC81" s="111" t="e" cm="1">
        <f t="array" ref="AC81" xml:space="preserve"> INDEX(韻母對照資料表[十五音序], MATCH(TRUE, EXACT($V81, 韻母碼), 0))</f>
        <v>#NAME?</v>
      </c>
      <c r="AD81" s="111" t="e" cm="1">
        <f t="array" ref="AD81" xml:space="preserve"> INDEX(韻母對照資料表[舒促聲], MATCH(TRUE, EXACT($V81, 韻母碼), 0))</f>
        <v>#NAME?</v>
      </c>
      <c r="AE81" s="111" t="e" cm="1">
        <f t="array" ref="AE81" xml:space="preserve"> INDEX(韻母對照資料表[十五音識別碼], MATCH(TRUE, EXACT($V81, 韻母碼), 0))</f>
        <v>#NAME?</v>
      </c>
    </row>
    <row r="82" spans="1:31" ht="51">
      <c r="A82" s="97">
        <v>79</v>
      </c>
      <c r="B82" s="98">
        <v>40</v>
      </c>
      <c r="C82" s="99" t="s">
        <v>711</v>
      </c>
      <c r="D82" s="100" t="s">
        <v>559</v>
      </c>
      <c r="E82" s="100" t="str" cm="1">
        <f t="array" ref="E82" xml:space="preserve"> IF( MOD(韻母對照資料表[[#This Row],[識別號]],2)=1, INDEX('韻母清單（字母50字）'!$E$3:$E$52, 韻母對照資料表[[#This Row],[十五音序]]), "◯")</f>
        <v>買</v>
      </c>
      <c r="F82" s="101" t="s">
        <v>949</v>
      </c>
      <c r="G82" s="102" t="s">
        <v>950</v>
      </c>
      <c r="H82" s="102" t="s">
        <v>951</v>
      </c>
      <c r="I82" s="102" t="s">
        <v>952</v>
      </c>
      <c r="J82" s="102" t="s">
        <v>926</v>
      </c>
      <c r="K82" s="103" t="s">
        <v>926</v>
      </c>
      <c r="L82" s="103" t="s">
        <v>926</v>
      </c>
      <c r="M82" s="104">
        <f>IF(韻母對照資料表[[#This Row],[TLPA+音標]]="", 0, LEN(韻母對照資料表[[#This Row],[TLPA+音標]]))</f>
        <v>4</v>
      </c>
      <c r="N82" s="105" t="str">
        <f>韻母對照資料表[[#This Row],[十五音]]&amp;LEFT(韻母對照資料表[[#This Row],[舒促聲]],1)</f>
        <v>閒舒</v>
      </c>
      <c r="O82" s="87"/>
      <c r="P82" s="87"/>
      <c r="Q82" s="87" t="str">
        <f xml:space="preserve"> "    - xform/" &amp; 韻母對照資料表[[#This Row],[TLPA+音標]] &amp; "/" &amp; 韻母對照資料表[[#This Row],[十五音]] &amp; "/"</f>
        <v xml:space="preserve">    - xform/ainn/閒/</v>
      </c>
      <c r="R82" s="87"/>
      <c r="S82" s="87"/>
      <c r="T82" s="87"/>
      <c r="U82" s="108">
        <v>92</v>
      </c>
      <c r="V82" s="109" t="s">
        <v>953</v>
      </c>
      <c r="W82" s="110" t="e" cm="1">
        <f t="array" ref="W82" xml:space="preserve"> INDEX(韻母對照資料表[國際音標], MATCH(TRUE, EXACT($V82, 韻母碼), 0))</f>
        <v>#NAME?</v>
      </c>
      <c r="X82" s="110" t="e" cm="1">
        <f t="array" ref="X82" xml:space="preserve"> INDEX(韻母對照資料表[白話字], MATCH(TRUE, EXACT($V82, 韻母碼), 0))</f>
        <v>#NAME?</v>
      </c>
      <c r="Y82" s="110" t="e" cm="1">
        <f t="array" ref="Y82" xml:space="preserve"> INDEX(韻母對照資料表[台羅音標], MATCH(TRUE, EXACT($V82, 韻母碼), 0))</f>
        <v>#NAME?</v>
      </c>
      <c r="Z82" s="110" t="e" cm="1">
        <f t="array" ref="Z82" xml:space="preserve"> INDEX(韻母對照資料表[閩拼方案], MATCH(TRUE, EXACT($V82, 韻母碼), 0))</f>
        <v>#NAME?</v>
      </c>
      <c r="AA82" s="110" t="e" cm="1">
        <f t="array" ref="AA82" xml:space="preserve"> INDEX(韻母對照資料表[方音符號], MATCH(TRUE, EXACT($V82, 韻母碼), 0))</f>
        <v>#NAME?</v>
      </c>
      <c r="AB82" s="111" t="e" cm="1">
        <f t="array" ref="AB82" xml:space="preserve"> INDEX(韻母對照資料表[十五音], MATCH(TRUE, EXACT($V82, 韻母碼), 0))</f>
        <v>#NAME?</v>
      </c>
      <c r="AC82" s="111" t="e" cm="1">
        <f t="array" ref="AC82" xml:space="preserve"> INDEX(韻母對照資料表[十五音序], MATCH(TRUE, EXACT($V82, 韻母碼), 0))</f>
        <v>#NAME?</v>
      </c>
      <c r="AD82" s="111" t="e" cm="1">
        <f t="array" ref="AD82" xml:space="preserve"> INDEX(韻母對照資料表[舒促聲], MATCH(TRUE, EXACT($V82, 韻母碼), 0))</f>
        <v>#NAME?</v>
      </c>
      <c r="AE82" s="111" t="e" cm="1">
        <f t="array" ref="AE82" xml:space="preserve"> INDEX(韻母對照資料表[十五音識別碼], MATCH(TRUE, EXACT($V82, 韻母碼), 0))</f>
        <v>#NAME?</v>
      </c>
    </row>
    <row r="83" spans="1:31" ht="51">
      <c r="A83" s="97">
        <v>80</v>
      </c>
      <c r="B83" s="98">
        <v>40</v>
      </c>
      <c r="C83" s="99" t="s">
        <v>713</v>
      </c>
      <c r="D83" s="100" t="s">
        <v>559</v>
      </c>
      <c r="E83" s="100" t="str" cm="1">
        <f t="array" ref="E83" xml:space="preserve"> IF( MOD(韻母對照資料表[[#This Row],[識別號]],2)=1, INDEX('韻母清單（字母50字）'!$E$3:$E$52, 韻母對照資料表[[#This Row],[十五音序]]), "◯")</f>
        <v>◯</v>
      </c>
      <c r="F83" s="117">
        <v>0</v>
      </c>
      <c r="G83" s="118">
        <v>0</v>
      </c>
      <c r="H83" s="118">
        <v>0</v>
      </c>
      <c r="I83" s="118">
        <v>0</v>
      </c>
      <c r="J83" s="118">
        <v>0</v>
      </c>
      <c r="K83" s="103"/>
      <c r="L83" s="103"/>
      <c r="M83" s="104">
        <f>IF(韻母對照資料表[[#This Row],[TLPA+音標]]="", 0, LEN(韻母對照資料表[[#This Row],[TLPA+音標]]))</f>
        <v>0</v>
      </c>
      <c r="N83" s="105" t="str">
        <f>韻母對照資料表[[#This Row],[十五音]]&amp;LEFT(韻母對照資料表[[#This Row],[舒促聲]],1)</f>
        <v>閒促</v>
      </c>
      <c r="O83" s="87"/>
      <c r="P83" s="87"/>
      <c r="Q83" s="87" t="str">
        <f xml:space="preserve"> "    - xform/" &amp; 韻母對照資料表[[#This Row],[TLPA+音標]] &amp; "/" &amp; 韻母對照資料表[[#This Row],[十五音]] &amp; "/"</f>
        <v xml:space="preserve">    - xform//閒/</v>
      </c>
      <c r="R83" s="87"/>
      <c r="S83" s="87"/>
      <c r="T83" s="87"/>
      <c r="U83" s="108">
        <v>93</v>
      </c>
      <c r="V83" s="109" t="s">
        <v>954</v>
      </c>
      <c r="W83" s="110" t="e" cm="1">
        <f t="array" ref="W83" xml:space="preserve"> INDEX(韻母對照資料表[國際音標], MATCH(TRUE, EXACT($V83, 韻母碼), 0))</f>
        <v>#NAME?</v>
      </c>
      <c r="X83" s="110" t="e" cm="1">
        <f t="array" ref="X83" xml:space="preserve"> INDEX(韻母對照資料表[白話字], MATCH(TRUE, EXACT($V83, 韻母碼), 0))</f>
        <v>#NAME?</v>
      </c>
      <c r="Y83" s="110" t="e" cm="1">
        <f t="array" ref="Y83" xml:space="preserve"> INDEX(韻母對照資料表[台羅音標], MATCH(TRUE, EXACT($V83, 韻母碼), 0))</f>
        <v>#NAME?</v>
      </c>
      <c r="Z83" s="110" t="e" cm="1">
        <f t="array" ref="Z83" xml:space="preserve"> INDEX(韻母對照資料表[閩拼方案], MATCH(TRUE, EXACT($V83, 韻母碼), 0))</f>
        <v>#NAME?</v>
      </c>
      <c r="AA83" s="110" t="e" cm="1">
        <f t="array" ref="AA83" xml:space="preserve"> INDEX(韻母對照資料表[方音符號], MATCH(TRUE, EXACT($V83, 韻母碼), 0))</f>
        <v>#NAME?</v>
      </c>
      <c r="AB83" s="111" t="e" cm="1">
        <f t="array" ref="AB83" xml:space="preserve"> INDEX(韻母對照資料表[十五音], MATCH(TRUE, EXACT($V83, 韻母碼), 0))</f>
        <v>#NAME?</v>
      </c>
      <c r="AC83" s="111" t="e" cm="1">
        <f t="array" ref="AC83" xml:space="preserve"> INDEX(韻母對照資料表[十五音序], MATCH(TRUE, EXACT($V83, 韻母碼), 0))</f>
        <v>#NAME?</v>
      </c>
      <c r="AD83" s="111" t="e" cm="1">
        <f t="array" ref="AD83" xml:space="preserve"> INDEX(韻母對照資料表[舒促聲], MATCH(TRUE, EXACT($V83, 韻母碼), 0))</f>
        <v>#NAME?</v>
      </c>
      <c r="AE83" s="111" t="e" cm="1">
        <f t="array" ref="AE83" xml:space="preserve"> INDEX(韻母對照資料表[十五音識別碼], MATCH(TRUE, EXACT($V83, 韻母碼), 0))</f>
        <v>#NAME?</v>
      </c>
    </row>
    <row r="84" spans="1:31" ht="51">
      <c r="A84" s="97">
        <v>81</v>
      </c>
      <c r="B84" s="98">
        <v>41</v>
      </c>
      <c r="C84" s="99" t="s">
        <v>711</v>
      </c>
      <c r="D84" s="100" t="s">
        <v>552</v>
      </c>
      <c r="E84" s="100" t="str" cm="1">
        <f t="array" ref="E84" xml:space="preserve"> IF( MOD(韻母對照資料表[[#This Row],[識別號]],2)=1, INDEX('韻母清單（字母50字）'!$E$3:$E$52, 韻母對照資料表[[#This Row],[十五音序]]), "◯")</f>
        <v>奴</v>
      </c>
      <c r="F84" s="101" t="s">
        <v>955</v>
      </c>
      <c r="G84" s="102" t="s">
        <v>956</v>
      </c>
      <c r="H84" s="102" t="s">
        <v>957</v>
      </c>
      <c r="I84" s="102" t="s">
        <v>958</v>
      </c>
      <c r="J84" s="102" t="s">
        <v>959</v>
      </c>
      <c r="K84" s="103" t="s">
        <v>932</v>
      </c>
      <c r="L84" s="103" t="s">
        <v>932</v>
      </c>
      <c r="M84" s="104">
        <f>IF(韻母對照資料表[[#This Row],[TLPA+音標]]="", 0, LEN(韻母對照資料表[[#This Row],[TLPA+音標]]))</f>
        <v>4</v>
      </c>
      <c r="N84" s="105" t="str">
        <f>韻母對照資料表[[#This Row],[十五音]]&amp;LEFT(韻母對照資料表[[#This Row],[舒促聲]],1)</f>
        <v>姑舒</v>
      </c>
      <c r="O84" s="87"/>
      <c r="P84" s="87"/>
      <c r="Q84" s="87" t="str">
        <f xml:space="preserve"> "    - xform/" &amp; 韻母對照資料表[[#This Row],[TLPA+音標]] &amp; "/" &amp; 韻母對照資料表[[#This Row],[十五音]] &amp; "/"</f>
        <v xml:space="preserve">    - xform/oonn/姑/</v>
      </c>
      <c r="R84" s="87"/>
      <c r="S84" s="120" t="s">
        <v>737</v>
      </c>
      <c r="T84" s="87"/>
      <c r="U84" s="108">
        <v>94</v>
      </c>
      <c r="V84" s="109" t="s">
        <v>960</v>
      </c>
      <c r="W84" s="110" t="e" cm="1">
        <f t="array" ref="W84" xml:space="preserve"> INDEX(韻母對照資料表[國際音標], MATCH(TRUE, EXACT($V84, 韻母碼), 0))</f>
        <v>#NAME?</v>
      </c>
      <c r="X84" s="110" t="e" cm="1">
        <f t="array" ref="X84" xml:space="preserve"> INDEX(韻母對照資料表[白話字], MATCH(TRUE, EXACT($V84, 韻母碼), 0))</f>
        <v>#NAME?</v>
      </c>
      <c r="Y84" s="110" t="e" cm="1">
        <f t="array" ref="Y84" xml:space="preserve"> INDEX(韻母對照資料表[台羅音標], MATCH(TRUE, EXACT($V84, 韻母碼), 0))</f>
        <v>#NAME?</v>
      </c>
      <c r="Z84" s="110" t="e" cm="1">
        <f t="array" ref="Z84" xml:space="preserve"> INDEX(韻母對照資料表[閩拼方案], MATCH(TRUE, EXACT($V84, 韻母碼), 0))</f>
        <v>#NAME?</v>
      </c>
      <c r="AA84" s="110" t="e" cm="1">
        <f t="array" ref="AA84" xml:space="preserve"> INDEX(韻母對照資料表[方音符號], MATCH(TRUE, EXACT($V84, 韻母碼), 0))</f>
        <v>#NAME?</v>
      </c>
      <c r="AB84" s="111" t="e" cm="1">
        <f t="array" ref="AB84" xml:space="preserve"> INDEX(韻母對照資料表[十五音], MATCH(TRUE, EXACT($V84, 韻母碼), 0))</f>
        <v>#NAME?</v>
      </c>
      <c r="AC84" s="111" t="e" cm="1">
        <f t="array" ref="AC84" xml:space="preserve"> INDEX(韻母對照資料表[十五音序], MATCH(TRUE, EXACT($V84, 韻母碼), 0))</f>
        <v>#NAME?</v>
      </c>
      <c r="AD84" s="111" t="e" cm="1">
        <f t="array" ref="AD84" xml:space="preserve"> INDEX(韻母對照資料表[舒促聲], MATCH(TRUE, EXACT($V84, 韻母碼), 0))</f>
        <v>#NAME?</v>
      </c>
      <c r="AE84" s="111" t="e" cm="1">
        <f t="array" ref="AE84" xml:space="preserve"> INDEX(韻母對照資料表[十五音識別碼], MATCH(TRUE, EXACT($V84, 韻母碼), 0))</f>
        <v>#NAME?</v>
      </c>
    </row>
    <row r="85" spans="1:31" ht="51">
      <c r="A85" s="97">
        <v>82</v>
      </c>
      <c r="B85" s="98">
        <v>41</v>
      </c>
      <c r="C85" s="99" t="s">
        <v>713</v>
      </c>
      <c r="D85" s="100" t="s">
        <v>552</v>
      </c>
      <c r="E85" s="100" t="str" cm="1">
        <f t="array" ref="E85" xml:space="preserve"> IF( MOD(韻母對照資料表[[#This Row],[識別號]],2)=1, INDEX('韻母清單（字母50字）'!$E$3:$E$52, 韻母對照資料表[[#This Row],[十五音序]]), "◯")</f>
        <v>◯</v>
      </c>
      <c r="F85" s="117">
        <v>0</v>
      </c>
      <c r="G85" s="118">
        <v>0</v>
      </c>
      <c r="H85" s="118">
        <v>0</v>
      </c>
      <c r="I85" s="118">
        <v>0</v>
      </c>
      <c r="J85" s="118">
        <v>0</v>
      </c>
      <c r="K85" s="103"/>
      <c r="L85" s="103"/>
      <c r="M85" s="104">
        <f>IF(韻母對照資料表[[#This Row],[TLPA+音標]]="", 0, LEN(韻母對照資料表[[#This Row],[TLPA+音標]]))</f>
        <v>0</v>
      </c>
      <c r="N85" s="105" t="str">
        <f>韻母對照資料表[[#This Row],[十五音]]&amp;LEFT(韻母對照資料表[[#This Row],[舒促聲]],1)</f>
        <v>姑促</v>
      </c>
      <c r="O85" s="87"/>
      <c r="P85" s="87"/>
      <c r="Q85" s="87" t="str">
        <f xml:space="preserve"> "    - xform/" &amp; 韻母對照資料表[[#This Row],[TLPA+音標]] &amp; "/" &amp; 韻母對照資料表[[#This Row],[十五音]] &amp; "/"</f>
        <v xml:space="preserve">    - xform//姑/</v>
      </c>
      <c r="R85" s="87"/>
      <c r="S85" s="87"/>
      <c r="T85" s="87"/>
      <c r="U85" s="108">
        <v>95</v>
      </c>
      <c r="V85" s="109" t="s">
        <v>961</v>
      </c>
      <c r="W85" s="110" t="e" cm="1">
        <f t="array" ref="W85" xml:space="preserve"> INDEX(韻母對照資料表[國際音標], MATCH(TRUE, EXACT($V85, 韻母碼), 0))</f>
        <v>#NAME?</v>
      </c>
      <c r="X85" s="110" t="e" cm="1">
        <f t="array" ref="X85" xml:space="preserve"> INDEX(韻母對照資料表[白話字], MATCH(TRUE, EXACT($V85, 韻母碼), 0))</f>
        <v>#NAME?</v>
      </c>
      <c r="Y85" s="110" t="e" cm="1">
        <f t="array" ref="Y85" xml:space="preserve"> INDEX(韻母對照資料表[台羅音標], MATCH(TRUE, EXACT($V85, 韻母碼), 0))</f>
        <v>#NAME?</v>
      </c>
      <c r="Z85" s="110" t="e" cm="1">
        <f t="array" ref="Z85" xml:space="preserve"> INDEX(韻母對照資料表[閩拼方案], MATCH(TRUE, EXACT($V85, 韻母碼), 0))</f>
        <v>#NAME?</v>
      </c>
      <c r="AA85" s="110" t="e" cm="1">
        <f t="array" ref="AA85" xml:space="preserve"> INDEX(韻母對照資料表[方音符號], MATCH(TRUE, EXACT($V85, 韻母碼), 0))</f>
        <v>#NAME?</v>
      </c>
      <c r="AB85" s="111" t="e" cm="1">
        <f t="array" ref="AB85" xml:space="preserve"> INDEX(韻母對照資料表[十五音], MATCH(TRUE, EXACT($V85, 韻母碼), 0))</f>
        <v>#NAME?</v>
      </c>
      <c r="AC85" s="111" t="e" cm="1">
        <f t="array" ref="AC85" xml:space="preserve"> INDEX(韻母對照資料表[十五音序], MATCH(TRUE, EXACT($V85, 韻母碼), 0))</f>
        <v>#NAME?</v>
      </c>
      <c r="AD85" s="111" t="e" cm="1">
        <f t="array" ref="AD85" xml:space="preserve"> INDEX(韻母對照資料表[舒促聲], MATCH(TRUE, EXACT($V85, 韻母碼), 0))</f>
        <v>#NAME?</v>
      </c>
      <c r="AE85" s="111" t="e" cm="1">
        <f t="array" ref="AE85" xml:space="preserve"> INDEX(韻母對照資料表[十五音識別碼], MATCH(TRUE, EXACT($V85, 韻母碼), 0))</f>
        <v>#NAME?</v>
      </c>
    </row>
    <row r="86" spans="1:31" ht="51">
      <c r="A86" s="97">
        <v>83</v>
      </c>
      <c r="B86" s="98">
        <v>42</v>
      </c>
      <c r="C86" s="99" t="s">
        <v>711</v>
      </c>
      <c r="D86" s="100" t="s">
        <v>555</v>
      </c>
      <c r="E86" s="100" t="str" cm="1">
        <f t="array" ref="E86" xml:space="preserve"> IF( MOD(韻母對照資料表[[#This Row],[識別號]],2)=1, INDEX('韻母清單（字母50字）'!$E$3:$E$52, 韻母對照資料表[[#This Row],[十五音序]]), "◯")</f>
        <v>姆</v>
      </c>
      <c r="F86" s="101" t="s">
        <v>962</v>
      </c>
      <c r="G86" s="102" t="s">
        <v>963</v>
      </c>
      <c r="H86" s="102" t="s">
        <v>685</v>
      </c>
      <c r="I86" s="102" t="s">
        <v>685</v>
      </c>
      <c r="J86" s="102" t="s">
        <v>685</v>
      </c>
      <c r="K86" s="103" t="s">
        <v>685</v>
      </c>
      <c r="L86" s="103" t="s">
        <v>685</v>
      </c>
      <c r="M86" s="104">
        <f>IF(韻母對照資料表[[#This Row],[TLPA+音標]]="", 0, LEN(韻母對照資料表[[#This Row],[TLPA+音標]]))</f>
        <v>1</v>
      </c>
      <c r="N86" s="105" t="str">
        <f>韻母對照資料表[[#This Row],[十五音]]&amp;LEFT(韻母對照資料表[[#This Row],[舒促聲]],1)</f>
        <v>姆舒</v>
      </c>
      <c r="O86" s="87"/>
      <c r="P86" s="87"/>
      <c r="Q86" s="87" t="str">
        <f xml:space="preserve"> "    - xform/" &amp; 韻母對照資料表[[#This Row],[TLPA+音標]] &amp; "/" &amp; 韻母對照資料表[[#This Row],[十五音]] &amp; "/"</f>
        <v xml:space="preserve">    - xform/m/姆/</v>
      </c>
      <c r="R86" s="87"/>
      <c r="S86" s="87"/>
      <c r="T86" s="87"/>
      <c r="U86" s="108">
        <v>97</v>
      </c>
      <c r="V86" s="109" t="s">
        <v>964</v>
      </c>
      <c r="W86" s="110" t="e" cm="1">
        <f t="array" ref="W86" xml:space="preserve"> INDEX(韻母對照資料表[國際音標], MATCH(TRUE, EXACT($V86, 韻母碼), 0))</f>
        <v>#NAME?</v>
      </c>
      <c r="X86" s="110" t="e" cm="1">
        <f t="array" ref="X86" xml:space="preserve"> INDEX(韻母對照資料表[白話字], MATCH(TRUE, EXACT($V86, 韻母碼), 0))</f>
        <v>#NAME?</v>
      </c>
      <c r="Y86" s="110" t="e" cm="1">
        <f t="array" ref="Y86" xml:space="preserve"> INDEX(韻母對照資料表[台羅音標], MATCH(TRUE, EXACT($V86, 韻母碼), 0))</f>
        <v>#NAME?</v>
      </c>
      <c r="Z86" s="110" t="e" cm="1">
        <f t="array" ref="Z86" xml:space="preserve"> INDEX(韻母對照資料表[閩拼方案], MATCH(TRUE, EXACT($V86, 韻母碼), 0))</f>
        <v>#NAME?</v>
      </c>
      <c r="AA86" s="110" t="e" cm="1">
        <f t="array" ref="AA86" xml:space="preserve"> INDEX(韻母對照資料表[方音符號], MATCH(TRUE, EXACT($V86, 韻母碼), 0))</f>
        <v>#NAME?</v>
      </c>
      <c r="AB86" s="111" t="e" cm="1">
        <f t="array" ref="AB86" xml:space="preserve"> INDEX(韻母對照資料表[十五音], MATCH(TRUE, EXACT($V86, 韻母碼), 0))</f>
        <v>#NAME?</v>
      </c>
      <c r="AC86" s="111" t="e" cm="1">
        <f t="array" ref="AC86" xml:space="preserve"> INDEX(韻母對照資料表[十五音序], MATCH(TRUE, EXACT($V86, 韻母碼), 0))</f>
        <v>#NAME?</v>
      </c>
      <c r="AD86" s="111" t="e" cm="1">
        <f t="array" ref="AD86" xml:space="preserve"> INDEX(韻母對照資料表[舒促聲], MATCH(TRUE, EXACT($V86, 韻母碼), 0))</f>
        <v>#NAME?</v>
      </c>
      <c r="AE86" s="111" t="e" cm="1">
        <f t="array" ref="AE86" xml:space="preserve"> INDEX(韻母對照資料表[十五音識別碼], MATCH(TRUE, EXACT($V86, 韻母碼), 0))</f>
        <v>#NAME?</v>
      </c>
    </row>
    <row r="87" spans="1:31" ht="51">
      <c r="A87" s="97">
        <v>84</v>
      </c>
      <c r="B87" s="98">
        <v>42</v>
      </c>
      <c r="C87" s="99" t="s">
        <v>713</v>
      </c>
      <c r="D87" s="100" t="s">
        <v>555</v>
      </c>
      <c r="E87" s="100" t="str" cm="1">
        <f t="array" ref="E87" xml:space="preserve"> IF( MOD(韻母對照資料表[[#This Row],[識別號]],2)=1, INDEX('韻母清單（字母50字）'!$E$3:$E$52, 韻母對照資料表[[#This Row],[十五音序]]), "◯")</f>
        <v>◯</v>
      </c>
      <c r="F87" s="117">
        <v>0</v>
      </c>
      <c r="G87" s="118">
        <v>0</v>
      </c>
      <c r="H87" s="118">
        <v>0</v>
      </c>
      <c r="I87" s="118">
        <v>0</v>
      </c>
      <c r="J87" s="118">
        <v>0</v>
      </c>
      <c r="K87" s="103"/>
      <c r="L87" s="103"/>
      <c r="M87" s="104">
        <f>IF(韻母對照資料表[[#This Row],[TLPA+音標]]="", 0, LEN(韻母對照資料表[[#This Row],[TLPA+音標]]))</f>
        <v>0</v>
      </c>
      <c r="N87" s="105" t="str">
        <f>韻母對照資料表[[#This Row],[十五音]]&amp;LEFT(韻母對照資料表[[#This Row],[舒促聲]],1)</f>
        <v>姆促</v>
      </c>
      <c r="O87" s="87"/>
      <c r="P87" s="87"/>
      <c r="Q87" s="87" t="str">
        <f xml:space="preserve"> "    - xform/" &amp; 韻母對照資料表[[#This Row],[TLPA+音標]] &amp; "/" &amp; 韻母對照資料表[[#This Row],[十五音]] &amp; "/"</f>
        <v xml:space="preserve">    - xform//姆/</v>
      </c>
      <c r="R87" s="87"/>
      <c r="S87" s="87"/>
      <c r="T87" s="87"/>
      <c r="U87" s="108">
        <v>98</v>
      </c>
      <c r="V87" s="109" t="s">
        <v>965</v>
      </c>
      <c r="W87" s="110" t="e" cm="1">
        <f t="array" ref="W87" xml:space="preserve"> INDEX(韻母對照資料表[國際音標], MATCH(TRUE, EXACT($V87, 韻母碼), 0))</f>
        <v>#NAME?</v>
      </c>
      <c r="X87" s="110" t="e" cm="1">
        <f t="array" ref="X87" xml:space="preserve"> INDEX(韻母對照資料表[白話字], MATCH(TRUE, EXACT($V87, 韻母碼), 0))</f>
        <v>#NAME?</v>
      </c>
      <c r="Y87" s="110" t="e" cm="1">
        <f t="array" ref="Y87" xml:space="preserve"> INDEX(韻母對照資料表[台羅音標], MATCH(TRUE, EXACT($V87, 韻母碼), 0))</f>
        <v>#NAME?</v>
      </c>
      <c r="Z87" s="110" t="e" cm="1">
        <f t="array" ref="Z87" xml:space="preserve"> INDEX(韻母對照資料表[閩拼方案], MATCH(TRUE, EXACT($V87, 韻母碼), 0))</f>
        <v>#NAME?</v>
      </c>
      <c r="AA87" s="110" t="e" cm="1">
        <f t="array" ref="AA87" xml:space="preserve"> INDEX(韻母對照資料表[方音符號], MATCH(TRUE, EXACT($V87, 韻母碼), 0))</f>
        <v>#NAME?</v>
      </c>
      <c r="AB87" s="111" t="e" cm="1">
        <f t="array" ref="AB87" xml:space="preserve"> INDEX(韻母對照資料表[十五音], MATCH(TRUE, EXACT($V87, 韻母碼), 0))</f>
        <v>#NAME?</v>
      </c>
      <c r="AC87" s="111" t="e" cm="1">
        <f t="array" ref="AC87" xml:space="preserve"> INDEX(韻母對照資料表[十五音序], MATCH(TRUE, EXACT($V87, 韻母碼), 0))</f>
        <v>#NAME?</v>
      </c>
      <c r="AD87" s="111" t="e" cm="1">
        <f t="array" ref="AD87" xml:space="preserve"> INDEX(韻母對照資料表[舒促聲], MATCH(TRUE, EXACT($V87, 韻母碼), 0))</f>
        <v>#NAME?</v>
      </c>
      <c r="AE87" s="111" t="e" cm="1">
        <f t="array" ref="AE87" xml:space="preserve"> INDEX(韻母對照資料表[十五音識別碼], MATCH(TRUE, EXACT($V87, 韻母碼), 0))</f>
        <v>#NAME?</v>
      </c>
    </row>
    <row r="88" spans="1:31" ht="51">
      <c r="A88" s="97">
        <v>85</v>
      </c>
      <c r="B88" s="98">
        <v>43</v>
      </c>
      <c r="C88" s="99" t="s">
        <v>711</v>
      </c>
      <c r="D88" s="100" t="s">
        <v>553</v>
      </c>
      <c r="E88" s="100" t="str" cm="1">
        <f t="array" ref="E88" xml:space="preserve"> IF( MOD(韻母對照資料表[[#This Row],[識別號]],2)=1, INDEX('韻母清單（字母50字）'!$E$3:$E$52, 韻母對照資料表[[#This Row],[十五音序]]), "◯")</f>
        <v>闖</v>
      </c>
      <c r="F88" s="101" t="s">
        <v>966</v>
      </c>
      <c r="G88" s="102" t="s">
        <v>967</v>
      </c>
      <c r="H88" s="102" t="s">
        <v>937</v>
      </c>
      <c r="I88" s="102" t="s">
        <v>968</v>
      </c>
      <c r="J88" s="102" t="s">
        <v>937</v>
      </c>
      <c r="K88" s="103" t="s">
        <v>937</v>
      </c>
      <c r="L88" s="103" t="s">
        <v>937</v>
      </c>
      <c r="M88" s="104">
        <f>IF(韻母對照資料表[[#This Row],[TLPA+音標]]="", 0, LEN(韻母對照資料表[[#This Row],[TLPA+音標]]))</f>
        <v>4</v>
      </c>
      <c r="N88" s="105" t="str">
        <f>韻母對照資料表[[#This Row],[十五音]]&amp;LEFT(韻母對照資料表[[#This Row],[舒促聲]],1)</f>
        <v>光舒</v>
      </c>
      <c r="O88" s="87"/>
      <c r="P88" s="87"/>
      <c r="Q88" s="87" t="str">
        <f xml:space="preserve"> "    - xform/" &amp; 韻母對照資料表[[#This Row],[TLPA+音標]] &amp; "/" &amp; 韻母對照資料表[[#This Row],[十五音]] &amp; "/"</f>
        <v xml:space="preserve">    - xform/uang/光/</v>
      </c>
      <c r="R88" s="87"/>
      <c r="S88" s="87"/>
      <c r="T88" s="87"/>
      <c r="U88" s="108">
        <v>99</v>
      </c>
      <c r="V88" s="109" t="s">
        <v>969</v>
      </c>
      <c r="W88" s="110" t="e" cm="1">
        <f t="array" ref="W88" xml:space="preserve"> INDEX(韻母對照資料表[國際音標], MATCH(TRUE, EXACT($V88, 韻母碼), 0))</f>
        <v>#NAME?</v>
      </c>
      <c r="X88" s="110" t="e" cm="1">
        <f t="array" ref="X88" xml:space="preserve"> INDEX(韻母對照資料表[白話字], MATCH(TRUE, EXACT($V88, 韻母碼), 0))</f>
        <v>#NAME?</v>
      </c>
      <c r="Y88" s="110" t="e" cm="1">
        <f t="array" ref="Y88" xml:space="preserve"> INDEX(韻母對照資料表[台羅音標], MATCH(TRUE, EXACT($V88, 韻母碼), 0))</f>
        <v>#NAME?</v>
      </c>
      <c r="Z88" s="110" t="e" cm="1">
        <f t="array" ref="Z88" xml:space="preserve"> INDEX(韻母對照資料表[閩拼方案], MATCH(TRUE, EXACT($V88, 韻母碼), 0))</f>
        <v>#NAME?</v>
      </c>
      <c r="AA88" s="110" t="e" cm="1">
        <f t="array" ref="AA88" xml:space="preserve"> INDEX(韻母對照資料表[方音符號], MATCH(TRUE, EXACT($V88, 韻母碼), 0))</f>
        <v>#NAME?</v>
      </c>
      <c r="AB88" s="111" t="e" cm="1">
        <f t="array" ref="AB88" xml:space="preserve"> INDEX(韻母對照資料表[十五音], MATCH(TRUE, EXACT($V88, 韻母碼), 0))</f>
        <v>#NAME?</v>
      </c>
      <c r="AC88" s="111" t="e" cm="1">
        <f t="array" ref="AC88" xml:space="preserve"> INDEX(韻母對照資料表[十五音序], MATCH(TRUE, EXACT($V88, 韻母碼), 0))</f>
        <v>#NAME?</v>
      </c>
      <c r="AD88" s="111" t="e" cm="1">
        <f t="array" ref="AD88" xml:space="preserve"> INDEX(韻母對照資料表[舒促聲], MATCH(TRUE, EXACT($V88, 韻母碼), 0))</f>
        <v>#NAME?</v>
      </c>
      <c r="AE88" s="111" t="e" cm="1">
        <f t="array" ref="AE88" xml:space="preserve"> INDEX(韻母對照資料表[十五音識別碼], MATCH(TRUE, EXACT($V88, 韻母碼), 0))</f>
        <v>#NAME?</v>
      </c>
    </row>
    <row r="89" spans="1:31" ht="51">
      <c r="A89" s="97">
        <v>86</v>
      </c>
      <c r="B89" s="98">
        <v>43</v>
      </c>
      <c r="C89" s="99" t="s">
        <v>713</v>
      </c>
      <c r="D89" s="100" t="s">
        <v>553</v>
      </c>
      <c r="E89" s="100" t="str" cm="1">
        <f t="array" ref="E89" xml:space="preserve"> IF( MOD(韻母對照資料表[[#This Row],[識別號]],2)=1, INDEX('韻母清單（字母50字）'!$E$3:$E$52, 韻母對照資料表[[#This Row],[十五音序]]), "◯")</f>
        <v>◯</v>
      </c>
      <c r="F89" s="101" t="s">
        <v>970</v>
      </c>
      <c r="G89" s="102" t="s">
        <v>971</v>
      </c>
      <c r="H89" s="102" t="s">
        <v>938</v>
      </c>
      <c r="I89" s="102" t="s">
        <v>972</v>
      </c>
      <c r="J89" s="102" t="s">
        <v>938</v>
      </c>
      <c r="K89" s="103" t="s">
        <v>938</v>
      </c>
      <c r="L89" s="103" t="s">
        <v>938</v>
      </c>
      <c r="M89" s="104">
        <f>IF(韻母對照資料表[[#This Row],[TLPA+音標]]="", 0, LEN(韻母對照資料表[[#This Row],[TLPA+音標]]))</f>
        <v>3</v>
      </c>
      <c r="N89" s="105" t="str">
        <f>韻母對照資料表[[#This Row],[十五音]]&amp;LEFT(韻母對照資料表[[#This Row],[舒促聲]],1)</f>
        <v>光促</v>
      </c>
      <c r="O89" s="87"/>
      <c r="P89" s="87"/>
      <c r="Q89" s="87" t="str">
        <f xml:space="preserve"> "    - xform/" &amp; 韻母對照資料表[[#This Row],[TLPA+音標]] &amp; "/" &amp; 韻母對照資料表[[#This Row],[十五音]] &amp; "/"</f>
        <v xml:space="preserve">    - xform/uak/光/</v>
      </c>
      <c r="R89" s="87"/>
      <c r="S89" s="87"/>
      <c r="T89" s="87"/>
      <c r="U89" s="87"/>
      <c r="V89" s="87"/>
      <c r="W89" s="87"/>
      <c r="Z89" s="87"/>
      <c r="AA89" s="87"/>
      <c r="AB89" s="87"/>
    </row>
    <row r="90" spans="1:31" ht="51">
      <c r="A90" s="97">
        <v>87</v>
      </c>
      <c r="B90" s="98">
        <v>44</v>
      </c>
      <c r="C90" s="99" t="s">
        <v>711</v>
      </c>
      <c r="D90" s="100" t="s">
        <v>973</v>
      </c>
      <c r="E90" s="100" t="str" cm="1">
        <f t="array" ref="E90" xml:space="preserve"> IF( MOD(韻母對照資料表[[#This Row],[識別號]],2)=1, INDEX('韻母清單（字母50字）'!$E$3:$E$52, 韻母對照資料表[[#This Row],[十五音序]]), "◯")</f>
        <v>檨</v>
      </c>
      <c r="F90" s="101" t="s">
        <v>974</v>
      </c>
      <c r="G90" s="102" t="s">
        <v>975</v>
      </c>
      <c r="H90" s="102" t="s">
        <v>976</v>
      </c>
      <c r="I90" s="102" t="s">
        <v>977</v>
      </c>
      <c r="J90" s="102" t="s">
        <v>942</v>
      </c>
      <c r="K90" s="103" t="s">
        <v>942</v>
      </c>
      <c r="L90" s="103" t="s">
        <v>942</v>
      </c>
      <c r="M90" s="104">
        <f>IF(韻母對照資料表[[#This Row],[TLPA+音標]]="", 0, LEN(韻母對照資料表[[#This Row],[TLPA+音標]]))</f>
        <v>5</v>
      </c>
      <c r="N90" s="105" t="str">
        <f>韻母對照資料表[[#This Row],[十五音]]&amp;LEFT(韻母對照資料表[[#This Row],[舒促聲]],1)</f>
        <v>閂舒</v>
      </c>
      <c r="O90" s="87"/>
      <c r="P90" s="87"/>
      <c r="Q90" s="87" t="str">
        <f xml:space="preserve"> "    - xform/" &amp; 韻母對照資料表[[#This Row],[TLPA+音標]] &amp; "/" &amp; 韻母對照資料表[[#This Row],[十五音]] &amp; "/"</f>
        <v xml:space="preserve">    - xform/uainn/閂/</v>
      </c>
      <c r="R90" s="87"/>
      <c r="S90" s="87"/>
      <c r="T90" s="87"/>
      <c r="U90" s="87"/>
      <c r="V90" s="87"/>
      <c r="W90" s="87"/>
      <c r="Z90" s="87"/>
      <c r="AA90" s="87"/>
      <c r="AB90" s="87"/>
    </row>
    <row r="91" spans="1:31" ht="51">
      <c r="A91" s="97">
        <v>88</v>
      </c>
      <c r="B91" s="98">
        <v>44</v>
      </c>
      <c r="C91" s="99" t="s">
        <v>713</v>
      </c>
      <c r="D91" s="100" t="s">
        <v>973</v>
      </c>
      <c r="E91" s="100" t="str" cm="1">
        <f t="array" ref="E91" xml:space="preserve"> IF( MOD(韻母對照資料表[[#This Row],[識別號]],2)=1, INDEX('韻母清單（字母50字）'!$E$3:$E$52, 韻母對照資料表[[#This Row],[十五音序]]), "◯")</f>
        <v>◯</v>
      </c>
      <c r="F91" s="101" t="s">
        <v>978</v>
      </c>
      <c r="G91" s="102" t="s">
        <v>979</v>
      </c>
      <c r="H91" s="102" t="s">
        <v>980</v>
      </c>
      <c r="I91" s="102" t="s">
        <v>981</v>
      </c>
      <c r="J91" s="102" t="s">
        <v>982</v>
      </c>
      <c r="K91" s="103" t="s">
        <v>943</v>
      </c>
      <c r="L91" s="103" t="s">
        <v>943</v>
      </c>
      <c r="M91" s="104">
        <f>IF(韻母對照資料表[[#This Row],[TLPA+音標]]="", 0, LEN(韻母對照資料表[[#This Row],[TLPA+音標]]))</f>
        <v>6</v>
      </c>
      <c r="N91" s="105" t="str">
        <f>韻母對照資料表[[#This Row],[十五音]]&amp;LEFT(韻母對照資料表[[#This Row],[舒促聲]],1)</f>
        <v>閂促</v>
      </c>
      <c r="O91" s="87"/>
      <c r="P91" s="87"/>
      <c r="Q91" s="87" t="str">
        <f xml:space="preserve"> "    - xform/" &amp; 韻母對照資料表[[#This Row],[TLPA+音標]] &amp; "/" &amp; 韻母對照資料表[[#This Row],[十五音]] &amp; "/"</f>
        <v xml:space="preserve">    - xform/uaihnn/閂/</v>
      </c>
      <c r="R91" s="87"/>
      <c r="S91" s="87"/>
      <c r="T91" s="87"/>
      <c r="U91" s="87"/>
      <c r="V91" s="87"/>
      <c r="W91" s="87"/>
      <c r="Z91" s="87"/>
      <c r="AA91" s="87"/>
      <c r="AB91" s="87"/>
    </row>
    <row r="92" spans="1:31" ht="51">
      <c r="A92" s="97">
        <v>89</v>
      </c>
      <c r="B92" s="98">
        <v>45</v>
      </c>
      <c r="C92" s="99" t="s">
        <v>711</v>
      </c>
      <c r="D92" s="100" t="s">
        <v>556</v>
      </c>
      <c r="E92" s="100" t="str" cm="1">
        <f t="array" ref="E92" xml:space="preserve"> IF( MOD(韻母對照資料表[[#This Row],[識別號]],2)=1, INDEX('韻母清單（字母50字）'!$E$3:$E$52, 韻母對照資料表[[#This Row],[十五音序]]), "◯")</f>
        <v>妹</v>
      </c>
      <c r="F92" s="101" t="s">
        <v>983</v>
      </c>
      <c r="G92" s="102" t="s">
        <v>984</v>
      </c>
      <c r="H92" s="102" t="s">
        <v>985</v>
      </c>
      <c r="I92" s="102" t="s">
        <v>986</v>
      </c>
      <c r="J92" s="102" t="s">
        <v>948</v>
      </c>
      <c r="K92" s="103" t="s">
        <v>948</v>
      </c>
      <c r="L92" s="103" t="s">
        <v>948</v>
      </c>
      <c r="M92" s="104">
        <f>IF(韻母對照資料表[[#This Row],[TLPA+音標]]="", 0, LEN(韻母對照資料表[[#This Row],[TLPA+音標]]))</f>
        <v>4</v>
      </c>
      <c r="N92" s="105" t="str">
        <f>韻母對照資料表[[#This Row],[十五音]]&amp;LEFT(韻母對照資料表[[#This Row],[舒促聲]],1)</f>
        <v>糜舒</v>
      </c>
      <c r="O92" s="87"/>
      <c r="P92" s="87"/>
      <c r="Q92" s="87" t="str">
        <f xml:space="preserve"> "    - xform/" &amp; 韻母對照資料表[[#This Row],[TLPA+音標]] &amp; "/" &amp; 韻母對照資料表[[#This Row],[十五音]] &amp; "/"</f>
        <v xml:space="preserve">    - xform/uenn/糜/</v>
      </c>
      <c r="R92" s="87"/>
      <c r="S92" s="87"/>
      <c r="T92" s="87"/>
      <c r="U92" s="87"/>
      <c r="V92" s="87"/>
      <c r="W92" s="87"/>
      <c r="Z92" s="87"/>
      <c r="AA92" s="87"/>
      <c r="AB92" s="87"/>
    </row>
    <row r="93" spans="1:31" ht="51">
      <c r="A93" s="97">
        <v>90</v>
      </c>
      <c r="B93" s="98">
        <v>45</v>
      </c>
      <c r="C93" s="99" t="s">
        <v>713</v>
      </c>
      <c r="D93" s="100" t="s">
        <v>556</v>
      </c>
      <c r="E93" s="100" t="str" cm="1">
        <f t="array" ref="E93" xml:space="preserve"> IF( MOD(韻母對照資料表[[#This Row],[識別號]],2)=1, INDEX('韻母清單（字母50字）'!$E$3:$E$52, 韻母對照資料表[[#This Row],[十五音序]]), "◯")</f>
        <v>◯</v>
      </c>
      <c r="F93" s="117">
        <v>0</v>
      </c>
      <c r="G93" s="102" t="s">
        <v>987</v>
      </c>
      <c r="H93" s="118">
        <v>0</v>
      </c>
      <c r="I93" s="118">
        <v>0</v>
      </c>
      <c r="J93" s="118">
        <v>0</v>
      </c>
      <c r="K93" s="103"/>
      <c r="L93" s="103"/>
      <c r="M93" s="104">
        <f>IF(韻母對照資料表[[#This Row],[TLPA+音標]]="", 0, LEN(韻母對照資料表[[#This Row],[TLPA+音標]]))</f>
        <v>0</v>
      </c>
      <c r="N93" s="105" t="str">
        <f>韻母對照資料表[[#This Row],[十五音]]&amp;LEFT(韻母對照資料表[[#This Row],[舒促聲]],1)</f>
        <v>糜促</v>
      </c>
      <c r="O93" s="87"/>
      <c r="P93" s="87"/>
      <c r="Q93" s="87" t="str">
        <f xml:space="preserve"> "    - xform/" &amp; 韻母對照資料表[[#This Row],[TLPA+音標]] &amp; "/" &amp; 韻母對照資料表[[#This Row],[十五音]] &amp; "/"</f>
        <v xml:space="preserve">    - xform//糜/</v>
      </c>
      <c r="R93" s="87"/>
      <c r="S93" s="87"/>
      <c r="T93" s="87"/>
      <c r="U93" s="87"/>
      <c r="V93" s="87"/>
      <c r="W93" s="87"/>
      <c r="Z93" s="87"/>
      <c r="AA93" s="87"/>
      <c r="AB93" s="87"/>
    </row>
    <row r="94" spans="1:31" ht="51">
      <c r="A94" s="97">
        <v>91</v>
      </c>
      <c r="B94" s="98">
        <v>46</v>
      </c>
      <c r="C94" s="99" t="s">
        <v>711</v>
      </c>
      <c r="D94" s="100" t="s">
        <v>988</v>
      </c>
      <c r="E94" s="100" t="str" cm="1">
        <f t="array" ref="E94" xml:space="preserve"> IF( MOD(韻母對照資料表[[#This Row],[識別號]],2)=1, INDEX('韻母清單（字母50字）'!$E$3:$E$52, 韻母對照資料表[[#This Row],[十五音序]]), "◯")</f>
        <v>鳥</v>
      </c>
      <c r="F94" s="101" t="s">
        <v>989</v>
      </c>
      <c r="G94" s="102" t="s">
        <v>990</v>
      </c>
      <c r="H94" s="102" t="s">
        <v>991</v>
      </c>
      <c r="I94" s="102" t="s">
        <v>992</v>
      </c>
      <c r="J94" s="102" t="s">
        <v>945</v>
      </c>
      <c r="K94" s="103" t="s">
        <v>945</v>
      </c>
      <c r="L94" s="103" t="s">
        <v>945</v>
      </c>
      <c r="M94" s="104">
        <f>IF(韻母對照資料表[[#This Row],[TLPA+音標]]="", 0, LEN(韻母對照資料表[[#This Row],[TLPA+音標]]))</f>
        <v>5</v>
      </c>
      <c r="N94" s="105" t="str">
        <f>韻母對照資料表[[#This Row],[十五音]]&amp;LEFT(韻母對照資料表[[#This Row],[舒促聲]],1)</f>
        <v>嘄舒</v>
      </c>
      <c r="O94" s="87"/>
      <c r="P94" s="87"/>
      <c r="Q94" s="87" t="str">
        <f xml:space="preserve"> "    - xform/" &amp; 韻母對照資料表[[#This Row],[TLPA+音標]] &amp; "/" &amp; 韻母對照資料表[[#This Row],[十五音]] &amp; "/"</f>
        <v xml:space="preserve">    - xform/iaunn/嘄/</v>
      </c>
      <c r="R94" s="87"/>
      <c r="S94" s="87"/>
      <c r="T94" s="87"/>
      <c r="U94" s="87"/>
      <c r="V94" s="87"/>
      <c r="W94" s="87"/>
      <c r="Z94" s="87"/>
      <c r="AA94" s="87"/>
      <c r="AB94" s="87"/>
    </row>
    <row r="95" spans="1:31" ht="51">
      <c r="A95" s="97">
        <v>92</v>
      </c>
      <c r="B95" s="98">
        <v>46</v>
      </c>
      <c r="C95" s="99" t="s">
        <v>713</v>
      </c>
      <c r="D95" s="100" t="s">
        <v>988</v>
      </c>
      <c r="E95" s="100" t="str" cm="1">
        <f t="array" ref="E95" xml:space="preserve"> IF( MOD(韻母對照資料表[[#This Row],[識別號]],2)=1, INDEX('韻母清單（字母50字）'!$E$3:$E$52, 韻母對照資料表[[#This Row],[十五音序]]), "◯")</f>
        <v>◯</v>
      </c>
      <c r="F95" s="101" t="s">
        <v>993</v>
      </c>
      <c r="G95" s="102" t="s">
        <v>994</v>
      </c>
      <c r="H95" s="102" t="s">
        <v>995</v>
      </c>
      <c r="I95" s="102" t="s">
        <v>996</v>
      </c>
      <c r="J95" s="102" t="s">
        <v>997</v>
      </c>
      <c r="K95" s="103" t="s">
        <v>953</v>
      </c>
      <c r="L95" s="103" t="s">
        <v>953</v>
      </c>
      <c r="M95" s="104">
        <f>IF(韻母對照資料表[[#This Row],[TLPA+音標]]="", 0, LEN(韻母對照資料表[[#This Row],[TLPA+音標]]))</f>
        <v>6</v>
      </c>
      <c r="N95" s="105" t="str">
        <f>韻母對照資料表[[#This Row],[十五音]]&amp;LEFT(韻母對照資料表[[#This Row],[舒促聲]],1)</f>
        <v>嘄促</v>
      </c>
      <c r="O95" s="87"/>
      <c r="P95" s="87"/>
      <c r="Q95" s="87" t="str">
        <f xml:space="preserve"> "    - xform/" &amp; 韻母對照資料表[[#This Row],[TLPA+音標]] &amp; "/" &amp; 韻母對照資料表[[#This Row],[十五音]] &amp; "/"</f>
        <v xml:space="preserve">    - xform/iauhnn/嘄/</v>
      </c>
      <c r="R95" s="87"/>
      <c r="S95" s="87"/>
      <c r="T95" s="87"/>
      <c r="U95" s="87"/>
      <c r="V95" s="87"/>
      <c r="W95" s="87"/>
      <c r="Z95" s="87"/>
      <c r="AA95" s="87"/>
      <c r="AB95" s="87"/>
    </row>
    <row r="96" spans="1:31" ht="51">
      <c r="A96" s="97">
        <v>93</v>
      </c>
      <c r="B96" s="98">
        <v>47</v>
      </c>
      <c r="C96" s="99" t="s">
        <v>711</v>
      </c>
      <c r="D96" s="100" t="s">
        <v>562</v>
      </c>
      <c r="E96" s="100" t="str" cm="1">
        <f t="array" ref="E96" xml:space="preserve"> IF( MOD(韻母對照資料表[[#This Row],[識別號]],2)=1, INDEX('韻母清單（字母50字）'!$E$3:$E$52, 韻母對照資料表[[#This Row],[十五音序]]), "◯")</f>
        <v>怎</v>
      </c>
      <c r="F96" s="101" t="s">
        <v>998</v>
      </c>
      <c r="G96" s="102" t="s">
        <v>999</v>
      </c>
      <c r="H96" s="102" t="s">
        <v>954</v>
      </c>
      <c r="I96" s="102" t="s">
        <v>954</v>
      </c>
      <c r="J96" s="102" t="s">
        <v>954</v>
      </c>
      <c r="K96" s="103" t="s">
        <v>954</v>
      </c>
      <c r="L96" s="103" t="s">
        <v>954</v>
      </c>
      <c r="M96" s="104">
        <f>IF(韻母對照資料表[[#This Row],[TLPA+音標]]="", 0, LEN(韻母對照資料表[[#This Row],[TLPA+音標]]))</f>
        <v>2</v>
      </c>
      <c r="N96" s="105" t="str">
        <f>韻母對照資料表[[#This Row],[十五音]]&amp;LEFT(韻母對照資料表[[#This Row],[舒促聲]],1)</f>
        <v>箴舒</v>
      </c>
      <c r="O96" s="87"/>
      <c r="P96" s="87"/>
      <c r="Q96" s="87" t="str">
        <f xml:space="preserve"> "    - xform/" &amp; 韻母對照資料表[[#This Row],[TLPA+音標]] &amp; "/" &amp; 韻母對照資料表[[#This Row],[十五音]] &amp; "/"</f>
        <v xml:space="preserve">    - xform/om/箴/</v>
      </c>
      <c r="R96" s="87"/>
      <c r="S96" s="87"/>
      <c r="T96" s="87"/>
      <c r="U96" s="87"/>
      <c r="V96" s="87"/>
      <c r="W96" s="87"/>
      <c r="Z96" s="87"/>
      <c r="AA96" s="87"/>
      <c r="AB96" s="87"/>
    </row>
    <row r="97" spans="1:28" ht="51">
      <c r="A97" s="97">
        <v>94</v>
      </c>
      <c r="B97" s="98">
        <v>47</v>
      </c>
      <c r="C97" s="99" t="s">
        <v>713</v>
      </c>
      <c r="D97" s="100" t="s">
        <v>562</v>
      </c>
      <c r="E97" s="100" t="str" cm="1">
        <f t="array" ref="E97" xml:space="preserve"> IF( MOD(韻母對照資料表[[#This Row],[識別號]],2)=1, INDEX('韻母清單（字母50字）'!$E$3:$E$52, 韻母對照資料表[[#This Row],[十五音序]]), "◯")</f>
        <v>◯</v>
      </c>
      <c r="F97" s="101" t="s">
        <v>1000</v>
      </c>
      <c r="G97" s="102" t="s">
        <v>1001</v>
      </c>
      <c r="H97" s="102" t="s">
        <v>960</v>
      </c>
      <c r="I97" s="102" t="s">
        <v>960</v>
      </c>
      <c r="J97" s="102" t="s">
        <v>960</v>
      </c>
      <c r="K97" s="103" t="s">
        <v>960</v>
      </c>
      <c r="L97" s="103" t="s">
        <v>960</v>
      </c>
      <c r="M97" s="104">
        <f>IF(韻母對照資料表[[#This Row],[TLPA+音標]]="", 0, LEN(韻母對照資料表[[#This Row],[TLPA+音標]]))</f>
        <v>2</v>
      </c>
      <c r="N97" s="105" t="str">
        <f>韻母對照資料表[[#This Row],[十五音]]&amp;LEFT(韻母對照資料表[[#This Row],[舒促聲]],1)</f>
        <v>箴促</v>
      </c>
      <c r="O97" s="87"/>
      <c r="P97" s="87"/>
      <c r="Q97" s="87" t="str">
        <f xml:space="preserve"> "    - xform/" &amp; 韻母對照資料表[[#This Row],[TLPA+音標]] &amp; "/" &amp; 韻母對照資料表[[#This Row],[十五音]] &amp; "/"</f>
        <v xml:space="preserve">    - xform/op/箴/</v>
      </c>
      <c r="R97" s="87"/>
      <c r="S97" s="87"/>
      <c r="T97" s="87"/>
      <c r="U97" s="87"/>
      <c r="V97" s="87"/>
      <c r="W97" s="87"/>
      <c r="Z97" s="87"/>
      <c r="AA97" s="87"/>
      <c r="AB97" s="87"/>
    </row>
    <row r="98" spans="1:28" ht="51">
      <c r="A98" s="97">
        <v>95</v>
      </c>
      <c r="B98" s="98">
        <v>48</v>
      </c>
      <c r="C98" s="99" t="s">
        <v>711</v>
      </c>
      <c r="D98" s="100" t="s">
        <v>563</v>
      </c>
      <c r="E98" s="100" t="str" cm="1">
        <f t="array" ref="E98" xml:space="preserve"> IF( MOD(韻母對照資料表[[#This Row],[識別號]],2)=1, INDEX('韻母清單（字母50字）'!$E$3:$E$52, 韻母對照資料表[[#This Row],[十五音序]]), "◯")</f>
        <v>撓</v>
      </c>
      <c r="F98" s="101" t="s">
        <v>1002</v>
      </c>
      <c r="G98" s="102" t="s">
        <v>1003</v>
      </c>
      <c r="H98" s="102" t="s">
        <v>1004</v>
      </c>
      <c r="I98" s="102" t="s">
        <v>1005</v>
      </c>
      <c r="J98" s="102" t="s">
        <v>961</v>
      </c>
      <c r="K98" s="103" t="s">
        <v>961</v>
      </c>
      <c r="L98" s="103" t="s">
        <v>961</v>
      </c>
      <c r="M98" s="104">
        <f>IF(韻母對照資料表[[#This Row],[TLPA+音標]]="", 0, LEN(韻母對照資料表[[#This Row],[TLPA+音標]]))</f>
        <v>4</v>
      </c>
      <c r="N98" s="105" t="str">
        <f>韻母對照資料表[[#This Row],[十五音]]&amp;LEFT(韻母對照資料表[[#This Row],[舒促聲]],1)</f>
        <v>爻舒</v>
      </c>
      <c r="O98" s="87"/>
      <c r="P98" s="87"/>
      <c r="Q98" s="87" t="str">
        <f xml:space="preserve"> "    - xform/" &amp; 韻母對照資料表[[#This Row],[TLPA+音標]] &amp; "/" &amp; 韻母對照資料表[[#This Row],[十五音]] &amp; "/"</f>
        <v xml:space="preserve">    - xform/aunn/爻/</v>
      </c>
      <c r="R98" s="87"/>
      <c r="S98" s="87"/>
      <c r="T98" s="87"/>
      <c r="U98" s="87"/>
      <c r="V98" s="87"/>
      <c r="W98" s="87"/>
      <c r="Z98" s="87"/>
      <c r="AA98" s="87"/>
      <c r="AB98" s="87"/>
    </row>
    <row r="99" spans="1:28" ht="51">
      <c r="A99" s="97">
        <v>96</v>
      </c>
      <c r="B99" s="98">
        <v>48</v>
      </c>
      <c r="C99" s="99" t="s">
        <v>713</v>
      </c>
      <c r="D99" s="100" t="s">
        <v>563</v>
      </c>
      <c r="E99" s="100" t="str" cm="1">
        <f t="array" ref="E99" xml:space="preserve"> IF( MOD(韻母對照資料表[[#This Row],[識別號]],2)=1, INDEX('韻母清單（字母50字）'!$E$3:$E$52, 韻母對照資料表[[#This Row],[十五音序]]), "◯")</f>
        <v>◯</v>
      </c>
      <c r="F99" s="117">
        <v>0</v>
      </c>
      <c r="G99" s="118">
        <v>0</v>
      </c>
      <c r="H99" s="118">
        <v>0</v>
      </c>
      <c r="I99" s="118">
        <v>0</v>
      </c>
      <c r="J99" s="118">
        <v>0</v>
      </c>
      <c r="K99" s="103"/>
      <c r="L99" s="103"/>
      <c r="M99" s="104">
        <f>IF(韻母對照資料表[[#This Row],[TLPA+音標]]="", 0, LEN(韻母對照資料表[[#This Row],[TLPA+音標]]))</f>
        <v>0</v>
      </c>
      <c r="N99" s="105" t="str">
        <f>韻母對照資料表[[#This Row],[十五音]]&amp;LEFT(韻母對照資料表[[#This Row],[舒促聲]],1)</f>
        <v>爻促</v>
      </c>
      <c r="O99" s="87"/>
      <c r="P99" s="87"/>
      <c r="Q99" s="87" t="str">
        <f xml:space="preserve"> "    - xform/" &amp; 韻母對照資料表[[#This Row],[TLPA+音標]] &amp; "/" &amp; 韻母對照資料表[[#This Row],[十五音]] &amp; "/"</f>
        <v xml:space="preserve">    - xform//爻/</v>
      </c>
      <c r="R99" s="87"/>
      <c r="S99" s="87"/>
      <c r="T99" s="87"/>
      <c r="U99" s="87"/>
      <c r="V99" s="87"/>
      <c r="W99" s="87"/>
      <c r="Z99" s="87"/>
      <c r="AA99" s="87"/>
      <c r="AB99" s="87"/>
    </row>
    <row r="100" spans="1:28" ht="51">
      <c r="A100" s="97">
        <v>97</v>
      </c>
      <c r="B100" s="98">
        <v>49</v>
      </c>
      <c r="C100" s="99" t="s">
        <v>711</v>
      </c>
      <c r="D100" s="100" t="s">
        <v>1006</v>
      </c>
      <c r="E100" s="100" t="str" cm="1">
        <f t="array" ref="E100" xml:space="preserve"> IF( MOD(韻母對照資料表[[#This Row],[識別號]],2)=1, INDEX('韻母清單（字母50字）'!$E$3:$E$52, 韻母對照資料表[[#This Row],[十五音序]]), "◯")</f>
        <v>我</v>
      </c>
      <c r="F100" s="101" t="s">
        <v>955</v>
      </c>
      <c r="G100" s="102" t="s">
        <v>1007</v>
      </c>
      <c r="H100" s="102" t="s">
        <v>957</v>
      </c>
      <c r="I100" s="102" t="s">
        <v>958</v>
      </c>
      <c r="J100" s="102" t="s">
        <v>959</v>
      </c>
      <c r="K100" s="103" t="s">
        <v>964</v>
      </c>
      <c r="L100" s="103" t="s">
        <v>964</v>
      </c>
      <c r="M100" s="104">
        <f>IF(韻母對照資料表[[#This Row],[TLPA+音標]]="", 0, LEN(韻母對照資料表[[#This Row],[TLPA+音標]]))</f>
        <v>3</v>
      </c>
      <c r="N100" s="105" t="str">
        <f>韻母對照資料表[[#This Row],[十五音]]&amp;LEFT(韻母對照資料表[[#This Row],[舒促聲]],1)</f>
        <v>扛舒</v>
      </c>
      <c r="O100" s="87"/>
      <c r="P100" s="87"/>
      <c r="Q100" s="87" t="str">
        <f xml:space="preserve"> "    - xform/" &amp; 韻母對照資料表[[#This Row],[TLPA+音標]] &amp; "/" &amp; 韻母對照資料表[[#This Row],[十五音]] &amp; "/"</f>
        <v xml:space="preserve">    - xform/onn/扛/</v>
      </c>
      <c r="R100" s="87"/>
      <c r="S100" s="120" t="s">
        <v>737</v>
      </c>
      <c r="T100" s="87"/>
      <c r="U100" s="87"/>
      <c r="V100" s="87"/>
      <c r="W100" s="87"/>
      <c r="Z100" s="87"/>
      <c r="AA100" s="87"/>
      <c r="AB100" s="87"/>
    </row>
    <row r="101" spans="1:28" ht="51">
      <c r="A101" s="97">
        <v>98</v>
      </c>
      <c r="B101" s="98">
        <v>49</v>
      </c>
      <c r="C101" s="99" t="s">
        <v>713</v>
      </c>
      <c r="D101" s="100" t="s">
        <v>1006</v>
      </c>
      <c r="E101" s="100" t="str" cm="1">
        <f t="array" ref="E101" xml:space="preserve"> IF( MOD(韻母對照資料表[[#This Row],[識別號]],2)=1, INDEX('韻母清單（字母50字）'!$E$3:$E$52, 韻母對照資料表[[#This Row],[十五音序]]), "◯")</f>
        <v>◯</v>
      </c>
      <c r="F101" s="101" t="s">
        <v>1008</v>
      </c>
      <c r="G101" s="102" t="s">
        <v>1009</v>
      </c>
      <c r="H101" s="102" t="s">
        <v>1010</v>
      </c>
      <c r="I101" s="102" t="s">
        <v>1011</v>
      </c>
      <c r="J101" s="102" t="s">
        <v>1012</v>
      </c>
      <c r="K101" s="103" t="s">
        <v>965</v>
      </c>
      <c r="L101" s="103" t="s">
        <v>965</v>
      </c>
      <c r="M101" s="104">
        <f>IF(韻母對照資料表[[#This Row],[TLPA+音標]]="", 0, LEN(韻母對照資料表[[#This Row],[TLPA+音標]]))</f>
        <v>4</v>
      </c>
      <c r="N101" s="105" t="str">
        <f>韻母對照資料表[[#This Row],[十五音]]&amp;LEFT(韻母對照資料表[[#This Row],[舒促聲]],1)</f>
        <v>扛促</v>
      </c>
      <c r="O101" s="87"/>
      <c r="P101" s="87"/>
      <c r="Q101" s="87" t="str">
        <f xml:space="preserve"> "    - xform/" &amp; 韻母對照資料表[[#This Row],[TLPA+音標]] &amp; "/" &amp; 韻母對照資料表[[#This Row],[十五音]] &amp; "/"</f>
        <v xml:space="preserve">    - xform/ohnn/扛/</v>
      </c>
      <c r="R101" s="87"/>
      <c r="S101" s="120" t="s">
        <v>737</v>
      </c>
      <c r="T101" s="87"/>
      <c r="U101" s="87"/>
      <c r="V101" s="87"/>
      <c r="W101" s="87"/>
      <c r="Z101" s="87"/>
      <c r="AA101" s="87"/>
      <c r="AB101" s="87"/>
    </row>
    <row r="102" spans="1:28" ht="51">
      <c r="A102" s="97">
        <v>99</v>
      </c>
      <c r="B102" s="98">
        <v>50</v>
      </c>
      <c r="C102" s="99" t="s">
        <v>711</v>
      </c>
      <c r="D102" s="100" t="s">
        <v>1013</v>
      </c>
      <c r="E102" s="100" t="str" cm="1">
        <f t="array" ref="E102" xml:space="preserve"> IF( MOD(韻母對照資料表[[#This Row],[識別號]],2)=1, INDEX('韻母清單（字母50字）'!$E$3:$E$52, 韻母對照資料表[[#This Row],[十五音序]]), "◯")</f>
        <v>牛</v>
      </c>
      <c r="F102" s="101" t="s">
        <v>1014</v>
      </c>
      <c r="G102" s="102" t="s">
        <v>1015</v>
      </c>
      <c r="H102" s="102" t="s">
        <v>1016</v>
      </c>
      <c r="I102" s="102" t="s">
        <v>1017</v>
      </c>
      <c r="J102" s="102" t="s">
        <v>969</v>
      </c>
      <c r="K102" s="103" t="s">
        <v>969</v>
      </c>
      <c r="L102" s="103" t="s">
        <v>969</v>
      </c>
      <c r="M102" s="104">
        <f>IF(韻母對照資料表[[#This Row],[TLPA+音標]]="", 0, LEN(韻母對照資料表[[#This Row],[TLPA+音標]]))</f>
        <v>4</v>
      </c>
      <c r="N102" s="105" t="str">
        <f>韻母對照資料表[[#This Row],[十五音]]&amp;LEFT(韻母對照資料表[[#This Row],[舒促聲]],1)</f>
        <v>牛舒</v>
      </c>
      <c r="O102" s="87"/>
      <c r="P102" s="87"/>
      <c r="Q102" s="87" t="str">
        <f xml:space="preserve"> "    - xform/" &amp; 韻母對照資料表[[#This Row],[TLPA+音標]] &amp; "/" &amp; 韻母對照資料表[[#This Row],[十五音]] &amp; "/"</f>
        <v xml:space="preserve">    - xform/iunn/牛/</v>
      </c>
      <c r="R102" s="87"/>
      <c r="S102" s="87"/>
      <c r="T102" s="87"/>
      <c r="U102" s="87"/>
      <c r="V102" s="87"/>
      <c r="W102" s="87"/>
      <c r="Z102" s="87"/>
      <c r="AA102" s="87"/>
      <c r="AB102" s="87"/>
    </row>
    <row r="103" spans="1:28" ht="51">
      <c r="A103" s="97">
        <v>100</v>
      </c>
      <c r="B103" s="121">
        <v>50</v>
      </c>
      <c r="C103" s="99" t="s">
        <v>713</v>
      </c>
      <c r="D103" s="122" t="s">
        <v>1013</v>
      </c>
      <c r="E103" s="122" t="str" cm="1">
        <f t="array" ref="E103" xml:space="preserve"> IF( MOD(韻母對照資料表[[#This Row],[識別號]],2)=1, INDEX('韻母清單（字母50字）'!$E$3:$E$52, 韻母對照資料表[[#This Row],[十五音序]]), "◯")</f>
        <v>◯</v>
      </c>
      <c r="F103" s="117">
        <v>0</v>
      </c>
      <c r="G103" s="118">
        <v>0</v>
      </c>
      <c r="H103" s="118">
        <v>0</v>
      </c>
      <c r="I103" s="118">
        <v>0</v>
      </c>
      <c r="J103" s="118">
        <v>0</v>
      </c>
      <c r="K103" s="118">
        <v>0</v>
      </c>
      <c r="L103" s="118">
        <v>0</v>
      </c>
      <c r="M103" s="124">
        <f>IF(韻母對照資料表[[#This Row],[TLPA+音標]]="", 0, LEN(韻母對照資料表[[#This Row],[TLPA+音標]]))</f>
        <v>1</v>
      </c>
      <c r="N103" s="125" t="str">
        <f>韻母對照資料表[[#This Row],[十五音]]&amp;LEFT(韻母對照資料表[[#This Row],[舒促聲]],1)</f>
        <v>牛促</v>
      </c>
      <c r="O103" s="87"/>
      <c r="P103" s="87"/>
      <c r="Q103" s="87" t="str">
        <f xml:space="preserve"> "    - xform/" &amp; 韻母對照資料表[[#This Row],[TLPA+音標]] &amp; "/" &amp; 韻母對照資料表[[#This Row],[十五音]] &amp; "/"</f>
        <v xml:space="preserve">    - xform/0/牛/</v>
      </c>
      <c r="R103" s="87"/>
      <c r="S103" s="87"/>
      <c r="T103" s="87"/>
      <c r="U103" s="87"/>
      <c r="V103" s="87"/>
      <c r="W103" s="87"/>
      <c r="Z103" s="87"/>
      <c r="AA103" s="87"/>
      <c r="AB103" s="87"/>
    </row>
    <row r="105" spans="1:28">
      <c r="A105" s="84" t="s">
        <v>701</v>
      </c>
      <c r="B105" s="85" t="s">
        <v>705</v>
      </c>
      <c r="C105" s="84" t="s">
        <v>706</v>
      </c>
      <c r="D105" s="84" t="s">
        <v>588</v>
      </c>
      <c r="E105" s="84"/>
      <c r="F105" s="84" t="s">
        <v>589</v>
      </c>
      <c r="G105" s="84" t="s">
        <v>703</v>
      </c>
      <c r="H105" s="84" t="s">
        <v>591</v>
      </c>
      <c r="I105" s="84" t="s">
        <v>704</v>
      </c>
      <c r="J105" s="84" t="s">
        <v>593</v>
      </c>
    </row>
    <row r="106" spans="1:28" ht="51">
      <c r="A106" s="126">
        <v>26</v>
      </c>
      <c r="B106" s="98">
        <v>13</v>
      </c>
      <c r="C106" s="99" t="s">
        <v>713</v>
      </c>
      <c r="D106" s="100" t="s">
        <v>783</v>
      </c>
      <c r="E106" s="100"/>
      <c r="F106" s="117">
        <v>0</v>
      </c>
      <c r="G106" s="118">
        <v>0</v>
      </c>
      <c r="H106" s="118">
        <v>0</v>
      </c>
      <c r="I106" s="118">
        <v>0</v>
      </c>
      <c r="J106" s="118">
        <v>0</v>
      </c>
    </row>
    <row r="107" spans="1:28" ht="51">
      <c r="A107" s="126">
        <v>27</v>
      </c>
      <c r="B107" s="98">
        <v>14</v>
      </c>
      <c r="C107" s="99" t="s">
        <v>711</v>
      </c>
      <c r="D107" s="100" t="s">
        <v>445</v>
      </c>
      <c r="E107" s="100"/>
      <c r="F107" s="101" t="s">
        <v>787</v>
      </c>
      <c r="G107" s="102" t="s">
        <v>788</v>
      </c>
      <c r="H107" s="102" t="s">
        <v>785</v>
      </c>
      <c r="I107" s="102" t="s">
        <v>785</v>
      </c>
      <c r="J107" s="102" t="s">
        <v>785</v>
      </c>
    </row>
    <row r="108" spans="1:28" ht="51">
      <c r="A108" s="126">
        <v>28</v>
      </c>
      <c r="B108" s="98">
        <v>14</v>
      </c>
      <c r="C108" s="99" t="s">
        <v>713</v>
      </c>
      <c r="D108" s="100" t="s">
        <v>445</v>
      </c>
      <c r="E108" s="100"/>
      <c r="F108" s="101" t="s">
        <v>790</v>
      </c>
      <c r="G108" s="102" t="s">
        <v>791</v>
      </c>
      <c r="H108" s="102" t="s">
        <v>786</v>
      </c>
      <c r="I108" s="102" t="s">
        <v>786</v>
      </c>
      <c r="J108" s="102" t="s">
        <v>786</v>
      </c>
    </row>
    <row r="109" spans="1:28" ht="51">
      <c r="A109" s="126">
        <v>29</v>
      </c>
      <c r="B109" s="98">
        <v>15</v>
      </c>
      <c r="C109" s="99" t="s">
        <v>711</v>
      </c>
      <c r="D109" s="100" t="s">
        <v>452</v>
      </c>
      <c r="E109" s="100"/>
      <c r="F109" s="101" t="s">
        <v>793</v>
      </c>
      <c r="G109" s="102" t="s">
        <v>794</v>
      </c>
      <c r="H109" s="102" t="s">
        <v>789</v>
      </c>
      <c r="I109" s="102" t="s">
        <v>789</v>
      </c>
      <c r="J109" s="102" t="s">
        <v>789</v>
      </c>
    </row>
    <row r="110" spans="1:28" ht="51">
      <c r="A110" s="126">
        <v>30</v>
      </c>
      <c r="B110" s="98">
        <v>15</v>
      </c>
      <c r="C110" s="99" t="s">
        <v>713</v>
      </c>
      <c r="D110" s="100" t="s">
        <v>452</v>
      </c>
      <c r="E110" s="100"/>
      <c r="F110" s="101" t="s">
        <v>796</v>
      </c>
      <c r="G110" s="102" t="s">
        <v>797</v>
      </c>
      <c r="H110" s="102" t="s">
        <v>792</v>
      </c>
      <c r="I110" s="102" t="s">
        <v>792</v>
      </c>
      <c r="J110" s="102" t="s">
        <v>792</v>
      </c>
    </row>
    <row r="111" spans="1:28" ht="51">
      <c r="A111" s="126">
        <v>31</v>
      </c>
      <c r="B111" s="98">
        <v>16</v>
      </c>
      <c r="C111" s="99" t="s">
        <v>711</v>
      </c>
      <c r="D111" s="100" t="s">
        <v>458</v>
      </c>
      <c r="E111" s="100"/>
      <c r="F111" s="101" t="s">
        <v>799</v>
      </c>
      <c r="G111" s="102" t="s">
        <v>798</v>
      </c>
      <c r="H111" s="102" t="s">
        <v>798</v>
      </c>
      <c r="I111" s="102" t="s">
        <v>798</v>
      </c>
      <c r="J111" s="102" t="s">
        <v>798</v>
      </c>
    </row>
    <row r="112" spans="1:28" ht="51">
      <c r="A112" s="126">
        <v>32</v>
      </c>
      <c r="B112" s="98">
        <v>16</v>
      </c>
      <c r="C112" s="99" t="s">
        <v>713</v>
      </c>
      <c r="D112" s="100" t="s">
        <v>458</v>
      </c>
      <c r="E112" s="100"/>
      <c r="F112" s="117">
        <v>0</v>
      </c>
      <c r="G112" s="118">
        <v>0</v>
      </c>
      <c r="H112" s="118">
        <v>0</v>
      </c>
      <c r="I112" s="118">
        <v>0</v>
      </c>
      <c r="J112" s="118">
        <v>0</v>
      </c>
    </row>
    <row r="113" spans="1:10" ht="51">
      <c r="A113" s="126">
        <v>33</v>
      </c>
      <c r="B113" s="98">
        <v>17</v>
      </c>
      <c r="C113" s="99" t="s">
        <v>711</v>
      </c>
      <c r="D113" s="100" t="s">
        <v>462</v>
      </c>
      <c r="E113" s="100"/>
      <c r="F113" s="101" t="s">
        <v>802</v>
      </c>
      <c r="G113" s="102" t="s">
        <v>795</v>
      </c>
      <c r="H113" s="102" t="s">
        <v>795</v>
      </c>
      <c r="I113" s="102" t="s">
        <v>795</v>
      </c>
      <c r="J113" s="102" t="s">
        <v>795</v>
      </c>
    </row>
    <row r="114" spans="1:10" ht="51">
      <c r="A114" s="126">
        <v>34</v>
      </c>
      <c r="B114" s="98">
        <v>17</v>
      </c>
      <c r="C114" s="99" t="s">
        <v>713</v>
      </c>
      <c r="D114" s="100" t="s">
        <v>462</v>
      </c>
      <c r="E114" s="100"/>
      <c r="F114" s="101" t="s">
        <v>804</v>
      </c>
      <c r="G114" s="102" t="s">
        <v>805</v>
      </c>
      <c r="H114" s="102" t="s">
        <v>800</v>
      </c>
      <c r="I114" s="102" t="s">
        <v>800</v>
      </c>
      <c r="J114" s="102" t="s">
        <v>800</v>
      </c>
    </row>
    <row r="115" spans="1:10" ht="51">
      <c r="A115" s="126">
        <v>35</v>
      </c>
      <c r="B115" s="98">
        <v>18</v>
      </c>
      <c r="C115" s="99" t="s">
        <v>711</v>
      </c>
      <c r="D115" s="100" t="s">
        <v>468</v>
      </c>
      <c r="E115" s="100"/>
      <c r="F115" s="101" t="s">
        <v>807</v>
      </c>
      <c r="G115" s="102" t="s">
        <v>808</v>
      </c>
      <c r="H115" s="102" t="s">
        <v>801</v>
      </c>
      <c r="I115" s="102" t="s">
        <v>801</v>
      </c>
      <c r="J115" s="102" t="s">
        <v>801</v>
      </c>
    </row>
    <row r="116" spans="1:10" ht="51">
      <c r="A116" s="126">
        <v>36</v>
      </c>
      <c r="B116" s="98">
        <v>18</v>
      </c>
      <c r="C116" s="99" t="s">
        <v>713</v>
      </c>
      <c r="D116" s="100" t="s">
        <v>468</v>
      </c>
      <c r="E116" s="100"/>
      <c r="F116" s="101" t="s">
        <v>810</v>
      </c>
      <c r="G116" s="102" t="s">
        <v>811</v>
      </c>
      <c r="H116" s="102" t="s">
        <v>803</v>
      </c>
      <c r="I116" s="102" t="s">
        <v>803</v>
      </c>
      <c r="J116" s="102" t="s">
        <v>803</v>
      </c>
    </row>
    <row r="117" spans="1:10" ht="51">
      <c r="A117" s="126">
        <v>37</v>
      </c>
      <c r="B117" s="98">
        <v>19</v>
      </c>
      <c r="C117" s="99" t="s">
        <v>711</v>
      </c>
      <c r="D117" s="100" t="s">
        <v>474</v>
      </c>
      <c r="E117" s="100"/>
      <c r="F117" s="101" t="s">
        <v>813</v>
      </c>
      <c r="G117" s="102" t="s">
        <v>806</v>
      </c>
      <c r="H117" s="102" t="s">
        <v>806</v>
      </c>
      <c r="I117" s="102" t="s">
        <v>806</v>
      </c>
      <c r="J117" s="102" t="s">
        <v>806</v>
      </c>
    </row>
    <row r="118" spans="1:10" ht="51">
      <c r="A118" s="126">
        <v>38</v>
      </c>
      <c r="B118" s="98">
        <v>19</v>
      </c>
      <c r="C118" s="99" t="s">
        <v>713</v>
      </c>
      <c r="D118" s="100" t="s">
        <v>474</v>
      </c>
      <c r="E118" s="100"/>
      <c r="F118" s="101" t="s">
        <v>815</v>
      </c>
      <c r="G118" s="102" t="s">
        <v>816</v>
      </c>
      <c r="H118" s="102" t="s">
        <v>809</v>
      </c>
      <c r="I118" s="102" t="s">
        <v>809</v>
      </c>
      <c r="J118" s="102" t="s">
        <v>809</v>
      </c>
    </row>
    <row r="119" spans="1:10" ht="51">
      <c r="A119" s="126">
        <v>39</v>
      </c>
      <c r="B119" s="98">
        <v>20</v>
      </c>
      <c r="C119" s="99" t="s">
        <v>711</v>
      </c>
      <c r="D119" s="100" t="s">
        <v>481</v>
      </c>
      <c r="E119" s="100"/>
      <c r="F119" s="101" t="s">
        <v>818</v>
      </c>
      <c r="G119" s="102" t="s">
        <v>812</v>
      </c>
      <c r="H119" s="102" t="s">
        <v>812</v>
      </c>
      <c r="I119" s="102" t="s">
        <v>819</v>
      </c>
      <c r="J119" s="102" t="s">
        <v>812</v>
      </c>
    </row>
    <row r="120" spans="1:10" ht="51">
      <c r="A120" s="126">
        <v>40</v>
      </c>
      <c r="B120" s="98">
        <v>20</v>
      </c>
      <c r="C120" s="99" t="s">
        <v>713</v>
      </c>
      <c r="D120" s="100" t="s">
        <v>481</v>
      </c>
      <c r="E120" s="100"/>
      <c r="F120" s="101" t="s">
        <v>821</v>
      </c>
      <c r="G120" s="102" t="s">
        <v>822</v>
      </c>
      <c r="H120" s="102" t="s">
        <v>814</v>
      </c>
      <c r="I120" s="102" t="s">
        <v>823</v>
      </c>
      <c r="J120" s="102" t="s">
        <v>814</v>
      </c>
    </row>
    <row r="121" spans="1:10" ht="51">
      <c r="A121" s="126">
        <v>41</v>
      </c>
      <c r="B121" s="98">
        <v>21</v>
      </c>
      <c r="C121" s="99" t="s">
        <v>711</v>
      </c>
      <c r="D121" s="100" t="s">
        <v>486</v>
      </c>
      <c r="E121" s="100"/>
      <c r="F121" s="101" t="s">
        <v>825</v>
      </c>
      <c r="G121" s="102" t="s">
        <v>826</v>
      </c>
      <c r="H121" s="102" t="s">
        <v>817</v>
      </c>
      <c r="I121" s="102" t="s">
        <v>817</v>
      </c>
      <c r="J121" s="102" t="s">
        <v>817</v>
      </c>
    </row>
    <row r="122" spans="1:10" ht="51">
      <c r="A122" s="126">
        <v>42</v>
      </c>
      <c r="B122" s="98">
        <v>21</v>
      </c>
      <c r="C122" s="99" t="s">
        <v>713</v>
      </c>
      <c r="D122" s="100" t="s">
        <v>486</v>
      </c>
      <c r="E122" s="100"/>
      <c r="F122" s="101" t="s">
        <v>828</v>
      </c>
      <c r="G122" s="102" t="s">
        <v>829</v>
      </c>
      <c r="H122" s="102" t="s">
        <v>824</v>
      </c>
      <c r="I122" s="102" t="s">
        <v>824</v>
      </c>
      <c r="J122" s="102" t="s">
        <v>824</v>
      </c>
    </row>
    <row r="123" spans="1:10" ht="51">
      <c r="A123" s="126">
        <v>43</v>
      </c>
      <c r="B123" s="98">
        <v>22</v>
      </c>
      <c r="C123" s="99" t="s">
        <v>711</v>
      </c>
      <c r="D123" s="100" t="s">
        <v>492</v>
      </c>
      <c r="E123" s="100"/>
      <c r="F123" s="101" t="s">
        <v>831</v>
      </c>
      <c r="G123" s="102" t="s">
        <v>820</v>
      </c>
      <c r="H123" s="102" t="s">
        <v>820</v>
      </c>
      <c r="I123" s="102" t="s">
        <v>820</v>
      </c>
      <c r="J123" s="102" t="s">
        <v>820</v>
      </c>
    </row>
    <row r="124" spans="1:10" ht="51">
      <c r="A124" s="126">
        <v>44</v>
      </c>
      <c r="B124" s="98">
        <v>22</v>
      </c>
      <c r="C124" s="99" t="s">
        <v>713</v>
      </c>
      <c r="D124" s="100" t="s">
        <v>492</v>
      </c>
      <c r="E124" s="100"/>
      <c r="F124" s="101" t="s">
        <v>833</v>
      </c>
      <c r="G124" s="102" t="s">
        <v>834</v>
      </c>
      <c r="H124" s="102" t="s">
        <v>827</v>
      </c>
      <c r="I124" s="102" t="s">
        <v>827</v>
      </c>
      <c r="J124" s="102" t="s">
        <v>827</v>
      </c>
    </row>
    <row r="125" spans="1:10" ht="51">
      <c r="A125" s="126">
        <v>45</v>
      </c>
      <c r="B125" s="98">
        <v>23</v>
      </c>
      <c r="C125" s="99" t="s">
        <v>711</v>
      </c>
      <c r="D125" s="100" t="s">
        <v>499</v>
      </c>
      <c r="E125" s="100"/>
      <c r="F125" s="101" t="s">
        <v>836</v>
      </c>
      <c r="G125" s="102" t="s">
        <v>830</v>
      </c>
      <c r="H125" s="102" t="s">
        <v>837</v>
      </c>
      <c r="I125" s="102" t="s">
        <v>830</v>
      </c>
      <c r="J125" s="102" t="s">
        <v>830</v>
      </c>
    </row>
    <row r="126" spans="1:10" ht="51">
      <c r="A126" s="126">
        <v>46</v>
      </c>
      <c r="B126" s="98">
        <v>23</v>
      </c>
      <c r="C126" s="99" t="s">
        <v>713</v>
      </c>
      <c r="D126" s="100" t="s">
        <v>499</v>
      </c>
      <c r="E126" s="100"/>
      <c r="F126" s="101" t="s">
        <v>839</v>
      </c>
      <c r="G126" s="102" t="s">
        <v>840</v>
      </c>
      <c r="H126" s="102" t="s">
        <v>841</v>
      </c>
      <c r="I126" s="102" t="s">
        <v>832</v>
      </c>
      <c r="J126" s="102" t="s">
        <v>832</v>
      </c>
    </row>
    <row r="127" spans="1:10" ht="51">
      <c r="A127" s="126">
        <v>47</v>
      </c>
      <c r="B127" s="98">
        <v>24</v>
      </c>
      <c r="C127" s="99" t="s">
        <v>711</v>
      </c>
      <c r="D127" s="100" t="s">
        <v>504</v>
      </c>
      <c r="E127" s="100"/>
      <c r="F127" s="101" t="s">
        <v>843</v>
      </c>
      <c r="G127" s="102" t="s">
        <v>835</v>
      </c>
      <c r="H127" s="102" t="s">
        <v>835</v>
      </c>
      <c r="I127" s="102" t="s">
        <v>835</v>
      </c>
      <c r="J127" s="102" t="s">
        <v>835</v>
      </c>
    </row>
    <row r="128" spans="1:10" ht="51">
      <c r="A128" s="126">
        <v>48</v>
      </c>
      <c r="B128" s="98">
        <v>24</v>
      </c>
      <c r="C128" s="99" t="s">
        <v>713</v>
      </c>
      <c r="D128" s="100" t="s">
        <v>504</v>
      </c>
      <c r="E128" s="100"/>
      <c r="F128" s="101" t="s">
        <v>845</v>
      </c>
      <c r="G128" s="102" t="s">
        <v>846</v>
      </c>
      <c r="H128" s="102" t="s">
        <v>842</v>
      </c>
      <c r="I128" s="102" t="s">
        <v>842</v>
      </c>
      <c r="J128" s="102" t="s">
        <v>842</v>
      </c>
    </row>
    <row r="129" spans="1:10" ht="51">
      <c r="A129" s="126">
        <v>49</v>
      </c>
      <c r="B129" s="98">
        <v>25</v>
      </c>
      <c r="C129" s="99" t="s">
        <v>711</v>
      </c>
      <c r="D129" s="100" t="s">
        <v>510</v>
      </c>
      <c r="E129" s="100"/>
      <c r="F129" s="101" t="s">
        <v>848</v>
      </c>
      <c r="G129" s="102" t="s">
        <v>849</v>
      </c>
      <c r="H129" s="102" t="s">
        <v>838</v>
      </c>
      <c r="I129" s="102" t="s">
        <v>850</v>
      </c>
      <c r="J129" s="102" t="s">
        <v>838</v>
      </c>
    </row>
    <row r="130" spans="1:10" ht="51">
      <c r="A130" s="126">
        <v>50</v>
      </c>
      <c r="B130" s="98">
        <v>25</v>
      </c>
      <c r="C130" s="99" t="s">
        <v>713</v>
      </c>
      <c r="D130" s="100" t="s">
        <v>510</v>
      </c>
      <c r="E130" s="100"/>
      <c r="F130" s="101" t="s">
        <v>852</v>
      </c>
      <c r="G130" s="102" t="s">
        <v>853</v>
      </c>
      <c r="H130" s="102" t="s">
        <v>847</v>
      </c>
      <c r="I130" s="102" t="s">
        <v>854</v>
      </c>
      <c r="J130" s="102" t="s">
        <v>847</v>
      </c>
    </row>
    <row r="131" spans="1:10" ht="51">
      <c r="A131" s="126">
        <v>51</v>
      </c>
      <c r="B131" s="98">
        <v>26</v>
      </c>
      <c r="C131" s="99" t="s">
        <v>711</v>
      </c>
      <c r="D131" s="100" t="s">
        <v>476</v>
      </c>
      <c r="E131" s="100"/>
      <c r="F131" s="101" t="s">
        <v>856</v>
      </c>
      <c r="G131" s="102" t="s">
        <v>857</v>
      </c>
      <c r="H131" s="102" t="s">
        <v>858</v>
      </c>
      <c r="I131" s="102" t="s">
        <v>859</v>
      </c>
      <c r="J131" s="102" t="s">
        <v>844</v>
      </c>
    </row>
    <row r="132" spans="1:10" ht="51">
      <c r="A132" s="126">
        <v>52</v>
      </c>
      <c r="B132" s="98">
        <v>26</v>
      </c>
      <c r="C132" s="99" t="s">
        <v>713</v>
      </c>
      <c r="D132" s="100" t="s">
        <v>476</v>
      </c>
      <c r="E132" s="100"/>
      <c r="F132" s="101" t="s">
        <v>861</v>
      </c>
      <c r="G132" s="102" t="s">
        <v>862</v>
      </c>
      <c r="H132" s="102" t="s">
        <v>863</v>
      </c>
      <c r="I132" s="102" t="s">
        <v>864</v>
      </c>
      <c r="J132" s="102" t="s">
        <v>865</v>
      </c>
    </row>
    <row r="133" spans="1:10" ht="51">
      <c r="A133" s="126">
        <v>53</v>
      </c>
      <c r="B133" s="98">
        <v>27</v>
      </c>
      <c r="C133" s="99" t="s">
        <v>711</v>
      </c>
      <c r="D133" s="100" t="s">
        <v>867</v>
      </c>
      <c r="E133" s="100"/>
      <c r="F133" s="101" t="s">
        <v>868</v>
      </c>
      <c r="G133" s="102" t="s">
        <v>851</v>
      </c>
      <c r="H133" s="102" t="s">
        <v>851</v>
      </c>
      <c r="I133" s="102" t="s">
        <v>851</v>
      </c>
      <c r="J133" s="102" t="s">
        <v>851</v>
      </c>
    </row>
    <row r="134" spans="1:10" ht="51">
      <c r="A134" s="126">
        <v>54</v>
      </c>
      <c r="B134" s="98">
        <v>27</v>
      </c>
      <c r="C134" s="99" t="s">
        <v>713</v>
      </c>
      <c r="D134" s="100" t="s">
        <v>867</v>
      </c>
      <c r="E134" s="100"/>
      <c r="F134" s="101" t="s">
        <v>870</v>
      </c>
      <c r="G134" s="102" t="s">
        <v>871</v>
      </c>
      <c r="H134" s="102" t="s">
        <v>866</v>
      </c>
      <c r="I134" s="102" t="s">
        <v>866</v>
      </c>
      <c r="J134" s="102" t="s">
        <v>866</v>
      </c>
    </row>
    <row r="135" spans="1:10" ht="51">
      <c r="A135" s="126">
        <v>55</v>
      </c>
      <c r="B135" s="98">
        <v>28</v>
      </c>
      <c r="C135" s="99" t="s">
        <v>711</v>
      </c>
      <c r="D135" s="100" t="s">
        <v>520</v>
      </c>
      <c r="E135" s="100"/>
      <c r="F135" s="101" t="s">
        <v>873</v>
      </c>
      <c r="G135" s="102" t="s">
        <v>860</v>
      </c>
      <c r="H135" s="102" t="s">
        <v>860</v>
      </c>
      <c r="I135" s="102" t="s">
        <v>860</v>
      </c>
      <c r="J135" s="102" t="s">
        <v>860</v>
      </c>
    </row>
    <row r="136" spans="1:10" ht="51">
      <c r="A136" s="126">
        <v>56</v>
      </c>
      <c r="B136" s="98">
        <v>28</v>
      </c>
      <c r="C136" s="99" t="s">
        <v>713</v>
      </c>
      <c r="D136" s="100" t="s">
        <v>520</v>
      </c>
      <c r="E136" s="100"/>
      <c r="F136" s="101" t="s">
        <v>875</v>
      </c>
      <c r="G136" s="102" t="s">
        <v>876</v>
      </c>
      <c r="H136" s="102" t="s">
        <v>872</v>
      </c>
      <c r="I136" s="102" t="s">
        <v>872</v>
      </c>
      <c r="J136" s="102" t="s">
        <v>872</v>
      </c>
    </row>
    <row r="137" spans="1:10" ht="51">
      <c r="A137" s="126">
        <v>57</v>
      </c>
      <c r="B137" s="98">
        <v>29</v>
      </c>
      <c r="C137" s="99" t="s">
        <v>711</v>
      </c>
      <c r="D137" s="100" t="s">
        <v>524</v>
      </c>
      <c r="E137" s="100"/>
      <c r="F137" s="101" t="s">
        <v>878</v>
      </c>
      <c r="G137" s="102" t="s">
        <v>869</v>
      </c>
      <c r="H137" s="102" t="s">
        <v>869</v>
      </c>
      <c r="I137" s="102" t="s">
        <v>869</v>
      </c>
      <c r="J137" s="102" t="s">
        <v>869</v>
      </c>
    </row>
    <row r="138" spans="1:10" ht="51">
      <c r="A138" s="126">
        <v>58</v>
      </c>
      <c r="B138" s="98">
        <v>29</v>
      </c>
      <c r="C138" s="99" t="s">
        <v>713</v>
      </c>
      <c r="D138" s="100" t="s">
        <v>524</v>
      </c>
      <c r="E138" s="100"/>
      <c r="F138" s="101" t="s">
        <v>880</v>
      </c>
      <c r="G138" s="102" t="s">
        <v>881</v>
      </c>
      <c r="H138" s="102" t="s">
        <v>877</v>
      </c>
      <c r="I138" s="102" t="s">
        <v>877</v>
      </c>
      <c r="J138" s="102" t="s">
        <v>877</v>
      </c>
    </row>
    <row r="139" spans="1:10" ht="51">
      <c r="A139" s="126">
        <v>59</v>
      </c>
      <c r="B139" s="98">
        <v>30</v>
      </c>
      <c r="C139" s="99" t="s">
        <v>711</v>
      </c>
      <c r="D139" s="100" t="s">
        <v>883</v>
      </c>
      <c r="E139" s="100"/>
      <c r="F139" s="101" t="s">
        <v>884</v>
      </c>
      <c r="G139" s="102" t="s">
        <v>874</v>
      </c>
      <c r="H139" s="102" t="s">
        <v>874</v>
      </c>
      <c r="I139" s="102" t="s">
        <v>874</v>
      </c>
      <c r="J139" s="102" t="s">
        <v>874</v>
      </c>
    </row>
    <row r="140" spans="1:10" ht="51">
      <c r="A140" s="126">
        <v>60</v>
      </c>
      <c r="B140" s="98">
        <v>30</v>
      </c>
      <c r="C140" s="99" t="s">
        <v>713</v>
      </c>
      <c r="D140" s="100" t="s">
        <v>883</v>
      </c>
      <c r="E140" s="100"/>
      <c r="F140" s="117"/>
      <c r="G140" s="118"/>
      <c r="H140" s="118"/>
      <c r="I140" s="118"/>
      <c r="J140" s="118"/>
    </row>
    <row r="141" spans="1:10" ht="51">
      <c r="A141" s="126">
        <v>61</v>
      </c>
      <c r="B141" s="98">
        <v>31</v>
      </c>
      <c r="C141" s="99" t="s">
        <v>711</v>
      </c>
      <c r="D141" s="100" t="s">
        <v>536</v>
      </c>
      <c r="E141" s="100"/>
      <c r="F141" s="101" t="s">
        <v>887</v>
      </c>
      <c r="G141" s="102" t="s">
        <v>888</v>
      </c>
      <c r="H141" s="102" t="s">
        <v>889</v>
      </c>
      <c r="I141" s="102" t="s">
        <v>890</v>
      </c>
      <c r="J141" s="102" t="s">
        <v>882</v>
      </c>
    </row>
    <row r="142" spans="1:10" ht="51">
      <c r="A142" s="126">
        <v>62</v>
      </c>
      <c r="B142" s="98">
        <v>31</v>
      </c>
      <c r="C142" s="99" t="s">
        <v>713</v>
      </c>
      <c r="D142" s="100" t="s">
        <v>536</v>
      </c>
      <c r="E142" s="100"/>
      <c r="F142" s="101" t="s">
        <v>892</v>
      </c>
      <c r="G142" s="102" t="s">
        <v>893</v>
      </c>
      <c r="H142" s="102" t="s">
        <v>894</v>
      </c>
      <c r="I142" s="102" t="s">
        <v>895</v>
      </c>
      <c r="J142" s="102" t="s">
        <v>896</v>
      </c>
    </row>
    <row r="143" spans="1:10" ht="51">
      <c r="A143" s="126">
        <v>63</v>
      </c>
      <c r="B143" s="98">
        <v>32</v>
      </c>
      <c r="C143" s="99" t="s">
        <v>711</v>
      </c>
      <c r="D143" s="100" t="s">
        <v>539</v>
      </c>
      <c r="E143" s="100"/>
      <c r="F143" s="101" t="s">
        <v>898</v>
      </c>
      <c r="G143" s="102" t="s">
        <v>899</v>
      </c>
      <c r="H143" s="102" t="s">
        <v>900</v>
      </c>
      <c r="I143" s="102" t="s">
        <v>901</v>
      </c>
      <c r="J143" s="102" t="s">
        <v>886</v>
      </c>
    </row>
    <row r="144" spans="1:10" ht="51">
      <c r="A144" s="126">
        <v>64</v>
      </c>
      <c r="B144" s="98">
        <v>32</v>
      </c>
      <c r="C144" s="99" t="s">
        <v>713</v>
      </c>
      <c r="D144" s="100" t="s">
        <v>539</v>
      </c>
      <c r="E144" s="100"/>
      <c r="F144" s="117">
        <v>0</v>
      </c>
      <c r="G144" s="118">
        <v>0</v>
      </c>
      <c r="H144" s="118">
        <v>0</v>
      </c>
      <c r="I144" s="118">
        <v>0</v>
      </c>
      <c r="J144" s="118">
        <v>0</v>
      </c>
    </row>
    <row r="145" spans="1:10" ht="51">
      <c r="A145" s="126">
        <v>65</v>
      </c>
      <c r="B145" s="98">
        <v>33</v>
      </c>
      <c r="C145" s="99" t="s">
        <v>711</v>
      </c>
      <c r="D145" s="100" t="s">
        <v>542</v>
      </c>
      <c r="E145" s="100"/>
      <c r="F145" s="101" t="s">
        <v>904</v>
      </c>
      <c r="G145" s="102" t="s">
        <v>905</v>
      </c>
      <c r="H145" s="102" t="s">
        <v>885</v>
      </c>
      <c r="I145" s="102" t="s">
        <v>885</v>
      </c>
      <c r="J145" s="102" t="s">
        <v>885</v>
      </c>
    </row>
    <row r="146" spans="1:10" ht="51">
      <c r="A146" s="126">
        <v>66</v>
      </c>
      <c r="B146" s="98">
        <v>33</v>
      </c>
      <c r="C146" s="99" t="s">
        <v>713</v>
      </c>
      <c r="D146" s="100" t="s">
        <v>542</v>
      </c>
      <c r="E146" s="100"/>
      <c r="F146" s="101" t="s">
        <v>907</v>
      </c>
      <c r="G146" s="102" t="s">
        <v>908</v>
      </c>
      <c r="H146" s="102" t="s">
        <v>897</v>
      </c>
      <c r="I146" s="102" t="s">
        <v>897</v>
      </c>
      <c r="J146" s="102" t="s">
        <v>897</v>
      </c>
    </row>
    <row r="147" spans="1:10" ht="51">
      <c r="A147" s="126">
        <v>67</v>
      </c>
      <c r="B147" s="98">
        <v>34</v>
      </c>
      <c r="C147" s="99" t="s">
        <v>711</v>
      </c>
      <c r="D147" s="100" t="s">
        <v>443</v>
      </c>
      <c r="E147" s="100"/>
      <c r="F147" s="101" t="s">
        <v>910</v>
      </c>
      <c r="G147" s="102" t="s">
        <v>911</v>
      </c>
      <c r="H147" s="102" t="s">
        <v>912</v>
      </c>
      <c r="I147" s="102" t="s">
        <v>913</v>
      </c>
      <c r="J147" s="102" t="s">
        <v>891</v>
      </c>
    </row>
    <row r="148" spans="1:10" ht="51">
      <c r="A148" s="126">
        <v>68</v>
      </c>
      <c r="B148" s="98">
        <v>34</v>
      </c>
      <c r="C148" s="99" t="s">
        <v>713</v>
      </c>
      <c r="D148" s="100" t="s">
        <v>443</v>
      </c>
      <c r="E148" s="100"/>
      <c r="F148" s="101" t="s">
        <v>915</v>
      </c>
      <c r="G148" s="102" t="s">
        <v>916</v>
      </c>
      <c r="H148" s="102" t="s">
        <v>917</v>
      </c>
      <c r="I148" s="102" t="s">
        <v>918</v>
      </c>
      <c r="J148" s="102" t="s">
        <v>919</v>
      </c>
    </row>
    <row r="149" spans="1:10" ht="51">
      <c r="A149" s="126">
        <v>69</v>
      </c>
      <c r="B149" s="98">
        <v>35</v>
      </c>
      <c r="C149" s="99" t="s">
        <v>711</v>
      </c>
      <c r="D149" s="100" t="s">
        <v>546</v>
      </c>
      <c r="E149" s="100"/>
      <c r="F149" s="101" t="s">
        <v>921</v>
      </c>
      <c r="G149" s="102" t="s">
        <v>922</v>
      </c>
      <c r="H149" s="102" t="s">
        <v>923</v>
      </c>
      <c r="I149" s="102" t="s">
        <v>924</v>
      </c>
      <c r="J149" s="102" t="s">
        <v>903</v>
      </c>
    </row>
    <row r="150" spans="1:10" ht="51">
      <c r="A150" s="126">
        <v>70</v>
      </c>
      <c r="B150" s="98">
        <v>35</v>
      </c>
      <c r="C150" s="99" t="s">
        <v>713</v>
      </c>
      <c r="D150" s="100" t="s">
        <v>546</v>
      </c>
      <c r="E150" s="100"/>
      <c r="F150" s="117">
        <v>0</v>
      </c>
      <c r="G150" s="118">
        <v>0</v>
      </c>
      <c r="H150" s="118">
        <v>0</v>
      </c>
      <c r="I150" s="118">
        <v>0</v>
      </c>
      <c r="J150" s="118">
        <v>0</v>
      </c>
    </row>
    <row r="151" spans="1:10" ht="51">
      <c r="A151" s="126">
        <v>71</v>
      </c>
      <c r="B151" s="98">
        <v>36</v>
      </c>
      <c r="C151" s="99" t="s">
        <v>711</v>
      </c>
      <c r="D151" s="100" t="s">
        <v>565</v>
      </c>
      <c r="E151" s="100"/>
      <c r="F151" s="101" t="s">
        <v>927</v>
      </c>
      <c r="G151" s="102" t="s">
        <v>928</v>
      </c>
      <c r="H151" s="102" t="s">
        <v>929</v>
      </c>
      <c r="I151" s="102" t="s">
        <v>930</v>
      </c>
      <c r="J151" s="102" t="s">
        <v>931</v>
      </c>
    </row>
    <row r="152" spans="1:10" ht="51">
      <c r="A152" s="126">
        <v>72</v>
      </c>
      <c r="B152" s="98">
        <v>36</v>
      </c>
      <c r="C152" s="99" t="s">
        <v>713</v>
      </c>
      <c r="D152" s="100" t="s">
        <v>565</v>
      </c>
      <c r="E152" s="100"/>
      <c r="F152" s="117">
        <v>0</v>
      </c>
      <c r="G152" s="118">
        <v>0</v>
      </c>
      <c r="H152" s="118">
        <v>0</v>
      </c>
      <c r="I152" s="118">
        <v>0</v>
      </c>
      <c r="J152" s="118">
        <v>0</v>
      </c>
    </row>
    <row r="153" spans="1:10" ht="51">
      <c r="A153" s="126">
        <v>73</v>
      </c>
      <c r="B153" s="98">
        <v>37</v>
      </c>
      <c r="C153" s="99" t="s">
        <v>711</v>
      </c>
      <c r="D153" s="100" t="s">
        <v>548</v>
      </c>
      <c r="E153" s="100"/>
      <c r="F153" s="101" t="s">
        <v>933</v>
      </c>
      <c r="G153" s="102" t="s">
        <v>934</v>
      </c>
      <c r="H153" s="102" t="s">
        <v>935</v>
      </c>
      <c r="I153" s="102" t="s">
        <v>936</v>
      </c>
      <c r="J153" s="102" t="s">
        <v>906</v>
      </c>
    </row>
    <row r="154" spans="1:10" ht="51">
      <c r="A154" s="126">
        <v>74</v>
      </c>
      <c r="B154" s="98">
        <v>37</v>
      </c>
      <c r="C154" s="99" t="s">
        <v>713</v>
      </c>
      <c r="D154" s="100" t="s">
        <v>548</v>
      </c>
      <c r="E154" s="100"/>
      <c r="F154" s="117">
        <v>0</v>
      </c>
      <c r="G154" s="118">
        <v>0</v>
      </c>
      <c r="H154" s="118">
        <v>0</v>
      </c>
      <c r="I154" s="118">
        <v>0</v>
      </c>
      <c r="J154" s="118">
        <v>0</v>
      </c>
    </row>
    <row r="155" spans="1:10" ht="51">
      <c r="A155" s="126">
        <v>75</v>
      </c>
      <c r="B155" s="98">
        <v>38</v>
      </c>
      <c r="C155" s="99" t="s">
        <v>711</v>
      </c>
      <c r="D155" s="100" t="s">
        <v>939</v>
      </c>
      <c r="E155" s="100"/>
      <c r="F155" s="101" t="s">
        <v>940</v>
      </c>
      <c r="G155" s="102" t="s">
        <v>941</v>
      </c>
      <c r="H155" s="102" t="s">
        <v>920</v>
      </c>
      <c r="I155" s="102" t="s">
        <v>920</v>
      </c>
      <c r="J155" s="102" t="s">
        <v>920</v>
      </c>
    </row>
    <row r="156" spans="1:10" ht="51">
      <c r="A156" s="126">
        <v>76</v>
      </c>
      <c r="B156" s="98">
        <v>38</v>
      </c>
      <c r="C156" s="99" t="s">
        <v>713</v>
      </c>
      <c r="D156" s="100" t="s">
        <v>939</v>
      </c>
      <c r="E156" s="100"/>
      <c r="F156" s="117">
        <v>0</v>
      </c>
      <c r="G156" s="118">
        <v>0</v>
      </c>
      <c r="H156" s="118">
        <v>0</v>
      </c>
      <c r="I156" s="118">
        <v>0</v>
      </c>
      <c r="J156" s="118">
        <v>0</v>
      </c>
    </row>
    <row r="157" spans="1:10" ht="51">
      <c r="A157" s="126">
        <v>77</v>
      </c>
      <c r="B157" s="98">
        <v>39</v>
      </c>
      <c r="C157" s="99" t="s">
        <v>711</v>
      </c>
      <c r="D157" s="100" t="s">
        <v>507</v>
      </c>
      <c r="E157" s="100"/>
      <c r="F157" s="101" t="s">
        <v>944</v>
      </c>
      <c r="G157" s="102" t="s">
        <v>914</v>
      </c>
      <c r="H157" s="102" t="s">
        <v>914</v>
      </c>
      <c r="I157" s="102" t="s">
        <v>914</v>
      </c>
      <c r="J157" s="102" t="s">
        <v>914</v>
      </c>
    </row>
    <row r="158" spans="1:10" ht="51">
      <c r="A158" s="126">
        <v>78</v>
      </c>
      <c r="B158" s="98">
        <v>39</v>
      </c>
      <c r="C158" s="99" t="s">
        <v>713</v>
      </c>
      <c r="D158" s="100" t="s">
        <v>507</v>
      </c>
      <c r="E158" s="100"/>
      <c r="F158" s="101" t="s">
        <v>946</v>
      </c>
      <c r="G158" s="102" t="s">
        <v>947</v>
      </c>
      <c r="H158" s="102" t="s">
        <v>925</v>
      </c>
      <c r="I158" s="102" t="s">
        <v>925</v>
      </c>
      <c r="J158" s="102" t="s">
        <v>925</v>
      </c>
    </row>
    <row r="159" spans="1:10" ht="51">
      <c r="A159" s="126">
        <v>79</v>
      </c>
      <c r="B159" s="98">
        <v>40</v>
      </c>
      <c r="C159" s="99" t="s">
        <v>711</v>
      </c>
      <c r="D159" s="100" t="s">
        <v>559</v>
      </c>
      <c r="E159" s="100"/>
      <c r="F159" s="101" t="s">
        <v>949</v>
      </c>
      <c r="G159" s="102" t="s">
        <v>950</v>
      </c>
      <c r="H159" s="102" t="s">
        <v>951</v>
      </c>
      <c r="I159" s="102" t="s">
        <v>952</v>
      </c>
      <c r="J159" s="102" t="s">
        <v>926</v>
      </c>
    </row>
    <row r="160" spans="1:10" ht="51">
      <c r="A160" s="126">
        <v>80</v>
      </c>
      <c r="B160" s="98">
        <v>40</v>
      </c>
      <c r="C160" s="99" t="s">
        <v>713</v>
      </c>
      <c r="D160" s="100" t="s">
        <v>559</v>
      </c>
      <c r="E160" s="100"/>
      <c r="F160" s="117">
        <v>0</v>
      </c>
      <c r="G160" s="118">
        <v>0</v>
      </c>
      <c r="H160" s="118">
        <v>0</v>
      </c>
      <c r="I160" s="118">
        <v>0</v>
      </c>
      <c r="J160" s="118">
        <v>0</v>
      </c>
    </row>
    <row r="161" spans="1:10" ht="51">
      <c r="A161" s="126">
        <v>81</v>
      </c>
      <c r="B161" s="98">
        <v>41</v>
      </c>
      <c r="C161" s="99" t="s">
        <v>711</v>
      </c>
      <c r="D161" s="100" t="s">
        <v>552</v>
      </c>
      <c r="E161" s="100"/>
      <c r="F161" s="101" t="s">
        <v>955</v>
      </c>
      <c r="G161" s="102" t="s">
        <v>956</v>
      </c>
      <c r="H161" s="102" t="s">
        <v>957</v>
      </c>
      <c r="I161" s="102" t="s">
        <v>958</v>
      </c>
      <c r="J161" s="102" t="s">
        <v>959</v>
      </c>
    </row>
    <row r="162" spans="1:10" ht="51">
      <c r="A162" s="126">
        <v>82</v>
      </c>
      <c r="B162" s="98">
        <v>41</v>
      </c>
      <c r="C162" s="99" t="s">
        <v>713</v>
      </c>
      <c r="D162" s="100" t="s">
        <v>552</v>
      </c>
      <c r="E162" s="100"/>
      <c r="F162" s="117">
        <v>0</v>
      </c>
      <c r="G162" s="118">
        <v>0</v>
      </c>
      <c r="H162" s="118">
        <v>0</v>
      </c>
      <c r="I162" s="118">
        <v>0</v>
      </c>
      <c r="J162" s="118">
        <v>0</v>
      </c>
    </row>
    <row r="163" spans="1:10" ht="51">
      <c r="A163" s="126">
        <v>83</v>
      </c>
      <c r="B163" s="98">
        <v>42</v>
      </c>
      <c r="C163" s="99" t="s">
        <v>711</v>
      </c>
      <c r="D163" s="100" t="s">
        <v>555</v>
      </c>
      <c r="E163" s="100"/>
      <c r="F163" s="101" t="s">
        <v>962</v>
      </c>
      <c r="G163" s="102" t="s">
        <v>963</v>
      </c>
      <c r="H163" s="102" t="s">
        <v>685</v>
      </c>
      <c r="I163" s="102" t="s">
        <v>685</v>
      </c>
      <c r="J163" s="102" t="s">
        <v>685</v>
      </c>
    </row>
    <row r="164" spans="1:10" ht="51">
      <c r="A164" s="126">
        <v>84</v>
      </c>
      <c r="B164" s="98">
        <v>42</v>
      </c>
      <c r="C164" s="99" t="s">
        <v>713</v>
      </c>
      <c r="D164" s="100" t="s">
        <v>555</v>
      </c>
      <c r="E164" s="100"/>
      <c r="F164" s="117">
        <v>0</v>
      </c>
      <c r="G164" s="118">
        <v>0</v>
      </c>
      <c r="H164" s="118">
        <v>0</v>
      </c>
      <c r="I164" s="118">
        <v>0</v>
      </c>
      <c r="J164" s="118">
        <v>0</v>
      </c>
    </row>
    <row r="165" spans="1:10" ht="51">
      <c r="A165" s="126">
        <v>85</v>
      </c>
      <c r="B165" s="98">
        <v>43</v>
      </c>
      <c r="C165" s="99" t="s">
        <v>711</v>
      </c>
      <c r="D165" s="100" t="s">
        <v>553</v>
      </c>
      <c r="E165" s="100"/>
      <c r="F165" s="101" t="s">
        <v>966</v>
      </c>
      <c r="G165" s="102" t="s">
        <v>967</v>
      </c>
      <c r="H165" s="102" t="s">
        <v>937</v>
      </c>
      <c r="I165" s="102" t="s">
        <v>968</v>
      </c>
      <c r="J165" s="102" t="s">
        <v>937</v>
      </c>
    </row>
    <row r="166" spans="1:10" ht="51">
      <c r="A166" s="126">
        <v>86</v>
      </c>
      <c r="B166" s="98">
        <v>43</v>
      </c>
      <c r="C166" s="99" t="s">
        <v>713</v>
      </c>
      <c r="D166" s="100" t="s">
        <v>553</v>
      </c>
      <c r="E166" s="100"/>
      <c r="F166" s="101" t="s">
        <v>970</v>
      </c>
      <c r="G166" s="102" t="s">
        <v>971</v>
      </c>
      <c r="H166" s="102" t="s">
        <v>938</v>
      </c>
      <c r="I166" s="102" t="s">
        <v>972</v>
      </c>
      <c r="J166" s="102" t="s">
        <v>938</v>
      </c>
    </row>
    <row r="167" spans="1:10" ht="51">
      <c r="A167" s="126">
        <v>87</v>
      </c>
      <c r="B167" s="98">
        <v>44</v>
      </c>
      <c r="C167" s="99" t="s">
        <v>711</v>
      </c>
      <c r="D167" s="100" t="s">
        <v>973</v>
      </c>
      <c r="E167" s="100"/>
      <c r="F167" s="101" t="s">
        <v>974</v>
      </c>
      <c r="G167" s="102" t="s">
        <v>975</v>
      </c>
      <c r="H167" s="102" t="s">
        <v>976</v>
      </c>
      <c r="I167" s="102" t="s">
        <v>977</v>
      </c>
      <c r="J167" s="102" t="s">
        <v>942</v>
      </c>
    </row>
    <row r="168" spans="1:10" ht="51">
      <c r="A168" s="126">
        <v>88</v>
      </c>
      <c r="B168" s="98">
        <v>44</v>
      </c>
      <c r="C168" s="99" t="s">
        <v>713</v>
      </c>
      <c r="D168" s="100" t="s">
        <v>973</v>
      </c>
      <c r="E168" s="100"/>
      <c r="F168" s="101" t="s">
        <v>978</v>
      </c>
      <c r="G168" s="102" t="s">
        <v>979</v>
      </c>
      <c r="H168" s="102" t="s">
        <v>980</v>
      </c>
      <c r="I168" s="102" t="s">
        <v>981</v>
      </c>
      <c r="J168" s="102" t="s">
        <v>982</v>
      </c>
    </row>
    <row r="169" spans="1:10" ht="51">
      <c r="A169" s="126">
        <v>89</v>
      </c>
      <c r="B169" s="98">
        <v>45</v>
      </c>
      <c r="C169" s="99" t="s">
        <v>711</v>
      </c>
      <c r="D169" s="100" t="s">
        <v>556</v>
      </c>
      <c r="E169" s="100"/>
      <c r="F169" s="101" t="s">
        <v>983</v>
      </c>
      <c r="G169" s="102" t="s">
        <v>984</v>
      </c>
      <c r="H169" s="102" t="s">
        <v>985</v>
      </c>
      <c r="I169" s="102" t="s">
        <v>986</v>
      </c>
      <c r="J169" s="102" t="s">
        <v>948</v>
      </c>
    </row>
    <row r="170" spans="1:10" ht="51">
      <c r="A170" s="126">
        <v>90</v>
      </c>
      <c r="B170" s="98">
        <v>45</v>
      </c>
      <c r="C170" s="99" t="s">
        <v>713</v>
      </c>
      <c r="D170" s="100" t="s">
        <v>556</v>
      </c>
      <c r="E170" s="100"/>
      <c r="F170" s="117">
        <v>0</v>
      </c>
      <c r="G170" s="102" t="s">
        <v>987</v>
      </c>
      <c r="H170" s="118">
        <v>0</v>
      </c>
      <c r="I170" s="118">
        <v>0</v>
      </c>
      <c r="J170" s="118">
        <v>0</v>
      </c>
    </row>
    <row r="171" spans="1:10" ht="51">
      <c r="A171" s="126">
        <v>91</v>
      </c>
      <c r="B171" s="98">
        <v>46</v>
      </c>
      <c r="C171" s="99" t="s">
        <v>711</v>
      </c>
      <c r="D171" s="100" t="s">
        <v>988</v>
      </c>
      <c r="E171" s="100"/>
      <c r="F171" s="101" t="s">
        <v>989</v>
      </c>
      <c r="G171" s="102" t="s">
        <v>990</v>
      </c>
      <c r="H171" s="102" t="s">
        <v>991</v>
      </c>
      <c r="I171" s="102" t="s">
        <v>992</v>
      </c>
      <c r="J171" s="102" t="s">
        <v>945</v>
      </c>
    </row>
    <row r="172" spans="1:10" ht="51">
      <c r="A172" s="126">
        <v>92</v>
      </c>
      <c r="B172" s="98">
        <v>46</v>
      </c>
      <c r="C172" s="99" t="s">
        <v>713</v>
      </c>
      <c r="D172" s="100" t="s">
        <v>988</v>
      </c>
      <c r="E172" s="100"/>
      <c r="F172" s="101" t="s">
        <v>993</v>
      </c>
      <c r="G172" s="102" t="s">
        <v>994</v>
      </c>
      <c r="H172" s="102" t="s">
        <v>995</v>
      </c>
      <c r="I172" s="102" t="s">
        <v>996</v>
      </c>
      <c r="J172" s="102" t="s">
        <v>997</v>
      </c>
    </row>
    <row r="173" spans="1:10" ht="51">
      <c r="A173" s="126">
        <v>93</v>
      </c>
      <c r="B173" s="98">
        <v>47</v>
      </c>
      <c r="C173" s="99" t="s">
        <v>711</v>
      </c>
      <c r="D173" s="100" t="s">
        <v>562</v>
      </c>
      <c r="E173" s="100"/>
      <c r="F173" s="101" t="s">
        <v>998</v>
      </c>
      <c r="G173" s="102" t="s">
        <v>999</v>
      </c>
      <c r="H173" s="102" t="s">
        <v>954</v>
      </c>
      <c r="I173" s="102" t="s">
        <v>954</v>
      </c>
      <c r="J173" s="102" t="s">
        <v>954</v>
      </c>
    </row>
    <row r="174" spans="1:10" ht="51">
      <c r="A174" s="126">
        <v>94</v>
      </c>
      <c r="B174" s="98">
        <v>47</v>
      </c>
      <c r="C174" s="99" t="s">
        <v>713</v>
      </c>
      <c r="D174" s="100" t="s">
        <v>562</v>
      </c>
      <c r="E174" s="100"/>
      <c r="F174" s="101" t="s">
        <v>1000</v>
      </c>
      <c r="G174" s="102" t="s">
        <v>1001</v>
      </c>
      <c r="H174" s="102" t="s">
        <v>960</v>
      </c>
      <c r="I174" s="102" t="s">
        <v>960</v>
      </c>
      <c r="J174" s="102" t="s">
        <v>960</v>
      </c>
    </row>
    <row r="175" spans="1:10" ht="51">
      <c r="A175" s="126">
        <v>95</v>
      </c>
      <c r="B175" s="98">
        <v>48</v>
      </c>
      <c r="C175" s="99" t="s">
        <v>711</v>
      </c>
      <c r="D175" s="100" t="s">
        <v>563</v>
      </c>
      <c r="E175" s="100"/>
      <c r="F175" s="101" t="s">
        <v>1002</v>
      </c>
      <c r="G175" s="102" t="s">
        <v>1003</v>
      </c>
      <c r="H175" s="102" t="s">
        <v>1004</v>
      </c>
      <c r="I175" s="102" t="s">
        <v>1005</v>
      </c>
      <c r="J175" s="102" t="s">
        <v>961</v>
      </c>
    </row>
    <row r="176" spans="1:10" ht="51">
      <c r="A176" s="126">
        <v>96</v>
      </c>
      <c r="B176" s="98">
        <v>48</v>
      </c>
      <c r="C176" s="99" t="s">
        <v>713</v>
      </c>
      <c r="D176" s="100" t="s">
        <v>563</v>
      </c>
      <c r="E176" s="100"/>
      <c r="F176" s="117">
        <v>0</v>
      </c>
      <c r="G176" s="118">
        <v>0</v>
      </c>
      <c r="H176" s="118">
        <v>0</v>
      </c>
      <c r="I176" s="118">
        <v>0</v>
      </c>
      <c r="J176" s="118">
        <v>0</v>
      </c>
    </row>
    <row r="177" spans="1:10" ht="51">
      <c r="A177" s="126">
        <v>97</v>
      </c>
      <c r="B177" s="98">
        <v>49</v>
      </c>
      <c r="C177" s="99" t="s">
        <v>711</v>
      </c>
      <c r="D177" s="100" t="s">
        <v>1006</v>
      </c>
      <c r="E177" s="100"/>
      <c r="F177" s="101" t="s">
        <v>955</v>
      </c>
      <c r="G177" s="102" t="s">
        <v>1007</v>
      </c>
      <c r="H177" s="102" t="s">
        <v>957</v>
      </c>
      <c r="I177" s="102" t="s">
        <v>958</v>
      </c>
      <c r="J177" s="102" t="s">
        <v>959</v>
      </c>
    </row>
    <row r="178" spans="1:10" ht="51">
      <c r="A178" s="126">
        <v>98</v>
      </c>
      <c r="B178" s="98">
        <v>49</v>
      </c>
      <c r="C178" s="99" t="s">
        <v>713</v>
      </c>
      <c r="D178" s="100" t="s">
        <v>1006</v>
      </c>
      <c r="E178" s="100"/>
      <c r="F178" s="101" t="s">
        <v>1008</v>
      </c>
      <c r="G178" s="102" t="s">
        <v>1009</v>
      </c>
      <c r="H178" s="102" t="s">
        <v>1010</v>
      </c>
      <c r="I178" s="102" t="s">
        <v>1011</v>
      </c>
      <c r="J178" s="102" t="s">
        <v>1012</v>
      </c>
    </row>
    <row r="179" spans="1:10" ht="51">
      <c r="A179" s="126">
        <v>99</v>
      </c>
      <c r="B179" s="98">
        <v>50</v>
      </c>
      <c r="C179" s="99" t="s">
        <v>711</v>
      </c>
      <c r="D179" s="100" t="s">
        <v>1013</v>
      </c>
      <c r="E179" s="100"/>
      <c r="F179" s="101" t="s">
        <v>1014</v>
      </c>
      <c r="G179" s="102" t="s">
        <v>1015</v>
      </c>
      <c r="H179" s="102" t="s">
        <v>1016</v>
      </c>
      <c r="I179" s="102" t="s">
        <v>1017</v>
      </c>
      <c r="J179" s="102" t="s">
        <v>969</v>
      </c>
    </row>
    <row r="180" spans="1:10" ht="51">
      <c r="A180" s="126">
        <v>100</v>
      </c>
      <c r="B180" s="98">
        <v>50</v>
      </c>
      <c r="C180" s="99" t="s">
        <v>713</v>
      </c>
      <c r="D180" s="100" t="s">
        <v>1013</v>
      </c>
      <c r="E180" s="100"/>
      <c r="F180" s="117">
        <v>0</v>
      </c>
      <c r="G180" s="118">
        <v>0</v>
      </c>
      <c r="H180" s="118">
        <v>0</v>
      </c>
      <c r="I180" s="118">
        <v>0</v>
      </c>
      <c r="J180" s="118">
        <v>0</v>
      </c>
    </row>
  </sheetData>
  <phoneticPr fontId="2" type="noConversion"/>
  <conditionalFormatting sqref="A139:E140 A141:J180">
    <cfRule type="expression" dxfId="13" priority="1">
      <formula>LEFT($C139,2)="舒聲"</formula>
    </cfRule>
    <cfRule type="expression" dxfId="12" priority="2">
      <formula>LEFT($C139,2)="促聲"</formula>
    </cfRule>
  </conditionalFormatting>
  <conditionalFormatting sqref="A4:J61 K4:L103 A62:E63 A64:J103 A106:J138">
    <cfRule type="expression" dxfId="11" priority="5">
      <formula>LEFT($C4,2)="舒聲"</formula>
    </cfRule>
    <cfRule type="expression" dxfId="10" priority="6">
      <formula>LEFT($C4,2)="促聲"</formula>
    </cfRule>
  </conditionalFormatting>
  <conditionalFormatting sqref="F62:J62">
    <cfRule type="expression" dxfId="9" priority="7">
      <formula>LEFT($C63,2)="舒聲"</formula>
    </cfRule>
    <cfRule type="expression" dxfId="8" priority="8">
      <formula>LEFT($C63,2)="促聲"</formula>
    </cfRule>
  </conditionalFormatting>
  <conditionalFormatting sqref="F139:J139">
    <cfRule type="expression" dxfId="7" priority="3">
      <formula>LEFT($C140,2)="舒聲"</formula>
    </cfRule>
    <cfRule type="expression" dxfId="6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F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N2" sqref="N2:R10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5" t="s">
        <v>587</v>
      </c>
      <c r="C2" s="55" t="s">
        <v>588</v>
      </c>
      <c r="G2" s="157">
        <v>1</v>
      </c>
      <c r="H2" s="157">
        <v>2</v>
      </c>
      <c r="I2" s="157">
        <v>3</v>
      </c>
      <c r="J2" s="157">
        <v>4</v>
      </c>
      <c r="K2" s="157">
        <v>5</v>
      </c>
      <c r="N2" s="157">
        <v>1</v>
      </c>
      <c r="O2" s="157">
        <v>2</v>
      </c>
      <c r="P2" s="157">
        <v>3</v>
      </c>
      <c r="Q2" s="157">
        <v>4</v>
      </c>
      <c r="R2" s="157">
        <v>5</v>
      </c>
    </row>
    <row r="3" spans="2:18" ht="45.75">
      <c r="B3" s="60">
        <v>1</v>
      </c>
      <c r="C3" s="204" t="s">
        <v>596</v>
      </c>
      <c r="G3" s="158" t="str" cm="1">
        <f t="array" ref="G3" xml:space="preserve"> INDEX($C$3:$C$20,G2)</f>
        <v>柳</v>
      </c>
      <c r="H3" s="158" t="str" cm="1">
        <f t="array" ref="H3" xml:space="preserve"> INDEX($C$3:$C$20,H2)</f>
        <v>邊</v>
      </c>
      <c r="I3" s="158" t="str" cm="1">
        <f t="array" ref="I3" xml:space="preserve"> INDEX($C$3:$C$20,I2)</f>
        <v>求</v>
      </c>
      <c r="J3" s="158" t="str" cm="1">
        <f t="array" ref="J3" xml:space="preserve"> INDEX($C$3:$C$20,J2)</f>
        <v>去</v>
      </c>
      <c r="K3" s="158" t="str" cm="1">
        <f t="array" ref="K3" xml:space="preserve"> INDEX($C$3:$C$20,K2)</f>
        <v>地</v>
      </c>
      <c r="N3" s="158" t="s">
        <v>596</v>
      </c>
      <c r="O3" s="158" t="s">
        <v>600</v>
      </c>
      <c r="P3" s="158" t="s">
        <v>535</v>
      </c>
      <c r="Q3" s="158" t="s">
        <v>607</v>
      </c>
      <c r="R3" s="158" t="s">
        <v>611</v>
      </c>
    </row>
    <row r="4" spans="2:18" ht="45.75">
      <c r="B4" s="57">
        <v>2</v>
      </c>
      <c r="C4" s="205" t="s">
        <v>600</v>
      </c>
      <c r="G4" s="157">
        <v>6</v>
      </c>
      <c r="H4" s="157">
        <v>7</v>
      </c>
      <c r="I4" s="157">
        <v>8</v>
      </c>
      <c r="J4" s="157">
        <v>9</v>
      </c>
      <c r="K4" s="157">
        <v>10</v>
      </c>
      <c r="N4" s="159" t="s">
        <v>1160</v>
      </c>
      <c r="O4" s="159" t="s">
        <v>1161</v>
      </c>
      <c r="P4" s="159" t="s">
        <v>1162</v>
      </c>
      <c r="Q4" s="159" t="s">
        <v>1163</v>
      </c>
      <c r="R4" s="159" t="s">
        <v>1164</v>
      </c>
    </row>
    <row r="5" spans="2:18" ht="45.75">
      <c r="B5" s="60">
        <v>3</v>
      </c>
      <c r="C5" s="204" t="s">
        <v>535</v>
      </c>
      <c r="G5" s="158" t="str" cm="1">
        <f t="array" ref="G5" xml:space="preserve"> INDEX($C$3:$C$20,G4)</f>
        <v>頗</v>
      </c>
      <c r="H5" s="158" t="str" cm="1">
        <f t="array" ref="H5" xml:space="preserve"> INDEX($C$3:$C$20,H4)</f>
        <v>他</v>
      </c>
      <c r="I5" s="158" t="str" cm="1">
        <f t="array" ref="I5" xml:space="preserve"> INDEX($C$3:$C$20,I4)</f>
        <v>曾</v>
      </c>
      <c r="J5" s="158" t="str" cm="1">
        <f t="array" ref="J5" xml:space="preserve"> INDEX($C$3:$C$20,J4)</f>
        <v>入</v>
      </c>
      <c r="K5" s="158" t="str" cm="1">
        <f t="array" ref="K5" xml:space="preserve"> INDEX($C$3:$C$20,K4)</f>
        <v>時</v>
      </c>
      <c r="N5" s="157">
        <v>6</v>
      </c>
      <c r="O5" s="157">
        <v>7</v>
      </c>
      <c r="P5" s="157">
        <v>8</v>
      </c>
      <c r="Q5" s="157">
        <v>9</v>
      </c>
      <c r="R5" s="157">
        <v>10</v>
      </c>
    </row>
    <row r="6" spans="2:18" ht="45.75">
      <c r="B6" s="57">
        <v>4</v>
      </c>
      <c r="C6" s="205" t="s">
        <v>607</v>
      </c>
      <c r="G6" s="157">
        <v>11</v>
      </c>
      <c r="H6" s="157">
        <v>12</v>
      </c>
      <c r="I6" s="157">
        <v>13</v>
      </c>
      <c r="J6" s="157">
        <v>14</v>
      </c>
      <c r="K6" s="157">
        <v>15</v>
      </c>
      <c r="N6" s="158" t="s">
        <v>615</v>
      </c>
      <c r="O6" s="158" t="s">
        <v>619</v>
      </c>
      <c r="P6" s="158" t="s">
        <v>629</v>
      </c>
      <c r="Q6" s="158" t="s">
        <v>642</v>
      </c>
      <c r="R6" s="158" t="s">
        <v>651</v>
      </c>
    </row>
    <row r="7" spans="2:18" ht="45.75">
      <c r="B7" s="60">
        <v>5</v>
      </c>
      <c r="C7" s="204" t="s">
        <v>611</v>
      </c>
      <c r="G7" s="158" t="str" cm="1">
        <f t="array" ref="G7" xml:space="preserve"> INDEX($C$3:$C$20,G6)</f>
        <v>英</v>
      </c>
      <c r="H7" s="158" t="str" cm="1">
        <f t="array" ref="H7" xml:space="preserve"> INDEX($C$3:$C$20,H6)</f>
        <v>門</v>
      </c>
      <c r="I7" s="158" t="str" cm="1">
        <f t="array" ref="I7" xml:space="preserve"> INDEX($C$3:$C$20,I6)</f>
        <v>語</v>
      </c>
      <c r="J7" s="158" t="str" cm="1">
        <f t="array" ref="J7" xml:space="preserve"> INDEX($C$3:$C$20,J6)</f>
        <v>出</v>
      </c>
      <c r="K7" s="158" t="str" cm="1">
        <f t="array" ref="K7" xml:space="preserve"> INDEX($C$3:$C$20,K6)</f>
        <v>喜</v>
      </c>
      <c r="N7" s="159" t="s">
        <v>1165</v>
      </c>
      <c r="O7" s="159" t="s">
        <v>1166</v>
      </c>
      <c r="P7" s="159" t="s">
        <v>1167</v>
      </c>
      <c r="Q7" s="159" t="s">
        <v>1168</v>
      </c>
      <c r="R7" s="159" t="s">
        <v>1169</v>
      </c>
    </row>
    <row r="8" spans="2:18" ht="45.75">
      <c r="B8" s="57">
        <v>6</v>
      </c>
      <c r="C8" s="205" t="s">
        <v>615</v>
      </c>
      <c r="N8" s="157">
        <v>11</v>
      </c>
      <c r="O8" s="157">
        <v>12</v>
      </c>
      <c r="P8" s="157">
        <v>13</v>
      </c>
      <c r="Q8" s="157">
        <v>14</v>
      </c>
      <c r="R8" s="157">
        <v>15</v>
      </c>
    </row>
    <row r="9" spans="2:18" ht="45.75">
      <c r="B9" s="60">
        <v>7</v>
      </c>
      <c r="C9" s="204" t="s">
        <v>619</v>
      </c>
      <c r="N9" s="158" t="s">
        <v>657</v>
      </c>
      <c r="O9" s="158" t="s">
        <v>659</v>
      </c>
      <c r="P9" s="158" t="s">
        <v>663</v>
      </c>
      <c r="Q9" s="158" t="s">
        <v>668</v>
      </c>
      <c r="R9" s="158" t="s">
        <v>680</v>
      </c>
    </row>
    <row r="10" spans="2:18" ht="45.75">
      <c r="B10" s="57">
        <v>8</v>
      </c>
      <c r="C10" s="205" t="s">
        <v>629</v>
      </c>
      <c r="N10" s="159" t="s">
        <v>1170</v>
      </c>
      <c r="O10" s="159" t="s">
        <v>1171</v>
      </c>
      <c r="P10" s="159" t="s">
        <v>1172</v>
      </c>
      <c r="Q10" s="159" t="s">
        <v>1173</v>
      </c>
      <c r="R10" s="159" t="s">
        <v>1174</v>
      </c>
    </row>
    <row r="11" spans="2:18" ht="45.75">
      <c r="B11" s="60">
        <v>9</v>
      </c>
      <c r="C11" s="204" t="s">
        <v>642</v>
      </c>
    </row>
    <row r="12" spans="2:18" ht="45.75">
      <c r="B12" s="57">
        <v>10</v>
      </c>
      <c r="C12" s="205" t="s">
        <v>651</v>
      </c>
    </row>
    <row r="13" spans="2:18" ht="45.75">
      <c r="B13" s="60">
        <v>11</v>
      </c>
      <c r="C13" s="204" t="s">
        <v>657</v>
      </c>
    </row>
    <row r="14" spans="2:18" ht="45.75">
      <c r="B14" s="57">
        <v>12</v>
      </c>
      <c r="C14" s="205" t="s">
        <v>659</v>
      </c>
    </row>
    <row r="15" spans="2:18" ht="45.75">
      <c r="B15" s="60">
        <v>13</v>
      </c>
      <c r="C15" s="204" t="s">
        <v>663</v>
      </c>
    </row>
    <row r="16" spans="2:18" ht="45.75">
      <c r="B16" s="57">
        <v>14</v>
      </c>
      <c r="C16" s="205" t="s">
        <v>668</v>
      </c>
    </row>
    <row r="17" spans="2:3" ht="45.75">
      <c r="B17" s="60">
        <v>15</v>
      </c>
      <c r="C17" s="204" t="s">
        <v>680</v>
      </c>
    </row>
    <row r="18" spans="2:3" ht="45.75">
      <c r="B18" s="57">
        <v>16</v>
      </c>
      <c r="C18" s="206" t="s">
        <v>683</v>
      </c>
    </row>
    <row r="19" spans="2:3" ht="45.75">
      <c r="B19" s="60">
        <v>17</v>
      </c>
      <c r="C19" s="207" t="s">
        <v>689</v>
      </c>
    </row>
    <row r="20" spans="2:3" ht="45.75">
      <c r="B20" s="57">
        <v>18</v>
      </c>
      <c r="C20" s="206" t="s">
        <v>695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topLeftCell="A41" workbookViewId="0">
      <selection activeCell="E2" sqref="E2:E3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5" t="s">
        <v>1158</v>
      </c>
      <c r="D2" s="96" t="s">
        <v>1159</v>
      </c>
      <c r="E2" s="96" t="s">
        <v>1176</v>
      </c>
      <c r="F2" s="96" t="s">
        <v>627</v>
      </c>
      <c r="J2" s="157">
        <v>1</v>
      </c>
      <c r="K2" s="157">
        <v>2</v>
      </c>
      <c r="L2" s="157">
        <v>3</v>
      </c>
      <c r="M2" s="157">
        <v>4</v>
      </c>
      <c r="N2" s="157">
        <v>5</v>
      </c>
    </row>
    <row r="3" spans="3:14" ht="45.75">
      <c r="C3" s="98">
        <v>1</v>
      </c>
      <c r="D3" s="100" t="s">
        <v>372</v>
      </c>
      <c r="E3" s="161" t="s">
        <v>1177</v>
      </c>
      <c r="F3" s="161" t="s">
        <v>1178</v>
      </c>
      <c r="J3" s="158" t="str" cm="1">
        <f t="array" ref="J3" xml:space="preserve"> INDEX($D$3:$D$52,J2)</f>
        <v>君</v>
      </c>
      <c r="K3" s="158" t="str" cm="1">
        <f t="array" ref="K3" xml:space="preserve"> INDEX($D$3:$D$52,K2)</f>
        <v>堅</v>
      </c>
      <c r="L3" s="158" t="str" cm="1">
        <f t="array" ref="L3" xml:space="preserve"> INDEX($D$3:$D$52,L2)</f>
        <v>金</v>
      </c>
      <c r="M3" s="158" t="str" cm="1">
        <f t="array" ref="M3" xml:space="preserve"> INDEX($D$3:$D$52,M2)</f>
        <v>規</v>
      </c>
      <c r="N3" s="158" t="str" cm="1">
        <f t="array" ref="N3" xml:space="preserve"> INDEX($D$3:$D$52,N2)</f>
        <v>嘉</v>
      </c>
    </row>
    <row r="4" spans="3:14" ht="45.75">
      <c r="C4" s="98">
        <v>2</v>
      </c>
      <c r="D4" s="100" t="s">
        <v>379</v>
      </c>
      <c r="E4" s="161" t="s">
        <v>1179</v>
      </c>
      <c r="F4" s="161" t="s">
        <v>1180</v>
      </c>
      <c r="J4" s="157">
        <f>J2+5</f>
        <v>6</v>
      </c>
      <c r="K4" s="157">
        <f t="shared" ref="K4:N8" si="0">K2+5</f>
        <v>7</v>
      </c>
      <c r="L4" s="157">
        <f t="shared" si="0"/>
        <v>8</v>
      </c>
      <c r="M4" s="157">
        <f t="shared" si="0"/>
        <v>9</v>
      </c>
      <c r="N4" s="157">
        <f t="shared" si="0"/>
        <v>10</v>
      </c>
    </row>
    <row r="5" spans="3:14" ht="45.75">
      <c r="C5" s="98">
        <v>3</v>
      </c>
      <c r="D5" s="100" t="s">
        <v>385</v>
      </c>
      <c r="E5" s="161" t="s">
        <v>1181</v>
      </c>
      <c r="F5" s="161" t="s">
        <v>1182</v>
      </c>
      <c r="J5" s="158" t="str" cm="1">
        <f t="array" ref="J5" xml:space="preserve"> INDEX($D$3:$D$52,J4)</f>
        <v>干</v>
      </c>
      <c r="K5" s="158" t="str" cm="1">
        <f t="array" ref="K5" xml:space="preserve"> INDEX($D$3:$D$52,K4)</f>
        <v>公</v>
      </c>
      <c r="L5" s="158" t="str" cm="1">
        <f t="array" ref="L5" xml:space="preserve"> INDEX($D$3:$D$52,L4)</f>
        <v>乖</v>
      </c>
      <c r="M5" s="158" t="str" cm="1">
        <f t="array" ref="M5" xml:space="preserve"> INDEX($D$3:$D$52,M4)</f>
        <v>經</v>
      </c>
      <c r="N5" s="158" t="str" cm="1">
        <f t="array" ref="N5" xml:space="preserve"> INDEX($D$3:$D$52,N4)</f>
        <v>觀</v>
      </c>
    </row>
    <row r="6" spans="3:14" ht="45.75">
      <c r="C6" s="98">
        <v>4</v>
      </c>
      <c r="D6" s="100" t="s">
        <v>392</v>
      </c>
      <c r="E6" s="161" t="s">
        <v>1183</v>
      </c>
      <c r="F6" s="161" t="s">
        <v>1184</v>
      </c>
      <c r="J6" s="157">
        <f>J4+5</f>
        <v>11</v>
      </c>
      <c r="K6" s="157">
        <f t="shared" si="0"/>
        <v>12</v>
      </c>
      <c r="L6" s="157">
        <f t="shared" si="0"/>
        <v>13</v>
      </c>
      <c r="M6" s="157">
        <f t="shared" si="0"/>
        <v>14</v>
      </c>
      <c r="N6" s="157">
        <f t="shared" si="0"/>
        <v>15</v>
      </c>
    </row>
    <row r="7" spans="3:14" ht="45.75">
      <c r="C7" s="98">
        <v>5</v>
      </c>
      <c r="D7" s="100" t="s">
        <v>397</v>
      </c>
      <c r="E7" s="161" t="s">
        <v>1186</v>
      </c>
      <c r="F7" s="162" t="s">
        <v>1187</v>
      </c>
      <c r="J7" s="158" t="str" cm="1">
        <f t="array" ref="J7" xml:space="preserve"> INDEX($D$3:$D$52,J6)</f>
        <v>沽</v>
      </c>
      <c r="K7" s="158" t="str" cm="1">
        <f t="array" ref="K7" xml:space="preserve"> INDEX($D$3:$D$52,K6)</f>
        <v>嬌</v>
      </c>
      <c r="L7" s="158" t="str" cm="1">
        <f t="array" ref="L7" xml:space="preserve"> INDEX($D$3:$D$52,L6)</f>
        <v>稽</v>
      </c>
      <c r="M7" s="158" t="str" cm="1">
        <f t="array" ref="M7" xml:space="preserve"> INDEX($D$3:$D$52,M6)</f>
        <v>恭</v>
      </c>
      <c r="N7" s="158" t="str" cm="1">
        <f t="array" ref="N7" xml:space="preserve"> INDEX($D$3:$D$52,N6)</f>
        <v>高</v>
      </c>
    </row>
    <row r="8" spans="3:14" ht="45.75">
      <c r="C8" s="98">
        <v>6</v>
      </c>
      <c r="D8" s="100" t="s">
        <v>404</v>
      </c>
      <c r="E8" s="161" t="s">
        <v>1188</v>
      </c>
      <c r="F8" s="161" t="s">
        <v>1189</v>
      </c>
      <c r="J8" s="157">
        <f>J6+5</f>
        <v>16</v>
      </c>
      <c r="K8" s="157">
        <f t="shared" si="0"/>
        <v>17</v>
      </c>
      <c r="L8" s="157">
        <f t="shared" si="0"/>
        <v>18</v>
      </c>
      <c r="M8" s="157">
        <f t="shared" si="0"/>
        <v>19</v>
      </c>
      <c r="N8" s="157">
        <f t="shared" si="0"/>
        <v>20</v>
      </c>
    </row>
    <row r="9" spans="3:14" ht="45.75">
      <c r="C9" s="98">
        <v>7</v>
      </c>
      <c r="D9" s="100" t="s">
        <v>408</v>
      </c>
      <c r="E9" s="162" t="s">
        <v>1190</v>
      </c>
      <c r="F9" s="161" t="s">
        <v>1191</v>
      </c>
      <c r="J9" s="158" t="str" cm="1">
        <f t="array" ref="J9" xml:space="preserve"> INDEX($D$3:$D$52,J8)</f>
        <v>皆</v>
      </c>
      <c r="K9" s="158" t="str" cm="1">
        <f t="array" ref="K9" xml:space="preserve"> INDEX($D$3:$D$52,K8)</f>
        <v>巾</v>
      </c>
      <c r="L9" s="158" t="str" cm="1">
        <f t="array" ref="L9" xml:space="preserve"> INDEX($D$3:$D$52,L8)</f>
        <v>姜</v>
      </c>
      <c r="M9" s="158" t="str" cm="1">
        <f t="array" ref="M9" xml:space="preserve"> INDEX($D$3:$D$52,M8)</f>
        <v>甘</v>
      </c>
      <c r="N9" s="158" t="str" cm="1">
        <f t="array" ref="N9" xml:space="preserve"> INDEX($D$3:$D$52,N8)</f>
        <v>瓜</v>
      </c>
    </row>
    <row r="10" spans="3:14" ht="45.75">
      <c r="C10" s="98">
        <v>8</v>
      </c>
      <c r="D10" s="100" t="s">
        <v>414</v>
      </c>
      <c r="E10" s="161" t="s">
        <v>1192</v>
      </c>
      <c r="F10" s="161" t="s">
        <v>1193</v>
      </c>
      <c r="J10" s="157">
        <f>J8+5</f>
        <v>21</v>
      </c>
      <c r="K10" s="157">
        <f t="shared" ref="K10:N10" si="1">K8+5</f>
        <v>22</v>
      </c>
      <c r="L10" s="157">
        <f t="shared" si="1"/>
        <v>23</v>
      </c>
      <c r="M10" s="157">
        <f t="shared" si="1"/>
        <v>24</v>
      </c>
      <c r="N10" s="157">
        <f t="shared" si="1"/>
        <v>25</v>
      </c>
    </row>
    <row r="11" spans="3:14" ht="45.75">
      <c r="C11" s="98">
        <v>9</v>
      </c>
      <c r="D11" s="100" t="s">
        <v>417</v>
      </c>
      <c r="E11" s="161" t="s">
        <v>1194</v>
      </c>
      <c r="F11" s="161" t="s">
        <v>1195</v>
      </c>
      <c r="J11" s="158" t="str" cm="1">
        <f t="array" ref="J11" xml:space="preserve"> INDEX($D$3:$D$52,J10)</f>
        <v>江</v>
      </c>
      <c r="K11" s="158" t="str" cm="1">
        <f t="array" ref="K11" xml:space="preserve"> INDEX($D$3:$D$52,K10)</f>
        <v>兼</v>
      </c>
      <c r="L11" s="158" t="str" cm="1">
        <f t="array" ref="L11" xml:space="preserve"> INDEX($D$3:$D$52,L10)</f>
        <v>交</v>
      </c>
      <c r="M11" s="158" t="str" cm="1">
        <f t="array" ref="M11" xml:space="preserve"> INDEX($D$3:$D$52,M10)</f>
        <v>迦</v>
      </c>
      <c r="N11" s="158" t="str" cm="1">
        <f t="array" ref="N11" xml:space="preserve"> INDEX($D$3:$D$52,N10)</f>
        <v>檜</v>
      </c>
    </row>
    <row r="12" spans="3:14" ht="45.75">
      <c r="C12" s="98">
        <v>10</v>
      </c>
      <c r="D12" s="100" t="s">
        <v>424</v>
      </c>
      <c r="E12" s="161" t="s">
        <v>1196</v>
      </c>
      <c r="F12" s="161" t="s">
        <v>1197</v>
      </c>
      <c r="J12" s="157">
        <f>J10+5</f>
        <v>26</v>
      </c>
      <c r="K12" s="157">
        <f t="shared" ref="K12:N12" si="2">K10+5</f>
        <v>27</v>
      </c>
      <c r="L12" s="157">
        <f t="shared" si="2"/>
        <v>28</v>
      </c>
      <c r="M12" s="157">
        <f t="shared" si="2"/>
        <v>29</v>
      </c>
      <c r="N12" s="157">
        <f t="shared" si="2"/>
        <v>30</v>
      </c>
    </row>
    <row r="13" spans="3:14" ht="45.75">
      <c r="C13" s="98">
        <v>11</v>
      </c>
      <c r="D13" s="100" t="s">
        <v>431</v>
      </c>
      <c r="E13" s="161" t="s">
        <v>1198</v>
      </c>
      <c r="F13" s="161" t="s">
        <v>1199</v>
      </c>
      <c r="J13" s="158" t="str" cm="1">
        <f t="array" ref="J13" xml:space="preserve"> INDEX($D$3:$D$52,J12)</f>
        <v>監</v>
      </c>
      <c r="K13" s="158" t="str" cm="1">
        <f t="array" ref="K13" xml:space="preserve"> INDEX($D$3:$D$52,K12)</f>
        <v>艍</v>
      </c>
      <c r="L13" s="158" t="str" cm="1">
        <f t="array" ref="L13" xml:space="preserve"> INDEX($D$3:$D$52,L12)</f>
        <v>膠</v>
      </c>
      <c r="M13" s="158" t="str" cm="1">
        <f t="array" ref="M13" xml:space="preserve"> INDEX($D$3:$D$52,M12)</f>
        <v>居</v>
      </c>
      <c r="N13" s="158" t="str" cm="1">
        <f t="array" ref="N13" xml:space="preserve"> INDEX($D$3:$D$52,N12)</f>
        <v>丩</v>
      </c>
    </row>
    <row r="14" spans="3:14" ht="45.75">
      <c r="C14" s="98">
        <v>12</v>
      </c>
      <c r="D14" s="100" t="s">
        <v>436</v>
      </c>
      <c r="E14" s="161" t="s">
        <v>1200</v>
      </c>
      <c r="F14" s="161" t="s">
        <v>1201</v>
      </c>
      <c r="J14" s="157">
        <f>J12+5</f>
        <v>31</v>
      </c>
      <c r="K14" s="157">
        <f t="shared" ref="K14:N14" si="3">K12+5</f>
        <v>32</v>
      </c>
      <c r="L14" s="157">
        <f t="shared" si="3"/>
        <v>33</v>
      </c>
      <c r="M14" s="157">
        <f t="shared" si="3"/>
        <v>34</v>
      </c>
      <c r="N14" s="157">
        <f t="shared" si="3"/>
        <v>35</v>
      </c>
    </row>
    <row r="15" spans="3:14" ht="45.75">
      <c r="C15" s="98">
        <v>13</v>
      </c>
      <c r="D15" s="100" t="s">
        <v>783</v>
      </c>
      <c r="E15" s="161" t="s">
        <v>1202</v>
      </c>
      <c r="F15" s="161" t="s">
        <v>1205</v>
      </c>
      <c r="J15" s="158" t="str" cm="1">
        <f t="array" ref="J15" xml:space="preserve"> INDEX($D$3:$D$52,J14)</f>
        <v>更</v>
      </c>
      <c r="K15" s="158" t="str" cm="1">
        <f t="array" ref="K15" xml:space="preserve"> INDEX($D$3:$D$52,K14)</f>
        <v>褌</v>
      </c>
      <c r="L15" s="158" t="str" cm="1">
        <f t="array" ref="L15" xml:space="preserve"> INDEX($D$3:$D$52,L14)</f>
        <v>茄</v>
      </c>
      <c r="M15" s="158" t="str" cm="1">
        <f t="array" ref="M15" xml:space="preserve"> INDEX($D$3:$D$52,M14)</f>
        <v>梔</v>
      </c>
      <c r="N15" s="158" t="str" cm="1">
        <f t="array" ref="N15" xml:space="preserve"> INDEX($D$3:$D$52,N14)</f>
        <v>薑</v>
      </c>
    </row>
    <row r="16" spans="3:14" ht="45.75">
      <c r="C16" s="98">
        <v>14</v>
      </c>
      <c r="D16" s="100" t="s">
        <v>445</v>
      </c>
      <c r="E16" s="162" t="s">
        <v>1203</v>
      </c>
      <c r="F16" s="161" t="s">
        <v>1204</v>
      </c>
      <c r="J16" s="157">
        <f>J14+5</f>
        <v>36</v>
      </c>
      <c r="K16" s="157">
        <f t="shared" ref="K16:N16" si="4">K14+5</f>
        <v>37</v>
      </c>
      <c r="L16" s="157">
        <f t="shared" si="4"/>
        <v>38</v>
      </c>
      <c r="M16" s="157">
        <f t="shared" si="4"/>
        <v>39</v>
      </c>
      <c r="N16" s="157">
        <f t="shared" si="4"/>
        <v>40</v>
      </c>
    </row>
    <row r="17" spans="3:14" ht="45.75">
      <c r="C17" s="98">
        <v>15</v>
      </c>
      <c r="D17" s="100" t="s">
        <v>452</v>
      </c>
      <c r="E17" s="161" t="s">
        <v>1206</v>
      </c>
      <c r="F17" s="161" t="s">
        <v>1207</v>
      </c>
      <c r="J17" s="158" t="str" cm="1">
        <f t="array" ref="J17" xml:space="preserve"> INDEX($D$3:$D$52,J16)</f>
        <v>驚</v>
      </c>
      <c r="K17" s="158" t="str" cm="1">
        <f t="array" ref="K17" xml:space="preserve"> INDEX($D$3:$D$52,K16)</f>
        <v>官</v>
      </c>
      <c r="L17" s="158" t="str" cm="1">
        <f t="array" ref="L17" xml:space="preserve"> INDEX($D$3:$D$52,L16)</f>
        <v>鋼</v>
      </c>
      <c r="M17" s="158" t="str" cm="1">
        <f t="array" ref="M17" xml:space="preserve"> INDEX($D$3:$D$52,M16)</f>
        <v>伽</v>
      </c>
      <c r="N17" s="158" t="str" cm="1">
        <f t="array" ref="N17" xml:space="preserve"> INDEX($D$3:$D$52,N16)</f>
        <v>閒</v>
      </c>
    </row>
    <row r="18" spans="3:14" ht="45.75">
      <c r="C18" s="98">
        <v>16</v>
      </c>
      <c r="D18" s="100" t="s">
        <v>458</v>
      </c>
      <c r="E18" s="161" t="s">
        <v>1208</v>
      </c>
      <c r="F18" s="161" t="s">
        <v>1209</v>
      </c>
      <c r="J18" s="157">
        <f>J16+5</f>
        <v>41</v>
      </c>
      <c r="K18" s="157">
        <f t="shared" ref="K18:N18" si="5">K16+5</f>
        <v>42</v>
      </c>
      <c r="L18" s="157">
        <f t="shared" si="5"/>
        <v>43</v>
      </c>
      <c r="M18" s="157">
        <f t="shared" si="5"/>
        <v>44</v>
      </c>
      <c r="N18" s="157">
        <f t="shared" si="5"/>
        <v>45</v>
      </c>
    </row>
    <row r="19" spans="3:14" ht="45.75">
      <c r="C19" s="98">
        <v>17</v>
      </c>
      <c r="D19" s="100" t="s">
        <v>462</v>
      </c>
      <c r="E19" s="161" t="s">
        <v>1210</v>
      </c>
      <c r="F19" s="161" t="s">
        <v>1211</v>
      </c>
      <c r="J19" s="158" t="str" cm="1">
        <f t="array" ref="J19" xml:space="preserve"> INDEX($D$3:$D$52,J18)</f>
        <v>姑</v>
      </c>
      <c r="K19" s="158" t="str" cm="1">
        <f t="array" ref="K19" xml:space="preserve"> INDEX($D$3:$D$52,K18)</f>
        <v>姆</v>
      </c>
      <c r="L19" s="158" t="str" cm="1">
        <f t="array" ref="L19" xml:space="preserve"> INDEX($D$3:$D$52,L18)</f>
        <v>光</v>
      </c>
      <c r="M19" s="158" t="str" cm="1">
        <f t="array" ref="M19" xml:space="preserve"> INDEX($D$3:$D$52,M18)</f>
        <v>閂</v>
      </c>
      <c r="N19" s="158" t="str" cm="1">
        <f t="array" ref="N19" xml:space="preserve"> INDEX($D$3:$D$52,N18)</f>
        <v>糜</v>
      </c>
    </row>
    <row r="20" spans="3:14" ht="45.75">
      <c r="C20" s="98">
        <v>18</v>
      </c>
      <c r="D20" s="100" t="s">
        <v>468</v>
      </c>
      <c r="E20" s="161" t="s">
        <v>1212</v>
      </c>
      <c r="F20" s="161" t="s">
        <v>1213</v>
      </c>
      <c r="J20" s="157">
        <f>J18+5</f>
        <v>46</v>
      </c>
      <c r="K20" s="157">
        <f t="shared" ref="K20:N20" si="6">K18+5</f>
        <v>47</v>
      </c>
      <c r="L20" s="157">
        <f t="shared" si="6"/>
        <v>48</v>
      </c>
      <c r="M20" s="157">
        <f t="shared" si="6"/>
        <v>49</v>
      </c>
      <c r="N20" s="157">
        <f t="shared" si="6"/>
        <v>50</v>
      </c>
    </row>
    <row r="21" spans="3:14" ht="45.75">
      <c r="C21" s="98">
        <v>19</v>
      </c>
      <c r="D21" s="100" t="s">
        <v>474</v>
      </c>
      <c r="E21" s="161" t="s">
        <v>1214</v>
      </c>
      <c r="F21" s="161" t="s">
        <v>1215</v>
      </c>
      <c r="J21" s="158" t="str" cm="1">
        <f t="array" ref="J21" xml:space="preserve"> INDEX($D$3:$D$52,J20)</f>
        <v>嘄</v>
      </c>
      <c r="K21" s="158" t="str" cm="1">
        <f t="array" ref="K21" xml:space="preserve"> INDEX($D$3:$D$52,K20)</f>
        <v>箴</v>
      </c>
      <c r="L21" s="158" t="str" cm="1">
        <f t="array" ref="L21" xml:space="preserve"> INDEX($D$3:$D$52,L20)</f>
        <v>爻</v>
      </c>
      <c r="M21" s="158" t="str" cm="1">
        <f t="array" ref="M21" xml:space="preserve"> INDEX($D$3:$D$52,M20)</f>
        <v>扛</v>
      </c>
      <c r="N21" s="158" t="str" cm="1">
        <f t="array" ref="N21" xml:space="preserve"> INDEX($D$3:$D$52,N20)</f>
        <v>牛</v>
      </c>
    </row>
    <row r="22" spans="3:14" ht="45.75">
      <c r="C22" s="98">
        <v>20</v>
      </c>
      <c r="D22" s="100" t="s">
        <v>481</v>
      </c>
      <c r="E22" s="161" t="s">
        <v>1216</v>
      </c>
      <c r="F22" s="161" t="s">
        <v>1217</v>
      </c>
    </row>
    <row r="23" spans="3:14" ht="45.75">
      <c r="C23" s="98">
        <v>21</v>
      </c>
      <c r="D23" s="100" t="s">
        <v>486</v>
      </c>
      <c r="E23" s="162" t="s">
        <v>1219</v>
      </c>
      <c r="F23" s="161" t="s">
        <v>1220</v>
      </c>
    </row>
    <row r="24" spans="3:14" ht="45.75">
      <c r="C24" s="98">
        <v>22</v>
      </c>
      <c r="D24" s="100" t="s">
        <v>492</v>
      </c>
      <c r="E24" s="161" t="s">
        <v>1212</v>
      </c>
      <c r="F24" s="161" t="s">
        <v>1213</v>
      </c>
    </row>
    <row r="25" spans="3:14" ht="45.75">
      <c r="C25" s="98">
        <v>23</v>
      </c>
      <c r="D25" s="100" t="s">
        <v>499</v>
      </c>
      <c r="E25" s="161" t="s">
        <v>1222</v>
      </c>
      <c r="F25" s="161" t="s">
        <v>1223</v>
      </c>
    </row>
    <row r="26" spans="3:14" ht="45.75">
      <c r="C26" s="98">
        <v>24</v>
      </c>
      <c r="D26" s="100" t="s">
        <v>504</v>
      </c>
      <c r="E26" s="161" t="s">
        <v>1224</v>
      </c>
      <c r="F26" s="161" t="s">
        <v>1225</v>
      </c>
    </row>
    <row r="27" spans="3:14" ht="45.75">
      <c r="C27" s="98">
        <v>25</v>
      </c>
      <c r="D27" s="100" t="s">
        <v>510</v>
      </c>
      <c r="E27" s="161" t="s">
        <v>1226</v>
      </c>
      <c r="F27" s="161" t="s">
        <v>1227</v>
      </c>
    </row>
    <row r="28" spans="3:14" ht="45.75">
      <c r="C28" s="98">
        <v>26</v>
      </c>
      <c r="D28" s="100" t="s">
        <v>476</v>
      </c>
      <c r="E28" s="163" t="s">
        <v>1228</v>
      </c>
      <c r="F28" s="163" t="s">
        <v>1229</v>
      </c>
    </row>
    <row r="29" spans="3:14" ht="45.75">
      <c r="C29" s="98">
        <v>27</v>
      </c>
      <c r="D29" s="100" t="s">
        <v>867</v>
      </c>
      <c r="E29" s="161" t="s">
        <v>1230</v>
      </c>
      <c r="F29" s="161" t="s">
        <v>1231</v>
      </c>
    </row>
    <row r="30" spans="3:14" ht="45.75">
      <c r="C30" s="98">
        <v>28</v>
      </c>
      <c r="D30" s="100" t="s">
        <v>520</v>
      </c>
      <c r="E30" s="161" t="s">
        <v>1232</v>
      </c>
      <c r="F30" s="161" t="s">
        <v>1233</v>
      </c>
    </row>
    <row r="31" spans="3:14" ht="45.75">
      <c r="C31" s="98">
        <v>29</v>
      </c>
      <c r="D31" s="100" t="s">
        <v>524</v>
      </c>
      <c r="E31" s="161" t="s">
        <v>1234</v>
      </c>
      <c r="F31" s="161" t="s">
        <v>1235</v>
      </c>
    </row>
    <row r="32" spans="3:14" ht="45.75">
      <c r="C32" s="98">
        <v>30</v>
      </c>
      <c r="D32" s="100" t="s">
        <v>883</v>
      </c>
      <c r="E32" s="161" t="s">
        <v>1237</v>
      </c>
      <c r="F32" s="161" t="s">
        <v>1236</v>
      </c>
    </row>
    <row r="33" spans="3:7" ht="45.75">
      <c r="C33" s="98">
        <v>31</v>
      </c>
      <c r="D33" s="100" t="s">
        <v>536</v>
      </c>
      <c r="E33" s="161" t="s">
        <v>1238</v>
      </c>
      <c r="F33" s="161" t="s">
        <v>1239</v>
      </c>
      <c r="G33" t="s">
        <v>1240</v>
      </c>
    </row>
    <row r="34" spans="3:7" ht="45.75">
      <c r="C34" s="98">
        <v>32</v>
      </c>
      <c r="D34" s="100" t="s">
        <v>539</v>
      </c>
      <c r="E34" s="161" t="s">
        <v>1241</v>
      </c>
      <c r="F34" s="161" t="s">
        <v>1242</v>
      </c>
    </row>
    <row r="35" spans="3:7" ht="45.75">
      <c r="C35" s="98">
        <v>33</v>
      </c>
      <c r="D35" s="100" t="s">
        <v>542</v>
      </c>
      <c r="E35" s="161" t="s">
        <v>1243</v>
      </c>
      <c r="F35" s="161" t="s">
        <v>1244</v>
      </c>
    </row>
    <row r="36" spans="3:7" ht="45.75">
      <c r="C36" s="98">
        <v>34</v>
      </c>
      <c r="D36" s="100" t="s">
        <v>443</v>
      </c>
      <c r="E36" s="161" t="s">
        <v>1245</v>
      </c>
      <c r="F36" s="161" t="s">
        <v>1246</v>
      </c>
    </row>
    <row r="37" spans="3:7" ht="45.75">
      <c r="C37" s="98">
        <v>35</v>
      </c>
      <c r="D37" s="100" t="s">
        <v>546</v>
      </c>
      <c r="E37" s="161" t="s">
        <v>1247</v>
      </c>
      <c r="F37" s="161" t="s">
        <v>1248</v>
      </c>
      <c r="G37" t="s">
        <v>1249</v>
      </c>
    </row>
    <row r="38" spans="3:7" ht="45.75">
      <c r="C38" s="98">
        <v>36</v>
      </c>
      <c r="D38" s="100" t="s">
        <v>565</v>
      </c>
      <c r="E38" s="161" t="s">
        <v>1250</v>
      </c>
      <c r="F38" s="161" t="s">
        <v>1251</v>
      </c>
    </row>
    <row r="39" spans="3:7" ht="45.75">
      <c r="C39" s="98">
        <v>37</v>
      </c>
      <c r="D39" s="100" t="s">
        <v>548</v>
      </c>
      <c r="E39" s="161" t="s">
        <v>1252</v>
      </c>
      <c r="F39" s="161" t="s">
        <v>1253</v>
      </c>
    </row>
    <row r="40" spans="3:7" ht="45.75">
      <c r="C40" s="98">
        <v>38</v>
      </c>
      <c r="D40" s="100" t="s">
        <v>939</v>
      </c>
      <c r="E40" s="161" t="s">
        <v>1254</v>
      </c>
      <c r="F40" s="161" t="s">
        <v>1255</v>
      </c>
    </row>
    <row r="41" spans="3:7" ht="45.75">
      <c r="C41" s="98">
        <v>39</v>
      </c>
      <c r="D41" s="100" t="s">
        <v>507</v>
      </c>
      <c r="E41" s="161" t="s">
        <v>1256</v>
      </c>
      <c r="F41" s="161" t="s">
        <v>1225</v>
      </c>
    </row>
    <row r="42" spans="3:7" ht="45.75">
      <c r="C42" s="98">
        <v>40</v>
      </c>
      <c r="D42" s="100" t="s">
        <v>559</v>
      </c>
      <c r="E42" s="161" t="s">
        <v>1257</v>
      </c>
      <c r="F42" s="161" t="s">
        <v>1258</v>
      </c>
    </row>
    <row r="43" spans="3:7" ht="45.75">
      <c r="C43" s="98">
        <v>41</v>
      </c>
      <c r="D43" s="100" t="s">
        <v>552</v>
      </c>
      <c r="E43" s="161" t="s">
        <v>1259</v>
      </c>
      <c r="F43" s="161" t="s">
        <v>1260</v>
      </c>
    </row>
    <row r="44" spans="3:7" ht="45.75">
      <c r="C44" s="98">
        <v>42</v>
      </c>
      <c r="D44" s="100" t="s">
        <v>555</v>
      </c>
      <c r="E44" s="161" t="s">
        <v>1261</v>
      </c>
      <c r="F44" s="161" t="s">
        <v>1262</v>
      </c>
    </row>
    <row r="45" spans="3:7" ht="45.75">
      <c r="C45" s="98">
        <v>43</v>
      </c>
      <c r="D45" s="100" t="s">
        <v>553</v>
      </c>
      <c r="E45" s="161" t="s">
        <v>1263</v>
      </c>
      <c r="F45" s="161" t="s">
        <v>1264</v>
      </c>
    </row>
    <row r="46" spans="3:7" ht="45.75">
      <c r="C46" s="98">
        <v>44</v>
      </c>
      <c r="D46" s="100" t="s">
        <v>973</v>
      </c>
      <c r="E46" s="161" t="s">
        <v>1265</v>
      </c>
      <c r="F46" s="161" t="s">
        <v>1266</v>
      </c>
    </row>
    <row r="47" spans="3:7" ht="45.75">
      <c r="C47" s="98">
        <v>45</v>
      </c>
      <c r="D47" s="100" t="s">
        <v>556</v>
      </c>
      <c r="E47" s="161" t="s">
        <v>1267</v>
      </c>
      <c r="F47" s="161" t="s">
        <v>1268</v>
      </c>
    </row>
    <row r="48" spans="3:7" ht="45.75">
      <c r="C48" s="98">
        <v>46</v>
      </c>
      <c r="D48" s="100" t="s">
        <v>988</v>
      </c>
      <c r="E48" s="161" t="s">
        <v>1269</v>
      </c>
      <c r="F48" s="161" t="s">
        <v>1270</v>
      </c>
    </row>
    <row r="49" spans="3:7" ht="45.75">
      <c r="C49" s="98">
        <v>47</v>
      </c>
      <c r="D49" s="100" t="s">
        <v>562</v>
      </c>
      <c r="E49" s="164" t="s">
        <v>1272</v>
      </c>
      <c r="F49" s="161" t="s">
        <v>1271</v>
      </c>
    </row>
    <row r="50" spans="3:7" ht="45.75">
      <c r="C50" s="98">
        <v>48</v>
      </c>
      <c r="D50" s="100" t="s">
        <v>563</v>
      </c>
      <c r="E50" s="162" t="s">
        <v>1274</v>
      </c>
      <c r="F50" s="161" t="s">
        <v>1275</v>
      </c>
    </row>
    <row r="51" spans="3:7" ht="45.75">
      <c r="C51" s="98">
        <v>49</v>
      </c>
      <c r="D51" s="100" t="s">
        <v>1006</v>
      </c>
      <c r="E51" s="161" t="s">
        <v>1277</v>
      </c>
      <c r="F51" s="161" t="s">
        <v>1278</v>
      </c>
      <c r="G51" t="s">
        <v>1280</v>
      </c>
    </row>
    <row r="52" spans="3:7" ht="45.75">
      <c r="C52" s="98">
        <v>50</v>
      </c>
      <c r="D52" s="100" t="s">
        <v>1013</v>
      </c>
      <c r="E52" s="161" t="s">
        <v>1151</v>
      </c>
      <c r="F52" s="161" t="s">
        <v>1279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zoomScale="60" zoomScaleNormal="60" workbookViewId="0">
      <selection activeCell="AY28" sqref="AY28"/>
    </sheetView>
  </sheetViews>
  <sheetFormatPr defaultColWidth="13.125" defaultRowHeight="14.25"/>
  <cols>
    <col min="1" max="1" width="2.75" style="195" customWidth="1"/>
    <col min="2" max="47" width="5.375" style="195" customWidth="1"/>
    <col min="48" max="16384" width="13.125" style="195"/>
  </cols>
  <sheetData>
    <row r="2" spans="2:47" ht="32.25" customHeight="1">
      <c r="B2" s="240"/>
      <c r="C2" s="241"/>
      <c r="D2" s="242" t="s">
        <v>2541</v>
      </c>
      <c r="E2" s="239"/>
      <c r="F2" s="239"/>
      <c r="G2" s="239"/>
      <c r="H2" s="239"/>
      <c r="I2" s="239"/>
      <c r="J2" s="239"/>
      <c r="K2" s="239"/>
      <c r="L2" s="243" t="s">
        <v>2546</v>
      </c>
      <c r="M2" s="239"/>
      <c r="N2" s="239"/>
      <c r="O2" s="239"/>
      <c r="P2" s="239"/>
      <c r="Q2" s="239"/>
      <c r="R2" s="239"/>
      <c r="S2" s="239"/>
      <c r="T2" s="243" t="s">
        <v>2545</v>
      </c>
      <c r="U2" s="239"/>
      <c r="V2" s="239"/>
      <c r="W2" s="239"/>
      <c r="X2" s="239"/>
      <c r="Y2" s="239"/>
      <c r="Z2" s="239"/>
      <c r="AA2" s="239"/>
      <c r="AB2" s="244" t="s">
        <v>2544</v>
      </c>
      <c r="AC2" s="239"/>
      <c r="AD2" s="239"/>
      <c r="AE2" s="239"/>
      <c r="AF2" s="239"/>
      <c r="AG2" s="239"/>
      <c r="AH2" s="239"/>
      <c r="AI2" s="239"/>
      <c r="AJ2" s="245" t="s">
        <v>2542</v>
      </c>
      <c r="AK2" s="239"/>
      <c r="AL2" s="239"/>
      <c r="AM2" s="239"/>
      <c r="AN2" s="239"/>
      <c r="AO2" s="239"/>
      <c r="AP2" s="239"/>
      <c r="AQ2" s="239"/>
      <c r="AR2" s="245" t="s">
        <v>2543</v>
      </c>
      <c r="AS2" s="239"/>
      <c r="AT2" s="239"/>
      <c r="AU2" s="239"/>
    </row>
    <row r="3" spans="2:47" ht="32.25" customHeight="1">
      <c r="B3" s="236"/>
      <c r="C3" s="237"/>
      <c r="D3" s="238" t="s">
        <v>2465</v>
      </c>
      <c r="E3" s="239"/>
      <c r="F3" s="239"/>
      <c r="G3" s="239"/>
      <c r="H3" s="239" t="s">
        <v>2466</v>
      </c>
      <c r="I3" s="239"/>
      <c r="J3" s="239"/>
      <c r="K3" s="239"/>
      <c r="L3" s="239" t="s">
        <v>2465</v>
      </c>
      <c r="M3" s="239"/>
      <c r="N3" s="239"/>
      <c r="O3" s="239"/>
      <c r="P3" s="239" t="s">
        <v>2466</v>
      </c>
      <c r="Q3" s="239"/>
      <c r="R3" s="239"/>
      <c r="S3" s="239"/>
      <c r="T3" s="239" t="s">
        <v>2465</v>
      </c>
      <c r="U3" s="239"/>
      <c r="V3" s="239"/>
      <c r="W3" s="239"/>
      <c r="X3" s="239" t="s">
        <v>2466</v>
      </c>
      <c r="Y3" s="239"/>
      <c r="Z3" s="239"/>
      <c r="AA3" s="239"/>
      <c r="AB3" s="239" t="s">
        <v>2465</v>
      </c>
      <c r="AC3" s="239"/>
      <c r="AD3" s="239"/>
      <c r="AE3" s="239"/>
      <c r="AF3" s="239" t="s">
        <v>2466</v>
      </c>
      <c r="AG3" s="239"/>
      <c r="AH3" s="239"/>
      <c r="AI3" s="239"/>
      <c r="AJ3" s="239" t="s">
        <v>2465</v>
      </c>
      <c r="AK3" s="239"/>
      <c r="AL3" s="239"/>
      <c r="AM3" s="239"/>
      <c r="AN3" s="239" t="s">
        <v>2466</v>
      </c>
      <c r="AO3" s="239"/>
      <c r="AP3" s="239"/>
      <c r="AQ3" s="239"/>
      <c r="AR3" s="239" t="s">
        <v>2465</v>
      </c>
      <c r="AS3" s="239"/>
      <c r="AT3" s="239"/>
      <c r="AU3" s="239"/>
    </row>
    <row r="4" spans="2:47" ht="27" customHeight="1">
      <c r="B4" s="235" t="s">
        <v>2467</v>
      </c>
      <c r="C4" s="235"/>
      <c r="D4" s="222"/>
      <c r="E4" s="222"/>
      <c r="F4" s="218"/>
      <c r="G4" s="218"/>
      <c r="H4" s="230" t="s">
        <v>659</v>
      </c>
      <c r="I4" s="230"/>
      <c r="J4" s="221" t="s">
        <v>685</v>
      </c>
      <c r="K4" s="221"/>
      <c r="L4" s="222"/>
      <c r="M4" s="222"/>
      <c r="N4" s="218"/>
      <c r="O4" s="218"/>
      <c r="P4" s="230" t="s">
        <v>596</v>
      </c>
      <c r="Q4" s="230"/>
      <c r="R4" s="221" t="s">
        <v>691</v>
      </c>
      <c r="S4" s="221"/>
      <c r="T4" s="222"/>
      <c r="U4" s="222"/>
      <c r="V4" s="218"/>
      <c r="W4" s="218"/>
      <c r="X4" s="230"/>
      <c r="Y4" s="230"/>
      <c r="Z4" s="221"/>
      <c r="AA4" s="221"/>
      <c r="AB4" s="222"/>
      <c r="AC4" s="222"/>
      <c r="AD4" s="218"/>
      <c r="AE4" s="218"/>
      <c r="AF4" s="223"/>
      <c r="AG4" s="223"/>
      <c r="AH4" s="221"/>
      <c r="AI4" s="221"/>
      <c r="AJ4" s="222"/>
      <c r="AK4" s="222"/>
      <c r="AL4" s="218"/>
      <c r="AM4" s="218"/>
      <c r="AN4" s="230" t="s">
        <v>663</v>
      </c>
      <c r="AO4" s="230"/>
      <c r="AP4" s="221" t="s">
        <v>920</v>
      </c>
      <c r="AQ4" s="221"/>
      <c r="AR4" s="222"/>
      <c r="AS4" s="222"/>
      <c r="AT4" s="218"/>
      <c r="AU4" s="218"/>
    </row>
    <row r="5" spans="2:47" ht="27" customHeight="1">
      <c r="B5" s="224"/>
      <c r="C5" s="224"/>
      <c r="D5" s="222"/>
      <c r="E5" s="222"/>
      <c r="F5" s="219"/>
      <c r="G5" s="219"/>
      <c r="H5" s="230"/>
      <c r="I5" s="230"/>
      <c r="J5" s="220" t="s">
        <v>685</v>
      </c>
      <c r="K5" s="220"/>
      <c r="L5" s="222"/>
      <c r="M5" s="222"/>
      <c r="N5" s="219"/>
      <c r="O5" s="219"/>
      <c r="P5" s="230"/>
      <c r="Q5" s="230"/>
      <c r="R5" s="220" t="s">
        <v>691</v>
      </c>
      <c r="S5" s="220"/>
      <c r="T5" s="222"/>
      <c r="U5" s="222"/>
      <c r="V5" s="219"/>
      <c r="W5" s="219"/>
      <c r="X5" s="230"/>
      <c r="Y5" s="230"/>
      <c r="Z5" s="220"/>
      <c r="AA5" s="220"/>
      <c r="AB5" s="222"/>
      <c r="AC5" s="222"/>
      <c r="AD5" s="219"/>
      <c r="AE5" s="219"/>
      <c r="AF5" s="223"/>
      <c r="AG5" s="223"/>
      <c r="AH5" s="220"/>
      <c r="AI5" s="220"/>
      <c r="AJ5" s="222"/>
      <c r="AK5" s="222"/>
      <c r="AL5" s="219"/>
      <c r="AM5" s="219"/>
      <c r="AN5" s="230"/>
      <c r="AO5" s="230"/>
      <c r="AP5" s="220" t="s">
        <v>920</v>
      </c>
      <c r="AQ5" s="220"/>
      <c r="AR5" s="222"/>
      <c r="AS5" s="222"/>
      <c r="AT5" s="219"/>
      <c r="AU5" s="219"/>
    </row>
    <row r="6" spans="2:47" ht="27" customHeight="1">
      <c r="B6" s="224"/>
      <c r="C6" s="224"/>
      <c r="D6" s="214"/>
      <c r="E6" s="214"/>
      <c r="F6" s="215"/>
      <c r="G6" s="215"/>
      <c r="H6" s="225" t="s">
        <v>2303</v>
      </c>
      <c r="I6" s="225"/>
      <c r="J6" s="234" t="s">
        <v>2547</v>
      </c>
      <c r="K6" s="216"/>
      <c r="L6" s="214"/>
      <c r="M6" s="214"/>
      <c r="N6" s="215"/>
      <c r="O6" s="215"/>
      <c r="P6" s="225" t="s">
        <v>2469</v>
      </c>
      <c r="Q6" s="225"/>
      <c r="R6" s="234" t="s">
        <v>692</v>
      </c>
      <c r="S6" s="216"/>
      <c r="T6" s="214"/>
      <c r="U6" s="214"/>
      <c r="V6" s="215"/>
      <c r="W6" s="215"/>
      <c r="X6" s="217"/>
      <c r="Y6" s="217"/>
      <c r="Z6" s="216"/>
      <c r="AA6" s="216"/>
      <c r="AB6" s="214"/>
      <c r="AC6" s="214"/>
      <c r="AD6" s="215"/>
      <c r="AE6" s="215"/>
      <c r="AF6" s="217"/>
      <c r="AG6" s="217"/>
      <c r="AH6" s="216"/>
      <c r="AI6" s="216"/>
      <c r="AJ6" s="214"/>
      <c r="AK6" s="214"/>
      <c r="AL6" s="215"/>
      <c r="AM6" s="215"/>
      <c r="AN6" s="225" t="s">
        <v>2470</v>
      </c>
      <c r="AO6" s="225"/>
      <c r="AP6" s="234" t="s">
        <v>698</v>
      </c>
      <c r="AQ6" s="216"/>
      <c r="AR6" s="214"/>
      <c r="AS6" s="214"/>
      <c r="AT6" s="215"/>
      <c r="AU6" s="215"/>
    </row>
    <row r="7" spans="2:47" ht="27" customHeight="1">
      <c r="B7" s="224"/>
      <c r="C7" s="224"/>
      <c r="D7" s="210"/>
      <c r="E7" s="210"/>
      <c r="F7" s="211"/>
      <c r="G7" s="211"/>
      <c r="H7" s="212" t="s">
        <v>2428</v>
      </c>
      <c r="I7" s="212"/>
      <c r="J7" s="213" t="s">
        <v>2471</v>
      </c>
      <c r="K7" s="213"/>
      <c r="L7" s="210"/>
      <c r="M7" s="210"/>
      <c r="N7" s="211"/>
      <c r="O7" s="211"/>
      <c r="P7" s="212" t="s">
        <v>2456</v>
      </c>
      <c r="Q7" s="212"/>
      <c r="R7" s="213" t="s">
        <v>2472</v>
      </c>
      <c r="S7" s="213"/>
      <c r="T7" s="210"/>
      <c r="U7" s="210"/>
      <c r="V7" s="211"/>
      <c r="W7" s="211"/>
      <c r="X7" s="212"/>
      <c r="Y7" s="212"/>
      <c r="Z7" s="213"/>
      <c r="AA7" s="213"/>
      <c r="AB7" s="210"/>
      <c r="AC7" s="210"/>
      <c r="AD7" s="211"/>
      <c r="AE7" s="211"/>
      <c r="AF7" s="212"/>
      <c r="AG7" s="212"/>
      <c r="AH7" s="213"/>
      <c r="AI7" s="213"/>
      <c r="AJ7" s="210"/>
      <c r="AK7" s="210"/>
      <c r="AL7" s="211"/>
      <c r="AM7" s="211"/>
      <c r="AN7" s="212" t="s">
        <v>2473</v>
      </c>
      <c r="AO7" s="212"/>
      <c r="AP7" s="213" t="s">
        <v>2474</v>
      </c>
      <c r="AQ7" s="213"/>
      <c r="AR7" s="210"/>
      <c r="AS7" s="210"/>
      <c r="AT7" s="211"/>
      <c r="AU7" s="211"/>
    </row>
    <row r="8" spans="2:47" ht="27" customHeight="1">
      <c r="B8" s="224" t="s">
        <v>2475</v>
      </c>
      <c r="C8" s="224" t="s">
        <v>2476</v>
      </c>
      <c r="D8" s="222" t="s">
        <v>600</v>
      </c>
      <c r="E8" s="222"/>
      <c r="F8" s="218" t="s">
        <v>602</v>
      </c>
      <c r="G8" s="218"/>
      <c r="H8" s="223" t="s">
        <v>659</v>
      </c>
      <c r="I8" s="223"/>
      <c r="J8" s="221" t="s">
        <v>603</v>
      </c>
      <c r="K8" s="221"/>
      <c r="L8" s="222" t="s">
        <v>611</v>
      </c>
      <c r="M8" s="222"/>
      <c r="N8" s="218" t="s">
        <v>613</v>
      </c>
      <c r="O8" s="218"/>
      <c r="P8" s="223"/>
      <c r="Q8" s="223"/>
      <c r="R8" s="221"/>
      <c r="S8" s="221"/>
      <c r="T8" s="222"/>
      <c r="U8" s="222"/>
      <c r="V8" s="218"/>
      <c r="W8" s="218"/>
      <c r="X8" s="223"/>
      <c r="Y8" s="223"/>
      <c r="Z8" s="221"/>
      <c r="AA8" s="221"/>
      <c r="AB8" s="222"/>
      <c r="AC8" s="222"/>
      <c r="AD8" s="218"/>
      <c r="AE8" s="218"/>
      <c r="AF8" s="223"/>
      <c r="AG8" s="223"/>
      <c r="AH8" s="221"/>
      <c r="AI8" s="221"/>
      <c r="AJ8" s="222" t="s">
        <v>535</v>
      </c>
      <c r="AK8" s="222"/>
      <c r="AL8" s="218" t="s">
        <v>605</v>
      </c>
      <c r="AM8" s="218"/>
      <c r="AN8" s="223" t="s">
        <v>663</v>
      </c>
      <c r="AO8" s="223"/>
      <c r="AP8" s="221" t="s">
        <v>606</v>
      </c>
      <c r="AQ8" s="221"/>
      <c r="AR8" s="222" t="s">
        <v>657</v>
      </c>
      <c r="AS8" s="222"/>
      <c r="AT8" s="218" t="s">
        <v>1363</v>
      </c>
      <c r="AU8" s="218"/>
    </row>
    <row r="9" spans="2:47" ht="27" customHeight="1">
      <c r="B9" s="224"/>
      <c r="C9" s="224"/>
      <c r="D9" s="222"/>
      <c r="E9" s="222"/>
      <c r="F9" s="219" t="s">
        <v>602</v>
      </c>
      <c r="G9" s="219"/>
      <c r="H9" s="223"/>
      <c r="I9" s="223"/>
      <c r="J9" s="220" t="s">
        <v>603</v>
      </c>
      <c r="K9" s="220"/>
      <c r="L9" s="222"/>
      <c r="M9" s="222"/>
      <c r="N9" s="219" t="s">
        <v>613</v>
      </c>
      <c r="O9" s="219"/>
      <c r="P9" s="223"/>
      <c r="Q9" s="223"/>
      <c r="R9" s="220"/>
      <c r="S9" s="220"/>
      <c r="T9" s="222"/>
      <c r="U9" s="222"/>
      <c r="V9" s="219"/>
      <c r="W9" s="219"/>
      <c r="X9" s="223"/>
      <c r="Y9" s="223"/>
      <c r="Z9" s="220"/>
      <c r="AA9" s="220"/>
      <c r="AB9" s="222"/>
      <c r="AC9" s="222"/>
      <c r="AD9" s="219"/>
      <c r="AE9" s="219"/>
      <c r="AF9" s="223"/>
      <c r="AG9" s="223"/>
      <c r="AH9" s="220"/>
      <c r="AI9" s="220"/>
      <c r="AJ9" s="222"/>
      <c r="AK9" s="222"/>
      <c r="AL9" s="219" t="s">
        <v>605</v>
      </c>
      <c r="AM9" s="219"/>
      <c r="AN9" s="223"/>
      <c r="AO9" s="223"/>
      <c r="AP9" s="220" t="s">
        <v>606</v>
      </c>
      <c r="AQ9" s="220"/>
      <c r="AR9" s="222"/>
      <c r="AS9" s="222"/>
      <c r="AT9" s="219" t="s">
        <v>1363</v>
      </c>
      <c r="AU9" s="219"/>
    </row>
    <row r="10" spans="2:47" ht="27" customHeight="1">
      <c r="B10" s="224"/>
      <c r="C10" s="224"/>
      <c r="D10" s="226" t="s">
        <v>2477</v>
      </c>
      <c r="E10" s="226"/>
      <c r="F10" s="215" t="s">
        <v>603</v>
      </c>
      <c r="G10" s="215"/>
      <c r="H10" s="225" t="s">
        <v>2478</v>
      </c>
      <c r="I10" s="225"/>
      <c r="J10" s="216" t="s">
        <v>2468</v>
      </c>
      <c r="K10" s="216"/>
      <c r="L10" s="226" t="s">
        <v>2479</v>
      </c>
      <c r="M10" s="226"/>
      <c r="N10" s="215" t="s">
        <v>614</v>
      </c>
      <c r="O10" s="215"/>
      <c r="P10" s="217"/>
      <c r="Q10" s="217"/>
      <c r="R10" s="216"/>
      <c r="S10" s="216"/>
      <c r="T10" s="214"/>
      <c r="U10" s="214"/>
      <c r="V10" s="215"/>
      <c r="W10" s="215"/>
      <c r="X10" s="217"/>
      <c r="Y10" s="217"/>
      <c r="Z10" s="216"/>
      <c r="AA10" s="216"/>
      <c r="AB10" s="214"/>
      <c r="AC10" s="214"/>
      <c r="AD10" s="215"/>
      <c r="AE10" s="215"/>
      <c r="AF10" s="217"/>
      <c r="AG10" s="217"/>
      <c r="AH10" s="216"/>
      <c r="AI10" s="216"/>
      <c r="AJ10" s="226" t="s">
        <v>2480</v>
      </c>
      <c r="AK10" s="226"/>
      <c r="AL10" s="215" t="s">
        <v>606</v>
      </c>
      <c r="AM10" s="215"/>
      <c r="AN10" s="232" t="s">
        <v>2481</v>
      </c>
      <c r="AO10" s="233"/>
      <c r="AP10" s="216" t="s">
        <v>2482</v>
      </c>
      <c r="AQ10" s="216"/>
      <c r="AR10" s="226" t="s">
        <v>2551</v>
      </c>
      <c r="AS10" s="226"/>
      <c r="AT10" s="215" t="s">
        <v>1363</v>
      </c>
      <c r="AU10" s="215"/>
    </row>
    <row r="11" spans="2:47" ht="27" customHeight="1">
      <c r="B11" s="224"/>
      <c r="C11" s="224"/>
      <c r="D11" s="210" t="s">
        <v>2483</v>
      </c>
      <c r="E11" s="210"/>
      <c r="F11" s="211" t="s">
        <v>2484</v>
      </c>
      <c r="G11" s="211"/>
      <c r="H11" s="212" t="s">
        <v>2485</v>
      </c>
      <c r="I11" s="212"/>
      <c r="J11" s="213" t="s">
        <v>2486</v>
      </c>
      <c r="K11" s="213"/>
      <c r="L11" s="210" t="s">
        <v>2487</v>
      </c>
      <c r="M11" s="210"/>
      <c r="N11" s="211" t="s">
        <v>2488</v>
      </c>
      <c r="O11" s="211"/>
      <c r="P11" s="212"/>
      <c r="Q11" s="212"/>
      <c r="R11" s="213"/>
      <c r="S11" s="213"/>
      <c r="T11" s="210"/>
      <c r="U11" s="210"/>
      <c r="V11" s="211"/>
      <c r="W11" s="211"/>
      <c r="X11" s="212"/>
      <c r="Y11" s="212"/>
      <c r="Z11" s="213"/>
      <c r="AA11" s="213"/>
      <c r="AB11" s="210"/>
      <c r="AC11" s="210"/>
      <c r="AD11" s="211"/>
      <c r="AE11" s="211"/>
      <c r="AF11" s="212"/>
      <c r="AG11" s="212"/>
      <c r="AH11" s="213"/>
      <c r="AI11" s="213"/>
      <c r="AJ11" s="210" t="s">
        <v>525</v>
      </c>
      <c r="AK11" s="210"/>
      <c r="AL11" s="211" t="s">
        <v>2489</v>
      </c>
      <c r="AM11" s="211"/>
      <c r="AN11" s="212" t="s">
        <v>1276</v>
      </c>
      <c r="AO11" s="212"/>
      <c r="AP11" s="213" t="s">
        <v>2490</v>
      </c>
      <c r="AQ11" s="213"/>
      <c r="AR11" s="210" t="s">
        <v>2491</v>
      </c>
      <c r="AS11" s="210"/>
      <c r="AT11" s="211" t="s">
        <v>1363</v>
      </c>
      <c r="AU11" s="211"/>
    </row>
    <row r="12" spans="2:47" ht="27" customHeight="1">
      <c r="B12" s="224"/>
      <c r="C12" s="224" t="s">
        <v>2492</v>
      </c>
      <c r="D12" s="222" t="s">
        <v>615</v>
      </c>
      <c r="E12" s="222"/>
      <c r="F12" s="218" t="s">
        <v>618</v>
      </c>
      <c r="G12" s="218"/>
      <c r="H12" s="223"/>
      <c r="I12" s="223"/>
      <c r="J12" s="221"/>
      <c r="K12" s="221"/>
      <c r="L12" s="222" t="s">
        <v>619</v>
      </c>
      <c r="M12" s="222"/>
      <c r="N12" s="218" t="s">
        <v>622</v>
      </c>
      <c r="O12" s="218"/>
      <c r="P12" s="223"/>
      <c r="Q12" s="223"/>
      <c r="R12" s="221"/>
      <c r="S12" s="221"/>
      <c r="T12" s="222"/>
      <c r="U12" s="222"/>
      <c r="V12" s="218"/>
      <c r="W12" s="218"/>
      <c r="X12" s="223"/>
      <c r="Y12" s="223"/>
      <c r="Z12" s="221"/>
      <c r="AA12" s="221"/>
      <c r="AB12" s="222"/>
      <c r="AC12" s="222"/>
      <c r="AD12" s="218"/>
      <c r="AE12" s="218"/>
      <c r="AF12" s="223"/>
      <c r="AG12" s="223"/>
      <c r="AH12" s="221"/>
      <c r="AI12" s="221"/>
      <c r="AJ12" s="222" t="s">
        <v>2</v>
      </c>
      <c r="AK12" s="222"/>
      <c r="AL12" s="218" t="s">
        <v>610</v>
      </c>
      <c r="AM12" s="218"/>
      <c r="AN12" s="223"/>
      <c r="AO12" s="223"/>
      <c r="AP12" s="221"/>
      <c r="AQ12" s="221"/>
      <c r="AR12" s="222"/>
      <c r="AS12" s="222"/>
      <c r="AT12" s="218"/>
      <c r="AU12" s="218"/>
    </row>
    <row r="13" spans="2:47" ht="27" customHeight="1">
      <c r="B13" s="224"/>
      <c r="C13" s="224"/>
      <c r="D13" s="222"/>
      <c r="E13" s="222"/>
      <c r="F13" s="219" t="s">
        <v>618</v>
      </c>
      <c r="G13" s="219"/>
      <c r="H13" s="223"/>
      <c r="I13" s="223"/>
      <c r="J13" s="220"/>
      <c r="K13" s="220"/>
      <c r="L13" s="222"/>
      <c r="M13" s="222"/>
      <c r="N13" s="219" t="s">
        <v>622</v>
      </c>
      <c r="O13" s="219"/>
      <c r="P13" s="223"/>
      <c r="Q13" s="223"/>
      <c r="R13" s="220"/>
      <c r="S13" s="220"/>
      <c r="T13" s="222"/>
      <c r="U13" s="222"/>
      <c r="V13" s="219"/>
      <c r="W13" s="219"/>
      <c r="X13" s="223"/>
      <c r="Y13" s="223"/>
      <c r="Z13" s="220"/>
      <c r="AA13" s="220"/>
      <c r="AB13" s="222"/>
      <c r="AC13" s="222"/>
      <c r="AD13" s="219"/>
      <c r="AE13" s="219"/>
      <c r="AF13" s="223"/>
      <c r="AG13" s="223"/>
      <c r="AH13" s="220"/>
      <c r="AI13" s="220"/>
      <c r="AJ13" s="222"/>
      <c r="AK13" s="222"/>
      <c r="AL13" s="219" t="s">
        <v>610</v>
      </c>
      <c r="AM13" s="219"/>
      <c r="AN13" s="223"/>
      <c r="AO13" s="223"/>
      <c r="AP13" s="220"/>
      <c r="AQ13" s="220"/>
      <c r="AR13" s="222"/>
      <c r="AS13" s="222"/>
      <c r="AT13" s="219"/>
      <c r="AU13" s="219"/>
    </row>
    <row r="14" spans="2:47" ht="27" customHeight="1">
      <c r="B14" s="224"/>
      <c r="C14" s="224"/>
      <c r="D14" s="226" t="s">
        <v>2493</v>
      </c>
      <c r="E14" s="226"/>
      <c r="F14" s="215" t="s">
        <v>602</v>
      </c>
      <c r="G14" s="215"/>
      <c r="H14" s="217"/>
      <c r="I14" s="217"/>
      <c r="J14" s="216"/>
      <c r="K14" s="216"/>
      <c r="L14" s="226" t="s">
        <v>2494</v>
      </c>
      <c r="M14" s="226"/>
      <c r="N14" s="215" t="s">
        <v>613</v>
      </c>
      <c r="O14" s="215"/>
      <c r="P14" s="217"/>
      <c r="Q14" s="217"/>
      <c r="R14" s="216"/>
      <c r="S14" s="216"/>
      <c r="T14" s="214"/>
      <c r="U14" s="214"/>
      <c r="V14" s="215"/>
      <c r="W14" s="215"/>
      <c r="X14" s="217"/>
      <c r="Y14" s="217"/>
      <c r="Z14" s="216"/>
      <c r="AA14" s="216"/>
      <c r="AB14" s="214"/>
      <c r="AC14" s="214"/>
      <c r="AD14" s="215"/>
      <c r="AE14" s="215"/>
      <c r="AF14" s="217"/>
      <c r="AG14" s="217"/>
      <c r="AH14" s="216"/>
      <c r="AI14" s="216"/>
      <c r="AJ14" s="226" t="s">
        <v>2552</v>
      </c>
      <c r="AK14" s="226"/>
      <c r="AL14" s="215" t="s">
        <v>605</v>
      </c>
      <c r="AM14" s="215"/>
      <c r="AN14" s="217"/>
      <c r="AO14" s="217"/>
      <c r="AP14" s="216"/>
      <c r="AQ14" s="216"/>
      <c r="AR14" s="214"/>
      <c r="AS14" s="214"/>
      <c r="AT14" s="215"/>
      <c r="AU14" s="215"/>
    </row>
    <row r="15" spans="2:47" ht="27" customHeight="1">
      <c r="B15" s="224"/>
      <c r="C15" s="224"/>
      <c r="D15" s="210" t="s">
        <v>2495</v>
      </c>
      <c r="E15" s="210"/>
      <c r="F15" s="211" t="s">
        <v>2496</v>
      </c>
      <c r="G15" s="211"/>
      <c r="H15" s="212"/>
      <c r="I15" s="212"/>
      <c r="J15" s="213"/>
      <c r="K15" s="213"/>
      <c r="L15" s="210" t="s">
        <v>2497</v>
      </c>
      <c r="M15" s="210"/>
      <c r="N15" s="211" t="s">
        <v>2498</v>
      </c>
      <c r="O15" s="211"/>
      <c r="P15" s="212"/>
      <c r="Q15" s="212"/>
      <c r="R15" s="213"/>
      <c r="S15" s="213"/>
      <c r="T15" s="210"/>
      <c r="U15" s="210"/>
      <c r="V15" s="211"/>
      <c r="W15" s="211"/>
      <c r="X15" s="212"/>
      <c r="Y15" s="212"/>
      <c r="Z15" s="213"/>
      <c r="AA15" s="213"/>
      <c r="AB15" s="210"/>
      <c r="AC15" s="210"/>
      <c r="AD15" s="211"/>
      <c r="AE15" s="211"/>
      <c r="AF15" s="212"/>
      <c r="AG15" s="212"/>
      <c r="AH15" s="213"/>
      <c r="AI15" s="213"/>
      <c r="AJ15" s="210" t="s">
        <v>2499</v>
      </c>
      <c r="AK15" s="210"/>
      <c r="AL15" s="211" t="s">
        <v>2500</v>
      </c>
      <c r="AM15" s="211"/>
      <c r="AN15" s="212"/>
      <c r="AO15" s="212"/>
      <c r="AP15" s="213"/>
      <c r="AQ15" s="213"/>
      <c r="AR15" s="210"/>
      <c r="AS15" s="210"/>
      <c r="AT15" s="211"/>
      <c r="AU15" s="211"/>
    </row>
    <row r="16" spans="2:47" ht="27" customHeight="1">
      <c r="B16" s="224" t="s">
        <v>2501</v>
      </c>
      <c r="C16" s="224" t="s">
        <v>2476</v>
      </c>
      <c r="D16" s="222"/>
      <c r="E16" s="222"/>
      <c r="F16" s="218"/>
      <c r="G16" s="218"/>
      <c r="H16" s="223"/>
      <c r="I16" s="223"/>
      <c r="J16" s="221"/>
      <c r="K16" s="221"/>
      <c r="L16" s="222"/>
      <c r="M16" s="222"/>
      <c r="N16" s="218"/>
      <c r="O16" s="218"/>
      <c r="P16" s="223"/>
      <c r="Q16" s="223"/>
      <c r="R16" s="221"/>
      <c r="S16" s="221"/>
      <c r="T16" s="222" t="s">
        <v>629</v>
      </c>
      <c r="U16" s="222"/>
      <c r="V16" s="218" t="s">
        <v>2502</v>
      </c>
      <c r="W16" s="218"/>
      <c r="X16" s="231" t="s">
        <v>3</v>
      </c>
      <c r="Y16" s="223"/>
      <c r="Z16" s="221" t="s">
        <v>646</v>
      </c>
      <c r="AA16" s="221"/>
      <c r="AB16" s="229" t="s">
        <v>2549</v>
      </c>
      <c r="AC16" s="227"/>
      <c r="AD16" s="218" t="s">
        <v>2503</v>
      </c>
      <c r="AE16" s="218"/>
      <c r="AF16" s="230" t="s">
        <v>642</v>
      </c>
      <c r="AG16" s="230"/>
      <c r="AH16" s="221" t="s">
        <v>2504</v>
      </c>
      <c r="AI16" s="221"/>
      <c r="AJ16" s="222"/>
      <c r="AK16" s="222"/>
      <c r="AL16" s="218"/>
      <c r="AM16" s="218"/>
      <c r="AN16" s="223"/>
      <c r="AO16" s="223"/>
      <c r="AP16" s="221"/>
      <c r="AQ16" s="221"/>
      <c r="AR16" s="222"/>
      <c r="AS16" s="222"/>
      <c r="AT16" s="218"/>
      <c r="AU16" s="218"/>
    </row>
    <row r="17" spans="2:47" ht="27" customHeight="1">
      <c r="B17" s="224"/>
      <c r="C17" s="224"/>
      <c r="D17" s="222"/>
      <c r="E17" s="222"/>
      <c r="F17" s="219"/>
      <c r="G17" s="219"/>
      <c r="H17" s="223"/>
      <c r="I17" s="223"/>
      <c r="J17" s="220"/>
      <c r="K17" s="220"/>
      <c r="L17" s="222"/>
      <c r="M17" s="222"/>
      <c r="N17" s="219"/>
      <c r="O17" s="219"/>
      <c r="P17" s="223"/>
      <c r="Q17" s="223"/>
      <c r="R17" s="220"/>
      <c r="S17" s="220"/>
      <c r="T17" s="222"/>
      <c r="U17" s="222"/>
      <c r="V17" s="219" t="s">
        <v>634</v>
      </c>
      <c r="W17" s="219"/>
      <c r="X17" s="223"/>
      <c r="Y17" s="223"/>
      <c r="Z17" s="220" t="s">
        <v>646</v>
      </c>
      <c r="AA17" s="220"/>
      <c r="AB17" s="227"/>
      <c r="AC17" s="227"/>
      <c r="AD17" s="219" t="s">
        <v>2505</v>
      </c>
      <c r="AE17" s="219"/>
      <c r="AF17" s="230"/>
      <c r="AG17" s="230"/>
      <c r="AH17" s="220" t="s">
        <v>2504</v>
      </c>
      <c r="AI17" s="220"/>
      <c r="AJ17" s="222"/>
      <c r="AK17" s="222"/>
      <c r="AL17" s="219"/>
      <c r="AM17" s="219"/>
      <c r="AN17" s="223"/>
      <c r="AO17" s="223"/>
      <c r="AP17" s="220"/>
      <c r="AQ17" s="220"/>
      <c r="AR17" s="222"/>
      <c r="AS17" s="222"/>
      <c r="AT17" s="219"/>
      <c r="AU17" s="219"/>
    </row>
    <row r="18" spans="2:47" ht="27" customHeight="1">
      <c r="B18" s="224"/>
      <c r="C18" s="224"/>
      <c r="D18" s="214"/>
      <c r="E18" s="214"/>
      <c r="F18" s="215"/>
      <c r="G18" s="215"/>
      <c r="H18" s="217"/>
      <c r="I18" s="217"/>
      <c r="J18" s="216"/>
      <c r="K18" s="216"/>
      <c r="L18" s="214"/>
      <c r="M18" s="214"/>
      <c r="N18" s="215"/>
      <c r="O18" s="215"/>
      <c r="P18" s="217"/>
      <c r="Q18" s="217"/>
      <c r="R18" s="216"/>
      <c r="S18" s="216"/>
      <c r="T18" s="226" t="s">
        <v>2506</v>
      </c>
      <c r="U18" s="226"/>
      <c r="V18" s="215" t="s">
        <v>632</v>
      </c>
      <c r="W18" s="215"/>
      <c r="X18" s="225" t="s">
        <v>2507</v>
      </c>
      <c r="Y18" s="225"/>
      <c r="Z18" s="216" t="s">
        <v>645</v>
      </c>
      <c r="AA18" s="216"/>
      <c r="AB18" s="226" t="s">
        <v>2508</v>
      </c>
      <c r="AC18" s="226"/>
      <c r="AD18" s="215" t="s">
        <v>640</v>
      </c>
      <c r="AE18" s="215"/>
      <c r="AF18" s="225" t="s">
        <v>2509</v>
      </c>
      <c r="AG18" s="225"/>
      <c r="AH18" s="216" t="s">
        <v>2510</v>
      </c>
      <c r="AI18" s="216"/>
      <c r="AJ18" s="214"/>
      <c r="AK18" s="214"/>
      <c r="AL18" s="215"/>
      <c r="AM18" s="215"/>
      <c r="AN18" s="217"/>
      <c r="AO18" s="217"/>
      <c r="AP18" s="216"/>
      <c r="AQ18" s="216"/>
      <c r="AR18" s="214"/>
      <c r="AS18" s="214"/>
      <c r="AT18" s="215"/>
      <c r="AU18" s="215"/>
    </row>
    <row r="19" spans="2:47" ht="27" customHeight="1">
      <c r="B19" s="224"/>
      <c r="C19" s="224"/>
      <c r="D19" s="210"/>
      <c r="E19" s="210"/>
      <c r="F19" s="211"/>
      <c r="G19" s="211"/>
      <c r="H19" s="212"/>
      <c r="I19" s="212"/>
      <c r="J19" s="213"/>
      <c r="K19" s="213"/>
      <c r="L19" s="210"/>
      <c r="M19" s="210"/>
      <c r="N19" s="211"/>
      <c r="O19" s="211"/>
      <c r="P19" s="212"/>
      <c r="Q19" s="212"/>
      <c r="R19" s="213"/>
      <c r="S19" s="213"/>
      <c r="T19" s="210" t="s">
        <v>2511</v>
      </c>
      <c r="U19" s="210"/>
      <c r="V19" s="211" t="s">
        <v>2512</v>
      </c>
      <c r="W19" s="211"/>
      <c r="X19" s="228" t="s">
        <v>2548</v>
      </c>
      <c r="Y19" s="212"/>
      <c r="Z19" s="213" t="s">
        <v>2513</v>
      </c>
      <c r="AA19" s="213"/>
      <c r="AB19" s="210" t="s">
        <v>2514</v>
      </c>
      <c r="AC19" s="210"/>
      <c r="AD19" s="211" t="s">
        <v>531</v>
      </c>
      <c r="AE19" s="211"/>
      <c r="AF19" s="212"/>
      <c r="AG19" s="212"/>
      <c r="AH19" s="213" t="s">
        <v>2515</v>
      </c>
      <c r="AI19" s="213"/>
      <c r="AJ19" s="210"/>
      <c r="AK19" s="210"/>
      <c r="AL19" s="211"/>
      <c r="AM19" s="211"/>
      <c r="AN19" s="212"/>
      <c r="AO19" s="212"/>
      <c r="AP19" s="213"/>
      <c r="AQ19" s="213"/>
      <c r="AR19" s="210"/>
      <c r="AS19" s="210"/>
      <c r="AT19" s="211"/>
      <c r="AU19" s="211"/>
    </row>
    <row r="20" spans="2:47" ht="27" customHeight="1">
      <c r="B20" s="224"/>
      <c r="C20" s="224" t="s">
        <v>2492</v>
      </c>
      <c r="D20" s="222"/>
      <c r="E20" s="222"/>
      <c r="F20" s="218"/>
      <c r="G20" s="218"/>
      <c r="H20" s="223"/>
      <c r="I20" s="223"/>
      <c r="J20" s="221"/>
      <c r="K20" s="221"/>
      <c r="L20" s="222"/>
      <c r="M20" s="222"/>
      <c r="N20" s="218"/>
      <c r="O20" s="218"/>
      <c r="P20" s="223"/>
      <c r="Q20" s="223"/>
      <c r="R20" s="221"/>
      <c r="S20" s="221"/>
      <c r="T20" s="222" t="s">
        <v>668</v>
      </c>
      <c r="U20" s="222"/>
      <c r="V20" s="218" t="s">
        <v>2516</v>
      </c>
      <c r="W20" s="218"/>
      <c r="X20" s="223"/>
      <c r="Y20" s="223"/>
      <c r="Z20" s="221"/>
      <c r="AA20" s="221"/>
      <c r="AB20" s="229" t="s">
        <v>2550</v>
      </c>
      <c r="AC20" s="227"/>
      <c r="AD20" s="218" t="s">
        <v>2517</v>
      </c>
      <c r="AE20" s="218"/>
      <c r="AF20" s="223"/>
      <c r="AG20" s="223"/>
      <c r="AH20" s="221"/>
      <c r="AI20" s="221"/>
      <c r="AJ20" s="222"/>
      <c r="AK20" s="222"/>
      <c r="AL20" s="218"/>
      <c r="AM20" s="218"/>
      <c r="AN20" s="223"/>
      <c r="AO20" s="223"/>
      <c r="AP20" s="221"/>
      <c r="AQ20" s="221"/>
      <c r="AR20" s="222"/>
      <c r="AS20" s="222"/>
      <c r="AT20" s="218"/>
      <c r="AU20" s="218"/>
    </row>
    <row r="21" spans="2:47" ht="27" customHeight="1">
      <c r="B21" s="224"/>
      <c r="C21" s="224"/>
      <c r="D21" s="222"/>
      <c r="E21" s="222"/>
      <c r="F21" s="219"/>
      <c r="G21" s="219"/>
      <c r="H21" s="223"/>
      <c r="I21" s="223"/>
      <c r="J21" s="220"/>
      <c r="K21" s="220"/>
      <c r="L21" s="222"/>
      <c r="M21" s="222"/>
      <c r="N21" s="219"/>
      <c r="O21" s="219"/>
      <c r="P21" s="223"/>
      <c r="Q21" s="223"/>
      <c r="R21" s="220"/>
      <c r="S21" s="220"/>
      <c r="T21" s="222"/>
      <c r="U21" s="222"/>
      <c r="V21" s="219" t="s">
        <v>673</v>
      </c>
      <c r="W21" s="219"/>
      <c r="X21" s="223"/>
      <c r="Y21" s="223"/>
      <c r="Z21" s="220"/>
      <c r="AA21" s="220"/>
      <c r="AB21" s="227"/>
      <c r="AC21" s="227"/>
      <c r="AD21" s="219" t="s">
        <v>2518</v>
      </c>
      <c r="AE21" s="219"/>
      <c r="AF21" s="223"/>
      <c r="AG21" s="223"/>
      <c r="AH21" s="220"/>
      <c r="AI21" s="220"/>
      <c r="AJ21" s="222"/>
      <c r="AK21" s="222"/>
      <c r="AL21" s="219"/>
      <c r="AM21" s="219"/>
      <c r="AN21" s="223"/>
      <c r="AO21" s="223"/>
      <c r="AP21" s="220"/>
      <c r="AQ21" s="220"/>
      <c r="AR21" s="222"/>
      <c r="AS21" s="222"/>
      <c r="AT21" s="219"/>
      <c r="AU21" s="219"/>
    </row>
    <row r="22" spans="2:47" ht="27" customHeight="1">
      <c r="B22" s="224"/>
      <c r="C22" s="224"/>
      <c r="D22" s="214"/>
      <c r="E22" s="214"/>
      <c r="F22" s="215"/>
      <c r="G22" s="215"/>
      <c r="H22" s="217"/>
      <c r="I22" s="217"/>
      <c r="J22" s="216"/>
      <c r="K22" s="216"/>
      <c r="L22" s="214"/>
      <c r="M22" s="214"/>
      <c r="N22" s="215"/>
      <c r="O22" s="215"/>
      <c r="P22" s="217"/>
      <c r="Q22" s="217"/>
      <c r="R22" s="216"/>
      <c r="S22" s="216"/>
      <c r="T22" s="226" t="s">
        <v>2519</v>
      </c>
      <c r="U22" s="226"/>
      <c r="V22" s="215" t="s">
        <v>671</v>
      </c>
      <c r="W22" s="215"/>
      <c r="X22" s="217"/>
      <c r="Y22" s="217"/>
      <c r="Z22" s="216"/>
      <c r="AA22" s="216"/>
      <c r="AB22" s="226" t="s">
        <v>2520</v>
      </c>
      <c r="AC22" s="226"/>
      <c r="AD22" s="215" t="s">
        <v>2521</v>
      </c>
      <c r="AE22" s="215"/>
      <c r="AF22" s="217"/>
      <c r="AG22" s="217"/>
      <c r="AH22" s="216"/>
      <c r="AI22" s="216"/>
      <c r="AJ22" s="214"/>
      <c r="AK22" s="214"/>
      <c r="AL22" s="215"/>
      <c r="AM22" s="215"/>
      <c r="AN22" s="217"/>
      <c r="AO22" s="217"/>
      <c r="AP22" s="216"/>
      <c r="AQ22" s="216"/>
      <c r="AR22" s="214"/>
      <c r="AS22" s="214"/>
      <c r="AT22" s="215"/>
      <c r="AU22" s="215"/>
    </row>
    <row r="23" spans="2:47" ht="27" customHeight="1">
      <c r="B23" s="224"/>
      <c r="C23" s="224"/>
      <c r="D23" s="210"/>
      <c r="E23" s="210"/>
      <c r="F23" s="211"/>
      <c r="G23" s="211"/>
      <c r="H23" s="212"/>
      <c r="I23" s="212"/>
      <c r="J23" s="213"/>
      <c r="K23" s="213"/>
      <c r="L23" s="210"/>
      <c r="M23" s="210"/>
      <c r="N23" s="211"/>
      <c r="O23" s="211"/>
      <c r="P23" s="212"/>
      <c r="Q23" s="212"/>
      <c r="R23" s="213"/>
      <c r="S23" s="213"/>
      <c r="T23" s="210" t="s">
        <v>2522</v>
      </c>
      <c r="U23" s="210"/>
      <c r="V23" s="211" t="s">
        <v>2523</v>
      </c>
      <c r="W23" s="211"/>
      <c r="X23" s="212"/>
      <c r="Y23" s="212"/>
      <c r="Z23" s="213"/>
      <c r="AA23" s="213"/>
      <c r="AB23" s="210" t="s">
        <v>2524</v>
      </c>
      <c r="AC23" s="210"/>
      <c r="AD23" s="211" t="s">
        <v>2525</v>
      </c>
      <c r="AE23" s="211"/>
      <c r="AF23" s="212"/>
      <c r="AG23" s="212"/>
      <c r="AH23" s="213"/>
      <c r="AI23" s="213"/>
      <c r="AJ23" s="210"/>
      <c r="AK23" s="210"/>
      <c r="AL23" s="211"/>
      <c r="AM23" s="211"/>
      <c r="AN23" s="212"/>
      <c r="AO23" s="212"/>
      <c r="AP23" s="213"/>
      <c r="AQ23" s="213"/>
      <c r="AR23" s="210"/>
      <c r="AS23" s="210"/>
      <c r="AT23" s="211"/>
      <c r="AU23" s="211"/>
    </row>
    <row r="24" spans="2:47" ht="27" customHeight="1">
      <c r="B24" s="224" t="s">
        <v>2526</v>
      </c>
      <c r="C24" s="224"/>
      <c r="D24" s="222"/>
      <c r="E24" s="222"/>
      <c r="F24" s="218"/>
      <c r="G24" s="218"/>
      <c r="H24" s="223"/>
      <c r="I24" s="223"/>
      <c r="J24" s="221"/>
      <c r="K24" s="221"/>
      <c r="L24" s="222"/>
      <c r="M24" s="222"/>
      <c r="N24" s="218"/>
      <c r="O24" s="218"/>
      <c r="P24" s="223"/>
      <c r="Q24" s="223"/>
      <c r="R24" s="221"/>
      <c r="S24" s="221"/>
      <c r="T24" s="222" t="s">
        <v>651</v>
      </c>
      <c r="U24" s="222"/>
      <c r="V24" s="218" t="s">
        <v>653</v>
      </c>
      <c r="W24" s="218"/>
      <c r="X24" s="223"/>
      <c r="Y24" s="223"/>
      <c r="Z24" s="221"/>
      <c r="AA24" s="221"/>
      <c r="AB24" s="227" t="s">
        <v>651</v>
      </c>
      <c r="AC24" s="227"/>
      <c r="AD24" s="218" t="s">
        <v>2527</v>
      </c>
      <c r="AE24" s="218"/>
      <c r="AF24" s="223"/>
      <c r="AG24" s="223"/>
      <c r="AH24" s="221"/>
      <c r="AI24" s="221"/>
      <c r="AJ24" s="222"/>
      <c r="AK24" s="222"/>
      <c r="AL24" s="218"/>
      <c r="AM24" s="218"/>
      <c r="AN24" s="223"/>
      <c r="AO24" s="223"/>
      <c r="AP24" s="221"/>
      <c r="AQ24" s="221"/>
      <c r="AR24" s="222" t="s">
        <v>680</v>
      </c>
      <c r="AS24" s="222"/>
      <c r="AT24" s="218" t="s">
        <v>682</v>
      </c>
      <c r="AU24" s="218"/>
    </row>
    <row r="25" spans="2:47" ht="27" customHeight="1">
      <c r="B25" s="224"/>
      <c r="C25" s="224"/>
      <c r="D25" s="222"/>
      <c r="E25" s="222"/>
      <c r="F25" s="219"/>
      <c r="G25" s="219"/>
      <c r="H25" s="223"/>
      <c r="I25" s="223"/>
      <c r="J25" s="220"/>
      <c r="K25" s="220"/>
      <c r="L25" s="222"/>
      <c r="M25" s="222"/>
      <c r="N25" s="219"/>
      <c r="O25" s="219"/>
      <c r="P25" s="223"/>
      <c r="Q25" s="223"/>
      <c r="R25" s="220"/>
      <c r="S25" s="220"/>
      <c r="T25" s="222"/>
      <c r="U25" s="222"/>
      <c r="V25" s="219" t="s">
        <v>653</v>
      </c>
      <c r="W25" s="219"/>
      <c r="X25" s="223"/>
      <c r="Y25" s="223"/>
      <c r="Z25" s="220"/>
      <c r="AA25" s="220"/>
      <c r="AB25" s="227"/>
      <c r="AC25" s="227"/>
      <c r="AD25" s="219" t="s">
        <v>2527</v>
      </c>
      <c r="AE25" s="219"/>
      <c r="AF25" s="223"/>
      <c r="AG25" s="223"/>
      <c r="AH25" s="220"/>
      <c r="AI25" s="220"/>
      <c r="AJ25" s="222"/>
      <c r="AK25" s="222"/>
      <c r="AL25" s="219"/>
      <c r="AM25" s="219"/>
      <c r="AN25" s="223"/>
      <c r="AO25" s="223"/>
      <c r="AP25" s="220"/>
      <c r="AQ25" s="220"/>
      <c r="AR25" s="222"/>
      <c r="AS25" s="222"/>
      <c r="AT25" s="219" t="s">
        <v>682</v>
      </c>
      <c r="AU25" s="219"/>
    </row>
    <row r="26" spans="2:47" ht="27" customHeight="1">
      <c r="B26" s="224"/>
      <c r="C26" s="224"/>
      <c r="D26" s="214"/>
      <c r="E26" s="214"/>
      <c r="F26" s="215"/>
      <c r="G26" s="215"/>
      <c r="H26" s="217"/>
      <c r="I26" s="217"/>
      <c r="J26" s="216"/>
      <c r="K26" s="216"/>
      <c r="L26" s="214"/>
      <c r="M26" s="214"/>
      <c r="N26" s="215"/>
      <c r="O26" s="215"/>
      <c r="P26" s="217"/>
      <c r="Q26" s="217"/>
      <c r="R26" s="216"/>
      <c r="S26" s="216"/>
      <c r="T26" s="226" t="s">
        <v>2528</v>
      </c>
      <c r="U26" s="226"/>
      <c r="V26" s="215" t="s">
        <v>653</v>
      </c>
      <c r="W26" s="215"/>
      <c r="X26" s="217"/>
      <c r="Y26" s="217"/>
      <c r="Z26" s="216"/>
      <c r="AA26" s="216"/>
      <c r="AB26" s="226" t="s">
        <v>2529</v>
      </c>
      <c r="AC26" s="226"/>
      <c r="AD26" s="215" t="s">
        <v>2530</v>
      </c>
      <c r="AE26" s="215"/>
      <c r="AF26" s="217"/>
      <c r="AG26" s="217"/>
      <c r="AH26" s="216"/>
      <c r="AI26" s="216"/>
      <c r="AJ26" s="214"/>
      <c r="AK26" s="214"/>
      <c r="AL26" s="215"/>
      <c r="AM26" s="215"/>
      <c r="AN26" s="217"/>
      <c r="AO26" s="217"/>
      <c r="AP26" s="216"/>
      <c r="AQ26" s="216"/>
      <c r="AR26" s="226" t="s">
        <v>2531</v>
      </c>
      <c r="AS26" s="226"/>
      <c r="AT26" s="215" t="s">
        <v>682</v>
      </c>
      <c r="AU26" s="215"/>
    </row>
    <row r="27" spans="2:47" ht="27" customHeight="1">
      <c r="B27" s="224"/>
      <c r="C27" s="224"/>
      <c r="D27" s="210"/>
      <c r="E27" s="210"/>
      <c r="F27" s="211"/>
      <c r="G27" s="211"/>
      <c r="H27" s="212"/>
      <c r="I27" s="212"/>
      <c r="J27" s="213"/>
      <c r="K27" s="213"/>
      <c r="L27" s="210"/>
      <c r="M27" s="210"/>
      <c r="N27" s="211"/>
      <c r="O27" s="211"/>
      <c r="P27" s="212"/>
      <c r="Q27" s="212"/>
      <c r="R27" s="213"/>
      <c r="S27" s="213"/>
      <c r="T27" s="210" t="s">
        <v>2532</v>
      </c>
      <c r="U27" s="210"/>
      <c r="V27" s="211" t="s">
        <v>2533</v>
      </c>
      <c r="W27" s="211"/>
      <c r="X27" s="212"/>
      <c r="Y27" s="212"/>
      <c r="Z27" s="213"/>
      <c r="AA27" s="213"/>
      <c r="AB27" s="210" t="s">
        <v>2534</v>
      </c>
      <c r="AC27" s="210"/>
      <c r="AD27" s="211" t="s">
        <v>2535</v>
      </c>
      <c r="AE27" s="211"/>
      <c r="AF27" s="212"/>
      <c r="AG27" s="212"/>
      <c r="AH27" s="213"/>
      <c r="AI27" s="213"/>
      <c r="AJ27" s="210"/>
      <c r="AK27" s="210"/>
      <c r="AL27" s="211"/>
      <c r="AM27" s="211"/>
      <c r="AN27" s="212"/>
      <c r="AO27" s="212"/>
      <c r="AP27" s="213"/>
      <c r="AQ27" s="213"/>
      <c r="AR27" s="210" t="s">
        <v>680</v>
      </c>
      <c r="AS27" s="210"/>
      <c r="AT27" s="211" t="s">
        <v>2536</v>
      </c>
      <c r="AU27" s="211"/>
    </row>
    <row r="28" spans="2:47" ht="27" customHeight="1">
      <c r="B28" s="224" t="s">
        <v>2537</v>
      </c>
      <c r="C28" s="224"/>
      <c r="D28" s="222"/>
      <c r="E28" s="222"/>
      <c r="F28" s="218"/>
      <c r="G28" s="218"/>
      <c r="H28" s="223"/>
      <c r="I28" s="223"/>
      <c r="J28" s="221"/>
      <c r="K28" s="221"/>
      <c r="L28" s="222"/>
      <c r="M28" s="222"/>
      <c r="N28" s="218"/>
      <c r="O28" s="218"/>
      <c r="P28" s="223" t="s">
        <v>596</v>
      </c>
      <c r="Q28" s="223"/>
      <c r="R28" s="221" t="s">
        <v>598</v>
      </c>
      <c r="S28" s="221"/>
      <c r="T28" s="222"/>
      <c r="U28" s="222"/>
      <c r="V28" s="218"/>
      <c r="W28" s="218"/>
      <c r="X28" s="223"/>
      <c r="Y28" s="223"/>
      <c r="Z28" s="221"/>
      <c r="AA28" s="221"/>
      <c r="AB28" s="222"/>
      <c r="AC28" s="222"/>
      <c r="AD28" s="218"/>
      <c r="AE28" s="218"/>
      <c r="AF28" s="223"/>
      <c r="AG28" s="223"/>
      <c r="AH28" s="221"/>
      <c r="AI28" s="221"/>
      <c r="AJ28" s="222"/>
      <c r="AK28" s="222"/>
      <c r="AL28" s="218"/>
      <c r="AM28" s="218"/>
      <c r="AN28" s="223"/>
      <c r="AO28" s="223"/>
      <c r="AP28" s="221"/>
      <c r="AQ28" s="221"/>
      <c r="AR28" s="222"/>
      <c r="AS28" s="222"/>
      <c r="AT28" s="218"/>
      <c r="AU28" s="218"/>
    </row>
    <row r="29" spans="2:47" ht="27" customHeight="1">
      <c r="B29" s="224"/>
      <c r="C29" s="224"/>
      <c r="D29" s="222"/>
      <c r="E29" s="222"/>
      <c r="F29" s="219"/>
      <c r="G29" s="219"/>
      <c r="H29" s="223"/>
      <c r="I29" s="223"/>
      <c r="J29" s="220"/>
      <c r="K29" s="220"/>
      <c r="L29" s="222"/>
      <c r="M29" s="222"/>
      <c r="N29" s="219"/>
      <c r="O29" s="219"/>
      <c r="P29" s="223"/>
      <c r="Q29" s="223"/>
      <c r="R29" s="220" t="s">
        <v>598</v>
      </c>
      <c r="S29" s="220"/>
      <c r="T29" s="222"/>
      <c r="U29" s="222"/>
      <c r="V29" s="219"/>
      <c r="W29" s="219"/>
      <c r="X29" s="223"/>
      <c r="Y29" s="223"/>
      <c r="Z29" s="220"/>
      <c r="AA29" s="220"/>
      <c r="AB29" s="222"/>
      <c r="AC29" s="222"/>
      <c r="AD29" s="219"/>
      <c r="AE29" s="219"/>
      <c r="AF29" s="223"/>
      <c r="AG29" s="223"/>
      <c r="AH29" s="220"/>
      <c r="AI29" s="220"/>
      <c r="AJ29" s="222"/>
      <c r="AK29" s="222"/>
      <c r="AL29" s="219"/>
      <c r="AM29" s="219"/>
      <c r="AN29" s="223"/>
      <c r="AO29" s="223"/>
      <c r="AP29" s="220"/>
      <c r="AQ29" s="220"/>
      <c r="AR29" s="222"/>
      <c r="AS29" s="222"/>
      <c r="AT29" s="219"/>
      <c r="AU29" s="219"/>
    </row>
    <row r="30" spans="2:47" ht="27" customHeight="1">
      <c r="B30" s="224"/>
      <c r="C30" s="224"/>
      <c r="D30" s="214"/>
      <c r="E30" s="214"/>
      <c r="F30" s="215"/>
      <c r="G30" s="215"/>
      <c r="H30" s="217"/>
      <c r="I30" s="217"/>
      <c r="J30" s="216"/>
      <c r="K30" s="216"/>
      <c r="L30" s="214"/>
      <c r="M30" s="214"/>
      <c r="N30" s="215"/>
      <c r="O30" s="215"/>
      <c r="P30" s="225" t="s">
        <v>2538</v>
      </c>
      <c r="Q30" s="225"/>
      <c r="R30" s="216" t="s">
        <v>598</v>
      </c>
      <c r="S30" s="216"/>
      <c r="T30" s="214"/>
      <c r="U30" s="214"/>
      <c r="V30" s="215"/>
      <c r="W30" s="215"/>
      <c r="X30" s="217"/>
      <c r="Y30" s="217"/>
      <c r="Z30" s="216"/>
      <c r="AA30" s="216"/>
      <c r="AB30" s="214"/>
      <c r="AC30" s="214"/>
      <c r="AD30" s="215"/>
      <c r="AE30" s="215"/>
      <c r="AF30" s="217"/>
      <c r="AG30" s="217"/>
      <c r="AH30" s="216"/>
      <c r="AI30" s="216"/>
      <c r="AJ30" s="214"/>
      <c r="AK30" s="214"/>
      <c r="AL30" s="215"/>
      <c r="AM30" s="215"/>
      <c r="AN30" s="217"/>
      <c r="AO30" s="217"/>
      <c r="AP30" s="216"/>
      <c r="AQ30" s="216"/>
      <c r="AR30" s="214"/>
      <c r="AS30" s="214"/>
      <c r="AT30" s="215"/>
      <c r="AU30" s="215"/>
    </row>
    <row r="31" spans="2:47" ht="27" customHeight="1">
      <c r="B31" s="224"/>
      <c r="C31" s="224"/>
      <c r="D31" s="210"/>
      <c r="E31" s="210"/>
      <c r="F31" s="211"/>
      <c r="G31" s="211"/>
      <c r="H31" s="212"/>
      <c r="I31" s="212"/>
      <c r="J31" s="213"/>
      <c r="K31" s="213"/>
      <c r="L31" s="210"/>
      <c r="M31" s="210"/>
      <c r="N31" s="211"/>
      <c r="O31" s="211"/>
      <c r="P31" s="212" t="s">
        <v>2539</v>
      </c>
      <c r="Q31" s="212"/>
      <c r="R31" s="213" t="s">
        <v>2540</v>
      </c>
      <c r="S31" s="213"/>
      <c r="T31" s="210"/>
      <c r="U31" s="210"/>
      <c r="V31" s="211"/>
      <c r="W31" s="211"/>
      <c r="X31" s="212"/>
      <c r="Y31" s="212"/>
      <c r="Z31" s="213"/>
      <c r="AA31" s="213"/>
      <c r="AB31" s="210"/>
      <c r="AC31" s="210"/>
      <c r="AD31" s="211"/>
      <c r="AE31" s="211"/>
      <c r="AF31" s="212"/>
      <c r="AG31" s="212"/>
      <c r="AH31" s="213"/>
      <c r="AI31" s="213"/>
      <c r="AJ31" s="210"/>
      <c r="AK31" s="210"/>
      <c r="AL31" s="211"/>
      <c r="AM31" s="211"/>
      <c r="AN31" s="212"/>
      <c r="AO31" s="212"/>
      <c r="AP31" s="213"/>
      <c r="AQ31" s="213"/>
      <c r="AR31" s="210"/>
      <c r="AS31" s="210"/>
      <c r="AT31" s="211"/>
      <c r="AU31" s="211"/>
    </row>
  </sheetData>
  <mergeCells count="567"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X3:AA3"/>
    <mergeCell ref="AB3:AE3"/>
    <mergeCell ref="B3:C3"/>
    <mergeCell ref="D3:G3"/>
    <mergeCell ref="H3:K3"/>
    <mergeCell ref="T3:W3"/>
    <mergeCell ref="L4:M5"/>
    <mergeCell ref="N4:O4"/>
    <mergeCell ref="P4:Q5"/>
    <mergeCell ref="R4:S4"/>
    <mergeCell ref="N5:O5"/>
    <mergeCell ref="R5:S5"/>
    <mergeCell ref="Z4:AA4"/>
    <mergeCell ref="AB4:AC5"/>
    <mergeCell ref="AD4:AE4"/>
    <mergeCell ref="AF4:AG5"/>
    <mergeCell ref="B4:C7"/>
    <mergeCell ref="D4:E5"/>
    <mergeCell ref="F4:G4"/>
    <mergeCell ref="H4:I5"/>
    <mergeCell ref="J4:K4"/>
    <mergeCell ref="T4:U5"/>
    <mergeCell ref="L6:M6"/>
    <mergeCell ref="N6:O6"/>
    <mergeCell ref="P6:Q6"/>
    <mergeCell ref="R6:S6"/>
    <mergeCell ref="D7:E7"/>
    <mergeCell ref="F7:G7"/>
    <mergeCell ref="H7:I7"/>
    <mergeCell ref="J7:K7"/>
    <mergeCell ref="AD6:AE6"/>
    <mergeCell ref="AF6:AG6"/>
    <mergeCell ref="AH6:AI6"/>
    <mergeCell ref="AJ6:AK6"/>
    <mergeCell ref="AL6:AM6"/>
    <mergeCell ref="AN6:AO6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D6:E6"/>
    <mergeCell ref="F6:G6"/>
    <mergeCell ref="H6:I6"/>
    <mergeCell ref="J6:K6"/>
    <mergeCell ref="T6:U6"/>
    <mergeCell ref="V6:W6"/>
    <mergeCell ref="AT7:AU7"/>
    <mergeCell ref="X7:Y7"/>
    <mergeCell ref="Z7:AA7"/>
    <mergeCell ref="AB7:AC7"/>
    <mergeCell ref="AD7:AE7"/>
    <mergeCell ref="AF7:AG7"/>
    <mergeCell ref="AH7:AI7"/>
    <mergeCell ref="T7:U7"/>
    <mergeCell ref="V7:W7"/>
    <mergeCell ref="AJ7:AK7"/>
    <mergeCell ref="AL7:AM7"/>
    <mergeCell ref="AN7:AO7"/>
    <mergeCell ref="AP6:AQ6"/>
    <mergeCell ref="AR6:AS6"/>
    <mergeCell ref="AT6:AU6"/>
    <mergeCell ref="X6:Y6"/>
    <mergeCell ref="Z6:AA6"/>
    <mergeCell ref="AB6:AC6"/>
    <mergeCell ref="R8:S8"/>
    <mergeCell ref="N9:O9"/>
    <mergeCell ref="R9:S9"/>
    <mergeCell ref="L10:M10"/>
    <mergeCell ref="N10:O10"/>
    <mergeCell ref="P10:Q10"/>
    <mergeCell ref="R10:S10"/>
    <mergeCell ref="AP7:AQ7"/>
    <mergeCell ref="AR7:AS7"/>
    <mergeCell ref="L7:M7"/>
    <mergeCell ref="N7:O7"/>
    <mergeCell ref="P7:Q7"/>
    <mergeCell ref="R7:S7"/>
    <mergeCell ref="AF8:AG9"/>
    <mergeCell ref="AH8:AI8"/>
    <mergeCell ref="AJ8:AK9"/>
    <mergeCell ref="AL8:AM8"/>
    <mergeCell ref="AN8:AO9"/>
    <mergeCell ref="AP8:AQ8"/>
    <mergeCell ref="T8:U9"/>
    <mergeCell ref="V8:W8"/>
    <mergeCell ref="X8:Y9"/>
    <mergeCell ref="Z8:AA8"/>
    <mergeCell ref="AB8:AC9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D11:E11"/>
    <mergeCell ref="F11:G11"/>
    <mergeCell ref="H11:I11"/>
    <mergeCell ref="J11:K11"/>
    <mergeCell ref="H12:I13"/>
    <mergeCell ref="J12:K12"/>
    <mergeCell ref="AD8:AE8"/>
    <mergeCell ref="AR11:AS11"/>
    <mergeCell ref="AT11:AU11"/>
    <mergeCell ref="AH11:AI11"/>
    <mergeCell ref="AJ11:AK11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L14:M14"/>
    <mergeCell ref="N14:O14"/>
    <mergeCell ref="P14:Q14"/>
    <mergeCell ref="R14:S14"/>
    <mergeCell ref="L15:M15"/>
    <mergeCell ref="AP10:AQ10"/>
    <mergeCell ref="AR10:AS10"/>
    <mergeCell ref="AT10:AU10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Z11:AA11"/>
    <mergeCell ref="AB11:AC11"/>
    <mergeCell ref="AD11:AE11"/>
    <mergeCell ref="L12:M13"/>
    <mergeCell ref="N12:O12"/>
    <mergeCell ref="P12:Q13"/>
    <mergeCell ref="R12:S12"/>
    <mergeCell ref="N13:O13"/>
    <mergeCell ref="R13:S13"/>
    <mergeCell ref="R11:S11"/>
    <mergeCell ref="AN12:AO13"/>
    <mergeCell ref="AP9:AQ9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AF11:AG11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D18:E18"/>
    <mergeCell ref="F18:G18"/>
    <mergeCell ref="H18:I18"/>
    <mergeCell ref="J18:K18"/>
    <mergeCell ref="F21:G21"/>
    <mergeCell ref="J21:K21"/>
    <mergeCell ref="V21:W21"/>
    <mergeCell ref="Z21:AA21"/>
    <mergeCell ref="AD21:AE21"/>
    <mergeCell ref="V20:W20"/>
    <mergeCell ref="F20:G20"/>
    <mergeCell ref="H20:I21"/>
    <mergeCell ref="C12:C15"/>
    <mergeCell ref="D12:E13"/>
    <mergeCell ref="F12:G12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T18:U18"/>
    <mergeCell ref="V18:W18"/>
    <mergeCell ref="X18:Y18"/>
    <mergeCell ref="Z18:AA18"/>
    <mergeCell ref="P18:Q18"/>
    <mergeCell ref="R18:S18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X20:Y21"/>
    <mergeCell ref="Z20:AA20"/>
    <mergeCell ref="AB20:AC21"/>
    <mergeCell ref="AD20:AE20"/>
    <mergeCell ref="AF20:AG21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D31:E31"/>
    <mergeCell ref="F31:G31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H31:I31"/>
    <mergeCell ref="J31:K31"/>
    <mergeCell ref="T31:U31"/>
    <mergeCell ref="V31:W31"/>
    <mergeCell ref="X31:Y31"/>
    <mergeCell ref="Z31:AA31"/>
    <mergeCell ref="AF30:AG30"/>
    <mergeCell ref="T30:U30"/>
    <mergeCell ref="V30:W30"/>
    <mergeCell ref="X30:Y30"/>
    <mergeCell ref="Z30:AA30"/>
    <mergeCell ref="AB30:AC30"/>
    <mergeCell ref="AD30:AE30"/>
    <mergeCell ref="AR31:AS31"/>
    <mergeCell ref="AT31:AU31"/>
    <mergeCell ref="AB31:AC31"/>
    <mergeCell ref="AD31:AE31"/>
    <mergeCell ref="AF31:AG31"/>
    <mergeCell ref="AH31:AI31"/>
    <mergeCell ref="AJ31:AK31"/>
    <mergeCell ref="AL31:AM31"/>
    <mergeCell ref="AR30:AS30"/>
    <mergeCell ref="AT30:AU30"/>
    <mergeCell ref="AH30:AI30"/>
    <mergeCell ref="AJ30:AK30"/>
    <mergeCell ref="AL30:AM30"/>
    <mergeCell ref="AN30:AO30"/>
    <mergeCell ref="AP30:AQ30"/>
    <mergeCell ref="AN31:AO31"/>
    <mergeCell ref="AP31:AQ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6" customWidth="1"/>
    <col min="2" max="2" width="12" style="80" customWidth="1"/>
    <col min="3" max="3" width="12" style="83" customWidth="1"/>
    <col min="4" max="4" width="10" style="80"/>
    <col min="5" max="5" width="13" style="87" customWidth="1"/>
    <col min="6" max="6" width="13" style="89" customWidth="1"/>
    <col min="7" max="9" width="13" style="80" customWidth="1"/>
    <col min="10" max="11" width="13.375" style="89" hidden="1" customWidth="1" outlineLevel="1"/>
    <col min="12" max="12" width="13.75" style="88" hidden="1" customWidth="1" outlineLevel="1"/>
    <col min="13" max="13" width="13.75" style="88" customWidth="1" collapsed="1"/>
    <col min="14" max="14" width="19.125" style="88" customWidth="1"/>
    <col min="15" max="19" width="13.75" style="87" customWidth="1"/>
    <col min="20" max="21" width="14.875" style="87" customWidth="1"/>
    <col min="22" max="22" width="21.25" style="87" customWidth="1"/>
    <col min="23" max="23" width="25" style="87" customWidth="1"/>
    <col min="24" max="16384" width="10" style="87"/>
  </cols>
  <sheetData>
    <row r="1" spans="1:14" s="83" customFormat="1" ht="26.25" customHeight="1">
      <c r="A1" s="81">
        <v>1</v>
      </c>
      <c r="B1" s="81">
        <v>2</v>
      </c>
      <c r="C1" s="81">
        <v>3</v>
      </c>
      <c r="D1" s="81">
        <v>4</v>
      </c>
      <c r="E1" s="81">
        <v>5</v>
      </c>
      <c r="F1" s="82">
        <v>6</v>
      </c>
      <c r="G1" s="82">
        <v>7</v>
      </c>
      <c r="H1" s="82">
        <v>8</v>
      </c>
      <c r="I1" s="82">
        <v>9</v>
      </c>
      <c r="J1" s="82">
        <v>10</v>
      </c>
      <c r="K1" s="82">
        <v>11</v>
      </c>
      <c r="L1" s="82">
        <v>12</v>
      </c>
    </row>
    <row r="2" spans="1:14" ht="26.25" customHeight="1">
      <c r="B2" s="83"/>
      <c r="C2" s="87"/>
      <c r="D2" s="87"/>
      <c r="E2" s="88"/>
      <c r="G2" s="88"/>
      <c r="H2" s="88"/>
      <c r="I2" s="88"/>
      <c r="L2" s="87"/>
      <c r="M2" s="87"/>
      <c r="N2" s="87"/>
    </row>
    <row r="3" spans="1:14" ht="45.75">
      <c r="A3" s="140" t="s">
        <v>701</v>
      </c>
      <c r="B3" s="140" t="s">
        <v>705</v>
      </c>
      <c r="C3" s="140" t="s">
        <v>706</v>
      </c>
      <c r="D3" s="140" t="s">
        <v>588</v>
      </c>
      <c r="E3" s="140" t="s">
        <v>589</v>
      </c>
      <c r="F3" s="140" t="s">
        <v>703</v>
      </c>
      <c r="G3" s="140" t="s">
        <v>591</v>
      </c>
      <c r="H3" s="140" t="s">
        <v>704</v>
      </c>
      <c r="I3" s="140" t="s">
        <v>593</v>
      </c>
      <c r="J3" s="109" t="s">
        <v>709</v>
      </c>
      <c r="K3" s="109" t="s">
        <v>710</v>
      </c>
      <c r="L3" s="141" t="s">
        <v>707</v>
      </c>
      <c r="M3" s="87"/>
      <c r="N3" s="87"/>
    </row>
    <row r="4" spans="1:14" ht="51">
      <c r="A4" s="97">
        <v>1</v>
      </c>
      <c r="B4" s="98">
        <v>1</v>
      </c>
      <c r="C4" s="99" t="s">
        <v>711</v>
      </c>
      <c r="D4" s="100" t="s">
        <v>372</v>
      </c>
      <c r="E4" s="101" t="s">
        <v>712</v>
      </c>
      <c r="F4" s="102" t="s">
        <v>137</v>
      </c>
      <c r="G4" s="102" t="s">
        <v>137</v>
      </c>
      <c r="H4" s="102" t="s">
        <v>137</v>
      </c>
      <c r="I4" s="102" t="s">
        <v>137</v>
      </c>
      <c r="J4" s="103" t="s">
        <v>137</v>
      </c>
      <c r="K4" s="104">
        <v>2</v>
      </c>
      <c r="L4" s="105" t="s">
        <v>1018</v>
      </c>
      <c r="M4" s="87"/>
      <c r="N4" s="87"/>
    </row>
    <row r="5" spans="1:14" ht="51">
      <c r="A5" s="97">
        <v>2</v>
      </c>
      <c r="B5" s="98">
        <v>1</v>
      </c>
      <c r="C5" s="99" t="s">
        <v>713</v>
      </c>
      <c r="D5" s="100" t="s">
        <v>372</v>
      </c>
      <c r="E5" s="101" t="s">
        <v>714</v>
      </c>
      <c r="F5" s="102" t="s">
        <v>715</v>
      </c>
      <c r="G5" s="102" t="s">
        <v>146</v>
      </c>
      <c r="H5" s="102" t="s">
        <v>146</v>
      </c>
      <c r="I5" s="102" t="s">
        <v>146</v>
      </c>
      <c r="J5" s="103" t="s">
        <v>146</v>
      </c>
      <c r="K5" s="104">
        <v>2</v>
      </c>
      <c r="L5" s="105" t="s">
        <v>1019</v>
      </c>
      <c r="M5" s="87"/>
      <c r="N5" s="87"/>
    </row>
    <row r="6" spans="1:14" ht="51">
      <c r="A6" s="97">
        <v>3</v>
      </c>
      <c r="B6" s="98">
        <v>2</v>
      </c>
      <c r="C6" s="99" t="s">
        <v>711</v>
      </c>
      <c r="D6" s="100" t="s">
        <v>379</v>
      </c>
      <c r="E6" s="101" t="s">
        <v>716</v>
      </c>
      <c r="F6" s="102" t="s">
        <v>717</v>
      </c>
      <c r="G6" s="102" t="s">
        <v>717</v>
      </c>
      <c r="H6" s="102" t="s">
        <v>717</v>
      </c>
      <c r="I6" s="102" t="s">
        <v>717</v>
      </c>
      <c r="J6" s="112" t="s">
        <v>717</v>
      </c>
      <c r="K6" s="113">
        <v>3</v>
      </c>
      <c r="L6" s="105" t="s">
        <v>1020</v>
      </c>
      <c r="M6" s="87"/>
      <c r="N6" s="87"/>
    </row>
    <row r="7" spans="1:14" ht="51">
      <c r="A7" s="97">
        <v>4</v>
      </c>
      <c r="B7" s="98">
        <v>2</v>
      </c>
      <c r="C7" s="99" t="s">
        <v>713</v>
      </c>
      <c r="D7" s="100" t="s">
        <v>379</v>
      </c>
      <c r="E7" s="101" t="s">
        <v>719</v>
      </c>
      <c r="F7" s="102" t="s">
        <v>720</v>
      </c>
      <c r="G7" s="102" t="s">
        <v>721</v>
      </c>
      <c r="H7" s="102" t="s">
        <v>721</v>
      </c>
      <c r="I7" s="102" t="s">
        <v>721</v>
      </c>
      <c r="J7" s="112" t="s">
        <v>721</v>
      </c>
      <c r="K7" s="113">
        <v>3</v>
      </c>
      <c r="L7" s="105" t="s">
        <v>1021</v>
      </c>
      <c r="M7" s="87"/>
      <c r="N7" s="87"/>
    </row>
    <row r="8" spans="1:14" ht="51">
      <c r="A8" s="97">
        <v>5</v>
      </c>
      <c r="B8" s="98">
        <v>3</v>
      </c>
      <c r="C8" s="99" t="s">
        <v>711</v>
      </c>
      <c r="D8" s="100" t="s">
        <v>385</v>
      </c>
      <c r="E8" s="101" t="s">
        <v>723</v>
      </c>
      <c r="F8" s="102" t="s">
        <v>724</v>
      </c>
      <c r="G8" s="102" t="s">
        <v>724</v>
      </c>
      <c r="H8" s="102" t="s">
        <v>724</v>
      </c>
      <c r="I8" s="102" t="s">
        <v>724</v>
      </c>
      <c r="J8" s="103" t="s">
        <v>724</v>
      </c>
      <c r="K8" s="104">
        <v>2</v>
      </c>
      <c r="L8" s="105" t="s">
        <v>1022</v>
      </c>
      <c r="M8" s="87"/>
      <c r="N8" s="87"/>
    </row>
    <row r="9" spans="1:14" ht="51">
      <c r="A9" s="97">
        <v>6</v>
      </c>
      <c r="B9" s="98">
        <v>3</v>
      </c>
      <c r="C9" s="99" t="s">
        <v>713</v>
      </c>
      <c r="D9" s="100" t="s">
        <v>385</v>
      </c>
      <c r="E9" s="101" t="s">
        <v>725</v>
      </c>
      <c r="F9" s="102" t="s">
        <v>726</v>
      </c>
      <c r="G9" s="102" t="s">
        <v>727</v>
      </c>
      <c r="H9" s="102" t="s">
        <v>727</v>
      </c>
      <c r="I9" s="102" t="s">
        <v>727</v>
      </c>
      <c r="J9" s="103" t="s">
        <v>727</v>
      </c>
      <c r="K9" s="104">
        <v>2</v>
      </c>
      <c r="L9" s="105" t="s">
        <v>1023</v>
      </c>
      <c r="M9" s="87"/>
      <c r="N9" s="87"/>
    </row>
    <row r="10" spans="1:14" ht="51">
      <c r="A10" s="97">
        <v>7</v>
      </c>
      <c r="B10" s="98">
        <v>4</v>
      </c>
      <c r="C10" s="99" t="s">
        <v>711</v>
      </c>
      <c r="D10" s="100" t="s">
        <v>392</v>
      </c>
      <c r="E10" s="101" t="s">
        <v>728</v>
      </c>
      <c r="F10" s="102" t="s">
        <v>729</v>
      </c>
      <c r="G10" s="102" t="s">
        <v>729</v>
      </c>
      <c r="H10" s="102" t="s">
        <v>729</v>
      </c>
      <c r="I10" s="102" t="s">
        <v>729</v>
      </c>
      <c r="J10" s="103" t="s">
        <v>729</v>
      </c>
      <c r="K10" s="104">
        <v>2</v>
      </c>
      <c r="L10" s="105" t="s">
        <v>1024</v>
      </c>
      <c r="M10" s="87"/>
      <c r="N10" s="87"/>
    </row>
    <row r="11" spans="1:14" ht="51">
      <c r="A11" s="97">
        <v>8</v>
      </c>
      <c r="B11" s="98">
        <v>4</v>
      </c>
      <c r="C11" s="99" t="s">
        <v>713</v>
      </c>
      <c r="D11" s="100" t="s">
        <v>392</v>
      </c>
      <c r="E11" s="117">
        <v>0</v>
      </c>
      <c r="F11" s="118">
        <v>0</v>
      </c>
      <c r="G11" s="118">
        <v>0</v>
      </c>
      <c r="H11" s="118">
        <v>0</v>
      </c>
      <c r="I11" s="118">
        <v>0</v>
      </c>
      <c r="J11" s="103"/>
      <c r="K11" s="104">
        <v>0</v>
      </c>
      <c r="L11" s="105" t="s">
        <v>1025</v>
      </c>
      <c r="M11" s="87"/>
      <c r="N11" s="87"/>
    </row>
    <row r="12" spans="1:14" ht="51">
      <c r="A12" s="97">
        <v>9</v>
      </c>
      <c r="B12" s="98">
        <v>5</v>
      </c>
      <c r="C12" s="99" t="s">
        <v>711</v>
      </c>
      <c r="D12" s="100" t="s">
        <v>397</v>
      </c>
      <c r="E12" s="101" t="s">
        <v>730</v>
      </c>
      <c r="F12" s="102" t="s">
        <v>731</v>
      </c>
      <c r="G12" s="102" t="s">
        <v>732</v>
      </c>
      <c r="H12" s="102" t="s">
        <v>732</v>
      </c>
      <c r="I12" s="102" t="s">
        <v>733</v>
      </c>
      <c r="J12" s="103" t="s">
        <v>733</v>
      </c>
      <c r="K12" s="104">
        <v>2</v>
      </c>
      <c r="L12" s="105" t="s">
        <v>1026</v>
      </c>
      <c r="M12" s="87"/>
      <c r="N12" s="87"/>
    </row>
    <row r="13" spans="1:14" ht="51">
      <c r="A13" s="97">
        <v>10</v>
      </c>
      <c r="B13" s="98">
        <v>5</v>
      </c>
      <c r="C13" s="99" t="s">
        <v>713</v>
      </c>
      <c r="D13" s="100" t="s">
        <v>397</v>
      </c>
      <c r="E13" s="101" t="s">
        <v>735</v>
      </c>
      <c r="F13" s="102" t="s">
        <v>736</v>
      </c>
      <c r="G13" s="102">
        <v>0</v>
      </c>
      <c r="H13" s="102" t="s">
        <v>734</v>
      </c>
      <c r="I13" s="102" t="s">
        <v>734</v>
      </c>
      <c r="J13" s="103" t="s">
        <v>734</v>
      </c>
      <c r="K13" s="104">
        <v>3</v>
      </c>
      <c r="L13" s="105" t="s">
        <v>1027</v>
      </c>
      <c r="M13" s="87"/>
      <c r="N13" s="87"/>
    </row>
    <row r="14" spans="1:14" ht="51">
      <c r="A14" s="97">
        <v>11</v>
      </c>
      <c r="B14" s="98">
        <v>6</v>
      </c>
      <c r="C14" s="99" t="s">
        <v>711</v>
      </c>
      <c r="D14" s="100" t="s">
        <v>404</v>
      </c>
      <c r="E14" s="101" t="s">
        <v>738</v>
      </c>
      <c r="F14" s="102" t="s">
        <v>739</v>
      </c>
      <c r="G14" s="102" t="s">
        <v>739</v>
      </c>
      <c r="H14" s="102" t="s">
        <v>739</v>
      </c>
      <c r="I14" s="102" t="s">
        <v>739</v>
      </c>
      <c r="J14" s="103" t="s">
        <v>739</v>
      </c>
      <c r="K14" s="104">
        <v>2</v>
      </c>
      <c r="L14" s="105" t="s">
        <v>1028</v>
      </c>
      <c r="M14" s="87"/>
      <c r="N14" s="87"/>
    </row>
    <row r="15" spans="1:14" ht="51">
      <c r="A15" s="97">
        <v>12</v>
      </c>
      <c r="B15" s="98">
        <v>6</v>
      </c>
      <c r="C15" s="99" t="s">
        <v>713</v>
      </c>
      <c r="D15" s="100" t="s">
        <v>404</v>
      </c>
      <c r="E15" s="101" t="s">
        <v>740</v>
      </c>
      <c r="F15" s="102" t="s">
        <v>741</v>
      </c>
      <c r="G15" s="102" t="s">
        <v>742</v>
      </c>
      <c r="H15" s="102" t="s">
        <v>742</v>
      </c>
      <c r="I15" s="102" t="s">
        <v>742</v>
      </c>
      <c r="J15" s="103" t="s">
        <v>742</v>
      </c>
      <c r="K15" s="104">
        <v>2</v>
      </c>
      <c r="L15" s="105" t="s">
        <v>1029</v>
      </c>
      <c r="M15" s="87"/>
      <c r="N15" s="87"/>
    </row>
    <row r="16" spans="1:14" ht="51">
      <c r="A16" s="97">
        <v>13</v>
      </c>
      <c r="B16" s="98">
        <v>7</v>
      </c>
      <c r="C16" s="99" t="s">
        <v>711</v>
      </c>
      <c r="D16" s="100" t="s">
        <v>408</v>
      </c>
      <c r="E16" s="101" t="s">
        <v>743</v>
      </c>
      <c r="F16" s="102" t="s">
        <v>744</v>
      </c>
      <c r="G16" s="102" t="s">
        <v>745</v>
      </c>
      <c r="H16" s="102" t="s">
        <v>745</v>
      </c>
      <c r="I16" s="102" t="s">
        <v>745</v>
      </c>
      <c r="J16" s="103" t="s">
        <v>745</v>
      </c>
      <c r="K16" s="104">
        <v>3</v>
      </c>
      <c r="L16" s="105" t="s">
        <v>1030</v>
      </c>
      <c r="M16" s="87"/>
      <c r="N16" s="87"/>
    </row>
    <row r="17" spans="1:14" ht="51">
      <c r="A17" s="97">
        <v>14</v>
      </c>
      <c r="B17" s="98">
        <v>7</v>
      </c>
      <c r="C17" s="99" t="s">
        <v>713</v>
      </c>
      <c r="D17" s="100" t="s">
        <v>408</v>
      </c>
      <c r="E17" s="101" t="s">
        <v>746</v>
      </c>
      <c r="F17" s="102" t="s">
        <v>747</v>
      </c>
      <c r="G17" s="102" t="s">
        <v>748</v>
      </c>
      <c r="H17" s="102" t="s">
        <v>748</v>
      </c>
      <c r="I17" s="102" t="s">
        <v>748</v>
      </c>
      <c r="J17" s="103" t="s">
        <v>748</v>
      </c>
      <c r="K17" s="104">
        <v>2</v>
      </c>
      <c r="L17" s="105" t="s">
        <v>1031</v>
      </c>
      <c r="M17" s="87"/>
      <c r="N17" s="87"/>
    </row>
    <row r="18" spans="1:14" ht="51">
      <c r="A18" s="97">
        <v>15</v>
      </c>
      <c r="B18" s="98">
        <v>8</v>
      </c>
      <c r="C18" s="99" t="s">
        <v>711</v>
      </c>
      <c r="D18" s="100" t="s">
        <v>414</v>
      </c>
      <c r="E18" s="101" t="s">
        <v>749</v>
      </c>
      <c r="F18" s="102" t="s">
        <v>750</v>
      </c>
      <c r="G18" s="102" t="s">
        <v>750</v>
      </c>
      <c r="H18" s="102" t="s">
        <v>751</v>
      </c>
      <c r="I18" s="102" t="s">
        <v>750</v>
      </c>
      <c r="J18" s="103" t="s">
        <v>750</v>
      </c>
      <c r="K18" s="104">
        <v>3</v>
      </c>
      <c r="L18" s="105" t="s">
        <v>1032</v>
      </c>
      <c r="M18" s="87"/>
      <c r="N18" s="87"/>
    </row>
    <row r="19" spans="1:14" ht="51">
      <c r="A19" s="97">
        <v>16</v>
      </c>
      <c r="B19" s="98">
        <v>8</v>
      </c>
      <c r="C19" s="99" t="s">
        <v>713</v>
      </c>
      <c r="D19" s="100" t="s">
        <v>414</v>
      </c>
      <c r="E19" s="101" t="s">
        <v>753</v>
      </c>
      <c r="F19" s="102" t="s">
        <v>754</v>
      </c>
      <c r="G19" s="102" t="s">
        <v>752</v>
      </c>
      <c r="H19" s="102" t="s">
        <v>755</v>
      </c>
      <c r="I19" s="102" t="s">
        <v>752</v>
      </c>
      <c r="J19" s="103" t="s">
        <v>752</v>
      </c>
      <c r="K19" s="104">
        <v>4</v>
      </c>
      <c r="L19" s="105" t="s">
        <v>1033</v>
      </c>
      <c r="M19" s="87"/>
      <c r="N19" s="87"/>
    </row>
    <row r="20" spans="1:14" ht="51">
      <c r="A20" s="97">
        <v>17</v>
      </c>
      <c r="B20" s="98">
        <v>9</v>
      </c>
      <c r="C20" s="99" t="s">
        <v>711</v>
      </c>
      <c r="D20" s="100" t="s">
        <v>417</v>
      </c>
      <c r="E20" s="101" t="s">
        <v>756</v>
      </c>
      <c r="F20" s="102" t="s">
        <v>757</v>
      </c>
      <c r="G20" s="102" t="s">
        <v>758</v>
      </c>
      <c r="H20" s="102" t="s">
        <v>759</v>
      </c>
      <c r="I20" s="102" t="s">
        <v>758</v>
      </c>
      <c r="J20" s="103" t="s">
        <v>758</v>
      </c>
      <c r="K20" s="104">
        <v>3</v>
      </c>
      <c r="L20" s="105" t="s">
        <v>1034</v>
      </c>
      <c r="M20" s="87"/>
      <c r="N20" s="87"/>
    </row>
    <row r="21" spans="1:14" ht="51">
      <c r="A21" s="133">
        <v>18</v>
      </c>
      <c r="B21" s="121">
        <v>9</v>
      </c>
      <c r="C21" s="134" t="s">
        <v>713</v>
      </c>
      <c r="D21" s="122" t="s">
        <v>417</v>
      </c>
      <c r="E21" s="135" t="s">
        <v>760</v>
      </c>
      <c r="F21" s="136" t="s">
        <v>761</v>
      </c>
      <c r="G21" s="136" t="s">
        <v>762</v>
      </c>
      <c r="H21" s="136" t="s">
        <v>763</v>
      </c>
      <c r="I21" s="136" t="s">
        <v>762</v>
      </c>
      <c r="J21" s="123" t="s">
        <v>762</v>
      </c>
      <c r="K21" s="124">
        <v>2</v>
      </c>
      <c r="L21" s="125" t="s">
        <v>1035</v>
      </c>
      <c r="M21" s="87"/>
      <c r="N21" s="87"/>
    </row>
    <row r="22" spans="1:14" ht="51">
      <c r="A22" s="142">
        <v>19</v>
      </c>
      <c r="B22" s="143">
        <v>10</v>
      </c>
      <c r="C22" s="144" t="s">
        <v>711</v>
      </c>
      <c r="D22" s="145" t="s">
        <v>424</v>
      </c>
      <c r="E22" s="146" t="s">
        <v>764</v>
      </c>
      <c r="F22" s="147" t="s">
        <v>765</v>
      </c>
      <c r="G22" s="147" t="s">
        <v>765</v>
      </c>
      <c r="H22" s="147" t="s">
        <v>766</v>
      </c>
      <c r="I22" s="147" t="s">
        <v>765</v>
      </c>
      <c r="J22" s="109" t="s">
        <v>765</v>
      </c>
      <c r="K22" s="148">
        <v>3</v>
      </c>
      <c r="L22" s="141" t="s">
        <v>1036</v>
      </c>
      <c r="M22" s="87"/>
      <c r="N22" s="87"/>
    </row>
    <row r="23" spans="1:14" ht="51">
      <c r="A23" s="142">
        <v>20</v>
      </c>
      <c r="B23" s="143">
        <v>10</v>
      </c>
      <c r="C23" s="144" t="s">
        <v>713</v>
      </c>
      <c r="D23" s="145" t="s">
        <v>424</v>
      </c>
      <c r="E23" s="146" t="s">
        <v>767</v>
      </c>
      <c r="F23" s="147" t="s">
        <v>768</v>
      </c>
      <c r="G23" s="147" t="s">
        <v>769</v>
      </c>
      <c r="H23" s="147" t="s">
        <v>770</v>
      </c>
      <c r="I23" s="147" t="s">
        <v>769</v>
      </c>
      <c r="J23" s="109" t="s">
        <v>769</v>
      </c>
      <c r="K23" s="148">
        <v>3</v>
      </c>
      <c r="L23" s="141" t="s">
        <v>1037</v>
      </c>
      <c r="M23" s="87"/>
      <c r="N23" s="87"/>
    </row>
    <row r="24" spans="1:14" ht="45.75">
      <c r="A24" s="140" t="s">
        <v>701</v>
      </c>
      <c r="B24" s="140" t="s">
        <v>705</v>
      </c>
      <c r="C24" s="140" t="s">
        <v>706</v>
      </c>
      <c r="D24" s="140" t="s">
        <v>588</v>
      </c>
      <c r="E24" s="140" t="s">
        <v>589</v>
      </c>
      <c r="F24" s="140" t="s">
        <v>703</v>
      </c>
      <c r="G24" s="140" t="s">
        <v>591</v>
      </c>
      <c r="H24" s="140" t="s">
        <v>704</v>
      </c>
      <c r="I24" s="140" t="s">
        <v>593</v>
      </c>
      <c r="J24" s="109"/>
      <c r="K24" s="109"/>
      <c r="L24" s="141"/>
      <c r="M24" s="87"/>
      <c r="N24" s="87"/>
    </row>
    <row r="25" spans="1:14" ht="51">
      <c r="A25" s="127">
        <v>21</v>
      </c>
      <c r="B25" s="128">
        <v>11</v>
      </c>
      <c r="C25" s="129" t="s">
        <v>711</v>
      </c>
      <c r="D25" s="130" t="s">
        <v>431</v>
      </c>
      <c r="E25" s="131" t="s">
        <v>771</v>
      </c>
      <c r="F25" s="132" t="s">
        <v>772</v>
      </c>
      <c r="G25" s="132" t="s">
        <v>773</v>
      </c>
      <c r="H25" s="132" t="s">
        <v>774</v>
      </c>
      <c r="I25" s="132" t="s">
        <v>773</v>
      </c>
      <c r="J25" s="137" t="s">
        <v>773</v>
      </c>
      <c r="K25" s="138">
        <v>2</v>
      </c>
      <c r="L25" s="139" t="s">
        <v>1038</v>
      </c>
      <c r="M25" s="87"/>
      <c r="N25" s="87"/>
    </row>
    <row r="26" spans="1:14" ht="51">
      <c r="A26" s="97">
        <v>22</v>
      </c>
      <c r="B26" s="98">
        <v>11</v>
      </c>
      <c r="C26" s="99" t="s">
        <v>713</v>
      </c>
      <c r="D26" s="100" t="s">
        <v>431</v>
      </c>
      <c r="E26" s="117">
        <v>0</v>
      </c>
      <c r="F26" s="118">
        <v>0</v>
      </c>
      <c r="G26" s="118">
        <v>0</v>
      </c>
      <c r="H26" s="118">
        <v>0</v>
      </c>
      <c r="I26" s="118">
        <v>0</v>
      </c>
      <c r="J26" s="103"/>
      <c r="K26" s="104">
        <v>0</v>
      </c>
      <c r="L26" s="105" t="s">
        <v>1039</v>
      </c>
      <c r="M26" s="87"/>
      <c r="N26" s="87"/>
    </row>
    <row r="27" spans="1:14" ht="51">
      <c r="A27" s="97">
        <v>23</v>
      </c>
      <c r="B27" s="98">
        <v>12</v>
      </c>
      <c r="C27" s="99" t="s">
        <v>711</v>
      </c>
      <c r="D27" s="100" t="s">
        <v>436</v>
      </c>
      <c r="E27" s="101" t="s">
        <v>776</v>
      </c>
      <c r="F27" s="102" t="s">
        <v>775</v>
      </c>
      <c r="G27" s="102" t="s">
        <v>777</v>
      </c>
      <c r="H27" s="102" t="s">
        <v>775</v>
      </c>
      <c r="I27" s="102" t="s">
        <v>775</v>
      </c>
      <c r="J27" s="103" t="s">
        <v>775</v>
      </c>
      <c r="K27" s="104">
        <v>3</v>
      </c>
      <c r="L27" s="105" t="s">
        <v>1040</v>
      </c>
      <c r="M27" s="87"/>
      <c r="N27" s="87"/>
    </row>
    <row r="28" spans="1:14" ht="51">
      <c r="A28" s="97">
        <v>24</v>
      </c>
      <c r="B28" s="98">
        <v>12</v>
      </c>
      <c r="C28" s="99" t="s">
        <v>713</v>
      </c>
      <c r="D28" s="100" t="s">
        <v>436</v>
      </c>
      <c r="E28" s="101" t="s">
        <v>779</v>
      </c>
      <c r="F28" s="102" t="s">
        <v>780</v>
      </c>
      <c r="G28" s="102" t="s">
        <v>781</v>
      </c>
      <c r="H28" s="102" t="s">
        <v>782</v>
      </c>
      <c r="I28" s="102" t="s">
        <v>782</v>
      </c>
      <c r="J28" s="103" t="s">
        <v>782</v>
      </c>
      <c r="K28" s="104">
        <v>4</v>
      </c>
      <c r="L28" s="105" t="s">
        <v>1041</v>
      </c>
      <c r="M28" s="87"/>
      <c r="N28" s="87"/>
    </row>
    <row r="29" spans="1:14" ht="51">
      <c r="A29" s="97">
        <v>25</v>
      </c>
      <c r="B29" s="98">
        <v>13</v>
      </c>
      <c r="C29" s="99" t="s">
        <v>711</v>
      </c>
      <c r="D29" s="100" t="s">
        <v>783</v>
      </c>
      <c r="E29" s="101" t="s">
        <v>784</v>
      </c>
      <c r="F29" s="102" t="s">
        <v>778</v>
      </c>
      <c r="G29" s="102" t="s">
        <v>732</v>
      </c>
      <c r="H29" s="102" t="s">
        <v>732</v>
      </c>
      <c r="I29" s="102" t="s">
        <v>732</v>
      </c>
      <c r="J29" s="112" t="s">
        <v>778</v>
      </c>
      <c r="K29" s="113">
        <v>2</v>
      </c>
      <c r="L29" s="105" t="s">
        <v>1042</v>
      </c>
      <c r="M29" s="87"/>
      <c r="N29" s="87"/>
    </row>
    <row r="30" spans="1:14" ht="51">
      <c r="A30" s="97">
        <v>26</v>
      </c>
      <c r="B30" s="98">
        <v>13</v>
      </c>
      <c r="C30" s="99" t="s">
        <v>713</v>
      </c>
      <c r="D30" s="100" t="s">
        <v>783</v>
      </c>
      <c r="E30" s="117">
        <v>0</v>
      </c>
      <c r="F30" s="118">
        <v>0</v>
      </c>
      <c r="G30" s="118">
        <v>0</v>
      </c>
      <c r="H30" s="118">
        <v>0</v>
      </c>
      <c r="I30" s="118">
        <v>0</v>
      </c>
      <c r="J30" s="103"/>
      <c r="K30" s="104">
        <v>0</v>
      </c>
      <c r="L30" s="105" t="s">
        <v>1043</v>
      </c>
      <c r="M30" s="87"/>
      <c r="N30" s="87"/>
    </row>
    <row r="31" spans="1:14" ht="51">
      <c r="A31" s="97">
        <v>27</v>
      </c>
      <c r="B31" s="98">
        <v>14</v>
      </c>
      <c r="C31" s="99" t="s">
        <v>711</v>
      </c>
      <c r="D31" s="100" t="s">
        <v>445</v>
      </c>
      <c r="E31" s="101" t="s">
        <v>787</v>
      </c>
      <c r="F31" s="102" t="s">
        <v>788</v>
      </c>
      <c r="G31" s="102" t="s">
        <v>785</v>
      </c>
      <c r="H31" s="102" t="s">
        <v>785</v>
      </c>
      <c r="I31" s="102" t="s">
        <v>785</v>
      </c>
      <c r="J31" s="103" t="s">
        <v>785</v>
      </c>
      <c r="K31" s="104">
        <v>4</v>
      </c>
      <c r="L31" s="105" t="s">
        <v>1044</v>
      </c>
      <c r="M31" s="87"/>
      <c r="N31" s="87"/>
    </row>
    <row r="32" spans="1:14" ht="51">
      <c r="A32" s="97">
        <v>28</v>
      </c>
      <c r="B32" s="98">
        <v>14</v>
      </c>
      <c r="C32" s="99" t="s">
        <v>713</v>
      </c>
      <c r="D32" s="100" t="s">
        <v>445</v>
      </c>
      <c r="E32" s="101" t="s">
        <v>790</v>
      </c>
      <c r="F32" s="102" t="s">
        <v>791</v>
      </c>
      <c r="G32" s="102" t="s">
        <v>786</v>
      </c>
      <c r="H32" s="102" t="s">
        <v>786</v>
      </c>
      <c r="I32" s="102" t="s">
        <v>786</v>
      </c>
      <c r="J32" s="103" t="s">
        <v>786</v>
      </c>
      <c r="K32" s="104">
        <v>3</v>
      </c>
      <c r="L32" s="105" t="s">
        <v>1045</v>
      </c>
      <c r="M32" s="87"/>
      <c r="N32" s="87"/>
    </row>
    <row r="33" spans="1:14" ht="51">
      <c r="A33" s="97">
        <v>29</v>
      </c>
      <c r="B33" s="98">
        <v>15</v>
      </c>
      <c r="C33" s="99" t="s">
        <v>711</v>
      </c>
      <c r="D33" s="100" t="s">
        <v>452</v>
      </c>
      <c r="E33" s="101" t="s">
        <v>793</v>
      </c>
      <c r="F33" s="102" t="s">
        <v>794</v>
      </c>
      <c r="G33" s="102" t="s">
        <v>789</v>
      </c>
      <c r="H33" s="102" t="s">
        <v>789</v>
      </c>
      <c r="I33" s="102" t="s">
        <v>789</v>
      </c>
      <c r="J33" s="103" t="s">
        <v>789</v>
      </c>
      <c r="K33" s="104">
        <v>1</v>
      </c>
      <c r="L33" s="105" t="s">
        <v>1046</v>
      </c>
      <c r="M33" s="87"/>
      <c r="N33" s="87"/>
    </row>
    <row r="34" spans="1:14" ht="51">
      <c r="A34" s="97">
        <v>30</v>
      </c>
      <c r="B34" s="98">
        <v>15</v>
      </c>
      <c r="C34" s="99" t="s">
        <v>713</v>
      </c>
      <c r="D34" s="100" t="s">
        <v>452</v>
      </c>
      <c r="E34" s="101" t="s">
        <v>796</v>
      </c>
      <c r="F34" s="102" t="s">
        <v>797</v>
      </c>
      <c r="G34" s="102" t="s">
        <v>792</v>
      </c>
      <c r="H34" s="102" t="s">
        <v>792</v>
      </c>
      <c r="I34" s="102" t="s">
        <v>792</v>
      </c>
      <c r="J34" s="103" t="s">
        <v>792</v>
      </c>
      <c r="K34" s="104">
        <v>2</v>
      </c>
      <c r="L34" s="105" t="s">
        <v>1047</v>
      </c>
      <c r="M34" s="87"/>
      <c r="N34" s="87"/>
    </row>
    <row r="35" spans="1:14" ht="51">
      <c r="A35" s="97">
        <v>31</v>
      </c>
      <c r="B35" s="98">
        <v>16</v>
      </c>
      <c r="C35" s="99" t="s">
        <v>711</v>
      </c>
      <c r="D35" s="100" t="s">
        <v>458</v>
      </c>
      <c r="E35" s="101" t="s">
        <v>799</v>
      </c>
      <c r="F35" s="102" t="s">
        <v>798</v>
      </c>
      <c r="G35" s="102" t="s">
        <v>798</v>
      </c>
      <c r="H35" s="102" t="s">
        <v>798</v>
      </c>
      <c r="I35" s="102" t="s">
        <v>798</v>
      </c>
      <c r="J35" s="103" t="s">
        <v>798</v>
      </c>
      <c r="K35" s="104">
        <v>2</v>
      </c>
      <c r="L35" s="105" t="s">
        <v>1048</v>
      </c>
      <c r="M35" s="87"/>
      <c r="N35" s="87"/>
    </row>
    <row r="36" spans="1:14" ht="51">
      <c r="A36" s="97">
        <v>32</v>
      </c>
      <c r="B36" s="98">
        <v>16</v>
      </c>
      <c r="C36" s="99" t="s">
        <v>713</v>
      </c>
      <c r="D36" s="100" t="s">
        <v>458</v>
      </c>
      <c r="E36" s="117">
        <v>0</v>
      </c>
      <c r="F36" s="118">
        <v>0</v>
      </c>
      <c r="G36" s="118">
        <v>0</v>
      </c>
      <c r="H36" s="118">
        <v>0</v>
      </c>
      <c r="I36" s="118">
        <v>0</v>
      </c>
      <c r="J36" s="103"/>
      <c r="K36" s="104">
        <v>0</v>
      </c>
      <c r="L36" s="105" t="s">
        <v>1049</v>
      </c>
      <c r="M36" s="87"/>
      <c r="N36" s="87"/>
    </row>
    <row r="37" spans="1:14" ht="51">
      <c r="A37" s="97">
        <v>33</v>
      </c>
      <c r="B37" s="98">
        <v>17</v>
      </c>
      <c r="C37" s="99" t="s">
        <v>711</v>
      </c>
      <c r="D37" s="100" t="s">
        <v>462</v>
      </c>
      <c r="E37" s="101" t="s">
        <v>802</v>
      </c>
      <c r="F37" s="102" t="s">
        <v>795</v>
      </c>
      <c r="G37" s="102" t="s">
        <v>795</v>
      </c>
      <c r="H37" s="102" t="s">
        <v>795</v>
      </c>
      <c r="I37" s="102" t="s">
        <v>795</v>
      </c>
      <c r="J37" s="103" t="s">
        <v>795</v>
      </c>
      <c r="K37" s="104">
        <v>2</v>
      </c>
      <c r="L37" s="105" t="s">
        <v>1050</v>
      </c>
      <c r="M37" s="87"/>
      <c r="N37" s="87"/>
    </row>
    <row r="38" spans="1:14" ht="51">
      <c r="A38" s="97">
        <v>34</v>
      </c>
      <c r="B38" s="98">
        <v>17</v>
      </c>
      <c r="C38" s="99" t="s">
        <v>713</v>
      </c>
      <c r="D38" s="100" t="s">
        <v>462</v>
      </c>
      <c r="E38" s="101" t="s">
        <v>804</v>
      </c>
      <c r="F38" s="102" t="s">
        <v>805</v>
      </c>
      <c r="G38" s="102" t="s">
        <v>800</v>
      </c>
      <c r="H38" s="102" t="s">
        <v>800</v>
      </c>
      <c r="I38" s="102" t="s">
        <v>800</v>
      </c>
      <c r="J38" s="103" t="s">
        <v>800</v>
      </c>
      <c r="K38" s="104">
        <v>2</v>
      </c>
      <c r="L38" s="105" t="s">
        <v>1051</v>
      </c>
      <c r="M38" s="87"/>
      <c r="N38" s="87"/>
    </row>
    <row r="39" spans="1:14" ht="51">
      <c r="A39" s="97">
        <v>35</v>
      </c>
      <c r="B39" s="98">
        <v>18</v>
      </c>
      <c r="C39" s="99" t="s">
        <v>711</v>
      </c>
      <c r="D39" s="100" t="s">
        <v>468</v>
      </c>
      <c r="E39" s="101" t="s">
        <v>807</v>
      </c>
      <c r="F39" s="102" t="s">
        <v>808</v>
      </c>
      <c r="G39" s="102" t="s">
        <v>801</v>
      </c>
      <c r="H39" s="102" t="s">
        <v>801</v>
      </c>
      <c r="I39" s="102" t="s">
        <v>801</v>
      </c>
      <c r="J39" s="103" t="s">
        <v>801</v>
      </c>
      <c r="K39" s="104">
        <v>4</v>
      </c>
      <c r="L39" s="105" t="s">
        <v>1052</v>
      </c>
      <c r="M39" s="87"/>
      <c r="N39" s="87"/>
    </row>
    <row r="40" spans="1:14" ht="51">
      <c r="A40" s="97">
        <v>36</v>
      </c>
      <c r="B40" s="98">
        <v>18</v>
      </c>
      <c r="C40" s="99" t="s">
        <v>713</v>
      </c>
      <c r="D40" s="100" t="s">
        <v>468</v>
      </c>
      <c r="E40" s="101" t="s">
        <v>810</v>
      </c>
      <c r="F40" s="102" t="s">
        <v>811</v>
      </c>
      <c r="G40" s="102" t="s">
        <v>803</v>
      </c>
      <c r="H40" s="102" t="s">
        <v>803</v>
      </c>
      <c r="I40" s="102" t="s">
        <v>803</v>
      </c>
      <c r="J40" s="103" t="s">
        <v>803</v>
      </c>
      <c r="K40" s="104">
        <v>3</v>
      </c>
      <c r="L40" s="105" t="s">
        <v>1053</v>
      </c>
      <c r="M40" s="87"/>
      <c r="N40" s="87"/>
    </row>
    <row r="41" spans="1:14" ht="51">
      <c r="A41" s="97">
        <v>37</v>
      </c>
      <c r="B41" s="98">
        <v>19</v>
      </c>
      <c r="C41" s="99" t="s">
        <v>711</v>
      </c>
      <c r="D41" s="100" t="s">
        <v>474</v>
      </c>
      <c r="E41" s="101" t="s">
        <v>813</v>
      </c>
      <c r="F41" s="102" t="s">
        <v>806</v>
      </c>
      <c r="G41" s="102" t="s">
        <v>806</v>
      </c>
      <c r="H41" s="102" t="s">
        <v>806</v>
      </c>
      <c r="I41" s="102" t="s">
        <v>806</v>
      </c>
      <c r="J41" s="103" t="s">
        <v>806</v>
      </c>
      <c r="K41" s="104">
        <v>2</v>
      </c>
      <c r="L41" s="105" t="s">
        <v>1054</v>
      </c>
      <c r="M41" s="87"/>
      <c r="N41" s="87"/>
    </row>
    <row r="42" spans="1:14" ht="51">
      <c r="A42" s="97">
        <v>38</v>
      </c>
      <c r="B42" s="98">
        <v>19</v>
      </c>
      <c r="C42" s="99" t="s">
        <v>713</v>
      </c>
      <c r="D42" s="100" t="s">
        <v>474</v>
      </c>
      <c r="E42" s="101" t="s">
        <v>815</v>
      </c>
      <c r="F42" s="102" t="s">
        <v>816</v>
      </c>
      <c r="G42" s="102" t="s">
        <v>809</v>
      </c>
      <c r="H42" s="102" t="s">
        <v>809</v>
      </c>
      <c r="I42" s="102" t="s">
        <v>809</v>
      </c>
      <c r="J42" s="103" t="s">
        <v>809</v>
      </c>
      <c r="K42" s="104">
        <v>2</v>
      </c>
      <c r="L42" s="105" t="s">
        <v>1055</v>
      </c>
      <c r="M42" s="87"/>
      <c r="N42" s="87"/>
    </row>
    <row r="43" spans="1:14" ht="51">
      <c r="A43" s="97">
        <v>39</v>
      </c>
      <c r="B43" s="98">
        <v>20</v>
      </c>
      <c r="C43" s="99" t="s">
        <v>711</v>
      </c>
      <c r="D43" s="100" t="s">
        <v>481</v>
      </c>
      <c r="E43" s="101" t="s">
        <v>818</v>
      </c>
      <c r="F43" s="102" t="s">
        <v>812</v>
      </c>
      <c r="G43" s="102" t="s">
        <v>812</v>
      </c>
      <c r="H43" s="102" t="s">
        <v>819</v>
      </c>
      <c r="I43" s="102" t="s">
        <v>812</v>
      </c>
      <c r="J43" s="103" t="s">
        <v>812</v>
      </c>
      <c r="K43" s="104">
        <v>2</v>
      </c>
      <c r="L43" s="105" t="s">
        <v>1056</v>
      </c>
      <c r="M43" s="87"/>
      <c r="N43" s="87"/>
    </row>
    <row r="44" spans="1:14" ht="51">
      <c r="A44" s="97">
        <v>40</v>
      </c>
      <c r="B44" s="98">
        <v>20</v>
      </c>
      <c r="C44" s="99" t="s">
        <v>713</v>
      </c>
      <c r="D44" s="100" t="s">
        <v>481</v>
      </c>
      <c r="E44" s="101" t="s">
        <v>821</v>
      </c>
      <c r="F44" s="102" t="s">
        <v>822</v>
      </c>
      <c r="G44" s="102" t="s">
        <v>814</v>
      </c>
      <c r="H44" s="102" t="s">
        <v>823</v>
      </c>
      <c r="I44" s="102" t="s">
        <v>814</v>
      </c>
      <c r="J44" s="103" t="s">
        <v>814</v>
      </c>
      <c r="K44" s="104">
        <v>3</v>
      </c>
      <c r="L44" s="105" t="s">
        <v>1057</v>
      </c>
      <c r="M44" s="87"/>
      <c r="N44" s="87"/>
    </row>
    <row r="45" spans="1:14" ht="45.75">
      <c r="A45" s="94" t="s">
        <v>701</v>
      </c>
      <c r="B45" s="95" t="s">
        <v>705</v>
      </c>
      <c r="C45" s="96" t="s">
        <v>706</v>
      </c>
      <c r="D45" s="96" t="s">
        <v>588</v>
      </c>
      <c r="E45" s="96" t="s">
        <v>589</v>
      </c>
      <c r="F45" s="96" t="s">
        <v>703</v>
      </c>
      <c r="G45" s="96" t="s">
        <v>591</v>
      </c>
      <c r="H45" s="96" t="s">
        <v>704</v>
      </c>
      <c r="I45" s="96" t="s">
        <v>593</v>
      </c>
      <c r="J45" s="103"/>
      <c r="K45" s="103"/>
      <c r="L45" s="105"/>
      <c r="M45" s="87"/>
      <c r="N45" s="87"/>
    </row>
    <row r="46" spans="1:14" ht="51">
      <c r="A46" s="97">
        <v>41</v>
      </c>
      <c r="B46" s="98">
        <v>21</v>
      </c>
      <c r="C46" s="99" t="s">
        <v>711</v>
      </c>
      <c r="D46" s="100" t="s">
        <v>486</v>
      </c>
      <c r="E46" s="101" t="s">
        <v>825</v>
      </c>
      <c r="F46" s="102" t="s">
        <v>826</v>
      </c>
      <c r="G46" s="102" t="s">
        <v>817</v>
      </c>
      <c r="H46" s="102" t="s">
        <v>817</v>
      </c>
      <c r="I46" s="102" t="s">
        <v>817</v>
      </c>
      <c r="J46" s="103" t="s">
        <v>817</v>
      </c>
      <c r="K46" s="104">
        <v>3</v>
      </c>
      <c r="L46" s="105" t="s">
        <v>1058</v>
      </c>
      <c r="M46" s="87"/>
      <c r="N46" s="87"/>
    </row>
    <row r="47" spans="1:14" ht="51">
      <c r="A47" s="97">
        <v>42</v>
      </c>
      <c r="B47" s="98">
        <v>21</v>
      </c>
      <c r="C47" s="99" t="s">
        <v>713</v>
      </c>
      <c r="D47" s="100" t="s">
        <v>486</v>
      </c>
      <c r="E47" s="101" t="s">
        <v>828</v>
      </c>
      <c r="F47" s="102" t="s">
        <v>829</v>
      </c>
      <c r="G47" s="102" t="s">
        <v>824</v>
      </c>
      <c r="H47" s="102" t="s">
        <v>824</v>
      </c>
      <c r="I47" s="102" t="s">
        <v>824</v>
      </c>
      <c r="J47" s="103" t="s">
        <v>824</v>
      </c>
      <c r="K47" s="104">
        <v>2</v>
      </c>
      <c r="L47" s="105" t="s">
        <v>1059</v>
      </c>
      <c r="M47" s="87"/>
      <c r="N47" s="87"/>
    </row>
    <row r="48" spans="1:14" ht="51">
      <c r="A48" s="97">
        <v>43</v>
      </c>
      <c r="B48" s="98">
        <v>22</v>
      </c>
      <c r="C48" s="99" t="s">
        <v>711</v>
      </c>
      <c r="D48" s="100" t="s">
        <v>492</v>
      </c>
      <c r="E48" s="101" t="s">
        <v>831</v>
      </c>
      <c r="F48" s="102" t="s">
        <v>820</v>
      </c>
      <c r="G48" s="102" t="s">
        <v>820</v>
      </c>
      <c r="H48" s="102" t="s">
        <v>820</v>
      </c>
      <c r="I48" s="102" t="s">
        <v>820</v>
      </c>
      <c r="J48" s="103" t="s">
        <v>820</v>
      </c>
      <c r="K48" s="104">
        <v>3</v>
      </c>
      <c r="L48" s="105" t="s">
        <v>1060</v>
      </c>
      <c r="M48" s="87"/>
      <c r="N48" s="87"/>
    </row>
    <row r="49" spans="1:14" ht="51">
      <c r="A49" s="97">
        <v>44</v>
      </c>
      <c r="B49" s="98">
        <v>22</v>
      </c>
      <c r="C49" s="99" t="s">
        <v>713</v>
      </c>
      <c r="D49" s="100" t="s">
        <v>492</v>
      </c>
      <c r="E49" s="101" t="s">
        <v>833</v>
      </c>
      <c r="F49" s="102" t="s">
        <v>834</v>
      </c>
      <c r="G49" s="102" t="s">
        <v>827</v>
      </c>
      <c r="H49" s="102" t="s">
        <v>827</v>
      </c>
      <c r="I49" s="102" t="s">
        <v>827</v>
      </c>
      <c r="J49" s="103" t="s">
        <v>827</v>
      </c>
      <c r="K49" s="104">
        <v>3</v>
      </c>
      <c r="L49" s="105" t="s">
        <v>1061</v>
      </c>
      <c r="M49" s="87"/>
      <c r="N49" s="87"/>
    </row>
    <row r="50" spans="1:14" ht="51">
      <c r="A50" s="97">
        <v>45</v>
      </c>
      <c r="B50" s="98">
        <v>23</v>
      </c>
      <c r="C50" s="99" t="s">
        <v>711</v>
      </c>
      <c r="D50" s="100" t="s">
        <v>499</v>
      </c>
      <c r="E50" s="101" t="s">
        <v>836</v>
      </c>
      <c r="F50" s="102" t="s">
        <v>830</v>
      </c>
      <c r="G50" s="102" t="s">
        <v>837</v>
      </c>
      <c r="H50" s="102" t="s">
        <v>830</v>
      </c>
      <c r="I50" s="102" t="s">
        <v>830</v>
      </c>
      <c r="J50" s="103" t="s">
        <v>830</v>
      </c>
      <c r="K50" s="104">
        <v>2</v>
      </c>
      <c r="L50" s="105" t="s">
        <v>1062</v>
      </c>
      <c r="M50" s="87"/>
      <c r="N50" s="87"/>
    </row>
    <row r="51" spans="1:14" ht="51">
      <c r="A51" s="97">
        <v>46</v>
      </c>
      <c r="B51" s="98">
        <v>23</v>
      </c>
      <c r="C51" s="99" t="s">
        <v>713</v>
      </c>
      <c r="D51" s="100" t="s">
        <v>499</v>
      </c>
      <c r="E51" s="101" t="s">
        <v>839</v>
      </c>
      <c r="F51" s="102" t="s">
        <v>840</v>
      </c>
      <c r="G51" s="102" t="s">
        <v>841</v>
      </c>
      <c r="H51" s="102" t="s">
        <v>832</v>
      </c>
      <c r="I51" s="102" t="s">
        <v>832</v>
      </c>
      <c r="J51" s="103" t="s">
        <v>832</v>
      </c>
      <c r="K51" s="104">
        <v>3</v>
      </c>
      <c r="L51" s="105" t="s">
        <v>1063</v>
      </c>
      <c r="M51" s="87"/>
      <c r="N51" s="87"/>
    </row>
    <row r="52" spans="1:14" ht="51">
      <c r="A52" s="97">
        <v>47</v>
      </c>
      <c r="B52" s="98">
        <v>24</v>
      </c>
      <c r="C52" s="99" t="s">
        <v>711</v>
      </c>
      <c r="D52" s="100" t="s">
        <v>504</v>
      </c>
      <c r="E52" s="101" t="s">
        <v>843</v>
      </c>
      <c r="F52" s="102" t="s">
        <v>835</v>
      </c>
      <c r="G52" s="102" t="s">
        <v>835</v>
      </c>
      <c r="H52" s="102" t="s">
        <v>835</v>
      </c>
      <c r="I52" s="102" t="s">
        <v>835</v>
      </c>
      <c r="J52" s="103" t="s">
        <v>835</v>
      </c>
      <c r="K52" s="104">
        <v>2</v>
      </c>
      <c r="L52" s="105" t="s">
        <v>1064</v>
      </c>
      <c r="M52" s="87"/>
      <c r="N52" s="87"/>
    </row>
    <row r="53" spans="1:14" ht="51">
      <c r="A53" s="97">
        <v>48</v>
      </c>
      <c r="B53" s="98">
        <v>24</v>
      </c>
      <c r="C53" s="99" t="s">
        <v>713</v>
      </c>
      <c r="D53" s="100" t="s">
        <v>504</v>
      </c>
      <c r="E53" s="101" t="s">
        <v>845</v>
      </c>
      <c r="F53" s="102" t="s">
        <v>846</v>
      </c>
      <c r="G53" s="102" t="s">
        <v>842</v>
      </c>
      <c r="H53" s="102" t="s">
        <v>842</v>
      </c>
      <c r="I53" s="102" t="s">
        <v>842</v>
      </c>
      <c r="J53" s="103" t="s">
        <v>842</v>
      </c>
      <c r="K53" s="104">
        <v>3</v>
      </c>
      <c r="L53" s="105" t="s">
        <v>1065</v>
      </c>
      <c r="M53" s="87"/>
      <c r="N53" s="87"/>
    </row>
    <row r="54" spans="1:14" ht="51">
      <c r="A54" s="97">
        <v>49</v>
      </c>
      <c r="B54" s="98">
        <v>25</v>
      </c>
      <c r="C54" s="99" t="s">
        <v>711</v>
      </c>
      <c r="D54" s="100" t="s">
        <v>510</v>
      </c>
      <c r="E54" s="101" t="s">
        <v>848</v>
      </c>
      <c r="F54" s="102" t="s">
        <v>849</v>
      </c>
      <c r="G54" s="102" t="s">
        <v>838</v>
      </c>
      <c r="H54" s="102" t="s">
        <v>850</v>
      </c>
      <c r="I54" s="102" t="s">
        <v>838</v>
      </c>
      <c r="J54" s="103" t="s">
        <v>838</v>
      </c>
      <c r="K54" s="104">
        <v>2</v>
      </c>
      <c r="L54" s="105" t="s">
        <v>1066</v>
      </c>
      <c r="M54" s="87"/>
      <c r="N54" s="87"/>
    </row>
    <row r="55" spans="1:14" ht="51">
      <c r="A55" s="97">
        <v>50</v>
      </c>
      <c r="B55" s="98">
        <v>25</v>
      </c>
      <c r="C55" s="99" t="s">
        <v>713</v>
      </c>
      <c r="D55" s="100" t="s">
        <v>510</v>
      </c>
      <c r="E55" s="101" t="s">
        <v>852</v>
      </c>
      <c r="F55" s="102" t="s">
        <v>853</v>
      </c>
      <c r="G55" s="102" t="s">
        <v>847</v>
      </c>
      <c r="H55" s="102" t="s">
        <v>854</v>
      </c>
      <c r="I55" s="102" t="s">
        <v>847</v>
      </c>
      <c r="J55" s="103" t="s">
        <v>847</v>
      </c>
      <c r="K55" s="104">
        <v>3</v>
      </c>
      <c r="L55" s="105" t="s">
        <v>1067</v>
      </c>
      <c r="M55" s="87"/>
      <c r="N55" s="87"/>
    </row>
    <row r="56" spans="1:14" ht="51">
      <c r="A56" s="97">
        <v>51</v>
      </c>
      <c r="B56" s="98">
        <v>26</v>
      </c>
      <c r="C56" s="99" t="s">
        <v>711</v>
      </c>
      <c r="D56" s="100" t="s">
        <v>476</v>
      </c>
      <c r="E56" s="101" t="s">
        <v>856</v>
      </c>
      <c r="F56" s="102" t="s">
        <v>857</v>
      </c>
      <c r="G56" s="102" t="s">
        <v>858</v>
      </c>
      <c r="H56" s="102" t="s">
        <v>859</v>
      </c>
      <c r="I56" s="102" t="s">
        <v>844</v>
      </c>
      <c r="J56" s="103" t="s">
        <v>844</v>
      </c>
      <c r="K56" s="104">
        <v>3</v>
      </c>
      <c r="L56" s="105" t="s">
        <v>1068</v>
      </c>
      <c r="M56" s="87"/>
      <c r="N56" s="87"/>
    </row>
    <row r="57" spans="1:14" ht="51">
      <c r="A57" s="97">
        <v>52</v>
      </c>
      <c r="B57" s="98">
        <v>26</v>
      </c>
      <c r="C57" s="99" t="s">
        <v>713</v>
      </c>
      <c r="D57" s="100" t="s">
        <v>476</v>
      </c>
      <c r="E57" s="101" t="s">
        <v>861</v>
      </c>
      <c r="F57" s="102" t="s">
        <v>862</v>
      </c>
      <c r="G57" s="102" t="s">
        <v>863</v>
      </c>
      <c r="H57" s="102" t="s">
        <v>864</v>
      </c>
      <c r="I57" s="102" t="s">
        <v>865</v>
      </c>
      <c r="J57" s="103" t="s">
        <v>855</v>
      </c>
      <c r="K57" s="104">
        <v>4</v>
      </c>
      <c r="L57" s="105" t="s">
        <v>1069</v>
      </c>
      <c r="M57" s="87"/>
      <c r="N57" s="87"/>
    </row>
    <row r="58" spans="1:14" ht="51">
      <c r="A58" s="97">
        <v>53</v>
      </c>
      <c r="B58" s="98">
        <v>27</v>
      </c>
      <c r="C58" s="99" t="s">
        <v>711</v>
      </c>
      <c r="D58" s="100" t="s">
        <v>867</v>
      </c>
      <c r="E58" s="101" t="s">
        <v>868</v>
      </c>
      <c r="F58" s="102" t="s">
        <v>851</v>
      </c>
      <c r="G58" s="102" t="s">
        <v>851</v>
      </c>
      <c r="H58" s="102" t="s">
        <v>851</v>
      </c>
      <c r="I58" s="102" t="s">
        <v>851</v>
      </c>
      <c r="J58" s="103" t="s">
        <v>851</v>
      </c>
      <c r="K58" s="104">
        <v>1</v>
      </c>
      <c r="L58" s="105" t="s">
        <v>1070</v>
      </c>
      <c r="M58" s="87"/>
      <c r="N58" s="87"/>
    </row>
    <row r="59" spans="1:14" ht="51">
      <c r="A59" s="97">
        <v>54</v>
      </c>
      <c r="B59" s="98">
        <v>27</v>
      </c>
      <c r="C59" s="99" t="s">
        <v>713</v>
      </c>
      <c r="D59" s="100" t="s">
        <v>867</v>
      </c>
      <c r="E59" s="101" t="s">
        <v>870</v>
      </c>
      <c r="F59" s="102" t="s">
        <v>871</v>
      </c>
      <c r="G59" s="102" t="s">
        <v>866</v>
      </c>
      <c r="H59" s="102" t="s">
        <v>866</v>
      </c>
      <c r="I59" s="102" t="s">
        <v>866</v>
      </c>
      <c r="J59" s="103" t="s">
        <v>866</v>
      </c>
      <c r="K59" s="104">
        <v>2</v>
      </c>
      <c r="L59" s="105" t="s">
        <v>1071</v>
      </c>
      <c r="M59" s="87"/>
      <c r="N59" s="87"/>
    </row>
    <row r="60" spans="1:14" ht="51">
      <c r="A60" s="97">
        <v>55</v>
      </c>
      <c r="B60" s="98">
        <v>28</v>
      </c>
      <c r="C60" s="99" t="s">
        <v>711</v>
      </c>
      <c r="D60" s="100" t="s">
        <v>520</v>
      </c>
      <c r="E60" s="101" t="s">
        <v>873</v>
      </c>
      <c r="F60" s="102" t="s">
        <v>860</v>
      </c>
      <c r="G60" s="102" t="s">
        <v>860</v>
      </c>
      <c r="H60" s="102" t="s">
        <v>860</v>
      </c>
      <c r="I60" s="102" t="s">
        <v>860</v>
      </c>
      <c r="J60" s="103" t="s">
        <v>860</v>
      </c>
      <c r="K60" s="104">
        <v>1</v>
      </c>
      <c r="L60" s="105" t="s">
        <v>1072</v>
      </c>
      <c r="M60" s="87"/>
      <c r="N60" s="87"/>
    </row>
    <row r="61" spans="1:14" ht="51">
      <c r="A61" s="97">
        <v>56</v>
      </c>
      <c r="B61" s="98">
        <v>28</v>
      </c>
      <c r="C61" s="99" t="s">
        <v>713</v>
      </c>
      <c r="D61" s="100" t="s">
        <v>520</v>
      </c>
      <c r="E61" s="101" t="s">
        <v>875</v>
      </c>
      <c r="F61" s="102" t="s">
        <v>876</v>
      </c>
      <c r="G61" s="102" t="s">
        <v>872</v>
      </c>
      <c r="H61" s="102" t="s">
        <v>872</v>
      </c>
      <c r="I61" s="102" t="s">
        <v>872</v>
      </c>
      <c r="J61" s="103" t="s">
        <v>872</v>
      </c>
      <c r="K61" s="104">
        <v>2</v>
      </c>
      <c r="L61" s="105" t="s">
        <v>1073</v>
      </c>
      <c r="M61" s="87"/>
      <c r="N61" s="87"/>
    </row>
    <row r="62" spans="1:14" ht="51">
      <c r="A62" s="97">
        <v>57</v>
      </c>
      <c r="B62" s="98">
        <v>29</v>
      </c>
      <c r="C62" s="99" t="s">
        <v>711</v>
      </c>
      <c r="D62" s="100" t="s">
        <v>524</v>
      </c>
      <c r="E62" s="101" t="s">
        <v>878</v>
      </c>
      <c r="F62" s="102" t="s">
        <v>869</v>
      </c>
      <c r="G62" s="102" t="s">
        <v>869</v>
      </c>
      <c r="H62" s="102" t="s">
        <v>869</v>
      </c>
      <c r="I62" s="102" t="s">
        <v>869</v>
      </c>
      <c r="J62" s="103" t="s">
        <v>869</v>
      </c>
      <c r="K62" s="104">
        <v>1</v>
      </c>
      <c r="L62" s="105" t="s">
        <v>1074</v>
      </c>
      <c r="M62" s="87"/>
      <c r="N62" s="87"/>
    </row>
    <row r="63" spans="1:14" ht="51">
      <c r="A63" s="97">
        <v>58</v>
      </c>
      <c r="B63" s="98">
        <v>29</v>
      </c>
      <c r="C63" s="99" t="s">
        <v>713</v>
      </c>
      <c r="D63" s="100" t="s">
        <v>524</v>
      </c>
      <c r="E63" s="101" t="s">
        <v>880</v>
      </c>
      <c r="F63" s="102" t="s">
        <v>881</v>
      </c>
      <c r="G63" s="102" t="s">
        <v>877</v>
      </c>
      <c r="H63" s="102" t="s">
        <v>877</v>
      </c>
      <c r="I63" s="102" t="s">
        <v>877</v>
      </c>
      <c r="J63" s="103" t="s">
        <v>877</v>
      </c>
      <c r="K63" s="104">
        <v>2</v>
      </c>
      <c r="L63" s="105" t="s">
        <v>1075</v>
      </c>
      <c r="M63" s="87"/>
      <c r="N63" s="87"/>
    </row>
    <row r="64" spans="1:14" ht="51">
      <c r="A64" s="97">
        <v>59</v>
      </c>
      <c r="B64" s="98">
        <v>30</v>
      </c>
      <c r="C64" s="99" t="s">
        <v>711</v>
      </c>
      <c r="D64" s="100" t="s">
        <v>883</v>
      </c>
      <c r="E64" s="101" t="s">
        <v>884</v>
      </c>
      <c r="F64" s="102" t="s">
        <v>874</v>
      </c>
      <c r="G64" s="102" t="s">
        <v>874</v>
      </c>
      <c r="H64" s="102" t="s">
        <v>874</v>
      </c>
      <c r="I64" s="102" t="s">
        <v>874</v>
      </c>
      <c r="J64" s="103"/>
      <c r="K64" s="104">
        <v>0</v>
      </c>
      <c r="L64" s="105" t="s">
        <v>1076</v>
      </c>
      <c r="M64" s="87"/>
      <c r="N64" s="87"/>
    </row>
    <row r="65" spans="1:14" ht="51">
      <c r="A65" s="97">
        <v>60</v>
      </c>
      <c r="B65" s="98">
        <v>30</v>
      </c>
      <c r="C65" s="99" t="s">
        <v>713</v>
      </c>
      <c r="D65" s="100" t="s">
        <v>883</v>
      </c>
      <c r="E65" s="117"/>
      <c r="F65" s="118"/>
      <c r="G65" s="118"/>
      <c r="H65" s="118"/>
      <c r="I65" s="118"/>
      <c r="J65" s="103" t="s">
        <v>874</v>
      </c>
      <c r="K65" s="104">
        <v>2</v>
      </c>
      <c r="L65" s="105" t="s">
        <v>1077</v>
      </c>
      <c r="M65" s="87"/>
      <c r="N65" s="87"/>
    </row>
    <row r="66" spans="1:14" ht="45.75">
      <c r="A66" s="94" t="s">
        <v>701</v>
      </c>
      <c r="B66" s="95" t="s">
        <v>705</v>
      </c>
      <c r="C66" s="96" t="s">
        <v>706</v>
      </c>
      <c r="D66" s="96" t="s">
        <v>588</v>
      </c>
      <c r="E66" s="96" t="s">
        <v>589</v>
      </c>
      <c r="F66" s="96" t="s">
        <v>703</v>
      </c>
      <c r="G66" s="96" t="s">
        <v>591</v>
      </c>
      <c r="H66" s="96" t="s">
        <v>704</v>
      </c>
      <c r="I66" s="96" t="s">
        <v>593</v>
      </c>
      <c r="J66" s="103"/>
      <c r="K66" s="103"/>
      <c r="L66" s="105"/>
      <c r="M66" s="87"/>
      <c r="N66" s="87"/>
    </row>
    <row r="67" spans="1:14" ht="51">
      <c r="A67" s="97">
        <v>61</v>
      </c>
      <c r="B67" s="98">
        <v>31</v>
      </c>
      <c r="C67" s="99" t="s">
        <v>711</v>
      </c>
      <c r="D67" s="100" t="s">
        <v>536</v>
      </c>
      <c r="E67" s="101" t="s">
        <v>887</v>
      </c>
      <c r="F67" s="102" t="s">
        <v>888</v>
      </c>
      <c r="G67" s="102" t="s">
        <v>889</v>
      </c>
      <c r="H67" s="102" t="s">
        <v>890</v>
      </c>
      <c r="I67" s="102" t="s">
        <v>882</v>
      </c>
      <c r="J67" s="103" t="s">
        <v>882</v>
      </c>
      <c r="K67" s="104">
        <v>3</v>
      </c>
      <c r="L67" s="105" t="s">
        <v>1078</v>
      </c>
      <c r="M67" s="87"/>
      <c r="N67" s="87"/>
    </row>
    <row r="68" spans="1:14" ht="51">
      <c r="A68" s="97">
        <v>62</v>
      </c>
      <c r="B68" s="98">
        <v>31</v>
      </c>
      <c r="C68" s="99" t="s">
        <v>713</v>
      </c>
      <c r="D68" s="100" t="s">
        <v>536</v>
      </c>
      <c r="E68" s="101" t="s">
        <v>892</v>
      </c>
      <c r="F68" s="102" t="s">
        <v>893</v>
      </c>
      <c r="G68" s="102" t="s">
        <v>894</v>
      </c>
      <c r="H68" s="102" t="s">
        <v>895</v>
      </c>
      <c r="I68" s="102" t="s">
        <v>896</v>
      </c>
      <c r="J68" s="103" t="s">
        <v>879</v>
      </c>
      <c r="K68" s="104">
        <v>4</v>
      </c>
      <c r="L68" s="105" t="s">
        <v>1079</v>
      </c>
      <c r="M68" s="87"/>
      <c r="N68" s="87"/>
    </row>
    <row r="69" spans="1:14" ht="51">
      <c r="A69" s="97">
        <v>63</v>
      </c>
      <c r="B69" s="98">
        <v>32</v>
      </c>
      <c r="C69" s="99" t="s">
        <v>711</v>
      </c>
      <c r="D69" s="100" t="s">
        <v>539</v>
      </c>
      <c r="E69" s="101" t="s">
        <v>898</v>
      </c>
      <c r="F69" s="102" t="s">
        <v>899</v>
      </c>
      <c r="G69" s="102" t="s">
        <v>900</v>
      </c>
      <c r="H69" s="102" t="s">
        <v>901</v>
      </c>
      <c r="I69" s="102" t="s">
        <v>886</v>
      </c>
      <c r="J69" s="103" t="s">
        <v>886</v>
      </c>
      <c r="K69" s="104">
        <v>4</v>
      </c>
      <c r="L69" s="105" t="s">
        <v>1080</v>
      </c>
      <c r="M69" s="87"/>
      <c r="N69" s="87"/>
    </row>
    <row r="70" spans="1:14" ht="51">
      <c r="A70" s="97">
        <v>64</v>
      </c>
      <c r="B70" s="98">
        <v>32</v>
      </c>
      <c r="C70" s="99" t="s">
        <v>713</v>
      </c>
      <c r="D70" s="100" t="s">
        <v>539</v>
      </c>
      <c r="E70" s="117">
        <v>0</v>
      </c>
      <c r="F70" s="118">
        <v>0</v>
      </c>
      <c r="G70" s="118">
        <v>0</v>
      </c>
      <c r="H70" s="118">
        <v>0</v>
      </c>
      <c r="I70" s="118">
        <v>0</v>
      </c>
      <c r="J70" s="103"/>
      <c r="K70" s="104">
        <v>0</v>
      </c>
      <c r="L70" s="105" t="s">
        <v>1081</v>
      </c>
      <c r="M70" s="87"/>
      <c r="N70" s="87"/>
    </row>
    <row r="71" spans="1:14" ht="51">
      <c r="A71" s="97">
        <v>65</v>
      </c>
      <c r="B71" s="98">
        <v>33</v>
      </c>
      <c r="C71" s="99" t="s">
        <v>711</v>
      </c>
      <c r="D71" s="100" t="s">
        <v>542</v>
      </c>
      <c r="E71" s="101" t="s">
        <v>904</v>
      </c>
      <c r="F71" s="102" t="s">
        <v>905</v>
      </c>
      <c r="G71" s="102" t="s">
        <v>885</v>
      </c>
      <c r="H71" s="102" t="s">
        <v>885</v>
      </c>
      <c r="I71" s="102" t="s">
        <v>885</v>
      </c>
      <c r="J71" s="103" t="s">
        <v>885</v>
      </c>
      <c r="K71" s="104">
        <v>2</v>
      </c>
      <c r="L71" s="105" t="s">
        <v>1082</v>
      </c>
      <c r="M71" s="87"/>
      <c r="N71" s="87"/>
    </row>
    <row r="72" spans="1:14" ht="51">
      <c r="A72" s="97">
        <v>66</v>
      </c>
      <c r="B72" s="98">
        <v>33</v>
      </c>
      <c r="C72" s="99" t="s">
        <v>713</v>
      </c>
      <c r="D72" s="100" t="s">
        <v>542</v>
      </c>
      <c r="E72" s="101" t="s">
        <v>907</v>
      </c>
      <c r="F72" s="102" t="s">
        <v>908</v>
      </c>
      <c r="G72" s="102" t="s">
        <v>897</v>
      </c>
      <c r="H72" s="102" t="s">
        <v>897</v>
      </c>
      <c r="I72" s="102" t="s">
        <v>897</v>
      </c>
      <c r="J72" s="103" t="s">
        <v>897</v>
      </c>
      <c r="K72" s="104">
        <v>3</v>
      </c>
      <c r="L72" s="105" t="s">
        <v>1083</v>
      </c>
      <c r="M72" s="87"/>
      <c r="N72" s="87"/>
    </row>
    <row r="73" spans="1:14" ht="51">
      <c r="A73" s="97">
        <v>67</v>
      </c>
      <c r="B73" s="98">
        <v>34</v>
      </c>
      <c r="C73" s="99" t="s">
        <v>711</v>
      </c>
      <c r="D73" s="100" t="s">
        <v>443</v>
      </c>
      <c r="E73" s="101" t="s">
        <v>910</v>
      </c>
      <c r="F73" s="102" t="s">
        <v>911</v>
      </c>
      <c r="G73" s="102" t="s">
        <v>912</v>
      </c>
      <c r="H73" s="102" t="s">
        <v>913</v>
      </c>
      <c r="I73" s="102" t="s">
        <v>891</v>
      </c>
      <c r="J73" s="103" t="s">
        <v>891</v>
      </c>
      <c r="K73" s="104">
        <v>3</v>
      </c>
      <c r="L73" s="105" t="s">
        <v>1084</v>
      </c>
      <c r="M73" s="87"/>
      <c r="N73" s="87"/>
    </row>
    <row r="74" spans="1:14" ht="51">
      <c r="A74" s="97">
        <v>68</v>
      </c>
      <c r="B74" s="98">
        <v>34</v>
      </c>
      <c r="C74" s="99" t="s">
        <v>713</v>
      </c>
      <c r="D74" s="100" t="s">
        <v>443</v>
      </c>
      <c r="E74" s="101" t="s">
        <v>915</v>
      </c>
      <c r="F74" s="102" t="s">
        <v>916</v>
      </c>
      <c r="G74" s="102" t="s">
        <v>917</v>
      </c>
      <c r="H74" s="102" t="s">
        <v>918</v>
      </c>
      <c r="I74" s="102" t="s">
        <v>919</v>
      </c>
      <c r="J74" s="103" t="s">
        <v>902</v>
      </c>
      <c r="K74" s="104">
        <v>4</v>
      </c>
      <c r="L74" s="105" t="s">
        <v>1085</v>
      </c>
      <c r="M74" s="87"/>
      <c r="N74" s="87"/>
    </row>
    <row r="75" spans="1:14" ht="51">
      <c r="A75" s="97">
        <v>69</v>
      </c>
      <c r="B75" s="98">
        <v>35</v>
      </c>
      <c r="C75" s="99" t="s">
        <v>711</v>
      </c>
      <c r="D75" s="100" t="s">
        <v>546</v>
      </c>
      <c r="E75" s="101" t="s">
        <v>921</v>
      </c>
      <c r="F75" s="102" t="s">
        <v>922</v>
      </c>
      <c r="G75" s="102" t="s">
        <v>923</v>
      </c>
      <c r="H75" s="102" t="s">
        <v>924</v>
      </c>
      <c r="I75" s="102" t="s">
        <v>903</v>
      </c>
      <c r="J75" s="103" t="s">
        <v>903</v>
      </c>
      <c r="K75" s="104">
        <v>4</v>
      </c>
      <c r="L75" s="105" t="s">
        <v>1086</v>
      </c>
      <c r="M75" s="87"/>
      <c r="N75" s="87"/>
    </row>
    <row r="76" spans="1:14" ht="51">
      <c r="A76" s="97">
        <v>70</v>
      </c>
      <c r="B76" s="98">
        <v>35</v>
      </c>
      <c r="C76" s="99" t="s">
        <v>713</v>
      </c>
      <c r="D76" s="100" t="s">
        <v>546</v>
      </c>
      <c r="E76" s="117">
        <v>0</v>
      </c>
      <c r="F76" s="118">
        <v>0</v>
      </c>
      <c r="G76" s="118">
        <v>0</v>
      </c>
      <c r="H76" s="118">
        <v>0</v>
      </c>
      <c r="I76" s="118">
        <v>0</v>
      </c>
      <c r="J76" s="103"/>
      <c r="K76" s="104">
        <v>0</v>
      </c>
      <c r="L76" s="105" t="s">
        <v>1087</v>
      </c>
      <c r="M76" s="87"/>
      <c r="N76" s="87"/>
    </row>
    <row r="77" spans="1:14" ht="51">
      <c r="A77" s="97">
        <v>71</v>
      </c>
      <c r="B77" s="98">
        <v>36</v>
      </c>
      <c r="C77" s="99" t="s">
        <v>711</v>
      </c>
      <c r="D77" s="100" t="s">
        <v>565</v>
      </c>
      <c r="E77" s="101" t="s">
        <v>927</v>
      </c>
      <c r="F77" s="102" t="s">
        <v>928</v>
      </c>
      <c r="G77" s="102" t="s">
        <v>929</v>
      </c>
      <c r="H77" s="102" t="s">
        <v>930</v>
      </c>
      <c r="I77" s="102" t="s">
        <v>931</v>
      </c>
      <c r="J77" s="103" t="s">
        <v>909</v>
      </c>
      <c r="K77" s="104">
        <v>4</v>
      </c>
      <c r="L77" s="105" t="s">
        <v>1088</v>
      </c>
      <c r="M77" s="87"/>
      <c r="N77" s="87"/>
    </row>
    <row r="78" spans="1:14" ht="51">
      <c r="A78" s="97">
        <v>72</v>
      </c>
      <c r="B78" s="98">
        <v>36</v>
      </c>
      <c r="C78" s="99" t="s">
        <v>713</v>
      </c>
      <c r="D78" s="100" t="s">
        <v>565</v>
      </c>
      <c r="E78" s="117">
        <v>0</v>
      </c>
      <c r="F78" s="118">
        <v>0</v>
      </c>
      <c r="G78" s="118">
        <v>0</v>
      </c>
      <c r="H78" s="118">
        <v>0</v>
      </c>
      <c r="I78" s="118">
        <v>0</v>
      </c>
      <c r="J78" s="103"/>
      <c r="K78" s="104">
        <v>0</v>
      </c>
      <c r="L78" s="105" t="s">
        <v>1089</v>
      </c>
      <c r="M78" s="87"/>
      <c r="N78" s="87"/>
    </row>
    <row r="79" spans="1:14" ht="51">
      <c r="A79" s="97">
        <v>73</v>
      </c>
      <c r="B79" s="98">
        <v>37</v>
      </c>
      <c r="C79" s="99" t="s">
        <v>711</v>
      </c>
      <c r="D79" s="100" t="s">
        <v>548</v>
      </c>
      <c r="E79" s="101" t="s">
        <v>933</v>
      </c>
      <c r="F79" s="102" t="s">
        <v>934</v>
      </c>
      <c r="G79" s="102" t="s">
        <v>935</v>
      </c>
      <c r="H79" s="102" t="s">
        <v>936</v>
      </c>
      <c r="I79" s="102" t="s">
        <v>906</v>
      </c>
      <c r="J79" s="103" t="s">
        <v>906</v>
      </c>
      <c r="K79" s="104">
        <v>4</v>
      </c>
      <c r="L79" s="105" t="s">
        <v>1090</v>
      </c>
      <c r="M79" s="87"/>
      <c r="N79" s="87"/>
    </row>
    <row r="80" spans="1:14" ht="51">
      <c r="A80" s="97">
        <v>74</v>
      </c>
      <c r="B80" s="98">
        <v>37</v>
      </c>
      <c r="C80" s="99" t="s">
        <v>713</v>
      </c>
      <c r="D80" s="100" t="s">
        <v>548</v>
      </c>
      <c r="E80" s="117">
        <v>0</v>
      </c>
      <c r="F80" s="118">
        <v>0</v>
      </c>
      <c r="G80" s="118">
        <v>0</v>
      </c>
      <c r="H80" s="118">
        <v>0</v>
      </c>
      <c r="I80" s="118">
        <v>0</v>
      </c>
      <c r="J80" s="103"/>
      <c r="K80" s="104">
        <v>0</v>
      </c>
      <c r="L80" s="105" t="s">
        <v>1091</v>
      </c>
      <c r="M80" s="87"/>
      <c r="N80" s="87"/>
    </row>
    <row r="81" spans="1:14" ht="51">
      <c r="A81" s="97">
        <v>75</v>
      </c>
      <c r="B81" s="98">
        <v>38</v>
      </c>
      <c r="C81" s="99" t="s">
        <v>711</v>
      </c>
      <c r="D81" s="100" t="s">
        <v>939</v>
      </c>
      <c r="E81" s="101" t="s">
        <v>940</v>
      </c>
      <c r="F81" s="102" t="s">
        <v>941</v>
      </c>
      <c r="G81" s="102" t="s">
        <v>920</v>
      </c>
      <c r="H81" s="102" t="s">
        <v>920</v>
      </c>
      <c r="I81" s="102" t="s">
        <v>920</v>
      </c>
      <c r="J81" s="103" t="s">
        <v>920</v>
      </c>
      <c r="K81" s="104">
        <v>2</v>
      </c>
      <c r="L81" s="105" t="s">
        <v>1092</v>
      </c>
      <c r="M81" s="87"/>
      <c r="N81" s="87"/>
    </row>
    <row r="82" spans="1:14" ht="51">
      <c r="A82" s="97">
        <v>76</v>
      </c>
      <c r="B82" s="98">
        <v>38</v>
      </c>
      <c r="C82" s="99" t="s">
        <v>713</v>
      </c>
      <c r="D82" s="100" t="s">
        <v>939</v>
      </c>
      <c r="E82" s="117">
        <v>0</v>
      </c>
      <c r="F82" s="118">
        <v>0</v>
      </c>
      <c r="G82" s="118">
        <v>0</v>
      </c>
      <c r="H82" s="118">
        <v>0</v>
      </c>
      <c r="I82" s="118">
        <v>0</v>
      </c>
      <c r="J82" s="103"/>
      <c r="K82" s="104">
        <v>0</v>
      </c>
      <c r="L82" s="105" t="s">
        <v>1093</v>
      </c>
      <c r="M82" s="87"/>
      <c r="N82" s="87"/>
    </row>
    <row r="83" spans="1:14" ht="51">
      <c r="A83" s="97">
        <v>77</v>
      </c>
      <c r="B83" s="98">
        <v>39</v>
      </c>
      <c r="C83" s="99" t="s">
        <v>711</v>
      </c>
      <c r="D83" s="100" t="s">
        <v>507</v>
      </c>
      <c r="E83" s="101" t="s">
        <v>944</v>
      </c>
      <c r="F83" s="102" t="s">
        <v>914</v>
      </c>
      <c r="G83" s="102" t="s">
        <v>914</v>
      </c>
      <c r="H83" s="102" t="s">
        <v>914</v>
      </c>
      <c r="I83" s="102" t="s">
        <v>914</v>
      </c>
      <c r="J83" s="103" t="s">
        <v>914</v>
      </c>
      <c r="K83" s="104">
        <v>1</v>
      </c>
      <c r="L83" s="105" t="s">
        <v>1094</v>
      </c>
      <c r="M83" s="87"/>
      <c r="N83" s="87"/>
    </row>
    <row r="84" spans="1:14" ht="51">
      <c r="A84" s="97">
        <v>78</v>
      </c>
      <c r="B84" s="98">
        <v>39</v>
      </c>
      <c r="C84" s="99" t="s">
        <v>713</v>
      </c>
      <c r="D84" s="100" t="s">
        <v>507</v>
      </c>
      <c r="E84" s="101" t="s">
        <v>946</v>
      </c>
      <c r="F84" s="102" t="s">
        <v>947</v>
      </c>
      <c r="G84" s="102" t="s">
        <v>925</v>
      </c>
      <c r="H84" s="102" t="s">
        <v>925</v>
      </c>
      <c r="I84" s="102" t="s">
        <v>925</v>
      </c>
      <c r="J84" s="103" t="s">
        <v>925</v>
      </c>
      <c r="K84" s="104">
        <v>2</v>
      </c>
      <c r="L84" s="105" t="s">
        <v>1095</v>
      </c>
      <c r="M84" s="87"/>
      <c r="N84" s="87"/>
    </row>
    <row r="85" spans="1:14" ht="51">
      <c r="A85" s="97">
        <v>79</v>
      </c>
      <c r="B85" s="98">
        <v>40</v>
      </c>
      <c r="C85" s="99" t="s">
        <v>711</v>
      </c>
      <c r="D85" s="100" t="s">
        <v>559</v>
      </c>
      <c r="E85" s="101" t="s">
        <v>949</v>
      </c>
      <c r="F85" s="102" t="s">
        <v>950</v>
      </c>
      <c r="G85" s="102" t="s">
        <v>951</v>
      </c>
      <c r="H85" s="102" t="s">
        <v>952</v>
      </c>
      <c r="I85" s="102" t="s">
        <v>926</v>
      </c>
      <c r="J85" s="103" t="s">
        <v>926</v>
      </c>
      <c r="K85" s="104">
        <v>4</v>
      </c>
      <c r="L85" s="105" t="s">
        <v>1096</v>
      </c>
      <c r="M85" s="87"/>
      <c r="N85" s="87"/>
    </row>
    <row r="86" spans="1:14" ht="51">
      <c r="A86" s="97">
        <v>80</v>
      </c>
      <c r="B86" s="98">
        <v>40</v>
      </c>
      <c r="C86" s="99" t="s">
        <v>713</v>
      </c>
      <c r="D86" s="100" t="s">
        <v>559</v>
      </c>
      <c r="E86" s="117">
        <v>0</v>
      </c>
      <c r="F86" s="118">
        <v>0</v>
      </c>
      <c r="G86" s="118">
        <v>0</v>
      </c>
      <c r="H86" s="118">
        <v>0</v>
      </c>
      <c r="I86" s="118">
        <v>0</v>
      </c>
      <c r="J86" s="103"/>
      <c r="K86" s="104">
        <v>0</v>
      </c>
      <c r="L86" s="105" t="s">
        <v>1097</v>
      </c>
      <c r="M86" s="87"/>
      <c r="N86" s="87"/>
    </row>
    <row r="87" spans="1:14" ht="45.75">
      <c r="A87" s="94" t="s">
        <v>701</v>
      </c>
      <c r="B87" s="95" t="s">
        <v>705</v>
      </c>
      <c r="C87" s="96" t="s">
        <v>706</v>
      </c>
      <c r="D87" s="96" t="s">
        <v>588</v>
      </c>
      <c r="E87" s="96" t="s">
        <v>589</v>
      </c>
      <c r="F87" s="96" t="s">
        <v>703</v>
      </c>
      <c r="G87" s="96" t="s">
        <v>591</v>
      </c>
      <c r="H87" s="96" t="s">
        <v>704</v>
      </c>
      <c r="I87" s="96" t="s">
        <v>593</v>
      </c>
      <c r="J87" s="103"/>
      <c r="K87" s="103"/>
      <c r="L87" s="105"/>
      <c r="M87" s="87"/>
      <c r="N87" s="87"/>
    </row>
    <row r="88" spans="1:14" ht="51">
      <c r="A88" s="97">
        <v>81</v>
      </c>
      <c r="B88" s="98">
        <v>41</v>
      </c>
      <c r="C88" s="99" t="s">
        <v>711</v>
      </c>
      <c r="D88" s="100" t="s">
        <v>552</v>
      </c>
      <c r="E88" s="101" t="s">
        <v>955</v>
      </c>
      <c r="F88" s="102" t="s">
        <v>956</v>
      </c>
      <c r="G88" s="102" t="s">
        <v>957</v>
      </c>
      <c r="H88" s="102" t="s">
        <v>958</v>
      </c>
      <c r="I88" s="102" t="s">
        <v>959</v>
      </c>
      <c r="J88" s="103" t="s">
        <v>932</v>
      </c>
      <c r="K88" s="104">
        <v>4</v>
      </c>
      <c r="L88" s="105" t="s">
        <v>1098</v>
      </c>
      <c r="M88" s="87"/>
      <c r="N88" s="87"/>
    </row>
    <row r="89" spans="1:14" ht="51">
      <c r="A89" s="97">
        <v>82</v>
      </c>
      <c r="B89" s="98">
        <v>41</v>
      </c>
      <c r="C89" s="99" t="s">
        <v>713</v>
      </c>
      <c r="D89" s="100" t="s">
        <v>552</v>
      </c>
      <c r="E89" s="117">
        <v>0</v>
      </c>
      <c r="F89" s="118">
        <v>0</v>
      </c>
      <c r="G89" s="118">
        <v>0</v>
      </c>
      <c r="H89" s="118">
        <v>0</v>
      </c>
      <c r="I89" s="118">
        <v>0</v>
      </c>
      <c r="J89" s="103"/>
      <c r="K89" s="104">
        <v>0</v>
      </c>
      <c r="L89" s="105" t="s">
        <v>1099</v>
      </c>
      <c r="M89" s="87"/>
      <c r="N89" s="87"/>
    </row>
    <row r="90" spans="1:14" ht="51">
      <c r="A90" s="97">
        <v>83</v>
      </c>
      <c r="B90" s="98">
        <v>42</v>
      </c>
      <c r="C90" s="99" t="s">
        <v>711</v>
      </c>
      <c r="D90" s="100" t="s">
        <v>555</v>
      </c>
      <c r="E90" s="101" t="s">
        <v>962</v>
      </c>
      <c r="F90" s="102" t="s">
        <v>963</v>
      </c>
      <c r="G90" s="102" t="s">
        <v>685</v>
      </c>
      <c r="H90" s="102" t="s">
        <v>685</v>
      </c>
      <c r="I90" s="102" t="s">
        <v>685</v>
      </c>
      <c r="J90" s="103" t="s">
        <v>685</v>
      </c>
      <c r="K90" s="104">
        <v>1</v>
      </c>
      <c r="L90" s="105" t="s">
        <v>1100</v>
      </c>
      <c r="M90" s="87"/>
      <c r="N90" s="87"/>
    </row>
    <row r="91" spans="1:14" ht="51">
      <c r="A91" s="97">
        <v>84</v>
      </c>
      <c r="B91" s="98">
        <v>42</v>
      </c>
      <c r="C91" s="99" t="s">
        <v>713</v>
      </c>
      <c r="D91" s="100" t="s">
        <v>555</v>
      </c>
      <c r="E91" s="117">
        <v>0</v>
      </c>
      <c r="F91" s="118">
        <v>0</v>
      </c>
      <c r="G91" s="118">
        <v>0</v>
      </c>
      <c r="H91" s="118">
        <v>0</v>
      </c>
      <c r="I91" s="118">
        <v>0</v>
      </c>
      <c r="J91" s="103"/>
      <c r="K91" s="104">
        <v>0</v>
      </c>
      <c r="L91" s="105" t="s">
        <v>1101</v>
      </c>
      <c r="M91" s="87"/>
      <c r="N91" s="87"/>
    </row>
    <row r="92" spans="1:14" ht="51">
      <c r="A92" s="97">
        <v>85</v>
      </c>
      <c r="B92" s="98">
        <v>43</v>
      </c>
      <c r="C92" s="99" t="s">
        <v>711</v>
      </c>
      <c r="D92" s="100" t="s">
        <v>553</v>
      </c>
      <c r="E92" s="101" t="s">
        <v>966</v>
      </c>
      <c r="F92" s="102" t="s">
        <v>967</v>
      </c>
      <c r="G92" s="102" t="s">
        <v>937</v>
      </c>
      <c r="H92" s="102" t="s">
        <v>968</v>
      </c>
      <c r="I92" s="102" t="s">
        <v>937</v>
      </c>
      <c r="J92" s="103" t="s">
        <v>937</v>
      </c>
      <c r="K92" s="104">
        <v>4</v>
      </c>
      <c r="L92" s="105" t="s">
        <v>1102</v>
      </c>
      <c r="M92" s="87"/>
      <c r="N92" s="87"/>
    </row>
    <row r="93" spans="1:14" ht="51">
      <c r="A93" s="97">
        <v>86</v>
      </c>
      <c r="B93" s="98">
        <v>43</v>
      </c>
      <c r="C93" s="99" t="s">
        <v>713</v>
      </c>
      <c r="D93" s="100" t="s">
        <v>553</v>
      </c>
      <c r="E93" s="101" t="s">
        <v>970</v>
      </c>
      <c r="F93" s="102" t="s">
        <v>971</v>
      </c>
      <c r="G93" s="102" t="s">
        <v>938</v>
      </c>
      <c r="H93" s="102" t="s">
        <v>972</v>
      </c>
      <c r="I93" s="102" t="s">
        <v>938</v>
      </c>
      <c r="J93" s="103" t="s">
        <v>938</v>
      </c>
      <c r="K93" s="104">
        <v>3</v>
      </c>
      <c r="L93" s="105" t="s">
        <v>1103</v>
      </c>
      <c r="M93" s="87"/>
      <c r="N93" s="87"/>
    </row>
    <row r="94" spans="1:14" ht="51">
      <c r="A94" s="97">
        <v>87</v>
      </c>
      <c r="B94" s="98">
        <v>44</v>
      </c>
      <c r="C94" s="99" t="s">
        <v>711</v>
      </c>
      <c r="D94" s="100" t="s">
        <v>973</v>
      </c>
      <c r="E94" s="101" t="s">
        <v>974</v>
      </c>
      <c r="F94" s="102" t="s">
        <v>975</v>
      </c>
      <c r="G94" s="102" t="s">
        <v>976</v>
      </c>
      <c r="H94" s="102" t="s">
        <v>977</v>
      </c>
      <c r="I94" s="102" t="s">
        <v>942</v>
      </c>
      <c r="J94" s="103" t="s">
        <v>942</v>
      </c>
      <c r="K94" s="104">
        <v>5</v>
      </c>
      <c r="L94" s="105" t="s">
        <v>1104</v>
      </c>
      <c r="M94" s="87"/>
      <c r="N94" s="87"/>
    </row>
    <row r="95" spans="1:14" ht="51">
      <c r="A95" s="97">
        <v>88</v>
      </c>
      <c r="B95" s="98">
        <v>44</v>
      </c>
      <c r="C95" s="99" t="s">
        <v>713</v>
      </c>
      <c r="D95" s="100" t="s">
        <v>973</v>
      </c>
      <c r="E95" s="101" t="s">
        <v>978</v>
      </c>
      <c r="F95" s="102" t="s">
        <v>979</v>
      </c>
      <c r="G95" s="102" t="s">
        <v>980</v>
      </c>
      <c r="H95" s="102" t="s">
        <v>981</v>
      </c>
      <c r="I95" s="102" t="s">
        <v>982</v>
      </c>
      <c r="J95" s="103" t="s">
        <v>943</v>
      </c>
      <c r="K95" s="104">
        <v>6</v>
      </c>
      <c r="L95" s="105" t="s">
        <v>1105</v>
      </c>
      <c r="M95" s="87"/>
      <c r="N95" s="87"/>
    </row>
    <row r="96" spans="1:14" ht="51">
      <c r="A96" s="97">
        <v>89</v>
      </c>
      <c r="B96" s="98">
        <v>45</v>
      </c>
      <c r="C96" s="99" t="s">
        <v>711</v>
      </c>
      <c r="D96" s="100" t="s">
        <v>556</v>
      </c>
      <c r="E96" s="101" t="s">
        <v>983</v>
      </c>
      <c r="F96" s="102" t="s">
        <v>984</v>
      </c>
      <c r="G96" s="102" t="s">
        <v>985</v>
      </c>
      <c r="H96" s="102" t="s">
        <v>986</v>
      </c>
      <c r="I96" s="102" t="s">
        <v>948</v>
      </c>
      <c r="J96" s="103" t="s">
        <v>948</v>
      </c>
      <c r="K96" s="104">
        <v>4</v>
      </c>
      <c r="L96" s="105" t="s">
        <v>1106</v>
      </c>
      <c r="M96" s="87"/>
      <c r="N96" s="87"/>
    </row>
    <row r="97" spans="1:14" ht="51">
      <c r="A97" s="97">
        <v>90</v>
      </c>
      <c r="B97" s="98">
        <v>45</v>
      </c>
      <c r="C97" s="99" t="s">
        <v>713</v>
      </c>
      <c r="D97" s="100" t="s">
        <v>556</v>
      </c>
      <c r="E97" s="117">
        <v>0</v>
      </c>
      <c r="F97" s="102" t="s">
        <v>987</v>
      </c>
      <c r="G97" s="118">
        <v>0</v>
      </c>
      <c r="H97" s="118">
        <v>0</v>
      </c>
      <c r="I97" s="118">
        <v>0</v>
      </c>
      <c r="J97" s="103"/>
      <c r="K97" s="104">
        <v>0</v>
      </c>
      <c r="L97" s="105" t="s">
        <v>1107</v>
      </c>
      <c r="M97" s="87"/>
      <c r="N97" s="87"/>
    </row>
    <row r="98" spans="1:14" ht="51">
      <c r="A98" s="97">
        <v>91</v>
      </c>
      <c r="B98" s="98">
        <v>46</v>
      </c>
      <c r="C98" s="99" t="s">
        <v>711</v>
      </c>
      <c r="D98" s="100" t="s">
        <v>988</v>
      </c>
      <c r="E98" s="101" t="s">
        <v>989</v>
      </c>
      <c r="F98" s="102" t="s">
        <v>990</v>
      </c>
      <c r="G98" s="102" t="s">
        <v>991</v>
      </c>
      <c r="H98" s="102" t="s">
        <v>992</v>
      </c>
      <c r="I98" s="102" t="s">
        <v>945</v>
      </c>
      <c r="J98" s="103" t="s">
        <v>945</v>
      </c>
      <c r="K98" s="104">
        <v>5</v>
      </c>
      <c r="L98" s="105" t="s">
        <v>1108</v>
      </c>
      <c r="M98" s="87"/>
      <c r="N98" s="87"/>
    </row>
    <row r="99" spans="1:14" ht="51">
      <c r="A99" s="97">
        <v>92</v>
      </c>
      <c r="B99" s="98">
        <v>46</v>
      </c>
      <c r="C99" s="99" t="s">
        <v>713</v>
      </c>
      <c r="D99" s="100" t="s">
        <v>988</v>
      </c>
      <c r="E99" s="101" t="s">
        <v>993</v>
      </c>
      <c r="F99" s="102" t="s">
        <v>994</v>
      </c>
      <c r="G99" s="102" t="s">
        <v>995</v>
      </c>
      <c r="H99" s="102" t="s">
        <v>996</v>
      </c>
      <c r="I99" s="102" t="s">
        <v>997</v>
      </c>
      <c r="J99" s="103" t="s">
        <v>953</v>
      </c>
      <c r="K99" s="104">
        <v>6</v>
      </c>
      <c r="L99" s="105" t="s">
        <v>1109</v>
      </c>
      <c r="M99" s="87"/>
      <c r="N99" s="87"/>
    </row>
    <row r="100" spans="1:14" ht="51">
      <c r="A100" s="97">
        <v>93</v>
      </c>
      <c r="B100" s="98">
        <v>47</v>
      </c>
      <c r="C100" s="99" t="s">
        <v>711</v>
      </c>
      <c r="D100" s="100" t="s">
        <v>562</v>
      </c>
      <c r="E100" s="101" t="s">
        <v>998</v>
      </c>
      <c r="F100" s="102" t="s">
        <v>999</v>
      </c>
      <c r="G100" s="102" t="s">
        <v>954</v>
      </c>
      <c r="H100" s="102" t="s">
        <v>954</v>
      </c>
      <c r="I100" s="102" t="s">
        <v>954</v>
      </c>
      <c r="J100" s="103" t="s">
        <v>954</v>
      </c>
      <c r="K100" s="104">
        <v>2</v>
      </c>
      <c r="L100" s="105" t="s">
        <v>1110</v>
      </c>
      <c r="M100" s="87"/>
      <c r="N100" s="87"/>
    </row>
    <row r="101" spans="1:14" ht="51">
      <c r="A101" s="97">
        <v>94</v>
      </c>
      <c r="B101" s="98">
        <v>47</v>
      </c>
      <c r="C101" s="99" t="s">
        <v>713</v>
      </c>
      <c r="D101" s="100" t="s">
        <v>562</v>
      </c>
      <c r="E101" s="101" t="s">
        <v>1000</v>
      </c>
      <c r="F101" s="102" t="s">
        <v>1001</v>
      </c>
      <c r="G101" s="102" t="s">
        <v>960</v>
      </c>
      <c r="H101" s="102" t="s">
        <v>960</v>
      </c>
      <c r="I101" s="102" t="s">
        <v>960</v>
      </c>
      <c r="J101" s="103" t="s">
        <v>960</v>
      </c>
      <c r="K101" s="104">
        <v>2</v>
      </c>
      <c r="L101" s="105" t="s">
        <v>1111</v>
      </c>
      <c r="M101" s="87"/>
      <c r="N101" s="87"/>
    </row>
    <row r="102" spans="1:14" ht="51">
      <c r="A102" s="97">
        <v>95</v>
      </c>
      <c r="B102" s="98">
        <v>48</v>
      </c>
      <c r="C102" s="99" t="s">
        <v>711</v>
      </c>
      <c r="D102" s="100" t="s">
        <v>563</v>
      </c>
      <c r="E102" s="101" t="s">
        <v>1002</v>
      </c>
      <c r="F102" s="102" t="s">
        <v>1003</v>
      </c>
      <c r="G102" s="102" t="s">
        <v>1004</v>
      </c>
      <c r="H102" s="102" t="s">
        <v>1005</v>
      </c>
      <c r="I102" s="102" t="s">
        <v>961</v>
      </c>
      <c r="J102" s="103" t="s">
        <v>961</v>
      </c>
      <c r="K102" s="104">
        <v>4</v>
      </c>
      <c r="L102" s="105" t="s">
        <v>1112</v>
      </c>
      <c r="M102" s="87"/>
      <c r="N102" s="87"/>
    </row>
    <row r="103" spans="1:14" ht="51">
      <c r="A103" s="97">
        <v>96</v>
      </c>
      <c r="B103" s="98">
        <v>48</v>
      </c>
      <c r="C103" s="99" t="s">
        <v>713</v>
      </c>
      <c r="D103" s="100" t="s">
        <v>563</v>
      </c>
      <c r="E103" s="117">
        <v>0</v>
      </c>
      <c r="F103" s="118">
        <v>0</v>
      </c>
      <c r="G103" s="118">
        <v>0</v>
      </c>
      <c r="H103" s="118">
        <v>0</v>
      </c>
      <c r="I103" s="118">
        <v>0</v>
      </c>
      <c r="J103" s="103"/>
      <c r="K103" s="104">
        <v>0</v>
      </c>
      <c r="L103" s="105" t="s">
        <v>1113</v>
      </c>
      <c r="M103" s="87"/>
      <c r="N103" s="87"/>
    </row>
    <row r="104" spans="1:14" ht="51">
      <c r="A104" s="97">
        <v>97</v>
      </c>
      <c r="B104" s="98">
        <v>49</v>
      </c>
      <c r="C104" s="99" t="s">
        <v>711</v>
      </c>
      <c r="D104" s="100" t="s">
        <v>1006</v>
      </c>
      <c r="E104" s="101" t="s">
        <v>955</v>
      </c>
      <c r="F104" s="102" t="s">
        <v>1007</v>
      </c>
      <c r="G104" s="102" t="s">
        <v>957</v>
      </c>
      <c r="H104" s="102" t="s">
        <v>958</v>
      </c>
      <c r="I104" s="102" t="s">
        <v>959</v>
      </c>
      <c r="J104" s="103" t="s">
        <v>964</v>
      </c>
      <c r="K104" s="104">
        <v>3</v>
      </c>
      <c r="L104" s="105" t="s">
        <v>1114</v>
      </c>
      <c r="M104" s="87"/>
      <c r="N104" s="87"/>
    </row>
    <row r="105" spans="1:14" ht="51">
      <c r="A105" s="97">
        <v>98</v>
      </c>
      <c r="B105" s="98">
        <v>49</v>
      </c>
      <c r="C105" s="99" t="s">
        <v>713</v>
      </c>
      <c r="D105" s="100" t="s">
        <v>1006</v>
      </c>
      <c r="E105" s="101" t="s">
        <v>1008</v>
      </c>
      <c r="F105" s="102" t="s">
        <v>1009</v>
      </c>
      <c r="G105" s="102" t="s">
        <v>1010</v>
      </c>
      <c r="H105" s="102" t="s">
        <v>1011</v>
      </c>
      <c r="I105" s="102" t="s">
        <v>1012</v>
      </c>
      <c r="J105" s="103" t="s">
        <v>965</v>
      </c>
      <c r="K105" s="104">
        <v>4</v>
      </c>
      <c r="L105" s="105" t="s">
        <v>1115</v>
      </c>
      <c r="M105" s="87"/>
      <c r="N105" s="87"/>
    </row>
    <row r="106" spans="1:14" ht="51">
      <c r="A106" s="97">
        <v>99</v>
      </c>
      <c r="B106" s="98">
        <v>50</v>
      </c>
      <c r="C106" s="99" t="s">
        <v>711</v>
      </c>
      <c r="D106" s="100" t="s">
        <v>1013</v>
      </c>
      <c r="E106" s="101" t="s">
        <v>1014</v>
      </c>
      <c r="F106" s="102" t="s">
        <v>1015</v>
      </c>
      <c r="G106" s="102" t="s">
        <v>1016</v>
      </c>
      <c r="H106" s="102" t="s">
        <v>1017</v>
      </c>
      <c r="I106" s="102" t="s">
        <v>969</v>
      </c>
      <c r="J106" s="103" t="s">
        <v>969</v>
      </c>
      <c r="K106" s="104">
        <v>4</v>
      </c>
      <c r="L106" s="105" t="s">
        <v>1116</v>
      </c>
      <c r="M106" s="87"/>
      <c r="N106" s="87"/>
    </row>
    <row r="107" spans="1:14" ht="51">
      <c r="A107" s="97">
        <v>100</v>
      </c>
      <c r="B107" s="121">
        <v>50</v>
      </c>
      <c r="C107" s="99" t="s">
        <v>713</v>
      </c>
      <c r="D107" s="122" t="s">
        <v>1013</v>
      </c>
      <c r="E107" s="117">
        <v>0</v>
      </c>
      <c r="F107" s="118">
        <v>0</v>
      </c>
      <c r="G107" s="118">
        <v>0</v>
      </c>
      <c r="H107" s="118">
        <v>0</v>
      </c>
      <c r="I107" s="118">
        <v>0</v>
      </c>
      <c r="J107" s="123"/>
      <c r="K107" s="124">
        <v>0</v>
      </c>
      <c r="L107" s="125" t="s">
        <v>1117</v>
      </c>
      <c r="M107" s="87"/>
      <c r="N107" s="87"/>
    </row>
    <row r="117" spans="1:19" s="89" customFormat="1">
      <c r="A117" s="86"/>
      <c r="B117" s="80"/>
      <c r="C117" s="83"/>
      <c r="D117" s="80"/>
      <c r="E117" s="87"/>
      <c r="G117" s="80"/>
      <c r="H117" s="80"/>
      <c r="I117" s="80"/>
      <c r="L117" s="88"/>
      <c r="M117" s="88"/>
      <c r="N117" s="88"/>
      <c r="O117" s="87"/>
      <c r="P117" s="87"/>
      <c r="Q117" s="87"/>
      <c r="R117" s="87"/>
      <c r="S117" s="87"/>
    </row>
    <row r="118" spans="1:19" s="89" customFormat="1">
      <c r="A118" s="86"/>
      <c r="B118" s="80"/>
      <c r="C118" s="83"/>
      <c r="D118" s="80"/>
      <c r="E118" s="87"/>
      <c r="G118" s="80"/>
      <c r="H118" s="80"/>
      <c r="I118" s="80"/>
      <c r="L118" s="88"/>
      <c r="M118" s="88"/>
      <c r="N118" s="88"/>
      <c r="O118" s="87"/>
      <c r="P118" s="87"/>
      <c r="Q118" s="87"/>
      <c r="R118" s="87"/>
      <c r="S118" s="87"/>
    </row>
    <row r="119" spans="1:19" s="89" customFormat="1">
      <c r="A119" s="86"/>
      <c r="B119" s="80"/>
      <c r="C119" s="83"/>
      <c r="D119" s="80"/>
      <c r="E119" s="87"/>
      <c r="G119" s="80"/>
      <c r="H119" s="80"/>
      <c r="I119" s="80"/>
      <c r="L119" s="88"/>
      <c r="M119" s="88"/>
      <c r="N119" s="88"/>
      <c r="O119" s="87"/>
      <c r="P119" s="87"/>
      <c r="Q119" s="87"/>
      <c r="R119" s="87"/>
      <c r="S119" s="87"/>
    </row>
    <row r="120" spans="1:19" s="89" customFormat="1">
      <c r="A120" s="86"/>
      <c r="B120" s="80"/>
      <c r="C120" s="83"/>
      <c r="D120" s="80"/>
      <c r="E120" s="87"/>
      <c r="G120" s="80"/>
      <c r="H120" s="80"/>
      <c r="I120" s="80"/>
      <c r="L120" s="88"/>
      <c r="M120" s="88"/>
      <c r="N120" s="88"/>
      <c r="O120" s="87"/>
      <c r="P120" s="87"/>
      <c r="Q120" s="87"/>
      <c r="R120" s="87"/>
      <c r="S120" s="87"/>
    </row>
    <row r="121" spans="1:19" s="89" customFormat="1">
      <c r="A121" s="86"/>
      <c r="B121" s="80"/>
      <c r="C121" s="83"/>
      <c r="D121" s="80"/>
      <c r="E121" s="87"/>
      <c r="G121" s="80"/>
      <c r="H121" s="80"/>
      <c r="I121" s="80"/>
      <c r="L121" s="88"/>
      <c r="M121" s="88"/>
      <c r="N121" s="88"/>
      <c r="O121" s="87"/>
      <c r="P121" s="87"/>
      <c r="Q121" s="87"/>
      <c r="R121" s="87"/>
      <c r="S121" s="87"/>
    </row>
    <row r="122" spans="1:19" s="89" customFormat="1">
      <c r="A122" s="86"/>
      <c r="B122" s="80"/>
      <c r="C122" s="83"/>
      <c r="D122" s="80"/>
      <c r="E122" s="87"/>
      <c r="G122" s="80"/>
      <c r="H122" s="80"/>
      <c r="I122" s="80"/>
      <c r="L122" s="88"/>
      <c r="M122" s="88"/>
      <c r="N122" s="88"/>
      <c r="O122" s="87"/>
      <c r="P122" s="87"/>
      <c r="Q122" s="87"/>
      <c r="R122" s="87"/>
      <c r="S122" s="87"/>
    </row>
    <row r="123" spans="1:19" s="89" customFormat="1">
      <c r="A123" s="86"/>
      <c r="B123" s="80"/>
      <c r="C123" s="83"/>
      <c r="D123" s="80"/>
      <c r="E123" s="87"/>
      <c r="G123" s="80"/>
      <c r="H123" s="80"/>
      <c r="I123" s="80"/>
      <c r="L123" s="88"/>
      <c r="M123" s="88"/>
      <c r="N123" s="88"/>
      <c r="O123" s="87"/>
      <c r="P123" s="87"/>
      <c r="Q123" s="87"/>
      <c r="R123" s="87"/>
      <c r="S123" s="87"/>
    </row>
    <row r="124" spans="1:19" s="89" customFormat="1">
      <c r="A124" s="86"/>
      <c r="B124" s="80"/>
      <c r="C124" s="83"/>
      <c r="D124" s="80"/>
      <c r="E124" s="87"/>
      <c r="G124" s="80"/>
      <c r="H124" s="80"/>
      <c r="I124" s="80"/>
      <c r="L124" s="88"/>
      <c r="M124" s="88"/>
      <c r="N124" s="88"/>
      <c r="O124" s="87"/>
      <c r="P124" s="87"/>
      <c r="Q124" s="87"/>
      <c r="R124" s="87"/>
      <c r="S124" s="87"/>
    </row>
    <row r="125" spans="1:19" s="89" customFormat="1">
      <c r="A125" s="86"/>
      <c r="B125" s="80"/>
      <c r="C125" s="83"/>
      <c r="D125" s="80"/>
      <c r="E125" s="87"/>
      <c r="G125" s="80"/>
      <c r="H125" s="80"/>
      <c r="I125" s="80"/>
      <c r="L125" s="88"/>
      <c r="M125" s="88"/>
      <c r="N125" s="88"/>
      <c r="O125" s="87"/>
      <c r="P125" s="87"/>
      <c r="Q125" s="87"/>
      <c r="R125" s="87"/>
      <c r="S125" s="87"/>
    </row>
    <row r="126" spans="1:19" s="89" customFormat="1">
      <c r="A126" s="86"/>
      <c r="B126" s="80"/>
      <c r="C126" s="83"/>
      <c r="D126" s="80"/>
      <c r="E126" s="87"/>
      <c r="G126" s="80"/>
      <c r="H126" s="80"/>
      <c r="I126" s="80"/>
      <c r="L126" s="88"/>
      <c r="M126" s="88"/>
      <c r="N126" s="88"/>
      <c r="O126" s="87"/>
      <c r="P126" s="87"/>
      <c r="Q126" s="87"/>
      <c r="R126" s="87"/>
      <c r="S126" s="87"/>
    </row>
    <row r="127" spans="1:19" s="89" customFormat="1">
      <c r="A127" s="86"/>
      <c r="B127" s="80"/>
      <c r="C127" s="83"/>
      <c r="D127" s="80"/>
      <c r="E127" s="87"/>
      <c r="G127" s="80"/>
      <c r="H127" s="80"/>
      <c r="I127" s="80"/>
      <c r="L127" s="88"/>
      <c r="M127" s="88"/>
      <c r="N127" s="88"/>
      <c r="O127" s="87"/>
      <c r="P127" s="87"/>
      <c r="Q127" s="87"/>
      <c r="R127" s="87"/>
      <c r="S127" s="87"/>
    </row>
    <row r="128" spans="1:19" s="89" customFormat="1">
      <c r="A128" s="86"/>
      <c r="B128" s="80"/>
      <c r="C128" s="83"/>
      <c r="D128" s="80"/>
      <c r="E128" s="87"/>
      <c r="G128" s="80"/>
      <c r="H128" s="80"/>
      <c r="I128" s="80"/>
      <c r="L128" s="88"/>
      <c r="M128" s="88"/>
      <c r="N128" s="88"/>
      <c r="O128" s="87"/>
      <c r="P128" s="87"/>
      <c r="Q128" s="87"/>
      <c r="R128" s="87"/>
      <c r="S128" s="87"/>
    </row>
    <row r="129" spans="1:19" s="89" customFormat="1">
      <c r="A129" s="86"/>
      <c r="B129" s="80"/>
      <c r="C129" s="83"/>
      <c r="D129" s="80"/>
      <c r="E129" s="87"/>
      <c r="G129" s="80"/>
      <c r="H129" s="80"/>
      <c r="I129" s="80"/>
      <c r="L129" s="88"/>
      <c r="M129" s="88"/>
      <c r="N129" s="88"/>
      <c r="O129" s="87"/>
      <c r="P129" s="87"/>
      <c r="Q129" s="87"/>
      <c r="R129" s="87"/>
      <c r="S129" s="87"/>
    </row>
    <row r="130" spans="1:19" s="89" customFormat="1">
      <c r="A130" s="86"/>
      <c r="B130" s="80"/>
      <c r="C130" s="83"/>
      <c r="D130" s="80"/>
      <c r="E130" s="87"/>
      <c r="G130" s="80"/>
      <c r="H130" s="80"/>
      <c r="I130" s="80"/>
      <c r="L130" s="88"/>
      <c r="M130" s="88"/>
      <c r="N130" s="88"/>
      <c r="O130" s="87"/>
      <c r="P130" s="87"/>
      <c r="Q130" s="87"/>
      <c r="R130" s="87"/>
      <c r="S130" s="87"/>
    </row>
    <row r="131" spans="1:19" s="89" customFormat="1">
      <c r="A131" s="86"/>
      <c r="B131" s="80"/>
      <c r="C131" s="83"/>
      <c r="D131" s="80"/>
      <c r="E131" s="87"/>
      <c r="G131" s="80"/>
      <c r="H131" s="80"/>
      <c r="I131" s="80"/>
      <c r="L131" s="88"/>
      <c r="M131" s="88"/>
      <c r="N131" s="88"/>
      <c r="O131" s="87"/>
      <c r="P131" s="87"/>
      <c r="Q131" s="87"/>
      <c r="R131" s="87"/>
      <c r="S131" s="87"/>
    </row>
    <row r="132" spans="1:19" s="89" customFormat="1">
      <c r="A132" s="86"/>
      <c r="B132" s="80"/>
      <c r="C132" s="83"/>
      <c r="D132" s="80"/>
      <c r="E132" s="87"/>
      <c r="G132" s="80"/>
      <c r="H132" s="80"/>
      <c r="I132" s="80"/>
      <c r="L132" s="88"/>
      <c r="M132" s="88"/>
      <c r="N132" s="88"/>
      <c r="O132" s="87"/>
      <c r="P132" s="87"/>
      <c r="Q132" s="87"/>
      <c r="R132" s="87"/>
      <c r="S132" s="87"/>
    </row>
    <row r="133" spans="1:19" s="89" customFormat="1">
      <c r="A133" s="86"/>
      <c r="B133" s="80"/>
      <c r="C133" s="83"/>
      <c r="D133" s="80"/>
      <c r="E133" s="87"/>
      <c r="G133" s="80"/>
      <c r="H133" s="80"/>
      <c r="I133" s="80"/>
      <c r="L133" s="88"/>
      <c r="M133" s="88"/>
      <c r="N133" s="88"/>
      <c r="O133" s="87"/>
      <c r="P133" s="87"/>
      <c r="Q133" s="87"/>
      <c r="R133" s="87"/>
      <c r="S133" s="87"/>
    </row>
    <row r="134" spans="1:19" s="89" customFormat="1">
      <c r="A134" s="86"/>
      <c r="B134" s="80"/>
      <c r="C134" s="83"/>
      <c r="D134" s="80"/>
      <c r="E134" s="87"/>
      <c r="G134" s="80"/>
      <c r="H134" s="80"/>
      <c r="I134" s="80"/>
      <c r="L134" s="88"/>
      <c r="M134" s="88"/>
      <c r="N134" s="88"/>
      <c r="O134" s="87"/>
      <c r="P134" s="87"/>
      <c r="Q134" s="87"/>
      <c r="R134" s="87"/>
      <c r="S134" s="87"/>
    </row>
    <row r="135" spans="1:19" s="89" customFormat="1">
      <c r="A135" s="86"/>
      <c r="B135" s="80"/>
      <c r="C135" s="83"/>
      <c r="D135" s="80"/>
      <c r="E135" s="87"/>
      <c r="G135" s="80"/>
      <c r="H135" s="80"/>
      <c r="I135" s="80"/>
      <c r="L135" s="88"/>
      <c r="M135" s="88"/>
      <c r="N135" s="88"/>
      <c r="O135" s="87"/>
      <c r="P135" s="87"/>
      <c r="Q135" s="87"/>
      <c r="R135" s="87"/>
      <c r="S135" s="87"/>
    </row>
    <row r="136" spans="1:19" s="89" customFormat="1">
      <c r="A136" s="86"/>
      <c r="B136" s="80"/>
      <c r="C136" s="83"/>
      <c r="D136" s="80"/>
      <c r="E136" s="87"/>
      <c r="G136" s="80"/>
      <c r="H136" s="80"/>
      <c r="I136" s="80"/>
      <c r="L136" s="88"/>
      <c r="M136" s="88"/>
      <c r="N136" s="88"/>
      <c r="O136" s="87"/>
      <c r="P136" s="87"/>
      <c r="Q136" s="87"/>
      <c r="R136" s="87"/>
      <c r="S136" s="87"/>
    </row>
    <row r="137" spans="1:19" s="89" customFormat="1">
      <c r="A137" s="86"/>
      <c r="B137" s="80"/>
      <c r="C137" s="83"/>
      <c r="D137" s="80"/>
      <c r="E137" s="87"/>
      <c r="G137" s="80"/>
      <c r="H137" s="80"/>
      <c r="I137" s="80"/>
      <c r="L137" s="88"/>
      <c r="M137" s="88"/>
      <c r="N137" s="88"/>
      <c r="O137" s="87"/>
      <c r="P137" s="87"/>
      <c r="Q137" s="87"/>
      <c r="R137" s="87"/>
      <c r="S137" s="87"/>
    </row>
    <row r="138" spans="1:19" s="89" customFormat="1">
      <c r="A138" s="86"/>
      <c r="B138" s="80"/>
      <c r="C138" s="83"/>
      <c r="D138" s="80"/>
      <c r="E138" s="87"/>
      <c r="G138" s="80"/>
      <c r="H138" s="80"/>
      <c r="I138" s="80"/>
      <c r="L138" s="88"/>
      <c r="M138" s="88"/>
      <c r="N138" s="88"/>
      <c r="O138" s="87"/>
      <c r="P138" s="87"/>
      <c r="Q138" s="87"/>
      <c r="R138" s="87"/>
      <c r="S138" s="87"/>
    </row>
    <row r="139" spans="1:19" s="89" customFormat="1">
      <c r="A139" s="86"/>
      <c r="B139" s="80"/>
      <c r="C139" s="83"/>
      <c r="D139" s="80"/>
      <c r="E139" s="87"/>
      <c r="G139" s="80"/>
      <c r="H139" s="80"/>
      <c r="I139" s="80"/>
      <c r="L139" s="88"/>
      <c r="M139" s="88"/>
      <c r="N139" s="88"/>
      <c r="O139" s="87"/>
      <c r="P139" s="87"/>
      <c r="Q139" s="87"/>
      <c r="R139" s="87"/>
      <c r="S139" s="87"/>
    </row>
    <row r="140" spans="1:19" s="89" customFormat="1">
      <c r="A140" s="86"/>
      <c r="B140" s="80"/>
      <c r="C140" s="83"/>
      <c r="D140" s="80"/>
      <c r="E140" s="87"/>
      <c r="G140" s="80"/>
      <c r="H140" s="80"/>
      <c r="I140" s="80"/>
      <c r="L140" s="88"/>
      <c r="M140" s="88"/>
      <c r="N140" s="88"/>
      <c r="O140" s="87"/>
      <c r="P140" s="87"/>
      <c r="Q140" s="87"/>
      <c r="R140" s="87"/>
      <c r="S140" s="87"/>
    </row>
    <row r="141" spans="1:19" s="89" customFormat="1">
      <c r="A141" s="86"/>
      <c r="B141" s="80"/>
      <c r="C141" s="83"/>
      <c r="D141" s="80"/>
      <c r="E141" s="87"/>
      <c r="G141" s="80"/>
      <c r="H141" s="80"/>
      <c r="I141" s="80"/>
      <c r="L141" s="88"/>
      <c r="M141" s="88"/>
      <c r="N141" s="88"/>
      <c r="O141" s="87"/>
      <c r="P141" s="87"/>
      <c r="Q141" s="87"/>
      <c r="R141" s="87"/>
      <c r="S141" s="87"/>
    </row>
    <row r="142" spans="1:19" s="89" customFormat="1">
      <c r="A142" s="86"/>
      <c r="B142" s="80"/>
      <c r="C142" s="83"/>
      <c r="D142" s="80"/>
      <c r="E142" s="87"/>
      <c r="G142" s="80"/>
      <c r="H142" s="80"/>
      <c r="I142" s="80"/>
      <c r="L142" s="88"/>
      <c r="M142" s="88"/>
      <c r="N142" s="88"/>
      <c r="O142" s="87"/>
      <c r="P142" s="87"/>
      <c r="Q142" s="87"/>
      <c r="R142" s="87"/>
      <c r="S142" s="87"/>
    </row>
    <row r="143" spans="1:19" s="89" customFormat="1">
      <c r="A143" s="86"/>
      <c r="B143" s="80"/>
      <c r="C143" s="83"/>
      <c r="D143" s="80"/>
      <c r="E143" s="87"/>
      <c r="G143" s="80"/>
      <c r="H143" s="80"/>
      <c r="I143" s="80"/>
      <c r="L143" s="88"/>
      <c r="M143" s="88"/>
      <c r="N143" s="88"/>
      <c r="O143" s="87"/>
      <c r="P143" s="87"/>
      <c r="Q143" s="87"/>
      <c r="R143" s="87"/>
      <c r="S143" s="87"/>
    </row>
    <row r="144" spans="1:19" s="89" customFormat="1">
      <c r="A144" s="86"/>
      <c r="B144" s="80"/>
      <c r="C144" s="83"/>
      <c r="D144" s="80"/>
      <c r="E144" s="87"/>
      <c r="G144" s="80"/>
      <c r="H144" s="80"/>
      <c r="I144" s="80"/>
      <c r="L144" s="88"/>
      <c r="M144" s="88"/>
      <c r="N144" s="88"/>
      <c r="O144" s="87"/>
      <c r="P144" s="87"/>
      <c r="Q144" s="87"/>
      <c r="R144" s="87"/>
      <c r="S144" s="87"/>
    </row>
    <row r="145" spans="1:19" s="89" customFormat="1">
      <c r="A145" s="86"/>
      <c r="B145" s="80"/>
      <c r="C145" s="83"/>
      <c r="D145" s="80"/>
      <c r="E145" s="87"/>
      <c r="G145" s="80"/>
      <c r="H145" s="80"/>
      <c r="I145" s="80"/>
      <c r="L145" s="88"/>
      <c r="M145" s="88"/>
      <c r="N145" s="88"/>
      <c r="O145" s="87"/>
      <c r="P145" s="87"/>
      <c r="Q145" s="87"/>
      <c r="R145" s="87"/>
      <c r="S145" s="87"/>
    </row>
    <row r="146" spans="1:19" s="89" customFormat="1">
      <c r="A146" s="86"/>
      <c r="B146" s="80"/>
      <c r="C146" s="83"/>
      <c r="D146" s="80"/>
      <c r="E146" s="87"/>
      <c r="G146" s="80"/>
      <c r="H146" s="80"/>
      <c r="I146" s="80"/>
      <c r="L146" s="88"/>
      <c r="M146" s="88"/>
      <c r="N146" s="88"/>
      <c r="O146" s="87"/>
      <c r="P146" s="87"/>
      <c r="Q146" s="87"/>
      <c r="R146" s="87"/>
      <c r="S146" s="87"/>
    </row>
    <row r="147" spans="1:19" s="89" customFormat="1">
      <c r="A147" s="86"/>
      <c r="B147" s="80"/>
      <c r="C147" s="83"/>
      <c r="D147" s="80"/>
      <c r="E147" s="87"/>
      <c r="G147" s="80"/>
      <c r="H147" s="80"/>
      <c r="I147" s="80"/>
      <c r="L147" s="88"/>
      <c r="M147" s="88"/>
      <c r="N147" s="88"/>
      <c r="O147" s="87"/>
      <c r="P147" s="87"/>
      <c r="Q147" s="87"/>
      <c r="R147" s="87"/>
      <c r="S147" s="87"/>
    </row>
    <row r="148" spans="1:19" s="89" customFormat="1">
      <c r="A148" s="86"/>
      <c r="B148" s="80"/>
      <c r="C148" s="83"/>
      <c r="D148" s="80"/>
      <c r="E148" s="87"/>
      <c r="G148" s="80"/>
      <c r="H148" s="80"/>
      <c r="I148" s="80"/>
      <c r="L148" s="88"/>
      <c r="M148" s="88"/>
      <c r="N148" s="88"/>
      <c r="O148" s="87"/>
      <c r="P148" s="87"/>
      <c r="Q148" s="87"/>
      <c r="R148" s="87"/>
      <c r="S148" s="87"/>
    </row>
    <row r="149" spans="1:19" s="89" customFormat="1">
      <c r="A149" s="86"/>
      <c r="B149" s="80"/>
      <c r="C149" s="83"/>
      <c r="D149" s="80"/>
      <c r="E149" s="87"/>
      <c r="G149" s="80"/>
      <c r="H149" s="80"/>
      <c r="I149" s="80"/>
      <c r="L149" s="88"/>
      <c r="M149" s="88"/>
      <c r="N149" s="88"/>
      <c r="O149" s="87"/>
      <c r="P149" s="87"/>
      <c r="Q149" s="87"/>
      <c r="R149" s="87"/>
      <c r="S149" s="87"/>
    </row>
    <row r="150" spans="1:19" s="89" customFormat="1">
      <c r="A150" s="86"/>
      <c r="B150" s="80"/>
      <c r="C150" s="83"/>
      <c r="D150" s="80"/>
      <c r="E150" s="87"/>
      <c r="G150" s="80"/>
      <c r="H150" s="80"/>
      <c r="I150" s="80"/>
      <c r="L150" s="88"/>
      <c r="M150" s="88"/>
      <c r="N150" s="88"/>
      <c r="O150" s="87"/>
      <c r="P150" s="87"/>
      <c r="Q150" s="87"/>
      <c r="R150" s="87"/>
      <c r="S150" s="87"/>
    </row>
    <row r="151" spans="1:19" s="89" customFormat="1">
      <c r="A151" s="86"/>
      <c r="B151" s="80"/>
      <c r="C151" s="83"/>
      <c r="D151" s="80"/>
      <c r="E151" s="87"/>
      <c r="G151" s="80"/>
      <c r="H151" s="80"/>
      <c r="I151" s="80"/>
      <c r="L151" s="88"/>
      <c r="M151" s="88"/>
      <c r="N151" s="88"/>
      <c r="O151" s="87"/>
      <c r="P151" s="87"/>
      <c r="Q151" s="87"/>
      <c r="R151" s="87"/>
      <c r="S151" s="87"/>
    </row>
    <row r="152" spans="1:19" s="89" customFormat="1">
      <c r="A152" s="86"/>
      <c r="B152" s="80"/>
      <c r="C152" s="83"/>
      <c r="D152" s="80"/>
      <c r="E152" s="87"/>
      <c r="G152" s="80"/>
      <c r="H152" s="80"/>
      <c r="I152" s="80"/>
      <c r="L152" s="88"/>
      <c r="M152" s="88"/>
      <c r="N152" s="88"/>
      <c r="O152" s="87"/>
      <c r="P152" s="87"/>
      <c r="Q152" s="87"/>
      <c r="R152" s="87"/>
      <c r="S152" s="87"/>
    </row>
    <row r="153" spans="1:19" s="89" customFormat="1">
      <c r="A153" s="86"/>
      <c r="B153" s="80"/>
      <c r="C153" s="83"/>
      <c r="D153" s="80"/>
      <c r="E153" s="87"/>
      <c r="G153" s="80"/>
      <c r="H153" s="80"/>
      <c r="I153" s="80"/>
      <c r="L153" s="88"/>
      <c r="M153" s="88"/>
      <c r="N153" s="88"/>
      <c r="O153" s="87"/>
      <c r="P153" s="87"/>
      <c r="Q153" s="87"/>
      <c r="R153" s="87"/>
      <c r="S153" s="87"/>
    </row>
    <row r="154" spans="1:19" s="89" customFormat="1">
      <c r="A154" s="86"/>
      <c r="B154" s="80"/>
      <c r="C154" s="83"/>
      <c r="D154" s="80"/>
      <c r="E154" s="87"/>
      <c r="G154" s="80"/>
      <c r="H154" s="80"/>
      <c r="I154" s="80"/>
      <c r="L154" s="88"/>
      <c r="M154" s="88"/>
      <c r="N154" s="88"/>
      <c r="O154" s="87"/>
      <c r="P154" s="87"/>
      <c r="Q154" s="87"/>
      <c r="R154" s="87"/>
      <c r="S154" s="87"/>
    </row>
    <row r="155" spans="1:19" s="89" customFormat="1">
      <c r="A155" s="86"/>
      <c r="B155" s="80"/>
      <c r="C155" s="83"/>
      <c r="D155" s="80"/>
      <c r="E155" s="87"/>
      <c r="G155" s="80"/>
      <c r="H155" s="80"/>
      <c r="I155" s="80"/>
      <c r="L155" s="88"/>
      <c r="M155" s="88"/>
      <c r="N155" s="88"/>
      <c r="O155" s="87"/>
      <c r="P155" s="87"/>
      <c r="Q155" s="87"/>
      <c r="R155" s="87"/>
      <c r="S155" s="87"/>
    </row>
    <row r="156" spans="1:19" s="89" customFormat="1">
      <c r="A156" s="86"/>
      <c r="B156" s="80"/>
      <c r="C156" s="83"/>
      <c r="D156" s="80"/>
      <c r="E156" s="87"/>
      <c r="G156" s="80"/>
      <c r="H156" s="80"/>
      <c r="I156" s="80"/>
      <c r="L156" s="88"/>
      <c r="M156" s="88"/>
      <c r="N156" s="88"/>
      <c r="O156" s="87"/>
      <c r="P156" s="87"/>
      <c r="Q156" s="87"/>
      <c r="R156" s="87"/>
      <c r="S156" s="87"/>
    </row>
    <row r="157" spans="1:19" s="89" customFormat="1">
      <c r="A157" s="86"/>
      <c r="B157" s="80"/>
      <c r="C157" s="83"/>
      <c r="D157" s="80"/>
      <c r="E157" s="87"/>
      <c r="G157" s="80"/>
      <c r="H157" s="80"/>
      <c r="I157" s="80"/>
      <c r="L157" s="88"/>
      <c r="M157" s="88"/>
      <c r="N157" s="88"/>
      <c r="O157" s="87"/>
      <c r="P157" s="87"/>
      <c r="Q157" s="87"/>
      <c r="R157" s="87"/>
      <c r="S157" s="87"/>
    </row>
    <row r="158" spans="1:19" s="89" customFormat="1">
      <c r="A158" s="86"/>
      <c r="B158" s="80"/>
      <c r="C158" s="83"/>
      <c r="D158" s="80"/>
      <c r="E158" s="87"/>
      <c r="G158" s="80"/>
      <c r="H158" s="80"/>
      <c r="I158" s="80"/>
      <c r="L158" s="88"/>
      <c r="M158" s="88"/>
      <c r="N158" s="88"/>
      <c r="O158" s="87"/>
      <c r="P158" s="87"/>
      <c r="Q158" s="87"/>
      <c r="R158" s="87"/>
      <c r="S158" s="87"/>
    </row>
    <row r="159" spans="1:19" s="89" customFormat="1">
      <c r="A159" s="86"/>
      <c r="B159" s="80"/>
      <c r="C159" s="83"/>
      <c r="D159" s="80"/>
      <c r="E159" s="87"/>
      <c r="G159" s="80"/>
      <c r="H159" s="80"/>
      <c r="I159" s="80"/>
      <c r="L159" s="88"/>
      <c r="M159" s="88"/>
      <c r="N159" s="88"/>
      <c r="O159" s="87"/>
      <c r="P159" s="87"/>
      <c r="Q159" s="87"/>
      <c r="R159" s="87"/>
      <c r="S159" s="87"/>
    </row>
    <row r="160" spans="1:19" s="89" customFormat="1">
      <c r="A160" s="86"/>
      <c r="B160" s="80"/>
      <c r="C160" s="83"/>
      <c r="D160" s="80"/>
      <c r="E160" s="87"/>
      <c r="G160" s="80"/>
      <c r="H160" s="80"/>
      <c r="I160" s="80"/>
      <c r="L160" s="88"/>
      <c r="M160" s="88"/>
      <c r="N160" s="88"/>
      <c r="O160" s="87"/>
      <c r="P160" s="87"/>
      <c r="Q160" s="87"/>
      <c r="R160" s="87"/>
      <c r="S160" s="87"/>
    </row>
    <row r="161" spans="1:19" s="89" customFormat="1">
      <c r="A161" s="86"/>
      <c r="B161" s="80"/>
      <c r="C161" s="83"/>
      <c r="D161" s="80"/>
      <c r="E161" s="87"/>
      <c r="G161" s="80"/>
      <c r="H161" s="80"/>
      <c r="I161" s="80"/>
      <c r="L161" s="88"/>
      <c r="M161" s="88"/>
      <c r="N161" s="88"/>
      <c r="O161" s="87"/>
      <c r="P161" s="87"/>
      <c r="Q161" s="87"/>
      <c r="R161" s="87"/>
      <c r="S161" s="87"/>
    </row>
    <row r="162" spans="1:19" s="89" customFormat="1">
      <c r="A162" s="86"/>
      <c r="B162" s="80"/>
      <c r="C162" s="83"/>
      <c r="D162" s="80"/>
      <c r="E162" s="87"/>
      <c r="G162" s="80"/>
      <c r="H162" s="80"/>
      <c r="I162" s="80"/>
      <c r="L162" s="88"/>
      <c r="M162" s="88"/>
      <c r="N162" s="88"/>
      <c r="O162" s="87"/>
      <c r="P162" s="87"/>
      <c r="Q162" s="87"/>
      <c r="R162" s="87"/>
      <c r="S162" s="87"/>
    </row>
    <row r="163" spans="1:19" s="89" customFormat="1">
      <c r="A163" s="86"/>
      <c r="B163" s="80"/>
      <c r="C163" s="83"/>
      <c r="D163" s="80"/>
      <c r="E163" s="87"/>
      <c r="G163" s="80"/>
      <c r="H163" s="80"/>
      <c r="I163" s="80"/>
      <c r="L163" s="88"/>
      <c r="M163" s="88"/>
      <c r="N163" s="88"/>
      <c r="O163" s="87"/>
      <c r="P163" s="87"/>
      <c r="Q163" s="87"/>
      <c r="R163" s="87"/>
      <c r="S163" s="87"/>
    </row>
    <row r="164" spans="1:19" s="89" customFormat="1">
      <c r="A164" s="86"/>
      <c r="B164" s="80"/>
      <c r="C164" s="83"/>
      <c r="D164" s="80"/>
      <c r="E164" s="87"/>
      <c r="G164" s="80"/>
      <c r="H164" s="80"/>
      <c r="I164" s="80"/>
      <c r="L164" s="88"/>
      <c r="M164" s="88"/>
      <c r="N164" s="88"/>
      <c r="O164" s="87"/>
      <c r="P164" s="87"/>
      <c r="Q164" s="87"/>
      <c r="R164" s="87"/>
      <c r="S164" s="87"/>
    </row>
    <row r="165" spans="1:19" s="89" customFormat="1">
      <c r="A165" s="86"/>
      <c r="B165" s="80"/>
      <c r="C165" s="83"/>
      <c r="D165" s="80"/>
      <c r="E165" s="87"/>
      <c r="G165" s="80"/>
      <c r="H165" s="80"/>
      <c r="I165" s="80"/>
      <c r="L165" s="88"/>
      <c r="M165" s="88"/>
      <c r="N165" s="88"/>
      <c r="O165" s="87"/>
      <c r="P165" s="87"/>
      <c r="Q165" s="87"/>
      <c r="R165" s="87"/>
      <c r="S165" s="87"/>
    </row>
    <row r="166" spans="1:19" s="89" customFormat="1">
      <c r="A166" s="86"/>
      <c r="B166" s="80"/>
      <c r="C166" s="83"/>
      <c r="D166" s="80"/>
      <c r="E166" s="87"/>
      <c r="G166" s="80"/>
      <c r="H166" s="80"/>
      <c r="I166" s="80"/>
      <c r="L166" s="88"/>
      <c r="M166" s="88"/>
      <c r="N166" s="88"/>
      <c r="O166" s="87"/>
      <c r="P166" s="87"/>
      <c r="Q166" s="87"/>
      <c r="R166" s="87"/>
      <c r="S166" s="87"/>
    </row>
    <row r="167" spans="1:19" s="89" customFormat="1">
      <c r="A167" s="86"/>
      <c r="B167" s="80"/>
      <c r="C167" s="83"/>
      <c r="D167" s="80"/>
      <c r="E167" s="87"/>
      <c r="G167" s="80"/>
      <c r="H167" s="80"/>
      <c r="I167" s="80"/>
      <c r="L167" s="88"/>
      <c r="M167" s="88"/>
      <c r="N167" s="88"/>
      <c r="O167" s="87"/>
      <c r="P167" s="87"/>
      <c r="Q167" s="87"/>
      <c r="R167" s="87"/>
      <c r="S167" s="87"/>
    </row>
    <row r="168" spans="1:19" s="89" customFormat="1">
      <c r="A168" s="86"/>
      <c r="B168" s="80"/>
      <c r="C168" s="83"/>
      <c r="D168" s="80"/>
      <c r="E168" s="87"/>
      <c r="G168" s="80"/>
      <c r="H168" s="80"/>
      <c r="I168" s="80"/>
      <c r="L168" s="88"/>
      <c r="M168" s="88"/>
      <c r="N168" s="88"/>
      <c r="O168" s="87"/>
      <c r="P168" s="87"/>
      <c r="Q168" s="87"/>
      <c r="R168" s="87"/>
      <c r="S168" s="87"/>
    </row>
    <row r="169" spans="1:19" s="89" customFormat="1">
      <c r="A169" s="86"/>
      <c r="B169" s="80"/>
      <c r="C169" s="83"/>
      <c r="D169" s="80"/>
      <c r="E169" s="87"/>
      <c r="G169" s="80"/>
      <c r="H169" s="80"/>
      <c r="I169" s="80"/>
      <c r="L169" s="88"/>
      <c r="M169" s="88"/>
      <c r="N169" s="88"/>
      <c r="O169" s="87"/>
      <c r="P169" s="87"/>
      <c r="Q169" s="87"/>
      <c r="R169" s="87"/>
      <c r="S169" s="87"/>
    </row>
    <row r="170" spans="1:19" s="89" customFormat="1">
      <c r="A170" s="86"/>
      <c r="B170" s="80"/>
      <c r="C170" s="83"/>
      <c r="D170" s="80"/>
      <c r="E170" s="87"/>
      <c r="G170" s="80"/>
      <c r="H170" s="80"/>
      <c r="I170" s="80"/>
      <c r="L170" s="88"/>
      <c r="M170" s="88"/>
      <c r="N170" s="88"/>
      <c r="O170" s="87"/>
      <c r="P170" s="87"/>
      <c r="Q170" s="87"/>
      <c r="R170" s="87"/>
      <c r="S170" s="87"/>
    </row>
    <row r="171" spans="1:19" s="89" customFormat="1">
      <c r="A171" s="86"/>
      <c r="B171" s="80"/>
      <c r="C171" s="83"/>
      <c r="D171" s="80"/>
      <c r="E171" s="87"/>
      <c r="G171" s="80"/>
      <c r="H171" s="80"/>
      <c r="I171" s="80"/>
      <c r="L171" s="88"/>
      <c r="M171" s="88"/>
      <c r="N171" s="88"/>
      <c r="O171" s="87"/>
      <c r="P171" s="87"/>
      <c r="Q171" s="87"/>
      <c r="R171" s="87"/>
      <c r="S171" s="87"/>
    </row>
    <row r="172" spans="1:19" s="89" customFormat="1">
      <c r="A172" s="86"/>
      <c r="B172" s="80"/>
      <c r="C172" s="83"/>
      <c r="D172" s="80"/>
      <c r="E172" s="87"/>
      <c r="G172" s="80"/>
      <c r="H172" s="80"/>
      <c r="I172" s="80"/>
      <c r="L172" s="88"/>
      <c r="M172" s="88"/>
      <c r="N172" s="88"/>
      <c r="O172" s="87"/>
      <c r="P172" s="87"/>
      <c r="Q172" s="87"/>
      <c r="R172" s="87"/>
      <c r="S172" s="87"/>
    </row>
    <row r="173" spans="1:19" s="89" customFormat="1">
      <c r="A173" s="86"/>
      <c r="B173" s="80"/>
      <c r="C173" s="83"/>
      <c r="D173" s="80"/>
      <c r="E173" s="87"/>
      <c r="G173" s="80"/>
      <c r="H173" s="80"/>
      <c r="I173" s="80"/>
      <c r="L173" s="88"/>
      <c r="M173" s="88"/>
      <c r="N173" s="88"/>
      <c r="O173" s="87"/>
      <c r="P173" s="87"/>
      <c r="Q173" s="87"/>
      <c r="R173" s="87"/>
      <c r="S173" s="87"/>
    </row>
    <row r="174" spans="1:19" s="89" customFormat="1">
      <c r="A174" s="86"/>
      <c r="B174" s="80"/>
      <c r="C174" s="83"/>
      <c r="D174" s="80"/>
      <c r="E174" s="87"/>
      <c r="G174" s="80"/>
      <c r="H174" s="80"/>
      <c r="I174" s="80"/>
      <c r="L174" s="88"/>
      <c r="M174" s="88"/>
      <c r="N174" s="88"/>
      <c r="O174" s="87"/>
      <c r="P174" s="87"/>
      <c r="Q174" s="87"/>
      <c r="R174" s="87"/>
      <c r="S174" s="87"/>
    </row>
    <row r="175" spans="1:19" s="89" customFormat="1">
      <c r="A175" s="86"/>
      <c r="B175" s="80"/>
      <c r="C175" s="83"/>
      <c r="D175" s="80"/>
      <c r="E175" s="87"/>
      <c r="G175" s="80"/>
      <c r="H175" s="80"/>
      <c r="I175" s="80"/>
      <c r="L175" s="88"/>
      <c r="M175" s="88"/>
      <c r="N175" s="88"/>
      <c r="O175" s="87"/>
      <c r="P175" s="87"/>
      <c r="Q175" s="87"/>
      <c r="R175" s="87"/>
      <c r="S175" s="87"/>
    </row>
    <row r="176" spans="1:19" s="89" customFormat="1">
      <c r="A176" s="86"/>
      <c r="B176" s="80"/>
      <c r="C176" s="83"/>
      <c r="D176" s="80"/>
      <c r="E176" s="87"/>
      <c r="G176" s="80"/>
      <c r="H176" s="80"/>
      <c r="I176" s="80"/>
      <c r="L176" s="88"/>
      <c r="M176" s="88"/>
      <c r="N176" s="88"/>
      <c r="O176" s="87"/>
      <c r="P176" s="87"/>
      <c r="Q176" s="87"/>
      <c r="R176" s="87"/>
      <c r="S176" s="87"/>
    </row>
    <row r="177" spans="1:19" s="89" customFormat="1">
      <c r="A177" s="86"/>
      <c r="B177" s="80"/>
      <c r="C177" s="83"/>
      <c r="D177" s="80"/>
      <c r="E177" s="87"/>
      <c r="G177" s="80"/>
      <c r="H177" s="80"/>
      <c r="I177" s="80"/>
      <c r="L177" s="88"/>
      <c r="M177" s="88"/>
      <c r="N177" s="88"/>
      <c r="O177" s="87"/>
      <c r="P177" s="87"/>
      <c r="Q177" s="87"/>
      <c r="R177" s="87"/>
      <c r="S177" s="87"/>
    </row>
    <row r="178" spans="1:19" s="89" customFormat="1">
      <c r="A178" s="86"/>
      <c r="B178" s="80"/>
      <c r="C178" s="83"/>
      <c r="D178" s="80"/>
      <c r="E178" s="87"/>
      <c r="G178" s="80"/>
      <c r="H178" s="80"/>
      <c r="I178" s="80"/>
      <c r="L178" s="88"/>
      <c r="M178" s="88"/>
      <c r="N178" s="88"/>
      <c r="O178" s="87"/>
      <c r="P178" s="87"/>
      <c r="Q178" s="87"/>
      <c r="R178" s="87"/>
      <c r="S178" s="87"/>
    </row>
    <row r="179" spans="1:19" s="89" customFormat="1">
      <c r="A179" s="86"/>
      <c r="B179" s="80"/>
      <c r="C179" s="83"/>
      <c r="D179" s="80"/>
      <c r="E179" s="87"/>
      <c r="G179" s="80"/>
      <c r="H179" s="80"/>
      <c r="I179" s="80"/>
      <c r="L179" s="88"/>
      <c r="M179" s="88"/>
      <c r="N179" s="88"/>
      <c r="O179" s="87"/>
      <c r="P179" s="87"/>
      <c r="Q179" s="87"/>
      <c r="R179" s="87"/>
      <c r="S179" s="87"/>
    </row>
    <row r="180" spans="1:19" s="89" customFormat="1">
      <c r="A180" s="86"/>
      <c r="B180" s="80"/>
      <c r="C180" s="83"/>
      <c r="D180" s="80"/>
      <c r="E180" s="87"/>
      <c r="G180" s="80"/>
      <c r="H180" s="80"/>
      <c r="I180" s="80"/>
      <c r="L180" s="88"/>
      <c r="M180" s="88"/>
      <c r="N180" s="88"/>
      <c r="O180" s="87"/>
      <c r="P180" s="87"/>
      <c r="Q180" s="87"/>
      <c r="R180" s="87"/>
      <c r="S180" s="87"/>
    </row>
    <row r="181" spans="1:19" s="89" customFormat="1">
      <c r="A181" s="86"/>
      <c r="B181" s="80"/>
      <c r="C181" s="83"/>
      <c r="D181" s="80"/>
      <c r="E181" s="87"/>
      <c r="G181" s="80"/>
      <c r="H181" s="80"/>
      <c r="I181" s="80"/>
      <c r="L181" s="88"/>
      <c r="M181" s="88"/>
      <c r="N181" s="88"/>
      <c r="O181" s="87"/>
      <c r="P181" s="87"/>
      <c r="Q181" s="87"/>
      <c r="R181" s="87"/>
      <c r="S181" s="87"/>
    </row>
    <row r="182" spans="1:19" s="89" customFormat="1">
      <c r="A182" s="86"/>
      <c r="B182" s="80"/>
      <c r="C182" s="83"/>
      <c r="D182" s="80"/>
      <c r="E182" s="87"/>
      <c r="G182" s="80"/>
      <c r="H182" s="80"/>
      <c r="I182" s="80"/>
      <c r="L182" s="88"/>
      <c r="M182" s="88"/>
      <c r="N182" s="88"/>
      <c r="O182" s="87"/>
      <c r="P182" s="87"/>
      <c r="Q182" s="87"/>
      <c r="R182" s="87"/>
      <c r="S182" s="87"/>
    </row>
    <row r="183" spans="1:19" s="89" customFormat="1">
      <c r="A183" s="86"/>
      <c r="B183" s="80"/>
      <c r="C183" s="83"/>
      <c r="D183" s="80"/>
      <c r="E183" s="87"/>
      <c r="G183" s="80"/>
      <c r="H183" s="80"/>
      <c r="I183" s="80"/>
      <c r="L183" s="88"/>
      <c r="M183" s="88"/>
      <c r="N183" s="88"/>
      <c r="O183" s="87"/>
      <c r="P183" s="87"/>
      <c r="Q183" s="87"/>
      <c r="R183" s="87"/>
      <c r="S183" s="87"/>
    </row>
    <row r="184" spans="1:19" s="89" customFormat="1">
      <c r="A184" s="86"/>
      <c r="B184" s="80"/>
      <c r="C184" s="83"/>
      <c r="D184" s="80"/>
      <c r="E184" s="87"/>
      <c r="G184" s="80"/>
      <c r="H184" s="80"/>
      <c r="I184" s="80"/>
      <c r="L184" s="88"/>
      <c r="M184" s="88"/>
      <c r="N184" s="88"/>
      <c r="O184" s="87"/>
      <c r="P184" s="87"/>
      <c r="Q184" s="87"/>
      <c r="R184" s="87"/>
      <c r="S184" s="87"/>
    </row>
  </sheetData>
  <phoneticPr fontId="2" type="noConversion"/>
  <conditionalFormatting sqref="A4:J23 J24 A25:J44 J45 A46:J63 A64:D65 J64:J66 A67:J86 J87 A88:J107">
    <cfRule type="expression" dxfId="5" priority="7">
      <formula>LEFT($C4,2)="舒聲"</formula>
    </cfRule>
    <cfRule type="expression" dxfId="4" priority="8">
      <formula>LEFT($C4,2)="促聲"</formula>
    </cfRule>
  </conditionalFormatting>
  <conditionalFormatting sqref="E64:I64">
    <cfRule type="expression" dxfId="3" priority="9">
      <formula>LEFT($C65,2)="舒聲"</formula>
    </cfRule>
    <cfRule type="expression" dxfId="2" priority="10">
      <formula>LEFT($C65,2)="促聲"</formula>
    </cfRule>
  </conditionalFormatting>
  <conditionalFormatting sqref="J3">
    <cfRule type="expression" dxfId="1" priority="1">
      <formula>LEFT($C3,2)="舒聲"</formula>
    </cfRule>
    <cfRule type="expression" dxfId="0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5" customWidth="1"/>
    <col min="2" max="2" width="9.625" style="195" customWidth="1"/>
    <col min="3" max="4" width="4" style="195" customWidth="1"/>
    <col min="5" max="6" width="5.625" style="195" customWidth="1"/>
    <col min="7" max="8" width="4" style="195" customWidth="1"/>
    <col min="9" max="10" width="5.625" style="195" customWidth="1"/>
    <col min="11" max="12" width="4" style="195" customWidth="1"/>
    <col min="13" max="14" width="5.625" style="195" customWidth="1"/>
    <col min="15" max="16" width="4" style="195" customWidth="1"/>
    <col min="17" max="18" width="5.625" style="195" customWidth="1"/>
    <col min="19" max="20" width="4" style="195" customWidth="1"/>
    <col min="21" max="22" width="5.625" style="195" customWidth="1"/>
    <col min="23" max="24" width="4" style="195" customWidth="1"/>
    <col min="25" max="26" width="5.625" style="195" customWidth="1"/>
    <col min="27" max="16384" width="13.125" style="195"/>
  </cols>
  <sheetData>
    <row r="2" spans="2:26" ht="29.25" customHeight="1">
      <c r="B2" s="239"/>
      <c r="C2" s="239" t="s">
        <v>2225</v>
      </c>
      <c r="D2" s="239"/>
      <c r="E2" s="239"/>
      <c r="F2" s="239"/>
      <c r="G2" s="239"/>
      <c r="H2" s="239"/>
      <c r="I2" s="239"/>
      <c r="J2" s="239"/>
      <c r="K2" s="239" t="s">
        <v>2226</v>
      </c>
      <c r="L2" s="239"/>
      <c r="M2" s="239"/>
      <c r="N2" s="239"/>
      <c r="O2" s="239"/>
      <c r="P2" s="239"/>
      <c r="Q2" s="239"/>
      <c r="R2" s="239"/>
      <c r="S2" s="239" t="s">
        <v>2227</v>
      </c>
      <c r="T2" s="239"/>
      <c r="U2" s="239"/>
      <c r="V2" s="239"/>
      <c r="W2" s="239"/>
      <c r="X2" s="239"/>
      <c r="Y2" s="239"/>
      <c r="Z2" s="239"/>
    </row>
    <row r="3" spans="2:26" ht="29.25" customHeight="1">
      <c r="B3" s="239"/>
      <c r="C3" s="255" t="s">
        <v>2228</v>
      </c>
      <c r="D3" s="255"/>
      <c r="E3" s="255"/>
      <c r="F3" s="255"/>
      <c r="G3" s="239" t="s">
        <v>2229</v>
      </c>
      <c r="H3" s="239"/>
      <c r="I3" s="239"/>
      <c r="J3" s="239"/>
      <c r="K3" s="239" t="s">
        <v>2228</v>
      </c>
      <c r="L3" s="239"/>
      <c r="M3" s="239"/>
      <c r="N3" s="239"/>
      <c r="O3" s="239" t="s">
        <v>2229</v>
      </c>
      <c r="P3" s="239"/>
      <c r="Q3" s="239"/>
      <c r="R3" s="239"/>
      <c r="S3" s="239" t="s">
        <v>2228</v>
      </c>
      <c r="T3" s="239"/>
      <c r="U3" s="239"/>
      <c r="V3" s="239"/>
      <c r="W3" s="239" t="s">
        <v>2229</v>
      </c>
      <c r="X3" s="239"/>
      <c r="Y3" s="239"/>
      <c r="Z3" s="239"/>
    </row>
    <row r="4" spans="2:26" ht="30" customHeight="1">
      <c r="B4" s="254" t="s">
        <v>2230</v>
      </c>
      <c r="C4" s="222" t="s">
        <v>520</v>
      </c>
      <c r="D4" s="222"/>
      <c r="E4" s="218" t="s">
        <v>860</v>
      </c>
      <c r="F4" s="218"/>
      <c r="G4" s="223" t="s">
        <v>520</v>
      </c>
      <c r="H4" s="223"/>
      <c r="I4" s="221" t="s">
        <v>872</v>
      </c>
      <c r="J4" s="221"/>
      <c r="K4" s="222" t="s">
        <v>524</v>
      </c>
      <c r="L4" s="222"/>
      <c r="M4" s="218" t="s">
        <v>869</v>
      </c>
      <c r="N4" s="218"/>
      <c r="O4" s="223" t="s">
        <v>524</v>
      </c>
      <c r="P4" s="223"/>
      <c r="Q4" s="221" t="s">
        <v>877</v>
      </c>
      <c r="R4" s="221"/>
      <c r="S4" s="222" t="s">
        <v>867</v>
      </c>
      <c r="T4" s="222"/>
      <c r="U4" s="218" t="s">
        <v>851</v>
      </c>
      <c r="V4" s="218"/>
      <c r="W4" s="223" t="s">
        <v>867</v>
      </c>
      <c r="X4" s="223"/>
      <c r="Y4" s="221" t="s">
        <v>866</v>
      </c>
      <c r="Z4" s="221"/>
    </row>
    <row r="5" spans="2:26" ht="30" customHeight="1">
      <c r="B5" s="254"/>
      <c r="C5" s="254"/>
      <c r="D5" s="222"/>
      <c r="E5" s="219" t="s">
        <v>860</v>
      </c>
      <c r="F5" s="219"/>
      <c r="G5" s="223"/>
      <c r="H5" s="223"/>
      <c r="I5" s="220" t="s">
        <v>872</v>
      </c>
      <c r="J5" s="220"/>
      <c r="K5" s="222"/>
      <c r="L5" s="222"/>
      <c r="M5" s="219" t="s">
        <v>869</v>
      </c>
      <c r="N5" s="219"/>
      <c r="O5" s="223"/>
      <c r="P5" s="223"/>
      <c r="Q5" s="220" t="s">
        <v>877</v>
      </c>
      <c r="R5" s="220"/>
      <c r="S5" s="222"/>
      <c r="T5" s="222"/>
      <c r="U5" s="219" t="s">
        <v>851</v>
      </c>
      <c r="V5" s="219"/>
      <c r="W5" s="223"/>
      <c r="X5" s="223"/>
      <c r="Y5" s="220" t="s">
        <v>866</v>
      </c>
      <c r="Z5" s="220"/>
    </row>
    <row r="6" spans="2:26" ht="30" customHeight="1">
      <c r="B6" s="254"/>
      <c r="C6" s="214" t="s">
        <v>2231</v>
      </c>
      <c r="D6" s="214"/>
      <c r="E6" s="215" t="s">
        <v>860</v>
      </c>
      <c r="F6" s="215"/>
      <c r="G6" s="217" t="s">
        <v>2232</v>
      </c>
      <c r="H6" s="217"/>
      <c r="I6" s="216" t="s">
        <v>872</v>
      </c>
      <c r="J6" s="216"/>
      <c r="K6" s="214" t="s">
        <v>2233</v>
      </c>
      <c r="L6" s="214"/>
      <c r="M6" s="215" t="s">
        <v>869</v>
      </c>
      <c r="N6" s="215"/>
      <c r="O6" s="217" t="s">
        <v>2234</v>
      </c>
      <c r="P6" s="217"/>
      <c r="Q6" s="216" t="s">
        <v>877</v>
      </c>
      <c r="R6" s="216"/>
      <c r="S6" s="214" t="s">
        <v>2235</v>
      </c>
      <c r="T6" s="214"/>
      <c r="U6" s="215" t="s">
        <v>851</v>
      </c>
      <c r="V6" s="215"/>
      <c r="W6" s="217" t="s">
        <v>2236</v>
      </c>
      <c r="X6" s="217"/>
      <c r="Y6" s="216" t="s">
        <v>866</v>
      </c>
      <c r="Z6" s="216"/>
    </row>
    <row r="7" spans="2:26" ht="30" customHeight="1">
      <c r="B7" s="254"/>
      <c r="C7" s="210" t="s">
        <v>2237</v>
      </c>
      <c r="D7" s="210"/>
      <c r="E7" s="211" t="s">
        <v>873</v>
      </c>
      <c r="F7" s="211"/>
      <c r="G7" s="212" t="s">
        <v>6</v>
      </c>
      <c r="H7" s="212"/>
      <c r="I7" s="213" t="s">
        <v>875</v>
      </c>
      <c r="J7" s="213"/>
      <c r="K7" s="210" t="s">
        <v>2238</v>
      </c>
      <c r="L7" s="210"/>
      <c r="M7" s="211" t="s">
        <v>878</v>
      </c>
      <c r="N7" s="211"/>
      <c r="O7" s="212" t="s">
        <v>2239</v>
      </c>
      <c r="P7" s="212"/>
      <c r="Q7" s="213" t="s">
        <v>880</v>
      </c>
      <c r="R7" s="213"/>
      <c r="S7" s="210" t="s">
        <v>2240</v>
      </c>
      <c r="T7" s="210"/>
      <c r="U7" s="211" t="s">
        <v>868</v>
      </c>
      <c r="V7" s="211"/>
      <c r="W7" s="212" t="s">
        <v>2241</v>
      </c>
      <c r="X7" s="212"/>
      <c r="Y7" s="213" t="s">
        <v>870</v>
      </c>
      <c r="Z7" s="213"/>
    </row>
    <row r="8" spans="2:26" ht="30" customHeight="1">
      <c r="B8" s="254"/>
      <c r="C8" s="222" t="s">
        <v>431</v>
      </c>
      <c r="D8" s="222"/>
      <c r="E8" s="218" t="s">
        <v>774</v>
      </c>
      <c r="F8" s="218"/>
      <c r="G8" s="223" t="s">
        <v>431</v>
      </c>
      <c r="H8" s="223"/>
      <c r="I8" s="221" t="s">
        <v>2242</v>
      </c>
      <c r="J8" s="221"/>
      <c r="K8" s="222" t="s">
        <v>504</v>
      </c>
      <c r="L8" s="222"/>
      <c r="M8" s="218" t="s">
        <v>835</v>
      </c>
      <c r="N8" s="218"/>
      <c r="O8" s="223" t="s">
        <v>504</v>
      </c>
      <c r="P8" s="223"/>
      <c r="Q8" s="221" t="s">
        <v>842</v>
      </c>
      <c r="R8" s="221"/>
      <c r="S8" s="222" t="s">
        <v>481</v>
      </c>
      <c r="T8" s="222"/>
      <c r="U8" s="218" t="s">
        <v>819</v>
      </c>
      <c r="V8" s="218"/>
      <c r="W8" s="223" t="s">
        <v>481</v>
      </c>
      <c r="X8" s="223"/>
      <c r="Y8" s="221" t="s">
        <v>823</v>
      </c>
      <c r="Z8" s="221"/>
    </row>
    <row r="9" spans="2:26" ht="30" customHeight="1">
      <c r="B9" s="254"/>
      <c r="C9" s="254"/>
      <c r="D9" s="222"/>
      <c r="E9" s="219" t="s">
        <v>773</v>
      </c>
      <c r="F9" s="219"/>
      <c r="G9" s="223"/>
      <c r="H9" s="223"/>
      <c r="I9" s="220" t="s">
        <v>2243</v>
      </c>
      <c r="J9" s="220"/>
      <c r="K9" s="222"/>
      <c r="L9" s="222"/>
      <c r="M9" s="219" t="s">
        <v>835</v>
      </c>
      <c r="N9" s="219"/>
      <c r="O9" s="223"/>
      <c r="P9" s="223"/>
      <c r="Q9" s="220" t="s">
        <v>842</v>
      </c>
      <c r="R9" s="220"/>
      <c r="S9" s="222"/>
      <c r="T9" s="222"/>
      <c r="U9" s="219" t="s">
        <v>812</v>
      </c>
      <c r="V9" s="219"/>
      <c r="W9" s="223"/>
      <c r="X9" s="223"/>
      <c r="Y9" s="220" t="s">
        <v>814</v>
      </c>
      <c r="Z9" s="220"/>
    </row>
    <row r="10" spans="2:26" ht="30" customHeight="1">
      <c r="B10" s="254"/>
      <c r="C10" s="214" t="s">
        <v>2244</v>
      </c>
      <c r="D10" s="214"/>
      <c r="E10" s="215" t="s">
        <v>773</v>
      </c>
      <c r="F10" s="215"/>
      <c r="G10" s="217" t="s">
        <v>2245</v>
      </c>
      <c r="H10" s="217"/>
      <c r="I10" s="216" t="s">
        <v>2243</v>
      </c>
      <c r="J10" s="216"/>
      <c r="K10" s="214" t="s">
        <v>2246</v>
      </c>
      <c r="L10" s="214"/>
      <c r="M10" s="215" t="s">
        <v>835</v>
      </c>
      <c r="N10" s="215"/>
      <c r="O10" s="217" t="s">
        <v>2247</v>
      </c>
      <c r="P10" s="217"/>
      <c r="Q10" s="216" t="s">
        <v>842</v>
      </c>
      <c r="R10" s="216"/>
      <c r="S10" s="214" t="s">
        <v>2248</v>
      </c>
      <c r="T10" s="214"/>
      <c r="U10" s="215" t="s">
        <v>812</v>
      </c>
      <c r="V10" s="215"/>
      <c r="W10" s="217" t="s">
        <v>2249</v>
      </c>
      <c r="X10" s="217"/>
      <c r="Y10" s="216" t="s">
        <v>814</v>
      </c>
      <c r="Z10" s="216"/>
    </row>
    <row r="11" spans="2:26" ht="30" customHeight="1">
      <c r="B11" s="254"/>
      <c r="C11" s="210" t="s">
        <v>2250</v>
      </c>
      <c r="D11" s="210"/>
      <c r="E11" s="211" t="s">
        <v>771</v>
      </c>
      <c r="F11" s="211"/>
      <c r="G11" s="212" t="s">
        <v>2251</v>
      </c>
      <c r="H11" s="212"/>
      <c r="I11" s="213" t="s">
        <v>1969</v>
      </c>
      <c r="J11" s="213"/>
      <c r="K11" s="210" t="s">
        <v>2252</v>
      </c>
      <c r="L11" s="210"/>
      <c r="M11" s="211" t="s">
        <v>843</v>
      </c>
      <c r="N11" s="211"/>
      <c r="O11" s="212" t="s">
        <v>2253</v>
      </c>
      <c r="P11" s="212"/>
      <c r="Q11" s="213" t="s">
        <v>845</v>
      </c>
      <c r="R11" s="213"/>
      <c r="S11" s="210" t="s">
        <v>2254</v>
      </c>
      <c r="T11" s="210"/>
      <c r="U11" s="211" t="s">
        <v>818</v>
      </c>
      <c r="V11" s="211"/>
      <c r="W11" s="212" t="s">
        <v>2255</v>
      </c>
      <c r="X11" s="212"/>
      <c r="Y11" s="213" t="s">
        <v>821</v>
      </c>
      <c r="Z11" s="213"/>
    </row>
    <row r="12" spans="2:26" ht="30" customHeight="1">
      <c r="B12" s="254"/>
      <c r="C12" s="222" t="s">
        <v>452</v>
      </c>
      <c r="D12" s="222"/>
      <c r="E12" s="218" t="s">
        <v>789</v>
      </c>
      <c r="F12" s="218"/>
      <c r="G12" s="223" t="s">
        <v>452</v>
      </c>
      <c r="H12" s="223"/>
      <c r="I12" s="221" t="s">
        <v>792</v>
      </c>
      <c r="J12" s="221"/>
      <c r="K12" s="222" t="s">
        <v>504</v>
      </c>
      <c r="L12" s="222"/>
      <c r="M12" s="218" t="s">
        <v>835</v>
      </c>
      <c r="N12" s="218"/>
      <c r="O12" s="223" t="s">
        <v>504</v>
      </c>
      <c r="P12" s="223"/>
      <c r="Q12" s="221" t="s">
        <v>842</v>
      </c>
      <c r="R12" s="221"/>
      <c r="S12" s="222" t="s">
        <v>510</v>
      </c>
      <c r="T12" s="222"/>
      <c r="U12" s="218" t="s">
        <v>850</v>
      </c>
      <c r="V12" s="218"/>
      <c r="W12" s="223" t="s">
        <v>510</v>
      </c>
      <c r="X12" s="223"/>
      <c r="Y12" s="221" t="s">
        <v>854</v>
      </c>
      <c r="Z12" s="221"/>
    </row>
    <row r="13" spans="2:26" ht="30" customHeight="1">
      <c r="B13" s="254"/>
      <c r="C13" s="254"/>
      <c r="D13" s="222"/>
      <c r="E13" s="219" t="s">
        <v>789</v>
      </c>
      <c r="F13" s="219"/>
      <c r="G13" s="223"/>
      <c r="H13" s="223"/>
      <c r="I13" s="220" t="s">
        <v>792</v>
      </c>
      <c r="J13" s="220"/>
      <c r="K13" s="222"/>
      <c r="L13" s="222"/>
      <c r="M13" s="219" t="s">
        <v>835</v>
      </c>
      <c r="N13" s="219"/>
      <c r="O13" s="223"/>
      <c r="P13" s="223"/>
      <c r="Q13" s="220" t="s">
        <v>842</v>
      </c>
      <c r="R13" s="220"/>
      <c r="S13" s="222"/>
      <c r="T13" s="222"/>
      <c r="U13" s="219" t="s">
        <v>838</v>
      </c>
      <c r="V13" s="219"/>
      <c r="W13" s="223"/>
      <c r="X13" s="223"/>
      <c r="Y13" s="220" t="s">
        <v>847</v>
      </c>
      <c r="Z13" s="220"/>
    </row>
    <row r="14" spans="2:26" ht="30" customHeight="1">
      <c r="B14" s="254"/>
      <c r="C14" s="214" t="s">
        <v>2256</v>
      </c>
      <c r="D14" s="214"/>
      <c r="E14" s="215" t="s">
        <v>789</v>
      </c>
      <c r="F14" s="215"/>
      <c r="G14" s="217" t="s">
        <v>2257</v>
      </c>
      <c r="H14" s="217"/>
      <c r="I14" s="216" t="s">
        <v>792</v>
      </c>
      <c r="J14" s="216"/>
      <c r="K14" s="214" t="s">
        <v>2246</v>
      </c>
      <c r="L14" s="214"/>
      <c r="M14" s="215" t="s">
        <v>835</v>
      </c>
      <c r="N14" s="215"/>
      <c r="O14" s="217" t="s">
        <v>2247</v>
      </c>
      <c r="P14" s="217"/>
      <c r="Q14" s="216" t="s">
        <v>842</v>
      </c>
      <c r="R14" s="216"/>
      <c r="S14" s="214" t="s">
        <v>2258</v>
      </c>
      <c r="T14" s="214"/>
      <c r="U14" s="215" t="s">
        <v>838</v>
      </c>
      <c r="V14" s="215"/>
      <c r="W14" s="217" t="s">
        <v>2259</v>
      </c>
      <c r="X14" s="217"/>
      <c r="Y14" s="216" t="s">
        <v>847</v>
      </c>
      <c r="Z14" s="216"/>
    </row>
    <row r="15" spans="2:26" ht="30" customHeight="1">
      <c r="B15" s="254"/>
      <c r="C15" s="210" t="s">
        <v>2260</v>
      </c>
      <c r="D15" s="210"/>
      <c r="E15" s="211" t="s">
        <v>793</v>
      </c>
      <c r="F15" s="211"/>
      <c r="G15" s="212" t="s">
        <v>1218</v>
      </c>
      <c r="H15" s="212"/>
      <c r="I15" s="213" t="s">
        <v>796</v>
      </c>
      <c r="J15" s="213"/>
      <c r="K15" s="210" t="s">
        <v>2252</v>
      </c>
      <c r="L15" s="210"/>
      <c r="M15" s="211" t="s">
        <v>843</v>
      </c>
      <c r="N15" s="211"/>
      <c r="O15" s="212" t="s">
        <v>2253</v>
      </c>
      <c r="P15" s="212"/>
      <c r="Q15" s="213" t="s">
        <v>845</v>
      </c>
      <c r="R15" s="213"/>
      <c r="S15" s="210" t="s">
        <v>2254</v>
      </c>
      <c r="T15" s="210"/>
      <c r="U15" s="211" t="s">
        <v>848</v>
      </c>
      <c r="V15" s="211"/>
      <c r="W15" s="212" t="s">
        <v>2261</v>
      </c>
      <c r="X15" s="212"/>
      <c r="Y15" s="213" t="s">
        <v>852</v>
      </c>
      <c r="Z15" s="213"/>
    </row>
    <row r="16" spans="2:26" ht="30" customHeight="1">
      <c r="B16" s="254"/>
      <c r="C16" s="222" t="s">
        <v>783</v>
      </c>
      <c r="D16" s="222"/>
      <c r="E16" s="218" t="s">
        <v>778</v>
      </c>
      <c r="F16" s="218"/>
      <c r="G16" s="223" t="s">
        <v>783</v>
      </c>
      <c r="H16" s="223"/>
      <c r="I16" s="221" t="s">
        <v>2262</v>
      </c>
      <c r="J16" s="221"/>
      <c r="K16" s="222" t="s">
        <v>883</v>
      </c>
      <c r="L16" s="222"/>
      <c r="M16" s="218" t="s">
        <v>874</v>
      </c>
      <c r="N16" s="218"/>
      <c r="O16" s="223" t="s">
        <v>883</v>
      </c>
      <c r="P16" s="223"/>
      <c r="Q16" s="221" t="s">
        <v>2263</v>
      </c>
      <c r="R16" s="221"/>
      <c r="S16" s="222" t="s">
        <v>392</v>
      </c>
      <c r="T16" s="222"/>
      <c r="U16" s="218" t="s">
        <v>729</v>
      </c>
      <c r="V16" s="218"/>
      <c r="W16" s="223" t="s">
        <v>392</v>
      </c>
      <c r="X16" s="223"/>
      <c r="Y16" s="221" t="s">
        <v>2264</v>
      </c>
      <c r="Z16" s="221"/>
    </row>
    <row r="17" spans="2:26" ht="30" customHeight="1">
      <c r="B17" s="254"/>
      <c r="C17" s="254"/>
      <c r="D17" s="222"/>
      <c r="E17" s="219" t="s">
        <v>778</v>
      </c>
      <c r="F17" s="219"/>
      <c r="G17" s="223"/>
      <c r="H17" s="223"/>
      <c r="I17" s="220" t="s">
        <v>2262</v>
      </c>
      <c r="J17" s="220"/>
      <c r="K17" s="222"/>
      <c r="L17" s="222"/>
      <c r="M17" s="219" t="s">
        <v>874</v>
      </c>
      <c r="N17" s="219"/>
      <c r="O17" s="223"/>
      <c r="P17" s="223"/>
      <c r="Q17" s="220" t="s">
        <v>2263</v>
      </c>
      <c r="R17" s="220"/>
      <c r="S17" s="222"/>
      <c r="T17" s="222"/>
      <c r="U17" s="219" t="s">
        <v>729</v>
      </c>
      <c r="V17" s="219"/>
      <c r="W17" s="223"/>
      <c r="X17" s="223"/>
      <c r="Y17" s="220" t="s">
        <v>2264</v>
      </c>
      <c r="Z17" s="220"/>
    </row>
    <row r="18" spans="2:26" ht="30" customHeight="1">
      <c r="B18" s="254"/>
      <c r="C18" s="214" t="s">
        <v>2265</v>
      </c>
      <c r="D18" s="214"/>
      <c r="E18" s="215" t="s">
        <v>914</v>
      </c>
      <c r="F18" s="215"/>
      <c r="G18" s="217" t="s">
        <v>2266</v>
      </c>
      <c r="H18" s="217"/>
      <c r="I18" s="216" t="s">
        <v>2262</v>
      </c>
      <c r="J18" s="216"/>
      <c r="K18" s="214" t="s">
        <v>2267</v>
      </c>
      <c r="L18" s="214"/>
      <c r="M18" s="215" t="s">
        <v>874</v>
      </c>
      <c r="N18" s="215"/>
      <c r="O18" s="217" t="s">
        <v>2268</v>
      </c>
      <c r="P18" s="217"/>
      <c r="Q18" s="216" t="s">
        <v>2263</v>
      </c>
      <c r="R18" s="216"/>
      <c r="S18" s="214" t="s">
        <v>2269</v>
      </c>
      <c r="T18" s="214"/>
      <c r="U18" s="215" t="s">
        <v>729</v>
      </c>
      <c r="V18" s="215"/>
      <c r="W18" s="217" t="s">
        <v>2270</v>
      </c>
      <c r="X18" s="217"/>
      <c r="Y18" s="216" t="s">
        <v>866</v>
      </c>
      <c r="Z18" s="216"/>
    </row>
    <row r="19" spans="2:26" ht="30" customHeight="1">
      <c r="B19" s="254"/>
      <c r="C19" s="210" t="s">
        <v>2271</v>
      </c>
      <c r="D19" s="210"/>
      <c r="E19" s="211" t="s">
        <v>2272</v>
      </c>
      <c r="F19" s="211"/>
      <c r="G19" s="212" t="s">
        <v>1326</v>
      </c>
      <c r="H19" s="212"/>
      <c r="I19" s="213" t="s">
        <v>2273</v>
      </c>
      <c r="J19" s="213"/>
      <c r="K19" s="210" t="s">
        <v>2274</v>
      </c>
      <c r="L19" s="210"/>
      <c r="M19" s="211" t="s">
        <v>884</v>
      </c>
      <c r="N19" s="211"/>
      <c r="O19" s="212" t="s">
        <v>2275</v>
      </c>
      <c r="P19" s="212"/>
      <c r="Q19" s="213" t="s">
        <v>2276</v>
      </c>
      <c r="R19" s="213"/>
      <c r="S19" s="210" t="s">
        <v>2277</v>
      </c>
      <c r="T19" s="210"/>
      <c r="U19" s="211" t="s">
        <v>728</v>
      </c>
      <c r="V19" s="211"/>
      <c r="W19" s="212" t="s">
        <v>2278</v>
      </c>
      <c r="X19" s="212"/>
      <c r="Y19" s="213" t="s">
        <v>2198</v>
      </c>
      <c r="Z19" s="213"/>
    </row>
    <row r="20" spans="2:26" ht="30" customHeight="1">
      <c r="B20" s="254"/>
      <c r="C20" s="222" t="s">
        <v>507</v>
      </c>
      <c r="D20" s="222"/>
      <c r="E20" s="218" t="s">
        <v>914</v>
      </c>
      <c r="F20" s="218"/>
      <c r="G20" s="223" t="s">
        <v>507</v>
      </c>
      <c r="H20" s="223"/>
      <c r="I20" s="221" t="s">
        <v>925</v>
      </c>
      <c r="J20" s="221"/>
      <c r="K20" s="222" t="s">
        <v>436</v>
      </c>
      <c r="L20" s="222"/>
      <c r="M20" s="218" t="s">
        <v>775</v>
      </c>
      <c r="N20" s="218"/>
      <c r="O20" s="223" t="s">
        <v>436</v>
      </c>
      <c r="P20" s="223"/>
      <c r="Q20" s="221" t="s">
        <v>782</v>
      </c>
      <c r="R20" s="221"/>
      <c r="S20" s="222" t="s">
        <v>414</v>
      </c>
      <c r="T20" s="222"/>
      <c r="U20" s="218" t="s">
        <v>751</v>
      </c>
      <c r="V20" s="218"/>
      <c r="W20" s="223" t="s">
        <v>414</v>
      </c>
      <c r="X20" s="223"/>
      <c r="Y20" s="221" t="s">
        <v>755</v>
      </c>
      <c r="Z20" s="221"/>
    </row>
    <row r="21" spans="2:26" ht="30" customHeight="1">
      <c r="B21" s="254"/>
      <c r="C21" s="254"/>
      <c r="D21" s="222"/>
      <c r="E21" s="219" t="s">
        <v>914</v>
      </c>
      <c r="F21" s="219"/>
      <c r="G21" s="223"/>
      <c r="H21" s="223"/>
      <c r="I21" s="220" t="s">
        <v>925</v>
      </c>
      <c r="J21" s="220"/>
      <c r="K21" s="222"/>
      <c r="L21" s="222"/>
      <c r="M21" s="219" t="s">
        <v>775</v>
      </c>
      <c r="N21" s="219"/>
      <c r="O21" s="223"/>
      <c r="P21" s="223"/>
      <c r="Q21" s="220" t="s">
        <v>782</v>
      </c>
      <c r="R21" s="220"/>
      <c r="S21" s="222"/>
      <c r="T21" s="222"/>
      <c r="U21" s="219" t="s">
        <v>750</v>
      </c>
      <c r="V21" s="219"/>
      <c r="W21" s="223"/>
      <c r="X21" s="223"/>
      <c r="Y21" s="220" t="s">
        <v>752</v>
      </c>
      <c r="Z21" s="220"/>
    </row>
    <row r="22" spans="2:26" ht="30" customHeight="1">
      <c r="B22" s="254"/>
      <c r="C22" s="214" t="s">
        <v>2279</v>
      </c>
      <c r="D22" s="214"/>
      <c r="E22" s="215" t="s">
        <v>914</v>
      </c>
      <c r="F22" s="215"/>
      <c r="G22" s="217" t="s">
        <v>2280</v>
      </c>
      <c r="H22" s="217"/>
      <c r="I22" s="216" t="s">
        <v>925</v>
      </c>
      <c r="J22" s="216"/>
      <c r="K22" s="214" t="s">
        <v>2281</v>
      </c>
      <c r="L22" s="214"/>
      <c r="M22" s="215" t="s">
        <v>777</v>
      </c>
      <c r="N22" s="215"/>
      <c r="O22" s="217" t="s">
        <v>2282</v>
      </c>
      <c r="P22" s="217"/>
      <c r="Q22" s="216" t="s">
        <v>781</v>
      </c>
      <c r="R22" s="216"/>
      <c r="S22" s="214" t="s">
        <v>2283</v>
      </c>
      <c r="T22" s="214"/>
      <c r="U22" s="215" t="s">
        <v>750</v>
      </c>
      <c r="V22" s="215"/>
      <c r="W22" s="217" t="s">
        <v>2284</v>
      </c>
      <c r="X22" s="217"/>
      <c r="Y22" s="216" t="s">
        <v>814</v>
      </c>
      <c r="Z22" s="216"/>
    </row>
    <row r="23" spans="2:26" ht="30" customHeight="1">
      <c r="B23" s="254"/>
      <c r="C23" s="210" t="s">
        <v>2285</v>
      </c>
      <c r="D23" s="210"/>
      <c r="E23" s="211" t="s">
        <v>944</v>
      </c>
      <c r="F23" s="211"/>
      <c r="G23" s="212" t="s">
        <v>2286</v>
      </c>
      <c r="H23" s="212"/>
      <c r="I23" s="213" t="s">
        <v>946</v>
      </c>
      <c r="J23" s="213"/>
      <c r="K23" s="210" t="s">
        <v>2287</v>
      </c>
      <c r="L23" s="210"/>
      <c r="M23" s="211" t="s">
        <v>776</v>
      </c>
      <c r="N23" s="211"/>
      <c r="O23" s="212" t="s">
        <v>2288</v>
      </c>
      <c r="P23" s="212"/>
      <c r="Q23" s="213" t="s">
        <v>779</v>
      </c>
      <c r="R23" s="213"/>
      <c r="S23" s="210" t="s">
        <v>2289</v>
      </c>
      <c r="T23" s="210"/>
      <c r="U23" s="211" t="s">
        <v>749</v>
      </c>
      <c r="V23" s="211"/>
      <c r="W23" s="212"/>
      <c r="X23" s="212"/>
      <c r="Y23" s="213" t="s">
        <v>753</v>
      </c>
      <c r="Z23" s="213"/>
    </row>
    <row r="24" spans="2:26" ht="30" customHeight="1">
      <c r="B24" s="254"/>
      <c r="C24" s="222" t="s">
        <v>397</v>
      </c>
      <c r="D24" s="222"/>
      <c r="E24" s="218" t="s">
        <v>733</v>
      </c>
      <c r="F24" s="218"/>
      <c r="G24" s="223" t="s">
        <v>397</v>
      </c>
      <c r="H24" s="223"/>
      <c r="I24" s="221" t="s">
        <v>734</v>
      </c>
      <c r="J24" s="221"/>
      <c r="K24" s="196"/>
      <c r="L24" s="197"/>
      <c r="M24" s="197"/>
      <c r="N24" s="198"/>
      <c r="O24" s="252"/>
      <c r="P24" s="252"/>
      <c r="Q24" s="250"/>
      <c r="R24" s="250"/>
      <c r="S24" s="196"/>
      <c r="T24" s="197"/>
      <c r="U24" s="197"/>
      <c r="V24" s="198"/>
      <c r="W24" s="252"/>
      <c r="X24" s="252"/>
      <c r="Y24" s="250"/>
      <c r="Z24" s="250"/>
    </row>
    <row r="25" spans="2:26" ht="30" customHeight="1">
      <c r="B25" s="254"/>
      <c r="C25" s="254"/>
      <c r="D25" s="222"/>
      <c r="E25" s="219" t="s">
        <v>733</v>
      </c>
      <c r="F25" s="219"/>
      <c r="G25" s="223"/>
      <c r="H25" s="223"/>
      <c r="I25" s="220" t="s">
        <v>734</v>
      </c>
      <c r="J25" s="220"/>
      <c r="K25" s="199"/>
      <c r="N25" s="200"/>
      <c r="O25" s="252"/>
      <c r="P25" s="252"/>
      <c r="Q25" s="251"/>
      <c r="R25" s="251"/>
      <c r="S25" s="199"/>
      <c r="V25" s="200"/>
      <c r="W25" s="252"/>
      <c r="X25" s="252"/>
      <c r="Y25" s="251"/>
      <c r="Z25" s="251"/>
    </row>
    <row r="26" spans="2:26" ht="30" customHeight="1">
      <c r="B26" s="254"/>
      <c r="C26" s="214" t="s">
        <v>2290</v>
      </c>
      <c r="D26" s="214"/>
      <c r="E26" s="215" t="s">
        <v>733</v>
      </c>
      <c r="F26" s="215"/>
      <c r="G26" s="217" t="s">
        <v>2291</v>
      </c>
      <c r="H26" s="217"/>
      <c r="I26" s="216" t="s">
        <v>734</v>
      </c>
      <c r="J26" s="216"/>
      <c r="K26" s="199"/>
      <c r="N26" s="200"/>
      <c r="O26" s="246"/>
      <c r="P26" s="246"/>
      <c r="Q26" s="247"/>
      <c r="R26" s="247"/>
      <c r="S26" s="199"/>
      <c r="V26" s="200"/>
      <c r="W26" s="246"/>
      <c r="X26" s="246"/>
      <c r="Y26" s="247"/>
      <c r="Z26" s="247"/>
    </row>
    <row r="27" spans="2:26" ht="30" customHeight="1">
      <c r="B27" s="254"/>
      <c r="C27" s="210" t="s">
        <v>1185</v>
      </c>
      <c r="D27" s="210"/>
      <c r="E27" s="211" t="s">
        <v>730</v>
      </c>
      <c r="F27" s="211"/>
      <c r="G27" s="212" t="s">
        <v>2292</v>
      </c>
      <c r="H27" s="212"/>
      <c r="I27" s="213" t="s">
        <v>735</v>
      </c>
      <c r="J27" s="213"/>
      <c r="K27" s="201"/>
      <c r="L27" s="202"/>
      <c r="M27" s="202"/>
      <c r="N27" s="203"/>
      <c r="O27" s="248"/>
      <c r="P27" s="248"/>
      <c r="Q27" s="249"/>
      <c r="R27" s="249"/>
      <c r="S27" s="201"/>
      <c r="T27" s="202"/>
      <c r="U27" s="202"/>
      <c r="V27" s="203"/>
      <c r="W27" s="248"/>
      <c r="X27" s="248"/>
      <c r="Y27" s="249"/>
      <c r="Z27" s="249"/>
    </row>
    <row r="28" spans="2:26" ht="30" customHeight="1">
      <c r="B28" s="254"/>
      <c r="C28" s="222" t="s">
        <v>458</v>
      </c>
      <c r="D28" s="222"/>
      <c r="E28" s="218" t="s">
        <v>798</v>
      </c>
      <c r="F28" s="218"/>
      <c r="G28" s="223" t="s">
        <v>458</v>
      </c>
      <c r="H28" s="223"/>
      <c r="I28" s="221" t="s">
        <v>2293</v>
      </c>
      <c r="J28" s="221"/>
      <c r="K28" s="196"/>
      <c r="L28" s="197"/>
      <c r="M28" s="197"/>
      <c r="N28" s="198"/>
      <c r="O28" s="252"/>
      <c r="P28" s="252"/>
      <c r="Q28" s="250"/>
      <c r="R28" s="250"/>
      <c r="S28" s="196"/>
      <c r="T28" s="197"/>
      <c r="U28" s="197"/>
      <c r="V28" s="198"/>
      <c r="W28" s="252"/>
      <c r="X28" s="252"/>
      <c r="Y28" s="250"/>
      <c r="Z28" s="250"/>
    </row>
    <row r="29" spans="2:26" ht="30" customHeight="1">
      <c r="B29" s="254"/>
      <c r="C29" s="254"/>
      <c r="D29" s="222"/>
      <c r="E29" s="219" t="s">
        <v>798</v>
      </c>
      <c r="F29" s="219"/>
      <c r="G29" s="223"/>
      <c r="H29" s="223"/>
      <c r="I29" s="220" t="s">
        <v>2293</v>
      </c>
      <c r="J29" s="220"/>
      <c r="K29" s="199"/>
      <c r="N29" s="200"/>
      <c r="O29" s="252"/>
      <c r="P29" s="252"/>
      <c r="Q29" s="251"/>
      <c r="R29" s="251"/>
      <c r="S29" s="199"/>
      <c r="V29" s="200"/>
      <c r="W29" s="252"/>
      <c r="X29" s="252"/>
      <c r="Y29" s="251"/>
      <c r="Z29" s="251"/>
    </row>
    <row r="30" spans="2:26" ht="30" customHeight="1">
      <c r="B30" s="254"/>
      <c r="C30" s="214" t="s">
        <v>2294</v>
      </c>
      <c r="D30" s="214"/>
      <c r="E30" s="215" t="s">
        <v>798</v>
      </c>
      <c r="F30" s="215"/>
      <c r="G30" s="217" t="s">
        <v>2295</v>
      </c>
      <c r="H30" s="217"/>
      <c r="I30" s="216" t="s">
        <v>2293</v>
      </c>
      <c r="J30" s="216"/>
      <c r="K30" s="199"/>
      <c r="N30" s="200"/>
      <c r="O30" s="246"/>
      <c r="P30" s="246"/>
      <c r="Q30" s="247"/>
      <c r="R30" s="247"/>
      <c r="S30" s="199"/>
      <c r="V30" s="200"/>
      <c r="W30" s="246"/>
      <c r="X30" s="246"/>
      <c r="Y30" s="247"/>
      <c r="Z30" s="247"/>
    </row>
    <row r="31" spans="2:26" ht="30" customHeight="1">
      <c r="B31" s="254"/>
      <c r="C31" s="210" t="s">
        <v>2296</v>
      </c>
      <c r="D31" s="210"/>
      <c r="E31" s="211" t="s">
        <v>799</v>
      </c>
      <c r="F31" s="211"/>
      <c r="G31" s="212"/>
      <c r="H31" s="212"/>
      <c r="I31" s="213" t="s">
        <v>1508</v>
      </c>
      <c r="J31" s="213"/>
      <c r="K31" s="201"/>
      <c r="L31" s="202"/>
      <c r="M31" s="202"/>
      <c r="N31" s="203"/>
      <c r="O31" s="248"/>
      <c r="P31" s="248"/>
      <c r="Q31" s="249"/>
      <c r="R31" s="249"/>
      <c r="S31" s="201"/>
      <c r="T31" s="202"/>
      <c r="U31" s="202"/>
      <c r="V31" s="203"/>
      <c r="W31" s="248"/>
      <c r="X31" s="248"/>
      <c r="Y31" s="249"/>
      <c r="Z31" s="249"/>
    </row>
    <row r="32" spans="2:26" ht="30" customHeight="1">
      <c r="B32" s="254"/>
      <c r="C32" s="222" t="s">
        <v>499</v>
      </c>
      <c r="D32" s="222"/>
      <c r="E32" s="218" t="s">
        <v>830</v>
      </c>
      <c r="F32" s="218"/>
      <c r="G32" s="223" t="s">
        <v>499</v>
      </c>
      <c r="H32" s="223"/>
      <c r="I32" s="221" t="s">
        <v>832</v>
      </c>
      <c r="J32" s="221"/>
      <c r="K32" s="196"/>
      <c r="L32" s="197"/>
      <c r="M32" s="197"/>
      <c r="N32" s="198"/>
      <c r="O32" s="252"/>
      <c r="P32" s="252"/>
      <c r="Q32" s="250"/>
      <c r="R32" s="250"/>
      <c r="S32" s="196"/>
      <c r="T32" s="197"/>
      <c r="U32" s="197"/>
      <c r="V32" s="198"/>
      <c r="W32" s="252"/>
      <c r="X32" s="252"/>
      <c r="Y32" s="250"/>
      <c r="Z32" s="250"/>
    </row>
    <row r="33" spans="2:26" ht="30" customHeight="1">
      <c r="B33" s="254"/>
      <c r="C33" s="254"/>
      <c r="D33" s="222"/>
      <c r="E33" s="219" t="s">
        <v>830</v>
      </c>
      <c r="F33" s="219"/>
      <c r="G33" s="223"/>
      <c r="H33" s="223"/>
      <c r="I33" s="220" t="s">
        <v>832</v>
      </c>
      <c r="J33" s="220"/>
      <c r="K33" s="199"/>
      <c r="N33" s="200"/>
      <c r="O33" s="252"/>
      <c r="P33" s="252"/>
      <c r="Q33" s="251"/>
      <c r="R33" s="251"/>
      <c r="S33" s="199"/>
      <c r="V33" s="200"/>
      <c r="W33" s="252"/>
      <c r="X33" s="252"/>
      <c r="Y33" s="251"/>
      <c r="Z33" s="251"/>
    </row>
    <row r="34" spans="2:26" ht="30" customHeight="1">
      <c r="B34" s="254"/>
      <c r="C34" s="214" t="s">
        <v>2297</v>
      </c>
      <c r="D34" s="214"/>
      <c r="E34" s="215" t="s">
        <v>837</v>
      </c>
      <c r="F34" s="215"/>
      <c r="G34" s="217" t="s">
        <v>2298</v>
      </c>
      <c r="H34" s="217"/>
      <c r="I34" s="216" t="s">
        <v>841</v>
      </c>
      <c r="J34" s="216"/>
      <c r="K34" s="199"/>
      <c r="N34" s="200"/>
      <c r="O34" s="246"/>
      <c r="P34" s="246"/>
      <c r="Q34" s="247"/>
      <c r="R34" s="247"/>
      <c r="S34" s="199"/>
      <c r="V34" s="200"/>
      <c r="W34" s="246"/>
      <c r="X34" s="246"/>
      <c r="Y34" s="247"/>
      <c r="Z34" s="247"/>
    </row>
    <row r="35" spans="2:26" ht="30" customHeight="1">
      <c r="B35" s="254"/>
      <c r="C35" s="210" t="s">
        <v>2299</v>
      </c>
      <c r="D35" s="210"/>
      <c r="E35" s="211" t="s">
        <v>836</v>
      </c>
      <c r="F35" s="211"/>
      <c r="G35" s="212" t="s">
        <v>2300</v>
      </c>
      <c r="H35" s="212"/>
      <c r="I35" s="213" t="s">
        <v>839</v>
      </c>
      <c r="J35" s="213"/>
      <c r="K35" s="201"/>
      <c r="L35" s="202"/>
      <c r="M35" s="202"/>
      <c r="N35" s="203"/>
      <c r="O35" s="248"/>
      <c r="P35" s="248"/>
      <c r="Q35" s="249"/>
      <c r="R35" s="249"/>
      <c r="S35" s="201"/>
      <c r="T35" s="202"/>
      <c r="U35" s="202"/>
      <c r="V35" s="203"/>
      <c r="W35" s="248"/>
      <c r="X35" s="248"/>
      <c r="Y35" s="249"/>
      <c r="Z35" s="249"/>
    </row>
    <row r="36" spans="2:26" ht="30" customHeight="1">
      <c r="B36" s="253" t="s">
        <v>2301</v>
      </c>
      <c r="C36" s="222" t="s">
        <v>555</v>
      </c>
      <c r="D36" s="222"/>
      <c r="E36" s="218" t="s">
        <v>685</v>
      </c>
      <c r="F36" s="218"/>
      <c r="G36" s="223" t="s">
        <v>555</v>
      </c>
      <c r="H36" s="223"/>
      <c r="I36" s="221" t="s">
        <v>2302</v>
      </c>
      <c r="J36" s="221"/>
      <c r="K36" s="222" t="s">
        <v>385</v>
      </c>
      <c r="L36" s="222"/>
      <c r="M36" s="218" t="s">
        <v>724</v>
      </c>
      <c r="N36" s="218"/>
      <c r="O36" s="223" t="s">
        <v>385</v>
      </c>
      <c r="P36" s="223"/>
      <c r="Q36" s="221" t="s">
        <v>727</v>
      </c>
      <c r="R36" s="221"/>
      <c r="S36" s="222" t="s">
        <v>372</v>
      </c>
      <c r="T36" s="222"/>
      <c r="U36" s="218" t="s">
        <v>137</v>
      </c>
      <c r="V36" s="218"/>
      <c r="W36" s="223" t="s">
        <v>372</v>
      </c>
      <c r="X36" s="223"/>
      <c r="Y36" s="221" t="s">
        <v>146</v>
      </c>
      <c r="Z36" s="221"/>
    </row>
    <row r="37" spans="2:26" ht="30" customHeight="1">
      <c r="B37" s="253"/>
      <c r="C37" s="222"/>
      <c r="D37" s="222"/>
      <c r="E37" s="219" t="s">
        <v>685</v>
      </c>
      <c r="F37" s="219"/>
      <c r="G37" s="223"/>
      <c r="H37" s="223"/>
      <c r="I37" s="220" t="s">
        <v>2302</v>
      </c>
      <c r="J37" s="220"/>
      <c r="K37" s="222"/>
      <c r="L37" s="222"/>
      <c r="M37" s="219" t="s">
        <v>724</v>
      </c>
      <c r="N37" s="219"/>
      <c r="O37" s="223"/>
      <c r="P37" s="223"/>
      <c r="Q37" s="220" t="s">
        <v>727</v>
      </c>
      <c r="R37" s="220"/>
      <c r="S37" s="222"/>
      <c r="T37" s="222"/>
      <c r="U37" s="219" t="s">
        <v>137</v>
      </c>
      <c r="V37" s="219"/>
      <c r="W37" s="223"/>
      <c r="X37" s="223"/>
      <c r="Y37" s="220" t="s">
        <v>146</v>
      </c>
      <c r="Z37" s="220"/>
    </row>
    <row r="38" spans="2:26" ht="30" customHeight="1">
      <c r="B38" s="253"/>
      <c r="C38" s="214" t="s">
        <v>2303</v>
      </c>
      <c r="D38" s="214"/>
      <c r="E38" s="215" t="s">
        <v>685</v>
      </c>
      <c r="F38" s="215"/>
      <c r="G38" s="217" t="s">
        <v>2304</v>
      </c>
      <c r="H38" s="217"/>
      <c r="I38" s="216" t="s">
        <v>2302</v>
      </c>
      <c r="J38" s="216"/>
      <c r="K38" s="214" t="s">
        <v>2305</v>
      </c>
      <c r="L38" s="214"/>
      <c r="M38" s="215" t="s">
        <v>724</v>
      </c>
      <c r="N38" s="215"/>
      <c r="O38" s="217" t="s">
        <v>2306</v>
      </c>
      <c r="P38" s="217"/>
      <c r="Q38" s="216" t="s">
        <v>727</v>
      </c>
      <c r="R38" s="216"/>
      <c r="S38" s="214" t="s">
        <v>2307</v>
      </c>
      <c r="T38" s="214"/>
      <c r="U38" s="215" t="s">
        <v>137</v>
      </c>
      <c r="V38" s="215"/>
      <c r="W38" s="217" t="s">
        <v>2308</v>
      </c>
      <c r="X38" s="217"/>
      <c r="Y38" s="216" t="s">
        <v>146</v>
      </c>
      <c r="Z38" s="216"/>
    </row>
    <row r="39" spans="2:26" ht="30" customHeight="1">
      <c r="B39" s="253"/>
      <c r="C39" s="210" t="s">
        <v>555</v>
      </c>
      <c r="D39" s="210"/>
      <c r="E39" s="211" t="s">
        <v>962</v>
      </c>
      <c r="F39" s="211"/>
      <c r="G39" s="212" t="s">
        <v>2309</v>
      </c>
      <c r="H39" s="212"/>
      <c r="I39" s="213" t="s">
        <v>2203</v>
      </c>
      <c r="J39" s="213"/>
      <c r="K39" s="210" t="s">
        <v>2310</v>
      </c>
      <c r="L39" s="210"/>
      <c r="M39" s="211" t="s">
        <v>723</v>
      </c>
      <c r="N39" s="211"/>
      <c r="O39" s="212" t="s">
        <v>2311</v>
      </c>
      <c r="P39" s="212"/>
      <c r="Q39" s="213" t="s">
        <v>1664</v>
      </c>
      <c r="R39" s="213"/>
      <c r="S39" s="210" t="s">
        <v>2312</v>
      </c>
      <c r="T39" s="210"/>
      <c r="U39" s="211" t="s">
        <v>712</v>
      </c>
      <c r="V39" s="211"/>
      <c r="W39" s="212" t="s">
        <v>375</v>
      </c>
      <c r="X39" s="212"/>
      <c r="Y39" s="213" t="s">
        <v>714</v>
      </c>
      <c r="Z39" s="213"/>
    </row>
    <row r="40" spans="2:26" ht="30" customHeight="1">
      <c r="B40" s="253"/>
      <c r="C40" s="222" t="s">
        <v>474</v>
      </c>
      <c r="D40" s="222"/>
      <c r="E40" s="218" t="s">
        <v>806</v>
      </c>
      <c r="F40" s="218"/>
      <c r="G40" s="223" t="s">
        <v>474</v>
      </c>
      <c r="H40" s="223"/>
      <c r="I40" s="221" t="s">
        <v>809</v>
      </c>
      <c r="J40" s="221"/>
      <c r="K40" s="222" t="s">
        <v>492</v>
      </c>
      <c r="L40" s="222"/>
      <c r="M40" s="218" t="s">
        <v>820</v>
      </c>
      <c r="N40" s="218"/>
      <c r="O40" s="223" t="s">
        <v>492</v>
      </c>
      <c r="P40" s="223"/>
      <c r="Q40" s="221" t="s">
        <v>827</v>
      </c>
      <c r="R40" s="221"/>
      <c r="S40" s="222" t="s">
        <v>424</v>
      </c>
      <c r="T40" s="222"/>
      <c r="U40" s="218" t="s">
        <v>766</v>
      </c>
      <c r="V40" s="218"/>
      <c r="W40" s="223" t="s">
        <v>424</v>
      </c>
      <c r="X40" s="223"/>
      <c r="Y40" s="221" t="s">
        <v>770</v>
      </c>
      <c r="Z40" s="221"/>
    </row>
    <row r="41" spans="2:26" ht="30" customHeight="1">
      <c r="B41" s="253"/>
      <c r="C41" s="222"/>
      <c r="D41" s="222"/>
      <c r="E41" s="219" t="s">
        <v>806</v>
      </c>
      <c r="F41" s="219"/>
      <c r="G41" s="223"/>
      <c r="H41" s="223"/>
      <c r="I41" s="220" t="s">
        <v>809</v>
      </c>
      <c r="J41" s="220"/>
      <c r="K41" s="222"/>
      <c r="L41" s="222"/>
      <c r="M41" s="219" t="s">
        <v>820</v>
      </c>
      <c r="N41" s="219"/>
      <c r="O41" s="223"/>
      <c r="P41" s="223"/>
      <c r="Q41" s="220" t="s">
        <v>827</v>
      </c>
      <c r="R41" s="220"/>
      <c r="S41" s="222"/>
      <c r="T41" s="222"/>
      <c r="U41" s="219" t="s">
        <v>765</v>
      </c>
      <c r="V41" s="219"/>
      <c r="W41" s="223"/>
      <c r="X41" s="223"/>
      <c r="Y41" s="220" t="s">
        <v>769</v>
      </c>
      <c r="Z41" s="220"/>
    </row>
    <row r="42" spans="2:26" ht="30" customHeight="1">
      <c r="B42" s="253"/>
      <c r="C42" s="214" t="s">
        <v>2313</v>
      </c>
      <c r="D42" s="214"/>
      <c r="E42" s="215" t="s">
        <v>806</v>
      </c>
      <c r="F42" s="215"/>
      <c r="G42" s="217" t="s">
        <v>2314</v>
      </c>
      <c r="H42" s="217"/>
      <c r="I42" s="216" t="s">
        <v>809</v>
      </c>
      <c r="J42" s="216"/>
      <c r="K42" s="214" t="s">
        <v>2315</v>
      </c>
      <c r="L42" s="214"/>
      <c r="M42" s="215" t="s">
        <v>820</v>
      </c>
      <c r="N42" s="215"/>
      <c r="O42" s="217" t="s">
        <v>2316</v>
      </c>
      <c r="P42" s="217"/>
      <c r="Q42" s="216" t="s">
        <v>827</v>
      </c>
      <c r="R42" s="216"/>
      <c r="S42" s="214" t="s">
        <v>2317</v>
      </c>
      <c r="T42" s="214"/>
      <c r="U42" s="215" t="s">
        <v>765</v>
      </c>
      <c r="V42" s="215"/>
      <c r="W42" s="217" t="s">
        <v>2318</v>
      </c>
      <c r="X42" s="217"/>
      <c r="Y42" s="216" t="s">
        <v>769</v>
      </c>
      <c r="Z42" s="216"/>
    </row>
    <row r="43" spans="2:26" ht="30" customHeight="1">
      <c r="B43" s="253"/>
      <c r="C43" s="210" t="s">
        <v>2319</v>
      </c>
      <c r="D43" s="210"/>
      <c r="E43" s="211" t="s">
        <v>813</v>
      </c>
      <c r="F43" s="211"/>
      <c r="G43" s="212" t="s">
        <v>2320</v>
      </c>
      <c r="H43" s="212"/>
      <c r="I43" s="213" t="s">
        <v>815</v>
      </c>
      <c r="J43" s="213"/>
      <c r="K43" s="210" t="s">
        <v>2321</v>
      </c>
      <c r="L43" s="210"/>
      <c r="M43" s="211" t="s">
        <v>831</v>
      </c>
      <c r="N43" s="211"/>
      <c r="O43" s="212" t="s">
        <v>2322</v>
      </c>
      <c r="P43" s="212"/>
      <c r="Q43" s="213" t="s">
        <v>833</v>
      </c>
      <c r="R43" s="213"/>
      <c r="S43" s="210" t="s">
        <v>2323</v>
      </c>
      <c r="T43" s="210"/>
      <c r="U43" s="211" t="s">
        <v>764</v>
      </c>
      <c r="V43" s="211"/>
      <c r="W43" s="212" t="s">
        <v>2324</v>
      </c>
      <c r="X43" s="212"/>
      <c r="Y43" s="213" t="s">
        <v>767</v>
      </c>
      <c r="Z43" s="213"/>
    </row>
    <row r="44" spans="2:26" ht="30" customHeight="1">
      <c r="B44" s="253"/>
      <c r="C44" s="222" t="s">
        <v>562</v>
      </c>
      <c r="D44" s="222"/>
      <c r="E44" s="218" t="s">
        <v>954</v>
      </c>
      <c r="F44" s="218"/>
      <c r="G44" s="223" t="s">
        <v>562</v>
      </c>
      <c r="H44" s="223"/>
      <c r="I44" s="221" t="s">
        <v>960</v>
      </c>
      <c r="J44" s="221"/>
      <c r="K44" s="222" t="s">
        <v>462</v>
      </c>
      <c r="L44" s="222"/>
      <c r="M44" s="218" t="s">
        <v>795</v>
      </c>
      <c r="N44" s="218"/>
      <c r="O44" s="223" t="s">
        <v>462</v>
      </c>
      <c r="P44" s="223"/>
      <c r="Q44" s="221" t="s">
        <v>800</v>
      </c>
      <c r="R44" s="221"/>
      <c r="S44" s="222" t="s">
        <v>553</v>
      </c>
      <c r="T44" s="222"/>
      <c r="U44" s="218" t="s">
        <v>968</v>
      </c>
      <c r="V44" s="218"/>
      <c r="W44" s="223" t="s">
        <v>553</v>
      </c>
      <c r="X44" s="223"/>
      <c r="Y44" s="221" t="s">
        <v>972</v>
      </c>
      <c r="Z44" s="221"/>
    </row>
    <row r="45" spans="2:26" ht="30" customHeight="1">
      <c r="B45" s="253"/>
      <c r="C45" s="222"/>
      <c r="D45" s="222"/>
      <c r="E45" s="219" t="s">
        <v>954</v>
      </c>
      <c r="F45" s="219"/>
      <c r="G45" s="223"/>
      <c r="H45" s="223"/>
      <c r="I45" s="220" t="s">
        <v>960</v>
      </c>
      <c r="J45" s="220"/>
      <c r="K45" s="222"/>
      <c r="L45" s="222"/>
      <c r="M45" s="219" t="s">
        <v>795</v>
      </c>
      <c r="N45" s="219"/>
      <c r="O45" s="223"/>
      <c r="P45" s="223"/>
      <c r="Q45" s="220" t="s">
        <v>800</v>
      </c>
      <c r="R45" s="220"/>
      <c r="S45" s="222"/>
      <c r="T45" s="222"/>
      <c r="U45" s="219" t="s">
        <v>937</v>
      </c>
      <c r="V45" s="219"/>
      <c r="W45" s="223"/>
      <c r="X45" s="223"/>
      <c r="Y45" s="220" t="s">
        <v>938</v>
      </c>
      <c r="Z45" s="220"/>
    </row>
    <row r="46" spans="2:26" ht="30" customHeight="1">
      <c r="B46" s="253"/>
      <c r="C46" s="214" t="s">
        <v>2325</v>
      </c>
      <c r="D46" s="214"/>
      <c r="E46" s="215" t="s">
        <v>954</v>
      </c>
      <c r="F46" s="215"/>
      <c r="G46" s="217" t="s">
        <v>2326</v>
      </c>
      <c r="H46" s="217"/>
      <c r="I46" s="216" t="s">
        <v>960</v>
      </c>
      <c r="J46" s="216"/>
      <c r="K46" s="214" t="s">
        <v>2327</v>
      </c>
      <c r="L46" s="214"/>
      <c r="M46" s="215" t="s">
        <v>758</v>
      </c>
      <c r="N46" s="215"/>
      <c r="O46" s="217" t="s">
        <v>2328</v>
      </c>
      <c r="P46" s="217"/>
      <c r="Q46" s="216" t="s">
        <v>800</v>
      </c>
      <c r="R46" s="216"/>
      <c r="S46" s="214" t="s">
        <v>2329</v>
      </c>
      <c r="T46" s="214"/>
      <c r="U46" s="215" t="s">
        <v>937</v>
      </c>
      <c r="V46" s="215"/>
      <c r="W46" s="217" t="s">
        <v>2330</v>
      </c>
      <c r="X46" s="217"/>
      <c r="Y46" s="216" t="s">
        <v>2331</v>
      </c>
      <c r="Z46" s="216"/>
    </row>
    <row r="47" spans="2:26" ht="30" customHeight="1">
      <c r="B47" s="253"/>
      <c r="C47" s="210" t="s">
        <v>2332</v>
      </c>
      <c r="D47" s="210"/>
      <c r="E47" s="211" t="s">
        <v>998</v>
      </c>
      <c r="F47" s="211"/>
      <c r="G47" s="212" t="s">
        <v>2333</v>
      </c>
      <c r="H47" s="212"/>
      <c r="I47" s="213" t="s">
        <v>1000</v>
      </c>
      <c r="J47" s="213"/>
      <c r="K47" s="210" t="s">
        <v>2334</v>
      </c>
      <c r="L47" s="210"/>
      <c r="M47" s="211" t="s">
        <v>802</v>
      </c>
      <c r="N47" s="211"/>
      <c r="O47" s="212" t="s">
        <v>2335</v>
      </c>
      <c r="P47" s="212"/>
      <c r="Q47" s="213" t="s">
        <v>760</v>
      </c>
      <c r="R47" s="213"/>
      <c r="S47" s="210" t="s">
        <v>2336</v>
      </c>
      <c r="T47" s="210"/>
      <c r="U47" s="211" t="s">
        <v>966</v>
      </c>
      <c r="V47" s="211"/>
      <c r="W47" s="212" t="s">
        <v>2337</v>
      </c>
      <c r="X47" s="212"/>
      <c r="Y47" s="213" t="s">
        <v>970</v>
      </c>
      <c r="Z47" s="213"/>
    </row>
    <row r="48" spans="2:26" ht="30" customHeight="1">
      <c r="B48" s="253"/>
      <c r="C48" s="222" t="s">
        <v>404</v>
      </c>
      <c r="D48" s="222"/>
      <c r="E48" s="218" t="s">
        <v>739</v>
      </c>
      <c r="F48" s="218"/>
      <c r="G48" s="223" t="s">
        <v>404</v>
      </c>
      <c r="H48" s="223"/>
      <c r="I48" s="221" t="s">
        <v>742</v>
      </c>
      <c r="J48" s="221"/>
      <c r="K48" s="222" t="s">
        <v>379</v>
      </c>
      <c r="L48" s="222"/>
      <c r="M48" s="218" t="s">
        <v>717</v>
      </c>
      <c r="N48" s="218"/>
      <c r="O48" s="223" t="s">
        <v>379</v>
      </c>
      <c r="P48" s="223"/>
      <c r="Q48" s="221" t="s">
        <v>721</v>
      </c>
      <c r="R48" s="221"/>
      <c r="S48" s="196"/>
      <c r="T48" s="197"/>
      <c r="U48" s="197"/>
      <c r="V48" s="198"/>
      <c r="W48" s="252"/>
      <c r="X48" s="252"/>
      <c r="Y48" s="250"/>
      <c r="Z48" s="250"/>
    </row>
    <row r="49" spans="2:26" ht="30" customHeight="1">
      <c r="B49" s="253"/>
      <c r="C49" s="222"/>
      <c r="D49" s="222"/>
      <c r="E49" s="219" t="s">
        <v>739</v>
      </c>
      <c r="F49" s="219"/>
      <c r="G49" s="223"/>
      <c r="H49" s="223"/>
      <c r="I49" s="220" t="s">
        <v>742</v>
      </c>
      <c r="J49" s="220"/>
      <c r="K49" s="222"/>
      <c r="L49" s="222"/>
      <c r="M49" s="219" t="s">
        <v>717</v>
      </c>
      <c r="N49" s="219"/>
      <c r="O49" s="223"/>
      <c r="P49" s="223"/>
      <c r="Q49" s="220" t="s">
        <v>721</v>
      </c>
      <c r="R49" s="220"/>
      <c r="S49" s="199"/>
      <c r="V49" s="200"/>
      <c r="W49" s="252"/>
      <c r="X49" s="252"/>
      <c r="Y49" s="251"/>
      <c r="Z49" s="251"/>
    </row>
    <row r="50" spans="2:26" ht="30" customHeight="1">
      <c r="B50" s="253"/>
      <c r="C50" s="214" t="s">
        <v>2338</v>
      </c>
      <c r="D50" s="214"/>
      <c r="E50" s="215" t="s">
        <v>739</v>
      </c>
      <c r="F50" s="215"/>
      <c r="G50" s="217" t="s">
        <v>2339</v>
      </c>
      <c r="H50" s="217"/>
      <c r="I50" s="216" t="s">
        <v>742</v>
      </c>
      <c r="J50" s="216"/>
      <c r="K50" s="214" t="s">
        <v>2340</v>
      </c>
      <c r="L50" s="214"/>
      <c r="M50" s="215" t="s">
        <v>717</v>
      </c>
      <c r="N50" s="215"/>
      <c r="O50" s="217" t="s">
        <v>2341</v>
      </c>
      <c r="P50" s="217"/>
      <c r="Q50" s="216" t="s">
        <v>721</v>
      </c>
      <c r="R50" s="216"/>
      <c r="S50" s="199"/>
      <c r="V50" s="200"/>
      <c r="W50" s="246"/>
      <c r="X50" s="246"/>
      <c r="Y50" s="247"/>
      <c r="Z50" s="247"/>
    </row>
    <row r="51" spans="2:26" ht="30" customHeight="1">
      <c r="B51" s="253"/>
      <c r="C51" s="210" t="s">
        <v>2342</v>
      </c>
      <c r="D51" s="210"/>
      <c r="E51" s="211" t="s">
        <v>738</v>
      </c>
      <c r="F51" s="211"/>
      <c r="G51" s="212" t="s">
        <v>2343</v>
      </c>
      <c r="H51" s="212"/>
      <c r="I51" s="213" t="s">
        <v>740</v>
      </c>
      <c r="J51" s="213"/>
      <c r="K51" s="210" t="s">
        <v>2344</v>
      </c>
      <c r="L51" s="210"/>
      <c r="M51" s="211" t="s">
        <v>716</v>
      </c>
      <c r="N51" s="211"/>
      <c r="O51" s="212" t="s">
        <v>2345</v>
      </c>
      <c r="P51" s="212"/>
      <c r="Q51" s="213" t="s">
        <v>719</v>
      </c>
      <c r="R51" s="213"/>
      <c r="S51" s="201"/>
      <c r="T51" s="202"/>
      <c r="U51" s="202"/>
      <c r="V51" s="203"/>
      <c r="W51" s="248"/>
      <c r="X51" s="248"/>
      <c r="Y51" s="249"/>
      <c r="Z51" s="249"/>
    </row>
    <row r="52" spans="2:26" ht="30" customHeight="1">
      <c r="B52" s="253"/>
      <c r="C52" s="222" t="s">
        <v>939</v>
      </c>
      <c r="D52" s="222"/>
      <c r="E52" s="218" t="s">
        <v>920</v>
      </c>
      <c r="F52" s="218"/>
      <c r="G52" s="223" t="s">
        <v>939</v>
      </c>
      <c r="H52" s="223"/>
      <c r="I52" s="221" t="s">
        <v>2346</v>
      </c>
      <c r="J52" s="221"/>
      <c r="K52" s="222" t="s">
        <v>417</v>
      </c>
      <c r="L52" s="222"/>
      <c r="M52" s="218" t="s">
        <v>759</v>
      </c>
      <c r="N52" s="218"/>
      <c r="O52" s="223" t="s">
        <v>417</v>
      </c>
      <c r="P52" s="223"/>
      <c r="Q52" s="221" t="s">
        <v>763</v>
      </c>
      <c r="R52" s="221"/>
      <c r="S52" s="196"/>
      <c r="T52" s="197"/>
      <c r="U52" s="197"/>
      <c r="V52" s="198"/>
      <c r="W52" s="252"/>
      <c r="X52" s="252"/>
      <c r="Y52" s="250"/>
      <c r="Z52" s="250"/>
    </row>
    <row r="53" spans="2:26" ht="30" customHeight="1">
      <c r="B53" s="253"/>
      <c r="C53" s="222"/>
      <c r="D53" s="222"/>
      <c r="E53" s="219" t="s">
        <v>920</v>
      </c>
      <c r="F53" s="219"/>
      <c r="G53" s="223"/>
      <c r="H53" s="223"/>
      <c r="I53" s="220" t="s">
        <v>2346</v>
      </c>
      <c r="J53" s="220"/>
      <c r="K53" s="222"/>
      <c r="L53" s="222"/>
      <c r="M53" s="219" t="s">
        <v>758</v>
      </c>
      <c r="N53" s="219"/>
      <c r="O53" s="223"/>
      <c r="P53" s="223"/>
      <c r="Q53" s="220" t="s">
        <v>762</v>
      </c>
      <c r="R53" s="220"/>
      <c r="S53" s="199"/>
      <c r="V53" s="200"/>
      <c r="W53" s="252"/>
      <c r="X53" s="252"/>
      <c r="Y53" s="251"/>
      <c r="Z53" s="251"/>
    </row>
    <row r="54" spans="2:26" ht="30" customHeight="1">
      <c r="B54" s="253"/>
      <c r="C54" s="214" t="s">
        <v>2347</v>
      </c>
      <c r="D54" s="214"/>
      <c r="E54" s="215" t="s">
        <v>920</v>
      </c>
      <c r="F54" s="215"/>
      <c r="G54" s="217" t="s">
        <v>2348</v>
      </c>
      <c r="H54" s="217"/>
      <c r="I54" s="216" t="s">
        <v>2346</v>
      </c>
      <c r="J54" s="216"/>
      <c r="K54" s="214" t="s">
        <v>2349</v>
      </c>
      <c r="L54" s="214"/>
      <c r="M54" s="215" t="s">
        <v>795</v>
      </c>
      <c r="N54" s="215"/>
      <c r="O54" s="217" t="s">
        <v>2350</v>
      </c>
      <c r="P54" s="217"/>
      <c r="Q54" s="216" t="s">
        <v>762</v>
      </c>
      <c r="R54" s="216"/>
      <c r="S54" s="199"/>
      <c r="V54" s="200"/>
      <c r="W54" s="246"/>
      <c r="X54" s="246"/>
      <c r="Y54" s="247"/>
      <c r="Z54" s="247"/>
    </row>
    <row r="55" spans="2:26" ht="30" customHeight="1">
      <c r="B55" s="253"/>
      <c r="C55" s="210" t="s">
        <v>2351</v>
      </c>
      <c r="D55" s="210"/>
      <c r="E55" s="211" t="s">
        <v>940</v>
      </c>
      <c r="F55" s="211"/>
      <c r="G55" s="212" t="s">
        <v>2352</v>
      </c>
      <c r="H55" s="212"/>
      <c r="I55" s="213" t="s">
        <v>2218</v>
      </c>
      <c r="J55" s="213"/>
      <c r="K55" s="210" t="s">
        <v>657</v>
      </c>
      <c r="L55" s="210"/>
      <c r="M55" s="211" t="s">
        <v>756</v>
      </c>
      <c r="N55" s="211"/>
      <c r="O55" s="212" t="s">
        <v>2353</v>
      </c>
      <c r="P55" s="212"/>
      <c r="Q55" s="213" t="s">
        <v>760</v>
      </c>
      <c r="R55" s="213"/>
      <c r="S55" s="201"/>
      <c r="T55" s="202"/>
      <c r="U55" s="202"/>
      <c r="V55" s="203"/>
      <c r="W55" s="248"/>
      <c r="X55" s="248"/>
      <c r="Y55" s="249"/>
      <c r="Z55" s="249"/>
    </row>
    <row r="56" spans="2:26" ht="30" customHeight="1">
      <c r="B56" s="253"/>
      <c r="C56" s="222" t="s">
        <v>486</v>
      </c>
      <c r="D56" s="222"/>
      <c r="E56" s="218" t="s">
        <v>817</v>
      </c>
      <c r="F56" s="218"/>
      <c r="G56" s="223" t="s">
        <v>486</v>
      </c>
      <c r="H56" s="223"/>
      <c r="I56" s="221" t="s">
        <v>824</v>
      </c>
      <c r="J56" s="221"/>
      <c r="K56" s="222" t="s">
        <v>468</v>
      </c>
      <c r="L56" s="222"/>
      <c r="M56" s="218" t="s">
        <v>801</v>
      </c>
      <c r="N56" s="218"/>
      <c r="O56" s="223" t="s">
        <v>468</v>
      </c>
      <c r="P56" s="223"/>
      <c r="Q56" s="221" t="s">
        <v>803</v>
      </c>
      <c r="R56" s="221"/>
      <c r="S56" s="196"/>
      <c r="T56" s="197"/>
      <c r="U56" s="197"/>
      <c r="V56" s="198"/>
      <c r="W56" s="252"/>
      <c r="X56" s="252"/>
      <c r="Y56" s="250"/>
      <c r="Z56" s="250"/>
    </row>
    <row r="57" spans="2:26" ht="30" customHeight="1">
      <c r="B57" s="253"/>
      <c r="C57" s="222"/>
      <c r="D57" s="222"/>
      <c r="E57" s="219" t="s">
        <v>817</v>
      </c>
      <c r="F57" s="219"/>
      <c r="G57" s="223"/>
      <c r="H57" s="223"/>
      <c r="I57" s="220" t="s">
        <v>824</v>
      </c>
      <c r="J57" s="220"/>
      <c r="K57" s="222"/>
      <c r="L57" s="222"/>
      <c r="M57" s="219" t="s">
        <v>801</v>
      </c>
      <c r="N57" s="219"/>
      <c r="O57" s="223"/>
      <c r="P57" s="223"/>
      <c r="Q57" s="220" t="s">
        <v>803</v>
      </c>
      <c r="R57" s="220"/>
      <c r="S57" s="199"/>
      <c r="V57" s="200"/>
      <c r="W57" s="252"/>
      <c r="X57" s="252"/>
      <c r="Y57" s="251"/>
      <c r="Z57" s="251"/>
    </row>
    <row r="58" spans="2:26" ht="30" customHeight="1">
      <c r="B58" s="253"/>
      <c r="C58" s="214" t="s">
        <v>2354</v>
      </c>
      <c r="D58" s="214"/>
      <c r="E58" s="215" t="s">
        <v>817</v>
      </c>
      <c r="F58" s="215"/>
      <c r="G58" s="217" t="s">
        <v>2355</v>
      </c>
      <c r="H58" s="217"/>
      <c r="I58" s="216" t="s">
        <v>824</v>
      </c>
      <c r="J58" s="216"/>
      <c r="K58" s="214" t="s">
        <v>2356</v>
      </c>
      <c r="L58" s="214"/>
      <c r="M58" s="215" t="s">
        <v>801</v>
      </c>
      <c r="N58" s="215"/>
      <c r="O58" s="217" t="s">
        <v>2357</v>
      </c>
      <c r="P58" s="217"/>
      <c r="Q58" s="216" t="s">
        <v>803</v>
      </c>
      <c r="R58" s="216"/>
      <c r="S58" s="199"/>
      <c r="V58" s="200"/>
      <c r="W58" s="246"/>
      <c r="X58" s="246"/>
      <c r="Y58" s="247"/>
      <c r="Z58" s="247"/>
    </row>
    <row r="59" spans="2:26" ht="30" customHeight="1">
      <c r="B59" s="253"/>
      <c r="C59" s="210" t="s">
        <v>2358</v>
      </c>
      <c r="D59" s="210"/>
      <c r="E59" s="211" t="s">
        <v>825</v>
      </c>
      <c r="F59" s="211"/>
      <c r="G59" s="212" t="s">
        <v>2359</v>
      </c>
      <c r="H59" s="212"/>
      <c r="I59" s="213" t="s">
        <v>2360</v>
      </c>
      <c r="J59" s="213"/>
      <c r="K59" s="210" t="s">
        <v>2361</v>
      </c>
      <c r="L59" s="210"/>
      <c r="M59" s="211" t="s">
        <v>807</v>
      </c>
      <c r="N59" s="211"/>
      <c r="O59" s="212" t="s">
        <v>2362</v>
      </c>
      <c r="P59" s="212"/>
      <c r="Q59" s="213" t="s">
        <v>810</v>
      </c>
      <c r="R59" s="213"/>
      <c r="S59" s="201"/>
      <c r="T59" s="202"/>
      <c r="U59" s="202"/>
      <c r="V59" s="203"/>
      <c r="W59" s="248"/>
      <c r="X59" s="248"/>
      <c r="Y59" s="249"/>
      <c r="Z59" s="249"/>
    </row>
    <row r="60" spans="2:26" ht="30" customHeight="1">
      <c r="B60" s="253"/>
      <c r="C60" s="222" t="s">
        <v>408</v>
      </c>
      <c r="D60" s="222"/>
      <c r="E60" s="218" t="s">
        <v>745</v>
      </c>
      <c r="F60" s="218"/>
      <c r="G60" s="223" t="s">
        <v>408</v>
      </c>
      <c r="H60" s="223"/>
      <c r="I60" s="221" t="s">
        <v>748</v>
      </c>
      <c r="J60" s="221"/>
      <c r="K60" s="222" t="s">
        <v>445</v>
      </c>
      <c r="L60" s="222"/>
      <c r="M60" s="218" t="s">
        <v>785</v>
      </c>
      <c r="N60" s="218"/>
      <c r="O60" s="223" t="s">
        <v>445</v>
      </c>
      <c r="P60" s="223"/>
      <c r="Q60" s="221" t="s">
        <v>786</v>
      </c>
      <c r="R60" s="221"/>
      <c r="S60" s="196"/>
      <c r="T60" s="197"/>
      <c r="U60" s="197"/>
      <c r="V60" s="198"/>
      <c r="W60" s="252"/>
      <c r="X60" s="252"/>
      <c r="Y60" s="250"/>
      <c r="Z60" s="250"/>
    </row>
    <row r="61" spans="2:26" ht="30" customHeight="1">
      <c r="B61" s="253"/>
      <c r="C61" s="222"/>
      <c r="D61" s="222"/>
      <c r="E61" s="219" t="s">
        <v>745</v>
      </c>
      <c r="F61" s="219"/>
      <c r="G61" s="223"/>
      <c r="H61" s="223"/>
      <c r="I61" s="220" t="s">
        <v>748</v>
      </c>
      <c r="J61" s="220"/>
      <c r="K61" s="222"/>
      <c r="L61" s="222"/>
      <c r="M61" s="219" t="s">
        <v>785</v>
      </c>
      <c r="N61" s="219"/>
      <c r="O61" s="223"/>
      <c r="P61" s="223"/>
      <c r="Q61" s="220" t="s">
        <v>786</v>
      </c>
      <c r="R61" s="220"/>
      <c r="S61" s="199"/>
      <c r="V61" s="200"/>
      <c r="W61" s="252"/>
      <c r="X61" s="252"/>
      <c r="Y61" s="251"/>
      <c r="Z61" s="251"/>
    </row>
    <row r="62" spans="2:26" ht="30" customHeight="1">
      <c r="B62" s="253"/>
      <c r="C62" s="214" t="s">
        <v>2363</v>
      </c>
      <c r="D62" s="214"/>
      <c r="E62" s="215" t="s">
        <v>745</v>
      </c>
      <c r="F62" s="215"/>
      <c r="G62" s="217" t="s">
        <v>2364</v>
      </c>
      <c r="H62" s="217"/>
      <c r="I62" s="216" t="s">
        <v>748</v>
      </c>
      <c r="J62" s="216"/>
      <c r="K62" s="214" t="s">
        <v>2365</v>
      </c>
      <c r="L62" s="214"/>
      <c r="M62" s="215" t="s">
        <v>785</v>
      </c>
      <c r="N62" s="215"/>
      <c r="O62" s="217" t="s">
        <v>2366</v>
      </c>
      <c r="P62" s="217"/>
      <c r="Q62" s="216" t="s">
        <v>786</v>
      </c>
      <c r="R62" s="216"/>
      <c r="S62" s="199"/>
      <c r="V62" s="200"/>
      <c r="W62" s="246"/>
      <c r="X62" s="246"/>
      <c r="Y62" s="247"/>
      <c r="Z62" s="247"/>
    </row>
    <row r="63" spans="2:26" ht="30" customHeight="1">
      <c r="B63" s="253"/>
      <c r="C63" s="210" t="s">
        <v>2367</v>
      </c>
      <c r="D63" s="210"/>
      <c r="E63" s="211" t="s">
        <v>743</v>
      </c>
      <c r="F63" s="211"/>
      <c r="G63" s="212" t="s">
        <v>2368</v>
      </c>
      <c r="H63" s="212"/>
      <c r="I63" s="213" t="s">
        <v>746</v>
      </c>
      <c r="J63" s="213"/>
      <c r="K63" s="210" t="s">
        <v>2369</v>
      </c>
      <c r="L63" s="210"/>
      <c r="M63" s="211" t="s">
        <v>787</v>
      </c>
      <c r="N63" s="211"/>
      <c r="O63" s="212" t="s">
        <v>2370</v>
      </c>
      <c r="P63" s="212"/>
      <c r="Q63" s="213" t="s">
        <v>790</v>
      </c>
      <c r="R63" s="213"/>
      <c r="S63" s="201"/>
      <c r="T63" s="202"/>
      <c r="U63" s="202"/>
      <c r="V63" s="203"/>
      <c r="W63" s="248"/>
      <c r="X63" s="248"/>
      <c r="Y63" s="249"/>
      <c r="Z63" s="249"/>
    </row>
    <row r="64" spans="2:26" ht="30" customHeight="1">
      <c r="B64" s="253" t="s">
        <v>2371</v>
      </c>
      <c r="C64" s="222" t="s">
        <v>476</v>
      </c>
      <c r="D64" s="222"/>
      <c r="E64" s="218" t="s">
        <v>2372</v>
      </c>
      <c r="F64" s="218"/>
      <c r="G64" s="223" t="s">
        <v>476</v>
      </c>
      <c r="H64" s="223"/>
      <c r="I64" s="221" t="s">
        <v>2373</v>
      </c>
      <c r="J64" s="221"/>
      <c r="K64" s="222" t="s">
        <v>443</v>
      </c>
      <c r="L64" s="222"/>
      <c r="M64" s="218" t="s">
        <v>2374</v>
      </c>
      <c r="N64" s="218"/>
      <c r="O64" s="223" t="s">
        <v>443</v>
      </c>
      <c r="P64" s="223"/>
      <c r="Q64" s="221" t="s">
        <v>2375</v>
      </c>
      <c r="R64" s="221"/>
      <c r="S64" s="222" t="s">
        <v>548</v>
      </c>
      <c r="T64" s="222"/>
      <c r="U64" s="218" t="s">
        <v>2376</v>
      </c>
      <c r="V64" s="218"/>
      <c r="W64" s="223" t="s">
        <v>548</v>
      </c>
      <c r="X64" s="223"/>
      <c r="Y64" s="221" t="s">
        <v>2377</v>
      </c>
      <c r="Z64" s="221"/>
    </row>
    <row r="65" spans="2:26" ht="30" customHeight="1">
      <c r="B65" s="253"/>
      <c r="C65" s="222"/>
      <c r="D65" s="222"/>
      <c r="E65" s="219" t="s">
        <v>844</v>
      </c>
      <c r="F65" s="219"/>
      <c r="G65" s="223"/>
      <c r="H65" s="223"/>
      <c r="I65" s="220" t="s">
        <v>865</v>
      </c>
      <c r="J65" s="220"/>
      <c r="K65" s="222"/>
      <c r="L65" s="222"/>
      <c r="M65" s="219" t="s">
        <v>891</v>
      </c>
      <c r="N65" s="219"/>
      <c r="O65" s="223"/>
      <c r="P65" s="223"/>
      <c r="Q65" s="220" t="s">
        <v>919</v>
      </c>
      <c r="R65" s="220"/>
      <c r="S65" s="222"/>
      <c r="T65" s="222"/>
      <c r="U65" s="219" t="s">
        <v>906</v>
      </c>
      <c r="V65" s="219"/>
      <c r="W65" s="223"/>
      <c r="X65" s="223"/>
      <c r="Y65" s="220" t="s">
        <v>2378</v>
      </c>
      <c r="Z65" s="220"/>
    </row>
    <row r="66" spans="2:26" ht="30" customHeight="1">
      <c r="B66" s="253"/>
      <c r="C66" s="214" t="s">
        <v>2379</v>
      </c>
      <c r="D66" s="214"/>
      <c r="E66" s="215" t="s">
        <v>858</v>
      </c>
      <c r="F66" s="215"/>
      <c r="G66" s="217" t="s">
        <v>2380</v>
      </c>
      <c r="H66" s="217"/>
      <c r="I66" s="216" t="s">
        <v>863</v>
      </c>
      <c r="J66" s="216"/>
      <c r="K66" s="214" t="s">
        <v>2381</v>
      </c>
      <c r="L66" s="214"/>
      <c r="M66" s="215" t="s">
        <v>912</v>
      </c>
      <c r="N66" s="215"/>
      <c r="O66" s="217" t="s">
        <v>2382</v>
      </c>
      <c r="P66" s="217"/>
      <c r="Q66" s="216" t="s">
        <v>917</v>
      </c>
      <c r="R66" s="216"/>
      <c r="S66" s="214" t="s">
        <v>2383</v>
      </c>
      <c r="T66" s="214"/>
      <c r="U66" s="215" t="s">
        <v>935</v>
      </c>
      <c r="V66" s="215"/>
      <c r="W66" s="217" t="s">
        <v>2384</v>
      </c>
      <c r="X66" s="217"/>
      <c r="Y66" s="216" t="s">
        <v>2385</v>
      </c>
      <c r="Z66" s="216"/>
    </row>
    <row r="67" spans="2:26" ht="30" customHeight="1">
      <c r="B67" s="253"/>
      <c r="C67" s="210" t="s">
        <v>2386</v>
      </c>
      <c r="D67" s="210"/>
      <c r="E67" s="211" t="s">
        <v>856</v>
      </c>
      <c r="F67" s="211"/>
      <c r="G67" s="212" t="s">
        <v>2387</v>
      </c>
      <c r="H67" s="212"/>
      <c r="I67" s="213" t="s">
        <v>861</v>
      </c>
      <c r="J67" s="213"/>
      <c r="K67" s="210" t="s">
        <v>2388</v>
      </c>
      <c r="L67" s="210"/>
      <c r="M67" s="211" t="s">
        <v>910</v>
      </c>
      <c r="N67" s="211"/>
      <c r="O67" s="212" t="s">
        <v>2389</v>
      </c>
      <c r="P67" s="212"/>
      <c r="Q67" s="213" t="s">
        <v>915</v>
      </c>
      <c r="R67" s="213"/>
      <c r="S67" s="210" t="s">
        <v>2390</v>
      </c>
      <c r="T67" s="210"/>
      <c r="U67" s="211" t="s">
        <v>933</v>
      </c>
      <c r="V67" s="211"/>
      <c r="W67" s="212"/>
      <c r="X67" s="212"/>
      <c r="Y67" s="213" t="s">
        <v>2391</v>
      </c>
      <c r="Z67" s="213"/>
    </row>
    <row r="68" spans="2:26" ht="30" customHeight="1">
      <c r="B68" s="253"/>
      <c r="C68" s="222" t="s">
        <v>552</v>
      </c>
      <c r="D68" s="222"/>
      <c r="E68" s="218" t="s">
        <v>2392</v>
      </c>
      <c r="F68" s="218"/>
      <c r="G68" s="223" t="s">
        <v>552</v>
      </c>
      <c r="H68" s="223"/>
      <c r="I68" s="221" t="s">
        <v>2393</v>
      </c>
      <c r="J68" s="221"/>
      <c r="K68" s="222" t="s">
        <v>565</v>
      </c>
      <c r="L68" s="222"/>
      <c r="M68" s="218" t="s">
        <v>2394</v>
      </c>
      <c r="N68" s="218"/>
      <c r="O68" s="223" t="s">
        <v>565</v>
      </c>
      <c r="P68" s="223"/>
      <c r="Q68" s="221" t="s">
        <v>2395</v>
      </c>
      <c r="R68" s="221"/>
      <c r="S68" s="222" t="s">
        <v>556</v>
      </c>
      <c r="T68" s="222"/>
      <c r="U68" s="218" t="s">
        <v>2396</v>
      </c>
      <c r="V68" s="218"/>
      <c r="W68" s="223" t="s">
        <v>556</v>
      </c>
      <c r="X68" s="223"/>
      <c r="Y68" s="221" t="s">
        <v>2397</v>
      </c>
      <c r="Z68" s="221"/>
    </row>
    <row r="69" spans="2:26" ht="30" customHeight="1">
      <c r="B69" s="253"/>
      <c r="C69" s="222"/>
      <c r="D69" s="222"/>
      <c r="E69" s="219" t="s">
        <v>932</v>
      </c>
      <c r="F69" s="219"/>
      <c r="G69" s="223"/>
      <c r="H69" s="223"/>
      <c r="I69" s="220" t="s">
        <v>2398</v>
      </c>
      <c r="J69" s="220"/>
      <c r="K69" s="222"/>
      <c r="L69" s="222"/>
      <c r="M69" s="219" t="s">
        <v>909</v>
      </c>
      <c r="N69" s="219"/>
      <c r="O69" s="223"/>
      <c r="P69" s="223"/>
      <c r="Q69" s="220" t="s">
        <v>931</v>
      </c>
      <c r="R69" s="220"/>
      <c r="S69" s="222"/>
      <c r="T69" s="222"/>
      <c r="U69" s="219" t="s">
        <v>948</v>
      </c>
      <c r="V69" s="219"/>
      <c r="W69" s="223"/>
      <c r="X69" s="223"/>
      <c r="Y69" s="220" t="s">
        <v>2399</v>
      </c>
      <c r="Z69" s="220"/>
    </row>
    <row r="70" spans="2:26" ht="30" customHeight="1">
      <c r="B70" s="253"/>
      <c r="C70" s="214" t="s">
        <v>2400</v>
      </c>
      <c r="D70" s="214"/>
      <c r="E70" s="215" t="s">
        <v>957</v>
      </c>
      <c r="F70" s="215"/>
      <c r="G70" s="217" t="s">
        <v>2401</v>
      </c>
      <c r="H70" s="217"/>
      <c r="I70" s="216" t="s">
        <v>2402</v>
      </c>
      <c r="J70" s="216"/>
      <c r="K70" s="214" t="s">
        <v>2403</v>
      </c>
      <c r="L70" s="214"/>
      <c r="M70" s="215" t="s">
        <v>929</v>
      </c>
      <c r="N70" s="215"/>
      <c r="O70" s="217" t="s">
        <v>2404</v>
      </c>
      <c r="P70" s="217"/>
      <c r="Q70" s="216" t="s">
        <v>2405</v>
      </c>
      <c r="R70" s="216"/>
      <c r="S70" s="214" t="s">
        <v>2406</v>
      </c>
      <c r="T70" s="214"/>
      <c r="U70" s="215" t="s">
        <v>985</v>
      </c>
      <c r="V70" s="215"/>
      <c r="W70" s="217" t="s">
        <v>2407</v>
      </c>
      <c r="X70" s="217"/>
      <c r="Y70" s="216" t="s">
        <v>2408</v>
      </c>
      <c r="Z70" s="216"/>
    </row>
    <row r="71" spans="2:26" ht="30" customHeight="1">
      <c r="B71" s="253"/>
      <c r="C71" s="210" t="s">
        <v>2251</v>
      </c>
      <c r="D71" s="210"/>
      <c r="E71" s="211" t="s">
        <v>955</v>
      </c>
      <c r="F71" s="211"/>
      <c r="G71" s="212" t="s">
        <v>2409</v>
      </c>
      <c r="H71" s="212"/>
      <c r="I71" s="213" t="s">
        <v>1008</v>
      </c>
      <c r="J71" s="213"/>
      <c r="K71" s="210" t="s">
        <v>2410</v>
      </c>
      <c r="L71" s="210"/>
      <c r="M71" s="211" t="s">
        <v>927</v>
      </c>
      <c r="N71" s="211"/>
      <c r="O71" s="212" t="s">
        <v>2411</v>
      </c>
      <c r="P71" s="212"/>
      <c r="Q71" s="213" t="s">
        <v>1740</v>
      </c>
      <c r="R71" s="213"/>
      <c r="S71" s="210"/>
      <c r="T71" s="210"/>
      <c r="U71" s="211" t="s">
        <v>983</v>
      </c>
      <c r="V71" s="211"/>
      <c r="W71" s="212" t="s">
        <v>2412</v>
      </c>
      <c r="X71" s="212"/>
      <c r="Y71" s="213" t="s">
        <v>2413</v>
      </c>
      <c r="Z71" s="213"/>
    </row>
    <row r="72" spans="2:26" ht="30" customHeight="1">
      <c r="B72" s="253"/>
      <c r="C72" s="222" t="s">
        <v>1006</v>
      </c>
      <c r="D72" s="222"/>
      <c r="E72" s="218" t="s">
        <v>2414</v>
      </c>
      <c r="F72" s="218"/>
      <c r="G72" s="223" t="s">
        <v>1006</v>
      </c>
      <c r="H72" s="223"/>
      <c r="I72" s="221" t="s">
        <v>2415</v>
      </c>
      <c r="J72" s="221"/>
      <c r="K72" s="222" t="s">
        <v>546</v>
      </c>
      <c r="L72" s="222"/>
      <c r="M72" s="218" t="s">
        <v>2416</v>
      </c>
      <c r="N72" s="218"/>
      <c r="O72" s="223"/>
      <c r="P72" s="223"/>
      <c r="Q72" s="221"/>
      <c r="R72" s="221"/>
      <c r="S72" s="222" t="s">
        <v>539</v>
      </c>
      <c r="T72" s="222"/>
      <c r="U72" s="218" t="s">
        <v>2417</v>
      </c>
      <c r="V72" s="218"/>
      <c r="W72" s="223" t="s">
        <v>539</v>
      </c>
      <c r="X72" s="223"/>
      <c r="Y72" s="221" t="s">
        <v>2418</v>
      </c>
      <c r="Z72" s="221"/>
    </row>
    <row r="73" spans="2:26" ht="30" customHeight="1">
      <c r="B73" s="253"/>
      <c r="C73" s="222"/>
      <c r="D73" s="222"/>
      <c r="E73" s="219" t="s">
        <v>964</v>
      </c>
      <c r="F73" s="219"/>
      <c r="G73" s="223"/>
      <c r="H73" s="223"/>
      <c r="I73" s="220" t="s">
        <v>1012</v>
      </c>
      <c r="J73" s="220"/>
      <c r="K73" s="222"/>
      <c r="L73" s="222"/>
      <c r="M73" s="219" t="s">
        <v>903</v>
      </c>
      <c r="N73" s="219"/>
      <c r="O73" s="223"/>
      <c r="P73" s="223"/>
      <c r="Q73" s="220"/>
      <c r="R73" s="220"/>
      <c r="S73" s="222"/>
      <c r="T73" s="222"/>
      <c r="U73" s="219" t="s">
        <v>886</v>
      </c>
      <c r="V73" s="219"/>
      <c r="W73" s="223"/>
      <c r="X73" s="223"/>
      <c r="Y73" s="220" t="s">
        <v>2419</v>
      </c>
      <c r="Z73" s="220"/>
    </row>
    <row r="74" spans="2:26" ht="30" customHeight="1">
      <c r="B74" s="253"/>
      <c r="C74" s="214" t="s">
        <v>2420</v>
      </c>
      <c r="D74" s="214"/>
      <c r="E74" s="215" t="s">
        <v>2421</v>
      </c>
      <c r="F74" s="215"/>
      <c r="G74" s="217" t="s">
        <v>2422</v>
      </c>
      <c r="H74" s="217"/>
      <c r="I74" s="216" t="s">
        <v>2423</v>
      </c>
      <c r="J74" s="216"/>
      <c r="K74" s="214" t="s">
        <v>2424</v>
      </c>
      <c r="L74" s="214"/>
      <c r="M74" s="215" t="s">
        <v>923</v>
      </c>
      <c r="N74" s="215"/>
      <c r="O74" s="217"/>
      <c r="P74" s="217"/>
      <c r="Q74" s="216"/>
      <c r="R74" s="216"/>
      <c r="S74" s="214" t="s">
        <v>2425</v>
      </c>
      <c r="T74" s="214"/>
      <c r="U74" s="215" t="s">
        <v>900</v>
      </c>
      <c r="V74" s="215"/>
      <c r="W74" s="217" t="s">
        <v>2426</v>
      </c>
      <c r="X74" s="217"/>
      <c r="Y74" s="216" t="s">
        <v>2427</v>
      </c>
      <c r="Z74" s="216"/>
    </row>
    <row r="75" spans="2:26" ht="30" customHeight="1">
      <c r="B75" s="253"/>
      <c r="C75" s="210" t="s">
        <v>2428</v>
      </c>
      <c r="D75" s="210"/>
      <c r="E75" s="211" t="s">
        <v>955</v>
      </c>
      <c r="F75" s="211"/>
      <c r="G75" s="212" t="s">
        <v>2409</v>
      </c>
      <c r="H75" s="212"/>
      <c r="I75" s="213" t="s">
        <v>1008</v>
      </c>
      <c r="J75" s="213"/>
      <c r="K75" s="210" t="s">
        <v>2429</v>
      </c>
      <c r="L75" s="210"/>
      <c r="M75" s="211" t="s">
        <v>921</v>
      </c>
      <c r="N75" s="211"/>
      <c r="O75" s="212"/>
      <c r="P75" s="212"/>
      <c r="Q75" s="213"/>
      <c r="R75" s="213"/>
      <c r="S75" s="210" t="s">
        <v>570</v>
      </c>
      <c r="T75" s="210"/>
      <c r="U75" s="211" t="s">
        <v>898</v>
      </c>
      <c r="V75" s="211"/>
      <c r="W75" s="212" t="s">
        <v>2430</v>
      </c>
      <c r="X75" s="212"/>
      <c r="Y75" s="213" t="s">
        <v>2431</v>
      </c>
      <c r="Z75" s="213"/>
    </row>
    <row r="76" spans="2:26" ht="30" customHeight="1">
      <c r="B76" s="253"/>
      <c r="C76" s="222" t="s">
        <v>536</v>
      </c>
      <c r="D76" s="222"/>
      <c r="E76" s="218" t="s">
        <v>2432</v>
      </c>
      <c r="F76" s="218"/>
      <c r="G76" s="223" t="s">
        <v>536</v>
      </c>
      <c r="H76" s="223"/>
      <c r="I76" s="221" t="s">
        <v>2433</v>
      </c>
      <c r="J76" s="221"/>
      <c r="K76" s="222" t="s">
        <v>1013</v>
      </c>
      <c r="L76" s="222"/>
      <c r="M76" s="218" t="s">
        <v>2434</v>
      </c>
      <c r="N76" s="218"/>
      <c r="O76" s="223"/>
      <c r="P76" s="223"/>
      <c r="Q76" s="221"/>
      <c r="R76" s="221"/>
      <c r="S76" s="222" t="s">
        <v>973</v>
      </c>
      <c r="T76" s="222"/>
      <c r="U76" s="218" t="s">
        <v>2435</v>
      </c>
      <c r="V76" s="218"/>
      <c r="W76" s="223" t="s">
        <v>973</v>
      </c>
      <c r="X76" s="223"/>
      <c r="Y76" s="221" t="s">
        <v>2436</v>
      </c>
      <c r="Z76" s="221"/>
    </row>
    <row r="77" spans="2:26" ht="30" customHeight="1">
      <c r="B77" s="253"/>
      <c r="C77" s="222"/>
      <c r="D77" s="222"/>
      <c r="E77" s="219" t="s">
        <v>882</v>
      </c>
      <c r="F77" s="219"/>
      <c r="G77" s="223"/>
      <c r="H77" s="223"/>
      <c r="I77" s="220" t="s">
        <v>896</v>
      </c>
      <c r="J77" s="220"/>
      <c r="K77" s="222"/>
      <c r="L77" s="222"/>
      <c r="M77" s="219" t="s">
        <v>969</v>
      </c>
      <c r="N77" s="219"/>
      <c r="O77" s="223"/>
      <c r="P77" s="223"/>
      <c r="Q77" s="220"/>
      <c r="R77" s="220"/>
      <c r="S77" s="222"/>
      <c r="T77" s="222"/>
      <c r="U77" s="219" t="s">
        <v>942</v>
      </c>
      <c r="V77" s="219"/>
      <c r="W77" s="223"/>
      <c r="X77" s="223"/>
      <c r="Y77" s="220" t="s">
        <v>982</v>
      </c>
      <c r="Z77" s="220"/>
    </row>
    <row r="78" spans="2:26" ht="30" customHeight="1">
      <c r="B78" s="253"/>
      <c r="C78" s="214" t="s">
        <v>2437</v>
      </c>
      <c r="D78" s="214"/>
      <c r="E78" s="215" t="s">
        <v>2438</v>
      </c>
      <c r="F78" s="215"/>
      <c r="G78" s="217" t="s">
        <v>2439</v>
      </c>
      <c r="H78" s="217"/>
      <c r="I78" s="216" t="s">
        <v>894</v>
      </c>
      <c r="J78" s="216"/>
      <c r="K78" s="214" t="s">
        <v>2440</v>
      </c>
      <c r="L78" s="214"/>
      <c r="M78" s="215" t="s">
        <v>1016</v>
      </c>
      <c r="N78" s="215"/>
      <c r="O78" s="217"/>
      <c r="P78" s="217"/>
      <c r="Q78" s="216"/>
      <c r="R78" s="216"/>
      <c r="S78" s="214" t="s">
        <v>2441</v>
      </c>
      <c r="T78" s="214"/>
      <c r="U78" s="215" t="s">
        <v>976</v>
      </c>
      <c r="V78" s="215"/>
      <c r="W78" s="217" t="s">
        <v>2442</v>
      </c>
      <c r="X78" s="217"/>
      <c r="Y78" s="216" t="s">
        <v>980</v>
      </c>
      <c r="Z78" s="216"/>
    </row>
    <row r="79" spans="2:26" ht="30" customHeight="1">
      <c r="B79" s="253"/>
      <c r="C79" s="210" t="s">
        <v>2443</v>
      </c>
      <c r="D79" s="210"/>
      <c r="E79" s="211" t="s">
        <v>887</v>
      </c>
      <c r="F79" s="211"/>
      <c r="G79" s="212" t="s">
        <v>2444</v>
      </c>
      <c r="H79" s="212"/>
      <c r="I79" s="213" t="s">
        <v>892</v>
      </c>
      <c r="J79" s="213"/>
      <c r="K79" s="210" t="s">
        <v>2445</v>
      </c>
      <c r="L79" s="210"/>
      <c r="M79" s="211" t="s">
        <v>1014</v>
      </c>
      <c r="N79" s="211"/>
      <c r="O79" s="212"/>
      <c r="P79" s="212"/>
      <c r="Q79" s="213"/>
      <c r="R79" s="213"/>
      <c r="S79" s="210" t="s">
        <v>570</v>
      </c>
      <c r="T79" s="210"/>
      <c r="U79" s="211" t="s">
        <v>974</v>
      </c>
      <c r="V79" s="211"/>
      <c r="W79" s="212"/>
      <c r="X79" s="212"/>
      <c r="Y79" s="213" t="s">
        <v>978</v>
      </c>
      <c r="Z79" s="213"/>
    </row>
    <row r="80" spans="2:26" ht="30" customHeight="1">
      <c r="B80" s="253"/>
      <c r="C80" s="222" t="s">
        <v>559</v>
      </c>
      <c r="D80" s="222"/>
      <c r="E80" s="218" t="s">
        <v>2446</v>
      </c>
      <c r="F80" s="218"/>
      <c r="G80" s="223" t="s">
        <v>559</v>
      </c>
      <c r="H80" s="223"/>
      <c r="I80" s="221" t="s">
        <v>2447</v>
      </c>
      <c r="J80" s="221"/>
      <c r="K80" s="222" t="s">
        <v>988</v>
      </c>
      <c r="L80" s="222"/>
      <c r="M80" s="218" t="s">
        <v>2448</v>
      </c>
      <c r="N80" s="218"/>
      <c r="O80" s="223" t="s">
        <v>988</v>
      </c>
      <c r="P80" s="223"/>
      <c r="Q80" s="221" t="s">
        <v>2449</v>
      </c>
      <c r="R80" s="221"/>
      <c r="S80" s="196"/>
      <c r="T80" s="197"/>
      <c r="U80" s="197"/>
      <c r="V80" s="198"/>
      <c r="W80" s="252"/>
      <c r="X80" s="252"/>
      <c r="Y80" s="250"/>
      <c r="Z80" s="250"/>
    </row>
    <row r="81" spans="2:26" ht="30" customHeight="1">
      <c r="B81" s="253"/>
      <c r="C81" s="222"/>
      <c r="D81" s="222"/>
      <c r="E81" s="219" t="s">
        <v>926</v>
      </c>
      <c r="F81" s="219"/>
      <c r="G81" s="223"/>
      <c r="H81" s="223"/>
      <c r="I81" s="220" t="s">
        <v>2450</v>
      </c>
      <c r="J81" s="220"/>
      <c r="K81" s="222"/>
      <c r="L81" s="222"/>
      <c r="M81" s="219" t="s">
        <v>945</v>
      </c>
      <c r="N81" s="219"/>
      <c r="O81" s="223"/>
      <c r="P81" s="223"/>
      <c r="Q81" s="220" t="s">
        <v>997</v>
      </c>
      <c r="R81" s="220"/>
      <c r="S81" s="199"/>
      <c r="V81" s="200"/>
      <c r="W81" s="252"/>
      <c r="X81" s="252"/>
      <c r="Y81" s="251"/>
      <c r="Z81" s="251"/>
    </row>
    <row r="82" spans="2:26" ht="30" customHeight="1">
      <c r="B82" s="253"/>
      <c r="C82" s="214" t="s">
        <v>2451</v>
      </c>
      <c r="D82" s="214"/>
      <c r="E82" s="215" t="s">
        <v>951</v>
      </c>
      <c r="F82" s="215"/>
      <c r="G82" s="217" t="s">
        <v>2452</v>
      </c>
      <c r="H82" s="217"/>
      <c r="I82" s="216" t="s">
        <v>2453</v>
      </c>
      <c r="J82" s="216"/>
      <c r="K82" s="214" t="s">
        <v>2454</v>
      </c>
      <c r="L82" s="214"/>
      <c r="M82" s="215" t="s">
        <v>991</v>
      </c>
      <c r="N82" s="215"/>
      <c r="O82" s="217" t="s">
        <v>2455</v>
      </c>
      <c r="P82" s="217"/>
      <c r="Q82" s="216" t="s">
        <v>995</v>
      </c>
      <c r="R82" s="216"/>
      <c r="S82" s="199"/>
      <c r="V82" s="200"/>
      <c r="W82" s="246"/>
      <c r="X82" s="246"/>
      <c r="Y82" s="247"/>
      <c r="Z82" s="247"/>
    </row>
    <row r="83" spans="2:26" ht="30" customHeight="1">
      <c r="B83" s="253"/>
      <c r="C83" s="210" t="s">
        <v>2456</v>
      </c>
      <c r="D83" s="210"/>
      <c r="E83" s="211" t="s">
        <v>949</v>
      </c>
      <c r="F83" s="211"/>
      <c r="G83" s="212"/>
      <c r="H83" s="212"/>
      <c r="I83" s="213" t="s">
        <v>949</v>
      </c>
      <c r="J83" s="213"/>
      <c r="K83" s="210" t="s">
        <v>1273</v>
      </c>
      <c r="L83" s="210"/>
      <c r="M83" s="211" t="s">
        <v>989</v>
      </c>
      <c r="N83" s="211"/>
      <c r="O83" s="212" t="s">
        <v>2457</v>
      </c>
      <c r="P83" s="212"/>
      <c r="Q83" s="213" t="s">
        <v>993</v>
      </c>
      <c r="R83" s="213"/>
      <c r="S83" s="201"/>
      <c r="T83" s="202"/>
      <c r="U83" s="202"/>
      <c r="V83" s="203"/>
      <c r="W83" s="248"/>
      <c r="X83" s="248"/>
      <c r="Y83" s="249"/>
      <c r="Z83" s="249"/>
    </row>
    <row r="84" spans="2:26" ht="30" customHeight="1">
      <c r="B84" s="253"/>
      <c r="C84" s="222" t="s">
        <v>563</v>
      </c>
      <c r="D84" s="222"/>
      <c r="E84" s="218" t="s">
        <v>2458</v>
      </c>
      <c r="F84" s="218"/>
      <c r="G84" s="223" t="s">
        <v>563</v>
      </c>
      <c r="H84" s="223"/>
      <c r="I84" s="221" t="s">
        <v>2459</v>
      </c>
      <c r="J84" s="221"/>
      <c r="K84" s="196"/>
      <c r="L84" s="197"/>
      <c r="M84" s="197"/>
      <c r="N84" s="198"/>
      <c r="O84" s="252"/>
      <c r="P84" s="252"/>
      <c r="Q84" s="250"/>
      <c r="R84" s="250"/>
      <c r="S84" s="196"/>
      <c r="T84" s="197"/>
      <c r="U84" s="197"/>
      <c r="V84" s="198"/>
      <c r="W84" s="252"/>
      <c r="X84" s="252"/>
      <c r="Y84" s="250"/>
      <c r="Z84" s="250"/>
    </row>
    <row r="85" spans="2:26" ht="30" customHeight="1">
      <c r="B85" s="253"/>
      <c r="C85" s="222"/>
      <c r="D85" s="222"/>
      <c r="E85" s="219" t="s">
        <v>961</v>
      </c>
      <c r="F85" s="219"/>
      <c r="G85" s="223"/>
      <c r="H85" s="223"/>
      <c r="I85" s="220" t="s">
        <v>2460</v>
      </c>
      <c r="J85" s="220"/>
      <c r="K85" s="199"/>
      <c r="N85" s="200"/>
      <c r="O85" s="252"/>
      <c r="P85" s="252"/>
      <c r="Q85" s="251"/>
      <c r="R85" s="251"/>
      <c r="S85" s="199"/>
      <c r="V85" s="200"/>
      <c r="W85" s="252"/>
      <c r="X85" s="252"/>
      <c r="Y85" s="251"/>
      <c r="Z85" s="251"/>
    </row>
    <row r="86" spans="2:26" ht="30" customHeight="1">
      <c r="B86" s="253"/>
      <c r="C86" s="214" t="s">
        <v>2461</v>
      </c>
      <c r="D86" s="214"/>
      <c r="E86" s="215" t="s">
        <v>1004</v>
      </c>
      <c r="F86" s="215"/>
      <c r="G86" s="217" t="s">
        <v>2462</v>
      </c>
      <c r="H86" s="217"/>
      <c r="I86" s="216" t="s">
        <v>2463</v>
      </c>
      <c r="J86" s="216"/>
      <c r="K86" s="199"/>
      <c r="N86" s="200"/>
      <c r="O86" s="246"/>
      <c r="P86" s="246"/>
      <c r="Q86" s="247"/>
      <c r="R86" s="247"/>
      <c r="S86" s="199"/>
      <c r="V86" s="200"/>
      <c r="W86" s="246"/>
      <c r="X86" s="246"/>
      <c r="Y86" s="247"/>
      <c r="Z86" s="247"/>
    </row>
    <row r="87" spans="2:26" ht="30" customHeight="1">
      <c r="B87" s="253"/>
      <c r="C87" s="210" t="s">
        <v>1221</v>
      </c>
      <c r="D87" s="210"/>
      <c r="E87" s="211" t="s">
        <v>1002</v>
      </c>
      <c r="F87" s="211"/>
      <c r="G87" s="212" t="s">
        <v>2464</v>
      </c>
      <c r="H87" s="212"/>
      <c r="I87" s="213" t="s">
        <v>1002</v>
      </c>
      <c r="J87" s="213"/>
      <c r="K87" s="201"/>
      <c r="L87" s="202"/>
      <c r="M87" s="202"/>
      <c r="N87" s="203"/>
      <c r="O87" s="248"/>
      <c r="P87" s="248"/>
      <c r="Q87" s="249"/>
      <c r="R87" s="249"/>
      <c r="S87" s="201"/>
      <c r="T87" s="202"/>
      <c r="U87" s="202"/>
      <c r="V87" s="203"/>
      <c r="W87" s="248"/>
      <c r="X87" s="248"/>
      <c r="Y87" s="249"/>
      <c r="Z87" s="249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6" t="s">
        <v>1281</v>
      </c>
      <c r="B1" s="167" t="s">
        <v>1282</v>
      </c>
      <c r="C1" s="166" t="s">
        <v>1283</v>
      </c>
      <c r="D1" s="166" t="s">
        <v>1284</v>
      </c>
      <c r="E1" s="167" t="s">
        <v>1285</v>
      </c>
      <c r="F1" s="167" t="s">
        <v>1286</v>
      </c>
      <c r="G1" s="166" t="s">
        <v>1287</v>
      </c>
      <c r="H1" s="166" t="s">
        <v>1288</v>
      </c>
      <c r="I1" s="166" t="s">
        <v>1362</v>
      </c>
      <c r="J1" s="166" t="s">
        <v>1289</v>
      </c>
      <c r="K1" s="166" t="s">
        <v>1329</v>
      </c>
      <c r="L1" s="166" t="s">
        <v>1290</v>
      </c>
      <c r="M1" s="166" t="s">
        <v>1291</v>
      </c>
      <c r="N1" s="167"/>
      <c r="O1" s="167"/>
      <c r="P1" s="167"/>
      <c r="Q1" s="167"/>
      <c r="R1" s="167"/>
      <c r="S1" s="167"/>
    </row>
    <row r="2" spans="1:19" ht="30">
      <c r="A2" s="168" t="s">
        <v>1292</v>
      </c>
      <c r="B2" s="169" t="s">
        <v>1293</v>
      </c>
      <c r="C2" s="170" t="s">
        <v>1294</v>
      </c>
      <c r="D2" s="170" t="s">
        <v>1295</v>
      </c>
      <c r="E2" s="171" t="s">
        <v>1296</v>
      </c>
      <c r="F2" s="172">
        <v>1</v>
      </c>
      <c r="G2" s="172">
        <v>7</v>
      </c>
      <c r="H2" s="173">
        <v>1</v>
      </c>
      <c r="I2" s="173" t="s">
        <v>2553</v>
      </c>
      <c r="J2" s="174" t="s">
        <v>1297</v>
      </c>
      <c r="K2" s="172">
        <v>44</v>
      </c>
      <c r="L2" s="172">
        <v>44</v>
      </c>
      <c r="M2" s="172">
        <v>55</v>
      </c>
      <c r="N2" s="171" t="s">
        <v>1335</v>
      </c>
      <c r="O2" s="171" t="str">
        <f xml:space="preserve"> "dong" &amp; F2</f>
        <v>dong1</v>
      </c>
      <c r="P2" s="171" t="s">
        <v>1343</v>
      </c>
      <c r="Q2" s="171" t="s">
        <v>7</v>
      </c>
      <c r="R2" s="171" t="s">
        <v>1344</v>
      </c>
      <c r="S2" s="171" t="s">
        <v>1345</v>
      </c>
    </row>
    <row r="3" spans="1:19" ht="30">
      <c r="A3" s="176" t="s">
        <v>1292</v>
      </c>
      <c r="B3" s="177" t="s">
        <v>1330</v>
      </c>
      <c r="C3" s="178" t="s">
        <v>1315</v>
      </c>
      <c r="D3" s="178" t="s">
        <v>1316</v>
      </c>
      <c r="E3" s="179" t="s">
        <v>1317</v>
      </c>
      <c r="F3" s="165">
        <v>5</v>
      </c>
      <c r="G3" s="165">
        <v>7</v>
      </c>
      <c r="H3" s="180">
        <v>2</v>
      </c>
      <c r="I3" s="180" t="s">
        <v>2557</v>
      </c>
      <c r="J3" s="181" t="s">
        <v>1318</v>
      </c>
      <c r="K3" s="165">
        <v>13</v>
      </c>
      <c r="L3" s="165">
        <v>24</v>
      </c>
      <c r="M3" s="165">
        <v>35</v>
      </c>
      <c r="N3" s="179" t="s">
        <v>1337</v>
      </c>
      <c r="O3" s="179" t="str">
        <f t="shared" ref="O3:O9" si="0" xml:space="preserve"> "dong" &amp; F3</f>
        <v>dong5</v>
      </c>
      <c r="P3" s="179" t="s">
        <v>1346</v>
      </c>
      <c r="Q3" s="179" t="s">
        <v>11</v>
      </c>
      <c r="R3" s="179" t="s">
        <v>0</v>
      </c>
      <c r="S3" s="179" t="s">
        <v>1347</v>
      </c>
    </row>
    <row r="4" spans="1:19" ht="30">
      <c r="A4" s="168" t="s">
        <v>1298</v>
      </c>
      <c r="B4" s="169" t="s">
        <v>1299</v>
      </c>
      <c r="C4" s="170" t="s">
        <v>1300</v>
      </c>
      <c r="D4" s="170" t="s">
        <v>1301</v>
      </c>
      <c r="E4" s="175" t="s">
        <v>1302</v>
      </c>
      <c r="F4" s="172">
        <v>2</v>
      </c>
      <c r="G4" s="172">
        <v>1</v>
      </c>
      <c r="H4" s="173">
        <v>3</v>
      </c>
      <c r="I4" s="173" t="s">
        <v>2554</v>
      </c>
      <c r="J4" s="174" t="s">
        <v>1303</v>
      </c>
      <c r="K4" s="172">
        <v>53</v>
      </c>
      <c r="L4" s="172">
        <v>42</v>
      </c>
      <c r="M4" s="172">
        <v>53</v>
      </c>
      <c r="N4" s="175" t="s">
        <v>1338</v>
      </c>
      <c r="O4" s="175" t="str">
        <f t="shared" si="0"/>
        <v>dong2</v>
      </c>
      <c r="P4" s="175" t="s">
        <v>1349</v>
      </c>
      <c r="Q4" s="175" t="s">
        <v>8</v>
      </c>
      <c r="R4" s="175" t="s">
        <v>1351</v>
      </c>
      <c r="S4" s="175" t="s">
        <v>1352</v>
      </c>
    </row>
    <row r="5" spans="1:19" ht="30">
      <c r="A5" s="183" t="s">
        <v>1298</v>
      </c>
      <c r="B5" s="184" t="s">
        <v>1331</v>
      </c>
      <c r="C5" s="185" t="s">
        <v>1319</v>
      </c>
      <c r="D5" s="185" t="s">
        <v>1334</v>
      </c>
      <c r="E5" s="182" t="s">
        <v>1320</v>
      </c>
      <c r="F5" s="186">
        <v>6</v>
      </c>
      <c r="G5" s="186"/>
      <c r="H5" s="187">
        <v>4</v>
      </c>
      <c r="I5" s="187" t="s">
        <v>2554</v>
      </c>
      <c r="J5" s="188" t="s">
        <v>1297</v>
      </c>
      <c r="K5" s="186">
        <v>53</v>
      </c>
      <c r="L5" s="186"/>
      <c r="M5" s="186"/>
      <c r="N5" s="182" t="s">
        <v>1338</v>
      </c>
      <c r="O5" s="182" t="str">
        <f t="shared" si="0"/>
        <v>dong6</v>
      </c>
      <c r="P5" s="182" t="s">
        <v>1348</v>
      </c>
      <c r="Q5" s="182" t="s">
        <v>373</v>
      </c>
      <c r="R5" s="182" t="s">
        <v>1350</v>
      </c>
      <c r="S5" s="182" t="s">
        <v>487</v>
      </c>
    </row>
    <row r="6" spans="1:19" ht="30">
      <c r="A6" s="168" t="s">
        <v>1304</v>
      </c>
      <c r="B6" s="169" t="s">
        <v>1305</v>
      </c>
      <c r="C6" s="170" t="s">
        <v>1306</v>
      </c>
      <c r="D6" s="170" t="s">
        <v>1307</v>
      </c>
      <c r="E6" s="175" t="s">
        <v>1308</v>
      </c>
      <c r="F6" s="172">
        <v>3</v>
      </c>
      <c r="G6" s="172">
        <v>2</v>
      </c>
      <c r="H6" s="173">
        <v>5</v>
      </c>
      <c r="I6" s="173" t="s">
        <v>2555</v>
      </c>
      <c r="J6" s="174" t="s">
        <v>1309</v>
      </c>
      <c r="K6" s="172">
        <v>21</v>
      </c>
      <c r="L6" s="172">
        <v>21</v>
      </c>
      <c r="M6" s="172">
        <v>11</v>
      </c>
      <c r="N6" s="175" t="s">
        <v>1339</v>
      </c>
      <c r="O6" s="175" t="str">
        <f t="shared" si="0"/>
        <v>dong3</v>
      </c>
      <c r="P6" s="175" t="s">
        <v>1354</v>
      </c>
      <c r="Q6" s="175" t="s">
        <v>12</v>
      </c>
      <c r="R6" s="175" t="s">
        <v>1356</v>
      </c>
      <c r="S6" s="175" t="s">
        <v>1337</v>
      </c>
    </row>
    <row r="7" spans="1:19" ht="30">
      <c r="A7" s="176" t="s">
        <v>1304</v>
      </c>
      <c r="B7" s="177" t="s">
        <v>1332</v>
      </c>
      <c r="C7" s="178" t="s">
        <v>1321</v>
      </c>
      <c r="D7" s="178" t="s">
        <v>1322</v>
      </c>
      <c r="E7" s="179" t="s">
        <v>1323</v>
      </c>
      <c r="F7" s="165">
        <v>7</v>
      </c>
      <c r="G7" s="165">
        <v>3</v>
      </c>
      <c r="H7" s="180">
        <v>6</v>
      </c>
      <c r="I7" s="180" t="s">
        <v>2556</v>
      </c>
      <c r="J7" s="181" t="s">
        <v>1324</v>
      </c>
      <c r="K7" s="165">
        <v>22</v>
      </c>
      <c r="L7" s="165">
        <v>22</v>
      </c>
      <c r="M7" s="165">
        <v>33</v>
      </c>
      <c r="N7" s="179" t="s">
        <v>1340</v>
      </c>
      <c r="O7" s="179" t="str">
        <f t="shared" si="0"/>
        <v>dong7</v>
      </c>
      <c r="P7" s="179" t="s">
        <v>1358</v>
      </c>
      <c r="Q7" s="179" t="s">
        <v>10</v>
      </c>
      <c r="R7" s="179" t="s">
        <v>1360</v>
      </c>
      <c r="S7" s="179" t="s">
        <v>1361</v>
      </c>
    </row>
    <row r="8" spans="1:19" ht="30">
      <c r="A8" s="168" t="s">
        <v>1310</v>
      </c>
      <c r="B8" s="169" t="s">
        <v>1311</v>
      </c>
      <c r="C8" s="170" t="s">
        <v>1312</v>
      </c>
      <c r="D8" s="170" t="s">
        <v>1313</v>
      </c>
      <c r="E8" s="175" t="s">
        <v>1314</v>
      </c>
      <c r="F8" s="172">
        <v>4</v>
      </c>
      <c r="G8" s="172">
        <v>8</v>
      </c>
      <c r="H8" s="173">
        <v>7</v>
      </c>
      <c r="I8" s="173" t="s">
        <v>2558</v>
      </c>
      <c r="J8" s="174" t="s">
        <v>1297</v>
      </c>
      <c r="K8" s="172">
        <v>32</v>
      </c>
      <c r="L8" s="172">
        <v>30</v>
      </c>
      <c r="M8" s="172">
        <v>30</v>
      </c>
      <c r="N8" s="175" t="s">
        <v>1341</v>
      </c>
      <c r="O8" s="175" t="str">
        <f t="shared" si="0"/>
        <v>dong4</v>
      </c>
      <c r="P8" s="175" t="s">
        <v>1353</v>
      </c>
      <c r="Q8" s="175" t="s">
        <v>377</v>
      </c>
      <c r="R8" s="175" t="s">
        <v>1355</v>
      </c>
      <c r="S8" s="175" t="s">
        <v>1336</v>
      </c>
    </row>
    <row r="9" spans="1:19" ht="30">
      <c r="A9" s="176" t="s">
        <v>1310</v>
      </c>
      <c r="B9" s="177" t="s">
        <v>1333</v>
      </c>
      <c r="C9" s="178" t="s">
        <v>1325</v>
      </c>
      <c r="D9" s="178" t="s">
        <v>1326</v>
      </c>
      <c r="E9" s="179" t="s">
        <v>1327</v>
      </c>
      <c r="F9" s="165">
        <v>8</v>
      </c>
      <c r="G9" s="165">
        <v>4</v>
      </c>
      <c r="H9" s="180">
        <v>8</v>
      </c>
      <c r="I9" s="180" t="s">
        <v>2557</v>
      </c>
      <c r="J9" s="181" t="s">
        <v>1328</v>
      </c>
      <c r="K9" s="165">
        <v>121</v>
      </c>
      <c r="L9" s="165">
        <v>50</v>
      </c>
      <c r="M9" s="165">
        <v>50</v>
      </c>
      <c r="N9" s="179" t="s">
        <v>1342</v>
      </c>
      <c r="O9" s="179" t="str">
        <f t="shared" si="0"/>
        <v>dong8</v>
      </c>
      <c r="P9" s="179" t="s">
        <v>1357</v>
      </c>
      <c r="Q9" s="179" t="s">
        <v>375</v>
      </c>
      <c r="R9" s="179" t="s">
        <v>1359</v>
      </c>
      <c r="S9" s="179" t="s">
        <v>489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E9" sqref="E9"/>
    </sheetView>
  </sheetViews>
  <sheetFormatPr defaultRowHeight="16.5"/>
  <sheetData>
    <row r="1" spans="1:9" ht="27.75" customHeight="1">
      <c r="A1" s="13" t="s">
        <v>580</v>
      </c>
      <c r="B1" s="13" t="s">
        <v>571</v>
      </c>
      <c r="C1" s="13" t="s">
        <v>572</v>
      </c>
      <c r="D1" s="13" t="s">
        <v>573</v>
      </c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</row>
    <row r="2" spans="1:9" ht="30">
      <c r="A2" s="16">
        <v>1</v>
      </c>
      <c r="B2" s="15" t="s">
        <v>372</v>
      </c>
      <c r="C2" s="14" t="s">
        <v>373</v>
      </c>
      <c r="D2" s="14" t="s">
        <v>374</v>
      </c>
      <c r="E2" s="14" t="s">
        <v>375</v>
      </c>
      <c r="F2" s="17" t="s">
        <v>376</v>
      </c>
      <c r="G2" s="14" t="s">
        <v>373</v>
      </c>
      <c r="H2" s="14" t="s">
        <v>377</v>
      </c>
      <c r="I2" s="14" t="s">
        <v>378</v>
      </c>
    </row>
    <row r="3" spans="1:9" ht="30">
      <c r="A3" s="16">
        <v>2</v>
      </c>
      <c r="B3" s="15" t="s">
        <v>379</v>
      </c>
      <c r="C3" s="14" t="s">
        <v>380</v>
      </c>
      <c r="D3" s="14" t="s">
        <v>381</v>
      </c>
      <c r="E3" s="14" t="s">
        <v>382</v>
      </c>
      <c r="F3" s="152" t="s">
        <v>1118</v>
      </c>
      <c r="G3" s="14" t="s">
        <v>380</v>
      </c>
      <c r="H3" s="14" t="s">
        <v>383</v>
      </c>
      <c r="I3" s="14" t="s">
        <v>384</v>
      </c>
    </row>
    <row r="4" spans="1:9" ht="30">
      <c r="A4" s="16">
        <v>3</v>
      </c>
      <c r="B4" s="15" t="s">
        <v>385</v>
      </c>
      <c r="C4" s="14" t="s">
        <v>386</v>
      </c>
      <c r="D4" s="14" t="s">
        <v>387</v>
      </c>
      <c r="E4" s="14" t="s">
        <v>388</v>
      </c>
      <c r="F4" s="17" t="s">
        <v>1119</v>
      </c>
      <c r="G4" s="14" t="s">
        <v>386</v>
      </c>
      <c r="H4" s="149" t="s">
        <v>390</v>
      </c>
      <c r="I4" s="14" t="s">
        <v>391</v>
      </c>
    </row>
    <row r="5" spans="1:9" ht="30">
      <c r="A5" s="16">
        <v>4</v>
      </c>
      <c r="B5" s="15" t="s">
        <v>392</v>
      </c>
      <c r="C5" s="14" t="s">
        <v>393</v>
      </c>
      <c r="D5" s="14" t="s">
        <v>394</v>
      </c>
      <c r="E5" s="14" t="s">
        <v>1119</v>
      </c>
      <c r="F5" s="17" t="s">
        <v>395</v>
      </c>
      <c r="G5" s="14" t="s">
        <v>393</v>
      </c>
      <c r="H5" s="14" t="s">
        <v>396</v>
      </c>
      <c r="I5" s="14" t="s">
        <v>1119</v>
      </c>
    </row>
    <row r="6" spans="1:9" ht="30">
      <c r="A6" s="16">
        <v>5</v>
      </c>
      <c r="B6" s="15" t="s">
        <v>397</v>
      </c>
      <c r="C6" s="14" t="s">
        <v>398</v>
      </c>
      <c r="D6" s="14" t="s">
        <v>399</v>
      </c>
      <c r="E6" s="14" t="s">
        <v>400</v>
      </c>
      <c r="F6" s="17" t="s">
        <v>401</v>
      </c>
      <c r="G6" s="14" t="s">
        <v>398</v>
      </c>
      <c r="H6" s="14" t="s">
        <v>1120</v>
      </c>
      <c r="I6" s="14" t="s">
        <v>403</v>
      </c>
    </row>
    <row r="7" spans="1:9" ht="30">
      <c r="A7" s="16">
        <v>6</v>
      </c>
      <c r="B7" s="15" t="s">
        <v>404</v>
      </c>
      <c r="C7" s="14" t="s">
        <v>405</v>
      </c>
      <c r="D7" s="14" t="s">
        <v>1121</v>
      </c>
      <c r="E7" s="14" t="s">
        <v>407</v>
      </c>
      <c r="F7" s="17" t="s">
        <v>1119</v>
      </c>
      <c r="G7" s="14" t="s">
        <v>405</v>
      </c>
      <c r="H7" s="14" t="s">
        <v>1119</v>
      </c>
      <c r="I7" s="14" t="s">
        <v>1119</v>
      </c>
    </row>
    <row r="8" spans="1:9" ht="30">
      <c r="A8" s="16">
        <v>7</v>
      </c>
      <c r="B8" s="15" t="s">
        <v>408</v>
      </c>
      <c r="C8" s="14" t="s">
        <v>409</v>
      </c>
      <c r="D8" s="14" t="s">
        <v>410</v>
      </c>
      <c r="E8" s="14" t="s">
        <v>411</v>
      </c>
      <c r="F8" s="17" t="s">
        <v>412</v>
      </c>
      <c r="G8" s="14" t="s">
        <v>409</v>
      </c>
      <c r="H8" s="14" t="s">
        <v>412</v>
      </c>
      <c r="I8" s="14" t="s">
        <v>413</v>
      </c>
    </row>
    <row r="9" spans="1:9" ht="30">
      <c r="A9" s="16">
        <v>8</v>
      </c>
      <c r="B9" s="15" t="s">
        <v>414</v>
      </c>
      <c r="C9" s="14" t="s">
        <v>415</v>
      </c>
      <c r="D9" s="14" t="s">
        <v>416</v>
      </c>
      <c r="E9" s="14" t="s">
        <v>2568</v>
      </c>
      <c r="F9" s="17" t="s">
        <v>1119</v>
      </c>
      <c r="G9" s="14" t="s">
        <v>415</v>
      </c>
      <c r="H9" s="14" t="s">
        <v>1119</v>
      </c>
      <c r="I9" s="14" t="s">
        <v>1119</v>
      </c>
    </row>
    <row r="10" spans="1:9" ht="30">
      <c r="A10" s="16">
        <v>9</v>
      </c>
      <c r="B10" s="15" t="s">
        <v>417</v>
      </c>
      <c r="C10" s="14" t="s">
        <v>418</v>
      </c>
      <c r="D10" s="14" t="s">
        <v>1122</v>
      </c>
      <c r="E10" s="14" t="s">
        <v>1123</v>
      </c>
      <c r="F10" s="17" t="s">
        <v>1136</v>
      </c>
      <c r="G10" s="14" t="s">
        <v>418</v>
      </c>
      <c r="H10" s="14" t="s">
        <v>1124</v>
      </c>
      <c r="I10" s="14" t="s">
        <v>423</v>
      </c>
    </row>
    <row r="11" spans="1:9" ht="30">
      <c r="A11" s="16">
        <v>10</v>
      </c>
      <c r="B11" s="15" t="s">
        <v>424</v>
      </c>
      <c r="C11" s="14" t="s">
        <v>1125</v>
      </c>
      <c r="D11" s="14" t="s">
        <v>426</v>
      </c>
      <c r="E11" s="14" t="s">
        <v>427</v>
      </c>
      <c r="F11" s="17" t="s">
        <v>1126</v>
      </c>
      <c r="G11" s="14" t="s">
        <v>1125</v>
      </c>
      <c r="H11" s="14" t="s">
        <v>1127</v>
      </c>
      <c r="I11" s="150" t="s">
        <v>1128</v>
      </c>
    </row>
    <row r="12" spans="1:9" ht="30">
      <c r="A12" s="16">
        <v>11</v>
      </c>
      <c r="B12" s="15" t="s">
        <v>431</v>
      </c>
      <c r="C12" s="14" t="s">
        <v>432</v>
      </c>
      <c r="D12" s="14" t="s">
        <v>433</v>
      </c>
      <c r="E12" s="14" t="s">
        <v>1119</v>
      </c>
      <c r="F12" s="17" t="s">
        <v>434</v>
      </c>
      <c r="G12" s="14" t="s">
        <v>432</v>
      </c>
      <c r="H12" s="14" t="s">
        <v>435</v>
      </c>
      <c r="I12" s="14" t="s">
        <v>1119</v>
      </c>
    </row>
    <row r="13" spans="1:9" ht="30">
      <c r="A13" s="16">
        <v>12</v>
      </c>
      <c r="B13" s="15" t="s">
        <v>436</v>
      </c>
      <c r="C13" s="14" t="s">
        <v>437</v>
      </c>
      <c r="D13" s="14" t="s">
        <v>438</v>
      </c>
      <c r="E13" s="14" t="s">
        <v>439</v>
      </c>
      <c r="F13" s="17" t="s">
        <v>440</v>
      </c>
      <c r="G13" s="14" t="s">
        <v>437</v>
      </c>
      <c r="H13" s="14" t="s">
        <v>441</v>
      </c>
      <c r="I13" s="14" t="s">
        <v>1129</v>
      </c>
    </row>
    <row r="14" spans="1:9" ht="30">
      <c r="A14" s="16">
        <v>13</v>
      </c>
      <c r="B14" s="15" t="s">
        <v>1152</v>
      </c>
      <c r="C14" s="14" t="s">
        <v>1153</v>
      </c>
      <c r="D14" s="14" t="s">
        <v>1154</v>
      </c>
      <c r="E14" s="14" t="s">
        <v>1155</v>
      </c>
      <c r="F14" s="17" t="s">
        <v>1156</v>
      </c>
      <c r="G14" s="14" t="s">
        <v>1153</v>
      </c>
      <c r="H14" s="14" t="s">
        <v>1157</v>
      </c>
      <c r="I14" s="14" t="s">
        <v>1119</v>
      </c>
    </row>
    <row r="15" spans="1:9" ht="30">
      <c r="A15" s="16">
        <v>14</v>
      </c>
      <c r="B15" s="15" t="s">
        <v>445</v>
      </c>
      <c r="C15" s="14" t="s">
        <v>446</v>
      </c>
      <c r="D15" s="14" t="s">
        <v>447</v>
      </c>
      <c r="E15" s="14" t="s">
        <v>448</v>
      </c>
      <c r="F15" s="17" t="s">
        <v>449</v>
      </c>
      <c r="G15" s="14" t="s">
        <v>446</v>
      </c>
      <c r="H15" s="14" t="s">
        <v>450</v>
      </c>
      <c r="I15" s="14" t="s">
        <v>451</v>
      </c>
    </row>
    <row r="16" spans="1:9" ht="30">
      <c r="A16" s="16">
        <v>15</v>
      </c>
      <c r="B16" s="15" t="s">
        <v>452</v>
      </c>
      <c r="C16" s="14" t="s">
        <v>453</v>
      </c>
      <c r="D16" s="14" t="s">
        <v>1130</v>
      </c>
      <c r="E16" s="14" t="s">
        <v>1131</v>
      </c>
      <c r="F16" s="17" t="s">
        <v>456</v>
      </c>
      <c r="G16" s="14" t="s">
        <v>453</v>
      </c>
      <c r="H16" s="14" t="s">
        <v>457</v>
      </c>
      <c r="I16" s="14" t="s">
        <v>1119</v>
      </c>
    </row>
    <row r="17" spans="1:9" ht="30">
      <c r="A17" s="16">
        <v>16</v>
      </c>
      <c r="B17" s="15" t="s">
        <v>458</v>
      </c>
      <c r="C17" s="14" t="s">
        <v>459</v>
      </c>
      <c r="D17" s="14" t="s">
        <v>460</v>
      </c>
      <c r="E17" s="151" t="s">
        <v>1132</v>
      </c>
      <c r="F17" s="17" t="s">
        <v>461</v>
      </c>
      <c r="G17" s="14" t="s">
        <v>459</v>
      </c>
      <c r="H17" s="151" t="s">
        <v>1133</v>
      </c>
      <c r="I17" s="14" t="s">
        <v>1119</v>
      </c>
    </row>
    <row r="18" spans="1:9" ht="30">
      <c r="A18" s="16">
        <v>17</v>
      </c>
      <c r="B18" s="15" t="s">
        <v>462</v>
      </c>
      <c r="C18" s="14" t="s">
        <v>463</v>
      </c>
      <c r="D18" s="14" t="s">
        <v>464</v>
      </c>
      <c r="E18" s="14" t="s">
        <v>1134</v>
      </c>
      <c r="F18" s="17" t="s">
        <v>1119</v>
      </c>
      <c r="G18" s="14" t="s">
        <v>463</v>
      </c>
      <c r="H18" s="14" t="s">
        <v>467</v>
      </c>
      <c r="I18" s="153" t="s">
        <v>1135</v>
      </c>
    </row>
    <row r="19" spans="1:9" ht="30">
      <c r="A19" s="16">
        <v>18</v>
      </c>
      <c r="B19" s="15" t="s">
        <v>468</v>
      </c>
      <c r="C19" s="14" t="s">
        <v>1137</v>
      </c>
      <c r="D19" s="14" t="s">
        <v>1119</v>
      </c>
      <c r="E19" s="14" t="s">
        <v>470</v>
      </c>
      <c r="F19" s="17" t="s">
        <v>471</v>
      </c>
      <c r="G19" s="14" t="s">
        <v>1137</v>
      </c>
      <c r="H19" s="14" t="s">
        <v>472</v>
      </c>
      <c r="I19" s="14" t="s">
        <v>473</v>
      </c>
    </row>
    <row r="20" spans="1:9" ht="30">
      <c r="A20" s="16">
        <v>19</v>
      </c>
      <c r="B20" s="15" t="s">
        <v>474</v>
      </c>
      <c r="C20" s="14" t="s">
        <v>475</v>
      </c>
      <c r="D20" s="14" t="s">
        <v>1138</v>
      </c>
      <c r="E20" s="14" t="s">
        <v>1139</v>
      </c>
      <c r="F20" s="154" t="s">
        <v>1140</v>
      </c>
      <c r="G20" s="14" t="s">
        <v>475</v>
      </c>
      <c r="H20" s="155" t="s">
        <v>479</v>
      </c>
      <c r="I20" s="14" t="s">
        <v>1119</v>
      </c>
    </row>
    <row r="21" spans="1:9" ht="30">
      <c r="A21" s="16">
        <v>20</v>
      </c>
      <c r="B21" s="15" t="s">
        <v>481</v>
      </c>
      <c r="C21" s="156" t="s">
        <v>1141</v>
      </c>
      <c r="D21" s="14" t="s">
        <v>482</v>
      </c>
      <c r="E21" s="14" t="s">
        <v>483</v>
      </c>
      <c r="F21" s="17" t="s">
        <v>1119</v>
      </c>
      <c r="G21" s="156" t="s">
        <v>1141</v>
      </c>
      <c r="H21" s="14" t="s">
        <v>1119</v>
      </c>
      <c r="I21" s="14" t="s">
        <v>1119</v>
      </c>
    </row>
    <row r="22" spans="1:9" ht="30">
      <c r="A22" s="16">
        <v>21</v>
      </c>
      <c r="B22" s="15" t="s">
        <v>486</v>
      </c>
      <c r="C22" s="14" t="s">
        <v>487</v>
      </c>
      <c r="D22" s="14" t="s">
        <v>488</v>
      </c>
      <c r="E22" s="14" t="s">
        <v>489</v>
      </c>
      <c r="F22" s="17" t="s">
        <v>1119</v>
      </c>
      <c r="G22" s="14" t="s">
        <v>487</v>
      </c>
      <c r="H22" s="14" t="s">
        <v>450</v>
      </c>
      <c r="I22" s="14" t="s">
        <v>491</v>
      </c>
    </row>
    <row r="23" spans="1:9" ht="30">
      <c r="A23" s="16">
        <v>22</v>
      </c>
      <c r="B23" s="15" t="s">
        <v>492</v>
      </c>
      <c r="C23" s="14" t="s">
        <v>1142</v>
      </c>
      <c r="D23" s="14" t="s">
        <v>494</v>
      </c>
      <c r="E23" s="14" t="s">
        <v>1143</v>
      </c>
      <c r="F23" s="17" t="s">
        <v>1144</v>
      </c>
      <c r="G23" s="14" t="s">
        <v>1142</v>
      </c>
      <c r="H23" s="14" t="s">
        <v>497</v>
      </c>
      <c r="I23" s="14" t="s">
        <v>1119</v>
      </c>
    </row>
    <row r="24" spans="1:9" ht="30">
      <c r="A24" s="16">
        <v>23</v>
      </c>
      <c r="B24" s="15" t="s">
        <v>499</v>
      </c>
      <c r="C24" s="14" t="s">
        <v>500</v>
      </c>
      <c r="D24" s="14" t="s">
        <v>501</v>
      </c>
      <c r="E24" s="14"/>
      <c r="F24" s="17" t="s">
        <v>502</v>
      </c>
      <c r="G24" s="14" t="s">
        <v>500</v>
      </c>
      <c r="H24" s="14" t="s">
        <v>503</v>
      </c>
      <c r="I24" s="14" t="s">
        <v>1119</v>
      </c>
    </row>
    <row r="25" spans="1:9" ht="30">
      <c r="A25" s="16">
        <v>24</v>
      </c>
      <c r="B25" s="15" t="s">
        <v>504</v>
      </c>
      <c r="C25" s="14" t="s">
        <v>1119</v>
      </c>
      <c r="D25" s="14" t="s">
        <v>505</v>
      </c>
      <c r="E25" s="14" t="s">
        <v>506</v>
      </c>
      <c r="F25" s="17" t="s">
        <v>507</v>
      </c>
      <c r="G25" s="14" t="s">
        <v>1119</v>
      </c>
      <c r="H25" s="14" t="s">
        <v>508</v>
      </c>
      <c r="I25" s="14" t="s">
        <v>509</v>
      </c>
    </row>
    <row r="26" spans="1:9" ht="30">
      <c r="A26" s="16">
        <v>25</v>
      </c>
      <c r="B26" s="15" t="s">
        <v>510</v>
      </c>
      <c r="C26" s="14" t="s">
        <v>511</v>
      </c>
      <c r="D26" s="14" t="s">
        <v>512</v>
      </c>
      <c r="E26" s="14" t="s">
        <v>513</v>
      </c>
      <c r="F26" s="17" t="s">
        <v>395</v>
      </c>
      <c r="G26" s="14" t="s">
        <v>511</v>
      </c>
      <c r="H26" s="14" t="s">
        <v>514</v>
      </c>
      <c r="I26" s="14"/>
    </row>
    <row r="27" spans="1:9" ht="30">
      <c r="A27" s="16">
        <v>26</v>
      </c>
      <c r="B27" s="15" t="s">
        <v>476</v>
      </c>
      <c r="C27" s="14" t="s">
        <v>475</v>
      </c>
      <c r="D27" s="14" t="s">
        <v>515</v>
      </c>
      <c r="E27" s="14" t="s">
        <v>1119</v>
      </c>
      <c r="F27" s="17" t="s">
        <v>1119</v>
      </c>
      <c r="G27" s="14" t="s">
        <v>475</v>
      </c>
      <c r="H27" s="14" t="s">
        <v>1119</v>
      </c>
      <c r="I27" s="14" t="s">
        <v>1119</v>
      </c>
    </row>
    <row r="28" spans="1:9" ht="30">
      <c r="A28" s="16">
        <v>27</v>
      </c>
      <c r="B28" s="15" t="s">
        <v>1145</v>
      </c>
      <c r="C28" s="14" t="s">
        <v>517</v>
      </c>
      <c r="D28" s="14" t="s">
        <v>518</v>
      </c>
      <c r="E28" s="14"/>
      <c r="F28" s="17" t="s">
        <v>1119</v>
      </c>
      <c r="G28" s="14" t="s">
        <v>517</v>
      </c>
      <c r="H28" s="14" t="s">
        <v>519</v>
      </c>
      <c r="I28" s="14" t="s">
        <v>1119</v>
      </c>
    </row>
    <row r="29" spans="1:9" ht="30">
      <c r="A29" s="16">
        <v>28</v>
      </c>
      <c r="B29" s="15" t="s">
        <v>520</v>
      </c>
      <c r="C29" s="14" t="s">
        <v>521</v>
      </c>
      <c r="D29" s="14" t="s">
        <v>501</v>
      </c>
      <c r="E29" s="14" t="s">
        <v>522</v>
      </c>
      <c r="F29" s="17" t="s">
        <v>1119</v>
      </c>
      <c r="G29" s="14" t="s">
        <v>521</v>
      </c>
      <c r="H29" s="14" t="s">
        <v>523</v>
      </c>
      <c r="I29" s="14"/>
    </row>
    <row r="30" spans="1:9" ht="30">
      <c r="A30" s="16">
        <v>29</v>
      </c>
      <c r="B30" s="15" t="s">
        <v>524</v>
      </c>
      <c r="C30" s="14" t="s">
        <v>525</v>
      </c>
      <c r="D30" s="14" t="s">
        <v>526</v>
      </c>
      <c r="E30" s="14" t="s">
        <v>527</v>
      </c>
      <c r="F30" s="17" t="s">
        <v>528</v>
      </c>
      <c r="G30" s="14" t="s">
        <v>525</v>
      </c>
      <c r="H30" s="14" t="s">
        <v>529</v>
      </c>
      <c r="I30" s="14" t="s">
        <v>530</v>
      </c>
    </row>
    <row r="31" spans="1:9" ht="30">
      <c r="A31" s="16">
        <v>30</v>
      </c>
      <c r="B31" s="15" t="s">
        <v>531</v>
      </c>
      <c r="C31" s="14" t="s">
        <v>532</v>
      </c>
      <c r="D31" s="14" t="s">
        <v>533</v>
      </c>
      <c r="E31" s="14" t="s">
        <v>534</v>
      </c>
      <c r="F31" s="17" t="s">
        <v>535</v>
      </c>
      <c r="G31" s="14" t="s">
        <v>532</v>
      </c>
      <c r="H31" s="14" t="s">
        <v>519</v>
      </c>
      <c r="I31" s="14"/>
    </row>
    <row r="32" spans="1:9" ht="30">
      <c r="A32" s="16">
        <v>31</v>
      </c>
      <c r="B32" s="15" t="s">
        <v>536</v>
      </c>
      <c r="C32" s="14" t="s">
        <v>537</v>
      </c>
      <c r="D32" s="14" t="s">
        <v>419</v>
      </c>
      <c r="E32" s="14"/>
      <c r="F32" s="17" t="s">
        <v>538</v>
      </c>
      <c r="G32" s="14" t="s">
        <v>537</v>
      </c>
      <c r="H32" s="14"/>
      <c r="I32" s="14"/>
    </row>
    <row r="33" spans="1:9" ht="30">
      <c r="A33" s="16">
        <v>32</v>
      </c>
      <c r="B33" s="15" t="s">
        <v>539</v>
      </c>
      <c r="C33" s="14" t="s">
        <v>540</v>
      </c>
      <c r="D33" s="14" t="s">
        <v>541</v>
      </c>
      <c r="E33" s="14" t="s">
        <v>1119</v>
      </c>
      <c r="F33" s="17"/>
      <c r="G33" s="14" t="s">
        <v>540</v>
      </c>
      <c r="H33" s="14" t="s">
        <v>1119</v>
      </c>
      <c r="I33" s="14" t="s">
        <v>1119</v>
      </c>
    </row>
    <row r="34" spans="1:9" ht="30">
      <c r="A34" s="16">
        <v>33</v>
      </c>
      <c r="B34" s="15" t="s">
        <v>542</v>
      </c>
      <c r="C34" s="14" t="s">
        <v>543</v>
      </c>
      <c r="D34" s="14" t="s">
        <v>544</v>
      </c>
      <c r="E34" s="14" t="s">
        <v>470</v>
      </c>
      <c r="F34" s="17" t="s">
        <v>440</v>
      </c>
      <c r="G34" s="14" t="s">
        <v>543</v>
      </c>
      <c r="H34" s="14" t="s">
        <v>545</v>
      </c>
      <c r="I34" s="14" t="s">
        <v>1119</v>
      </c>
    </row>
    <row r="35" spans="1:9" ht="30">
      <c r="A35" s="16">
        <v>34</v>
      </c>
      <c r="B35" s="15" t="s">
        <v>443</v>
      </c>
      <c r="C35" s="14" t="s">
        <v>1119</v>
      </c>
      <c r="D35" s="14" t="s">
        <v>381</v>
      </c>
      <c r="E35" s="14" t="s">
        <v>1119</v>
      </c>
      <c r="F35" s="17" t="s">
        <v>444</v>
      </c>
      <c r="G35" s="14" t="s">
        <v>1119</v>
      </c>
      <c r="H35" s="14" t="s">
        <v>1119</v>
      </c>
      <c r="I35" s="14" t="s">
        <v>1119</v>
      </c>
    </row>
    <row r="36" spans="1:9" ht="30">
      <c r="A36" s="16">
        <v>35</v>
      </c>
      <c r="B36" s="15" t="s">
        <v>546</v>
      </c>
      <c r="C36" s="14" t="s">
        <v>1119</v>
      </c>
      <c r="D36" s="14" t="s">
        <v>1119</v>
      </c>
      <c r="E36" s="14" t="s">
        <v>1119</v>
      </c>
      <c r="F36" s="17" t="s">
        <v>471</v>
      </c>
      <c r="G36" s="14" t="s">
        <v>1119</v>
      </c>
      <c r="H36" s="14" t="s">
        <v>547</v>
      </c>
      <c r="I36" s="14" t="s">
        <v>1119</v>
      </c>
    </row>
    <row r="37" spans="1:9" ht="30">
      <c r="A37" s="16">
        <v>36</v>
      </c>
      <c r="B37" s="15" t="s">
        <v>565</v>
      </c>
      <c r="C37" s="14" t="s">
        <v>566</v>
      </c>
      <c r="D37" s="14" t="s">
        <v>567</v>
      </c>
      <c r="E37" s="14" t="s">
        <v>1119</v>
      </c>
      <c r="F37" s="17" t="s">
        <v>568</v>
      </c>
      <c r="G37" s="14" t="s">
        <v>566</v>
      </c>
      <c r="H37" s="14" t="s">
        <v>569</v>
      </c>
      <c r="I37" s="14" t="s">
        <v>1119</v>
      </c>
    </row>
    <row r="38" spans="1:9" ht="30">
      <c r="A38" s="16">
        <v>37</v>
      </c>
      <c r="B38" s="15" t="s">
        <v>548</v>
      </c>
      <c r="C38" s="14" t="s">
        <v>549</v>
      </c>
      <c r="D38" s="14" t="s">
        <v>424</v>
      </c>
      <c r="E38" s="14" t="s">
        <v>1119</v>
      </c>
      <c r="F38" s="17" t="s">
        <v>550</v>
      </c>
      <c r="G38" s="14" t="s">
        <v>549</v>
      </c>
      <c r="H38" s="14" t="s">
        <v>551</v>
      </c>
      <c r="I38" s="14" t="s">
        <v>1119</v>
      </c>
    </row>
    <row r="39" spans="1:9" ht="30">
      <c r="A39" s="16">
        <v>38</v>
      </c>
      <c r="B39" s="15" t="s">
        <v>1146</v>
      </c>
      <c r="C39" s="14" t="s">
        <v>1119</v>
      </c>
      <c r="D39" s="14" t="s">
        <v>1119</v>
      </c>
      <c r="E39" s="14" t="s">
        <v>1119</v>
      </c>
      <c r="F39" s="17" t="s">
        <v>1119</v>
      </c>
      <c r="G39" s="14" t="s">
        <v>1119</v>
      </c>
      <c r="H39" s="14" t="s">
        <v>1119</v>
      </c>
      <c r="I39" s="14" t="s">
        <v>1119</v>
      </c>
    </row>
    <row r="40" spans="1:9" ht="30">
      <c r="A40" s="16">
        <v>39</v>
      </c>
      <c r="B40" s="15" t="s">
        <v>1147</v>
      </c>
      <c r="C40" s="14" t="s">
        <v>1119</v>
      </c>
      <c r="D40" s="14" t="s">
        <v>1119</v>
      </c>
      <c r="E40" s="14" t="s">
        <v>1119</v>
      </c>
      <c r="F40" s="17" t="s">
        <v>1119</v>
      </c>
      <c r="G40" s="14" t="s">
        <v>1119</v>
      </c>
      <c r="H40" s="14" t="s">
        <v>1119</v>
      </c>
      <c r="I40" s="14" t="s">
        <v>1119</v>
      </c>
    </row>
    <row r="41" spans="1:9" ht="30">
      <c r="A41" s="16">
        <v>40</v>
      </c>
      <c r="B41" s="15" t="s">
        <v>559</v>
      </c>
      <c r="C41" s="14"/>
      <c r="D41" s="14"/>
      <c r="E41" s="14"/>
      <c r="F41" s="17"/>
      <c r="G41" s="14"/>
      <c r="H41" s="14" t="s">
        <v>1119</v>
      </c>
      <c r="I41" s="14" t="s">
        <v>1119</v>
      </c>
    </row>
    <row r="42" spans="1:9" ht="30">
      <c r="A42" s="16">
        <v>41</v>
      </c>
      <c r="B42" s="15" t="s">
        <v>552</v>
      </c>
      <c r="C42" s="14" t="s">
        <v>1119</v>
      </c>
      <c r="D42" s="14" t="s">
        <v>1119</v>
      </c>
      <c r="E42" s="14" t="s">
        <v>1119</v>
      </c>
      <c r="F42" s="17" t="s">
        <v>1119</v>
      </c>
      <c r="G42" s="14" t="s">
        <v>1119</v>
      </c>
      <c r="H42" s="14" t="s">
        <v>1119</v>
      </c>
      <c r="I42" s="14" t="s">
        <v>1119</v>
      </c>
    </row>
    <row r="43" spans="1:9" ht="30">
      <c r="A43" s="16">
        <v>42</v>
      </c>
      <c r="B43" s="15" t="s">
        <v>555</v>
      </c>
      <c r="C43" s="14" t="s">
        <v>1119</v>
      </c>
      <c r="D43" s="14" t="s">
        <v>1119</v>
      </c>
      <c r="E43" s="14" t="s">
        <v>1119</v>
      </c>
      <c r="F43" s="17" t="s">
        <v>1119</v>
      </c>
      <c r="G43" s="14" t="s">
        <v>1119</v>
      </c>
      <c r="H43" s="14" t="s">
        <v>1119</v>
      </c>
      <c r="I43" s="14" t="s">
        <v>1119</v>
      </c>
    </row>
    <row r="44" spans="1:9" ht="30">
      <c r="A44" s="16">
        <v>43</v>
      </c>
      <c r="B44" s="15" t="s">
        <v>553</v>
      </c>
      <c r="C44" s="14" t="s">
        <v>1119</v>
      </c>
      <c r="D44" s="14" t="s">
        <v>1119</v>
      </c>
      <c r="E44" s="14" t="s">
        <v>1119</v>
      </c>
      <c r="F44" s="17" t="s">
        <v>1119</v>
      </c>
      <c r="G44" s="14" t="s">
        <v>1119</v>
      </c>
      <c r="H44" s="14" t="s">
        <v>1119</v>
      </c>
      <c r="I44" s="14" t="s">
        <v>554</v>
      </c>
    </row>
    <row r="45" spans="1:9" ht="30">
      <c r="A45" s="16">
        <v>44</v>
      </c>
      <c r="B45" s="15" t="s">
        <v>1148</v>
      </c>
      <c r="C45" s="14" t="s">
        <v>1119</v>
      </c>
      <c r="D45" s="14" t="s">
        <v>1119</v>
      </c>
      <c r="E45" s="14" t="s">
        <v>1119</v>
      </c>
      <c r="F45" s="17" t="s">
        <v>1119</v>
      </c>
      <c r="G45" s="14" t="s">
        <v>1119</v>
      </c>
      <c r="H45" s="14" t="s">
        <v>1119</v>
      </c>
      <c r="I45" s="14" t="s">
        <v>1119</v>
      </c>
    </row>
    <row r="46" spans="1:9" ht="30">
      <c r="A46" s="16">
        <v>45</v>
      </c>
      <c r="B46" s="15" t="s">
        <v>556</v>
      </c>
      <c r="C46" s="14" t="s">
        <v>557</v>
      </c>
      <c r="D46" s="14" t="s">
        <v>1119</v>
      </c>
      <c r="E46" s="14" t="s">
        <v>558</v>
      </c>
      <c r="F46" s="17" t="s">
        <v>1119</v>
      </c>
      <c r="G46" s="14" t="s">
        <v>557</v>
      </c>
      <c r="H46" s="14"/>
      <c r="I46" s="14"/>
    </row>
    <row r="47" spans="1:9" ht="30">
      <c r="A47" s="16">
        <v>46</v>
      </c>
      <c r="B47" s="15" t="s">
        <v>1149</v>
      </c>
      <c r="C47" s="14" t="s">
        <v>561</v>
      </c>
      <c r="D47" s="14" t="s">
        <v>442</v>
      </c>
      <c r="E47" s="14"/>
      <c r="F47" s="17" t="s">
        <v>1119</v>
      </c>
      <c r="G47" s="14" t="s">
        <v>1119</v>
      </c>
      <c r="H47" s="14"/>
      <c r="I47" s="14" t="s">
        <v>1119</v>
      </c>
    </row>
    <row r="48" spans="1:9" ht="30">
      <c r="A48" s="16">
        <v>47</v>
      </c>
      <c r="B48" s="15" t="s">
        <v>562</v>
      </c>
      <c r="C48" s="14" t="s">
        <v>1119</v>
      </c>
      <c r="D48" s="14" t="s">
        <v>1119</v>
      </c>
      <c r="E48" s="14"/>
      <c r="F48" s="17" t="s">
        <v>1119</v>
      </c>
      <c r="G48" s="14" t="s">
        <v>1119</v>
      </c>
      <c r="H48" s="14"/>
      <c r="I48" s="14"/>
    </row>
    <row r="49" spans="1:9" ht="30">
      <c r="A49" s="16">
        <v>48</v>
      </c>
      <c r="B49" s="15" t="s">
        <v>563</v>
      </c>
      <c r="C49" s="14" t="s">
        <v>1119</v>
      </c>
      <c r="D49" s="14" t="s">
        <v>1119</v>
      </c>
      <c r="E49" s="14" t="s">
        <v>1119</v>
      </c>
      <c r="F49" s="17" t="s">
        <v>564</v>
      </c>
      <c r="G49" s="14" t="s">
        <v>1119</v>
      </c>
      <c r="H49" s="14" t="s">
        <v>1119</v>
      </c>
      <c r="I49" s="14" t="s">
        <v>1119</v>
      </c>
    </row>
    <row r="50" spans="1:9" ht="30">
      <c r="A50" s="16">
        <v>49</v>
      </c>
      <c r="B50" s="15" t="s">
        <v>1150</v>
      </c>
      <c r="C50" s="14" t="s">
        <v>1119</v>
      </c>
      <c r="D50" s="14" t="s">
        <v>1119</v>
      </c>
      <c r="E50" s="14" t="s">
        <v>1119</v>
      </c>
      <c r="F50" s="17" t="s">
        <v>1119</v>
      </c>
      <c r="G50" s="14" t="s">
        <v>1119</v>
      </c>
      <c r="H50" s="14" t="s">
        <v>1119</v>
      </c>
      <c r="I50" s="14" t="s">
        <v>1119</v>
      </c>
    </row>
    <row r="51" spans="1:9" ht="30">
      <c r="A51" s="16">
        <v>50</v>
      </c>
      <c r="B51" s="15" t="s">
        <v>1151</v>
      </c>
      <c r="C51" s="14" t="s">
        <v>1119</v>
      </c>
      <c r="D51" s="14" t="s">
        <v>1119</v>
      </c>
      <c r="E51" s="14" t="s">
        <v>1119</v>
      </c>
      <c r="F51" s="17" t="s">
        <v>1119</v>
      </c>
      <c r="G51" s="14" t="s">
        <v>1119</v>
      </c>
      <c r="H51" s="14" t="s">
        <v>1119</v>
      </c>
      <c r="I51" s="14" t="s">
        <v>1119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3" t="s">
        <v>580</v>
      </c>
      <c r="B1" s="13" t="s">
        <v>571</v>
      </c>
      <c r="C1" s="13" t="s">
        <v>572</v>
      </c>
      <c r="D1" s="13" t="s">
        <v>573</v>
      </c>
      <c r="E1" s="13" t="s">
        <v>574</v>
      </c>
      <c r="F1" s="13" t="s">
        <v>575</v>
      </c>
      <c r="G1" s="13" t="s">
        <v>576</v>
      </c>
      <c r="H1" s="13" t="s">
        <v>577</v>
      </c>
      <c r="I1" s="13" t="s">
        <v>578</v>
      </c>
      <c r="N1" s="13" t="s">
        <v>580</v>
      </c>
      <c r="O1" s="13" t="s">
        <v>571</v>
      </c>
      <c r="P1" s="13" t="s">
        <v>572</v>
      </c>
      <c r="Q1" s="13" t="s">
        <v>573</v>
      </c>
      <c r="R1" s="13" t="s">
        <v>574</v>
      </c>
      <c r="S1" s="13" t="s">
        <v>575</v>
      </c>
      <c r="T1" s="13" t="s">
        <v>576</v>
      </c>
      <c r="U1" s="13" t="s">
        <v>577</v>
      </c>
      <c r="V1" s="13" t="s">
        <v>578</v>
      </c>
    </row>
    <row r="2" spans="1:22" ht="30">
      <c r="A2" s="16">
        <v>1</v>
      </c>
      <c r="B2" s="15" t="s">
        <v>372</v>
      </c>
      <c r="C2" s="14" t="s">
        <v>373</v>
      </c>
      <c r="D2" s="14" t="s">
        <v>374</v>
      </c>
      <c r="E2" s="14" t="s">
        <v>375</v>
      </c>
      <c r="F2" s="17" t="s">
        <v>376</v>
      </c>
      <c r="G2" s="14" t="s">
        <v>373</v>
      </c>
      <c r="H2" s="14" t="s">
        <v>377</v>
      </c>
      <c r="I2" s="14" t="s">
        <v>378</v>
      </c>
      <c r="N2" s="22">
        <v>1</v>
      </c>
      <c r="O2" s="15" t="s">
        <v>372</v>
      </c>
      <c r="P2" s="14" t="s">
        <v>373</v>
      </c>
      <c r="Q2" s="14" t="s">
        <v>374</v>
      </c>
      <c r="R2" s="14" t="s">
        <v>375</v>
      </c>
      <c r="S2" s="17" t="s">
        <v>376</v>
      </c>
      <c r="T2" s="14" t="s">
        <v>373</v>
      </c>
      <c r="U2" s="14" t="s">
        <v>377</v>
      </c>
      <c r="V2" s="14" t="s">
        <v>378</v>
      </c>
    </row>
    <row r="3" spans="1:22" ht="30">
      <c r="A3" s="16">
        <v>2</v>
      </c>
      <c r="B3" s="15" t="s">
        <v>379</v>
      </c>
      <c r="C3" s="14" t="s">
        <v>380</v>
      </c>
      <c r="D3" s="14" t="s">
        <v>381</v>
      </c>
      <c r="E3" s="14" t="s">
        <v>382</v>
      </c>
      <c r="F3" s="17"/>
      <c r="G3" s="14" t="s">
        <v>380</v>
      </c>
      <c r="H3" s="14" t="s">
        <v>383</v>
      </c>
      <c r="I3" s="14" t="s">
        <v>384</v>
      </c>
      <c r="N3" s="22">
        <v>2</v>
      </c>
      <c r="O3" s="15" t="s">
        <v>379</v>
      </c>
      <c r="P3" s="14" t="s">
        <v>380</v>
      </c>
      <c r="Q3" s="14" t="s">
        <v>381</v>
      </c>
      <c r="R3" s="14" t="s">
        <v>382</v>
      </c>
      <c r="S3" s="17"/>
      <c r="T3" s="14" t="s">
        <v>380</v>
      </c>
      <c r="U3" s="14" t="s">
        <v>383</v>
      </c>
      <c r="V3" s="14" t="s">
        <v>384</v>
      </c>
    </row>
    <row r="4" spans="1:22" ht="30">
      <c r="A4" s="16">
        <v>3</v>
      </c>
      <c r="B4" s="15" t="s">
        <v>385</v>
      </c>
      <c r="C4" s="14" t="s">
        <v>386</v>
      </c>
      <c r="D4" s="14" t="s">
        <v>387</v>
      </c>
      <c r="E4" s="14" t="s">
        <v>388</v>
      </c>
      <c r="F4" s="17" t="s">
        <v>389</v>
      </c>
      <c r="G4" s="14" t="s">
        <v>386</v>
      </c>
      <c r="H4" s="14" t="s">
        <v>390</v>
      </c>
      <c r="I4" s="14" t="s">
        <v>391</v>
      </c>
      <c r="N4" s="22">
        <v>3</v>
      </c>
      <c r="O4" s="15" t="s">
        <v>385</v>
      </c>
      <c r="P4" s="14" t="s">
        <v>386</v>
      </c>
      <c r="Q4" s="14" t="s">
        <v>387</v>
      </c>
      <c r="R4" s="14" t="s">
        <v>388</v>
      </c>
      <c r="S4" s="17" t="s">
        <v>389</v>
      </c>
      <c r="T4" s="14" t="s">
        <v>386</v>
      </c>
      <c r="U4" s="14" t="s">
        <v>390</v>
      </c>
      <c r="V4" s="14" t="s">
        <v>391</v>
      </c>
    </row>
    <row r="5" spans="1:22" ht="30">
      <c r="A5" s="16">
        <v>4</v>
      </c>
      <c r="B5" s="15" t="s">
        <v>392</v>
      </c>
      <c r="C5" s="14" t="s">
        <v>393</v>
      </c>
      <c r="D5" s="14" t="s">
        <v>394</v>
      </c>
      <c r="E5" s="14" t="s">
        <v>389</v>
      </c>
      <c r="F5" s="17" t="s">
        <v>395</v>
      </c>
      <c r="G5" s="14" t="s">
        <v>393</v>
      </c>
      <c r="H5" s="14" t="s">
        <v>396</v>
      </c>
      <c r="I5" s="14" t="s">
        <v>389</v>
      </c>
      <c r="N5" s="22">
        <v>4</v>
      </c>
      <c r="O5" s="15" t="s">
        <v>392</v>
      </c>
      <c r="P5" s="14" t="s">
        <v>393</v>
      </c>
      <c r="Q5" s="14" t="s">
        <v>394</v>
      </c>
      <c r="R5" s="14" t="s">
        <v>389</v>
      </c>
      <c r="S5" s="17" t="s">
        <v>395</v>
      </c>
      <c r="T5" s="14" t="s">
        <v>393</v>
      </c>
      <c r="U5" s="14" t="s">
        <v>396</v>
      </c>
      <c r="V5" s="14" t="s">
        <v>389</v>
      </c>
    </row>
    <row r="6" spans="1:22" ht="30">
      <c r="A6" s="16">
        <v>5</v>
      </c>
      <c r="B6" s="15" t="s">
        <v>397</v>
      </c>
      <c r="C6" s="14" t="s">
        <v>398</v>
      </c>
      <c r="D6" s="14" t="s">
        <v>399</v>
      </c>
      <c r="E6" s="14" t="s">
        <v>400</v>
      </c>
      <c r="F6" s="17" t="s">
        <v>401</v>
      </c>
      <c r="G6" s="14" t="s">
        <v>398</v>
      </c>
      <c r="H6" s="14" t="s">
        <v>402</v>
      </c>
      <c r="I6" s="14" t="s">
        <v>403</v>
      </c>
      <c r="N6" s="22">
        <v>5</v>
      </c>
      <c r="O6" s="15" t="s">
        <v>397</v>
      </c>
      <c r="P6" s="14" t="s">
        <v>398</v>
      </c>
      <c r="Q6" s="14" t="s">
        <v>399</v>
      </c>
      <c r="R6" s="14" t="s">
        <v>400</v>
      </c>
      <c r="S6" s="17" t="s">
        <v>401</v>
      </c>
      <c r="T6" s="14" t="s">
        <v>398</v>
      </c>
      <c r="U6" s="14" t="s">
        <v>402</v>
      </c>
      <c r="V6" s="14" t="s">
        <v>403</v>
      </c>
    </row>
    <row r="7" spans="1:22" ht="30">
      <c r="A7" s="16">
        <v>6</v>
      </c>
      <c r="B7" s="15" t="s">
        <v>404</v>
      </c>
      <c r="C7" s="14" t="s">
        <v>405</v>
      </c>
      <c r="D7" s="14" t="s">
        <v>406</v>
      </c>
      <c r="E7" s="14" t="s">
        <v>407</v>
      </c>
      <c r="F7" s="17" t="s">
        <v>389</v>
      </c>
      <c r="G7" s="14" t="s">
        <v>405</v>
      </c>
      <c r="H7" s="14" t="s">
        <v>389</v>
      </c>
      <c r="I7" s="14" t="s">
        <v>389</v>
      </c>
      <c r="N7" s="22">
        <v>6</v>
      </c>
      <c r="O7" s="15" t="s">
        <v>404</v>
      </c>
      <c r="P7" s="14" t="s">
        <v>405</v>
      </c>
      <c r="Q7" s="14" t="s">
        <v>406</v>
      </c>
      <c r="R7" s="14" t="s">
        <v>407</v>
      </c>
      <c r="S7" s="17" t="s">
        <v>389</v>
      </c>
      <c r="T7" s="14" t="s">
        <v>405</v>
      </c>
      <c r="U7" s="14" t="s">
        <v>389</v>
      </c>
      <c r="V7" s="14" t="s">
        <v>389</v>
      </c>
    </row>
    <row r="8" spans="1:22" ht="30">
      <c r="A8" s="16">
        <v>7</v>
      </c>
      <c r="B8" s="15" t="s">
        <v>408</v>
      </c>
      <c r="C8" s="14" t="s">
        <v>409</v>
      </c>
      <c r="D8" s="14" t="s">
        <v>410</v>
      </c>
      <c r="E8" s="14" t="s">
        <v>411</v>
      </c>
      <c r="F8" s="17" t="s">
        <v>412</v>
      </c>
      <c r="G8" s="14" t="s">
        <v>409</v>
      </c>
      <c r="H8" s="14" t="s">
        <v>412</v>
      </c>
      <c r="I8" s="14" t="s">
        <v>413</v>
      </c>
      <c r="N8" s="22">
        <v>7</v>
      </c>
      <c r="O8" s="15" t="s">
        <v>408</v>
      </c>
      <c r="P8" s="14" t="s">
        <v>409</v>
      </c>
      <c r="Q8" s="14" t="s">
        <v>410</v>
      </c>
      <c r="R8" s="14" t="s">
        <v>411</v>
      </c>
      <c r="S8" s="17" t="s">
        <v>412</v>
      </c>
      <c r="T8" s="14" t="s">
        <v>409</v>
      </c>
      <c r="U8" s="14" t="s">
        <v>412</v>
      </c>
      <c r="V8" s="14" t="s">
        <v>413</v>
      </c>
    </row>
    <row r="9" spans="1:22" ht="30">
      <c r="A9" s="16">
        <v>8</v>
      </c>
      <c r="B9" s="15" t="s">
        <v>414</v>
      </c>
      <c r="C9" s="14" t="s">
        <v>415</v>
      </c>
      <c r="D9" s="14" t="s">
        <v>416</v>
      </c>
      <c r="E9" s="14" t="s">
        <v>389</v>
      </c>
      <c r="F9" s="17" t="s">
        <v>389</v>
      </c>
      <c r="G9" s="14" t="s">
        <v>415</v>
      </c>
      <c r="H9" s="14" t="s">
        <v>389</v>
      </c>
      <c r="I9" s="14" t="s">
        <v>389</v>
      </c>
      <c r="N9" s="22">
        <v>8</v>
      </c>
      <c r="O9" s="15" t="s">
        <v>414</v>
      </c>
      <c r="P9" s="14" t="s">
        <v>415</v>
      </c>
      <c r="Q9" s="14" t="s">
        <v>416</v>
      </c>
      <c r="R9" s="14" t="s">
        <v>389</v>
      </c>
      <c r="S9" s="17" t="s">
        <v>389</v>
      </c>
      <c r="T9" s="14" t="s">
        <v>415</v>
      </c>
      <c r="U9" s="14" t="s">
        <v>389</v>
      </c>
      <c r="V9" s="14" t="s">
        <v>389</v>
      </c>
    </row>
    <row r="10" spans="1:22" ht="30">
      <c r="A10" s="16">
        <v>9</v>
      </c>
      <c r="B10" s="15" t="s">
        <v>417</v>
      </c>
      <c r="C10" s="14" t="s">
        <v>418</v>
      </c>
      <c r="D10" s="14" t="s">
        <v>419</v>
      </c>
      <c r="E10" s="14" t="s">
        <v>420</v>
      </c>
      <c r="F10" s="17" t="s">
        <v>421</v>
      </c>
      <c r="G10" s="14" t="s">
        <v>418</v>
      </c>
      <c r="H10" s="14" t="s">
        <v>422</v>
      </c>
      <c r="I10" s="14" t="s">
        <v>423</v>
      </c>
      <c r="N10" s="22">
        <v>9</v>
      </c>
      <c r="O10" s="15" t="s">
        <v>417</v>
      </c>
      <c r="P10" s="14" t="s">
        <v>418</v>
      </c>
      <c r="Q10" s="14" t="s">
        <v>419</v>
      </c>
      <c r="R10" s="14" t="s">
        <v>420</v>
      </c>
      <c r="S10" s="17" t="s">
        <v>421</v>
      </c>
      <c r="T10" s="14" t="s">
        <v>418</v>
      </c>
      <c r="U10" s="14" t="s">
        <v>422</v>
      </c>
      <c r="V10" s="14" t="s">
        <v>423</v>
      </c>
    </row>
    <row r="11" spans="1:22" ht="30">
      <c r="A11" s="16">
        <v>10</v>
      </c>
      <c r="B11" s="15" t="s">
        <v>424</v>
      </c>
      <c r="C11" s="14" t="s">
        <v>425</v>
      </c>
      <c r="D11" s="14" t="s">
        <v>426</v>
      </c>
      <c r="E11" s="14" t="s">
        <v>427</v>
      </c>
      <c r="F11" s="17" t="s">
        <v>428</v>
      </c>
      <c r="G11" s="14" t="s">
        <v>425</v>
      </c>
      <c r="H11" s="14" t="s">
        <v>429</v>
      </c>
      <c r="I11" s="14" t="s">
        <v>430</v>
      </c>
      <c r="N11" s="22">
        <v>10</v>
      </c>
      <c r="O11" s="15" t="s">
        <v>424</v>
      </c>
      <c r="P11" s="14" t="s">
        <v>425</v>
      </c>
      <c r="Q11" s="14" t="s">
        <v>426</v>
      </c>
      <c r="R11" s="14" t="s">
        <v>427</v>
      </c>
      <c r="S11" s="17" t="s">
        <v>428</v>
      </c>
      <c r="T11" s="14" t="s">
        <v>425</v>
      </c>
      <c r="U11" s="14" t="s">
        <v>429</v>
      </c>
      <c r="V11" s="14" t="s">
        <v>430</v>
      </c>
    </row>
    <row r="12" spans="1:22" ht="30">
      <c r="A12" s="16">
        <v>11</v>
      </c>
      <c r="B12" s="15" t="s">
        <v>431</v>
      </c>
      <c r="C12" s="14" t="s">
        <v>432</v>
      </c>
      <c r="D12" s="14" t="s">
        <v>433</v>
      </c>
      <c r="E12" s="14" t="s">
        <v>389</v>
      </c>
      <c r="F12" s="17" t="s">
        <v>434</v>
      </c>
      <c r="G12" s="14" t="s">
        <v>432</v>
      </c>
      <c r="H12" s="14" t="s">
        <v>435</v>
      </c>
      <c r="I12" s="14" t="s">
        <v>389</v>
      </c>
      <c r="N12" s="22">
        <v>11</v>
      </c>
      <c r="O12" s="15" t="s">
        <v>431</v>
      </c>
      <c r="P12" s="14" t="s">
        <v>432</v>
      </c>
      <c r="Q12" s="14" t="s">
        <v>433</v>
      </c>
      <c r="R12" s="14" t="s">
        <v>389</v>
      </c>
      <c r="S12" s="17" t="s">
        <v>434</v>
      </c>
      <c r="T12" s="14" t="s">
        <v>432</v>
      </c>
      <c r="U12" s="14" t="s">
        <v>435</v>
      </c>
      <c r="V12" s="14" t="s">
        <v>389</v>
      </c>
    </row>
    <row r="13" spans="1:22" ht="30">
      <c r="A13" s="16">
        <v>12</v>
      </c>
      <c r="B13" s="15" t="s">
        <v>436</v>
      </c>
      <c r="C13" s="14" t="s">
        <v>437</v>
      </c>
      <c r="D13" s="14" t="s">
        <v>438</v>
      </c>
      <c r="E13" s="14" t="s">
        <v>439</v>
      </c>
      <c r="F13" s="17" t="s">
        <v>440</v>
      </c>
      <c r="G13" s="14" t="s">
        <v>437</v>
      </c>
      <c r="H13" s="14" t="s">
        <v>441</v>
      </c>
      <c r="I13" s="14" t="s">
        <v>442</v>
      </c>
      <c r="N13" s="22">
        <v>12</v>
      </c>
      <c r="O13" s="15" t="s">
        <v>436</v>
      </c>
      <c r="P13" s="14" t="s">
        <v>437</v>
      </c>
      <c r="Q13" s="14" t="s">
        <v>438</v>
      </c>
      <c r="R13" s="14" t="s">
        <v>439</v>
      </c>
      <c r="S13" s="17" t="s">
        <v>440</v>
      </c>
      <c r="T13" s="14" t="s">
        <v>437</v>
      </c>
      <c r="U13" s="14" t="s">
        <v>441</v>
      </c>
      <c r="V13" s="14" t="s">
        <v>442</v>
      </c>
    </row>
    <row r="14" spans="1:22" ht="30">
      <c r="A14" s="16">
        <v>13</v>
      </c>
      <c r="B14" s="15" t="s">
        <v>443</v>
      </c>
      <c r="C14" s="14" t="s">
        <v>389</v>
      </c>
      <c r="D14" s="14" t="s">
        <v>381</v>
      </c>
      <c r="E14" s="14" t="s">
        <v>389</v>
      </c>
      <c r="F14" s="17" t="s">
        <v>444</v>
      </c>
      <c r="G14" s="14" t="s">
        <v>389</v>
      </c>
      <c r="H14" s="14" t="s">
        <v>389</v>
      </c>
      <c r="I14" s="14" t="s">
        <v>389</v>
      </c>
      <c r="N14" s="22">
        <v>13</v>
      </c>
      <c r="O14" s="15" t="s">
        <v>443</v>
      </c>
      <c r="P14" s="14" t="s">
        <v>389</v>
      </c>
      <c r="Q14" s="14" t="s">
        <v>381</v>
      </c>
      <c r="R14" s="14" t="s">
        <v>389</v>
      </c>
      <c r="S14" s="17" t="s">
        <v>444</v>
      </c>
      <c r="T14" s="14" t="s">
        <v>389</v>
      </c>
      <c r="U14" s="14" t="s">
        <v>389</v>
      </c>
      <c r="V14" s="14" t="s">
        <v>389</v>
      </c>
    </row>
    <row r="15" spans="1:22" ht="30">
      <c r="A15" s="16">
        <v>14</v>
      </c>
      <c r="B15" s="15" t="s">
        <v>445</v>
      </c>
      <c r="C15" s="14" t="s">
        <v>446</v>
      </c>
      <c r="D15" s="14" t="s">
        <v>447</v>
      </c>
      <c r="E15" s="14" t="s">
        <v>448</v>
      </c>
      <c r="F15" s="17" t="s">
        <v>449</v>
      </c>
      <c r="G15" s="14" t="s">
        <v>446</v>
      </c>
      <c r="H15" s="14" t="s">
        <v>450</v>
      </c>
      <c r="I15" s="14" t="s">
        <v>451</v>
      </c>
      <c r="N15" s="22">
        <v>14</v>
      </c>
      <c r="O15" s="15" t="s">
        <v>445</v>
      </c>
      <c r="P15" s="14" t="s">
        <v>446</v>
      </c>
      <c r="Q15" s="14" t="s">
        <v>447</v>
      </c>
      <c r="R15" s="14" t="s">
        <v>448</v>
      </c>
      <c r="S15" s="17" t="s">
        <v>449</v>
      </c>
      <c r="T15" s="14" t="s">
        <v>446</v>
      </c>
      <c r="U15" s="14" t="s">
        <v>450</v>
      </c>
      <c r="V15" s="14" t="s">
        <v>451</v>
      </c>
    </row>
    <row r="16" spans="1:22" ht="30">
      <c r="A16" s="16">
        <v>15</v>
      </c>
      <c r="B16" s="15" t="s">
        <v>452</v>
      </c>
      <c r="C16" s="14" t="s">
        <v>453</v>
      </c>
      <c r="D16" s="14" t="s">
        <v>454</v>
      </c>
      <c r="E16" s="14" t="s">
        <v>455</v>
      </c>
      <c r="F16" s="17" t="s">
        <v>456</v>
      </c>
      <c r="G16" s="14" t="s">
        <v>453</v>
      </c>
      <c r="H16" s="14" t="s">
        <v>457</v>
      </c>
      <c r="I16" s="14" t="s">
        <v>389</v>
      </c>
      <c r="N16" s="22">
        <v>15</v>
      </c>
      <c r="O16" s="15" t="s">
        <v>452</v>
      </c>
      <c r="P16" s="14" t="s">
        <v>453</v>
      </c>
      <c r="Q16" s="14" t="s">
        <v>454</v>
      </c>
      <c r="R16" s="14" t="s">
        <v>455</v>
      </c>
      <c r="S16" s="17" t="s">
        <v>456</v>
      </c>
      <c r="T16" s="14" t="s">
        <v>453</v>
      </c>
      <c r="U16" s="14" t="s">
        <v>457</v>
      </c>
      <c r="V16" s="14" t="s">
        <v>389</v>
      </c>
    </row>
    <row r="17" spans="1:22" ht="30">
      <c r="A17" s="16">
        <v>16</v>
      </c>
      <c r="B17" s="15" t="s">
        <v>458</v>
      </c>
      <c r="C17" s="14" t="s">
        <v>459</v>
      </c>
      <c r="D17" s="14" t="s">
        <v>460</v>
      </c>
      <c r="E17" s="14" t="s">
        <v>389</v>
      </c>
      <c r="F17" s="17" t="s">
        <v>461</v>
      </c>
      <c r="G17" s="14" t="s">
        <v>459</v>
      </c>
      <c r="H17" s="14" t="s">
        <v>389</v>
      </c>
      <c r="I17" s="14" t="s">
        <v>389</v>
      </c>
      <c r="N17" s="22">
        <v>16</v>
      </c>
      <c r="O17" s="15" t="s">
        <v>458</v>
      </c>
      <c r="P17" s="14" t="s">
        <v>459</v>
      </c>
      <c r="Q17" s="14" t="s">
        <v>460</v>
      </c>
      <c r="R17" s="14" t="s">
        <v>389</v>
      </c>
      <c r="S17" s="17" t="s">
        <v>461</v>
      </c>
      <c r="T17" s="14" t="s">
        <v>459</v>
      </c>
      <c r="U17" s="14" t="s">
        <v>389</v>
      </c>
      <c r="V17" s="14" t="s">
        <v>389</v>
      </c>
    </row>
    <row r="18" spans="1:22" ht="30">
      <c r="A18" s="16">
        <v>17</v>
      </c>
      <c r="B18" s="15" t="s">
        <v>462</v>
      </c>
      <c r="C18" s="14" t="s">
        <v>463</v>
      </c>
      <c r="D18" s="14" t="s">
        <v>464</v>
      </c>
      <c r="E18" s="14" t="s">
        <v>465</v>
      </c>
      <c r="F18" s="17" t="s">
        <v>466</v>
      </c>
      <c r="G18" s="14" t="s">
        <v>463</v>
      </c>
      <c r="H18" s="14" t="s">
        <v>467</v>
      </c>
      <c r="I18" s="14"/>
      <c r="N18" s="22">
        <v>17</v>
      </c>
      <c r="O18" s="15" t="s">
        <v>462</v>
      </c>
      <c r="P18" s="14" t="s">
        <v>463</v>
      </c>
      <c r="Q18" s="14" t="s">
        <v>464</v>
      </c>
      <c r="R18" s="14" t="s">
        <v>465</v>
      </c>
      <c r="S18" s="17" t="s">
        <v>466</v>
      </c>
      <c r="T18" s="14" t="s">
        <v>463</v>
      </c>
      <c r="U18" s="14" t="s">
        <v>467</v>
      </c>
      <c r="V18" s="14"/>
    </row>
    <row r="19" spans="1:22" ht="30">
      <c r="A19" s="16">
        <v>18</v>
      </c>
      <c r="B19" s="15" t="s">
        <v>468</v>
      </c>
      <c r="C19" s="14" t="s">
        <v>469</v>
      </c>
      <c r="D19" s="14" t="s">
        <v>389</v>
      </c>
      <c r="E19" s="14" t="s">
        <v>470</v>
      </c>
      <c r="F19" s="17" t="s">
        <v>471</v>
      </c>
      <c r="G19" s="14" t="s">
        <v>469</v>
      </c>
      <c r="H19" s="14" t="s">
        <v>472</v>
      </c>
      <c r="I19" s="14" t="s">
        <v>473</v>
      </c>
      <c r="N19" s="22">
        <v>18</v>
      </c>
      <c r="O19" s="15" t="s">
        <v>468</v>
      </c>
      <c r="P19" s="14" t="s">
        <v>469</v>
      </c>
      <c r="Q19" s="14" t="s">
        <v>389</v>
      </c>
      <c r="R19" s="14" t="s">
        <v>470</v>
      </c>
      <c r="S19" s="17" t="s">
        <v>471</v>
      </c>
      <c r="T19" s="14" t="s">
        <v>469</v>
      </c>
      <c r="U19" s="14" t="s">
        <v>472</v>
      </c>
      <c r="V19" s="14" t="s">
        <v>473</v>
      </c>
    </row>
    <row r="20" spans="1:22" ht="30">
      <c r="A20" s="16">
        <v>19</v>
      </c>
      <c r="B20" s="15" t="s">
        <v>474</v>
      </c>
      <c r="C20" s="14" t="s">
        <v>475</v>
      </c>
      <c r="D20" s="14" t="s">
        <v>476</v>
      </c>
      <c r="E20" s="14" t="s">
        <v>477</v>
      </c>
      <c r="F20" s="17" t="s">
        <v>478</v>
      </c>
      <c r="G20" s="14" t="s">
        <v>475</v>
      </c>
      <c r="H20" s="14" t="s">
        <v>479</v>
      </c>
      <c r="I20" s="14" t="s">
        <v>480</v>
      </c>
      <c r="N20" s="22">
        <v>19</v>
      </c>
      <c r="O20" s="15" t="s">
        <v>474</v>
      </c>
      <c r="P20" s="14" t="s">
        <v>475</v>
      </c>
      <c r="Q20" s="14" t="s">
        <v>476</v>
      </c>
      <c r="R20" s="14" t="s">
        <v>477</v>
      </c>
      <c r="S20" s="17" t="s">
        <v>478</v>
      </c>
      <c r="T20" s="14" t="s">
        <v>475</v>
      </c>
      <c r="U20" s="14" t="s">
        <v>479</v>
      </c>
      <c r="V20" s="14" t="s">
        <v>480</v>
      </c>
    </row>
    <row r="21" spans="1:22" ht="30">
      <c r="A21" s="16">
        <v>20</v>
      </c>
      <c r="B21" s="15" t="s">
        <v>481</v>
      </c>
      <c r="C21" s="14"/>
      <c r="D21" s="14" t="s">
        <v>482</v>
      </c>
      <c r="E21" s="14" t="s">
        <v>483</v>
      </c>
      <c r="F21" s="17" t="s">
        <v>484</v>
      </c>
      <c r="G21" s="14"/>
      <c r="H21" s="14" t="s">
        <v>485</v>
      </c>
      <c r="I21" s="14"/>
      <c r="N21" s="22">
        <v>20</v>
      </c>
      <c r="O21" s="15" t="s">
        <v>481</v>
      </c>
      <c r="P21" s="14"/>
      <c r="Q21" s="14" t="s">
        <v>482</v>
      </c>
      <c r="R21" s="14" t="s">
        <v>483</v>
      </c>
      <c r="S21" s="17" t="s">
        <v>484</v>
      </c>
      <c r="T21" s="14"/>
      <c r="U21" s="14" t="s">
        <v>485</v>
      </c>
      <c r="V21" s="14"/>
    </row>
    <row r="22" spans="1:22" ht="30">
      <c r="A22" s="16">
        <v>21</v>
      </c>
      <c r="B22" s="15" t="s">
        <v>486</v>
      </c>
      <c r="C22" s="14" t="s">
        <v>487</v>
      </c>
      <c r="D22" s="14" t="s">
        <v>488</v>
      </c>
      <c r="E22" s="14" t="s">
        <v>489</v>
      </c>
      <c r="F22" s="17" t="s">
        <v>490</v>
      </c>
      <c r="G22" s="14" t="s">
        <v>487</v>
      </c>
      <c r="H22" s="14" t="s">
        <v>450</v>
      </c>
      <c r="I22" s="14" t="s">
        <v>491</v>
      </c>
      <c r="N22" s="22">
        <v>21</v>
      </c>
      <c r="O22" s="15" t="s">
        <v>486</v>
      </c>
      <c r="P22" s="14" t="s">
        <v>487</v>
      </c>
      <c r="Q22" s="14" t="s">
        <v>488</v>
      </c>
      <c r="R22" s="14" t="s">
        <v>489</v>
      </c>
      <c r="S22" s="17" t="s">
        <v>490</v>
      </c>
      <c r="T22" s="14" t="s">
        <v>487</v>
      </c>
      <c r="U22" s="14" t="s">
        <v>450</v>
      </c>
      <c r="V22" s="14" t="s">
        <v>491</v>
      </c>
    </row>
    <row r="23" spans="1:22" ht="30">
      <c r="A23" s="16">
        <v>22</v>
      </c>
      <c r="B23" s="15" t="s">
        <v>492</v>
      </c>
      <c r="C23" s="14" t="s">
        <v>493</v>
      </c>
      <c r="D23" s="14" t="s">
        <v>494</v>
      </c>
      <c r="E23" s="14" t="s">
        <v>495</v>
      </c>
      <c r="F23" s="17" t="s">
        <v>496</v>
      </c>
      <c r="G23" s="14" t="s">
        <v>493</v>
      </c>
      <c r="H23" s="14" t="s">
        <v>497</v>
      </c>
      <c r="I23" s="14" t="s">
        <v>498</v>
      </c>
      <c r="N23" s="22">
        <v>22</v>
      </c>
      <c r="O23" s="15" t="s">
        <v>492</v>
      </c>
      <c r="P23" s="14" t="s">
        <v>493</v>
      </c>
      <c r="Q23" s="14" t="s">
        <v>494</v>
      </c>
      <c r="R23" s="14" t="s">
        <v>495</v>
      </c>
      <c r="S23" s="17" t="s">
        <v>496</v>
      </c>
      <c r="T23" s="14" t="s">
        <v>493</v>
      </c>
      <c r="U23" s="14" t="s">
        <v>497</v>
      </c>
      <c r="V23" s="14" t="s">
        <v>498</v>
      </c>
    </row>
    <row r="24" spans="1:22" ht="30">
      <c r="A24" s="16">
        <v>23</v>
      </c>
      <c r="B24" s="15" t="s">
        <v>499</v>
      </c>
      <c r="C24" s="14" t="s">
        <v>500</v>
      </c>
      <c r="D24" s="14" t="s">
        <v>501</v>
      </c>
      <c r="E24" s="14"/>
      <c r="F24" s="17" t="s">
        <v>502</v>
      </c>
      <c r="G24" s="14" t="s">
        <v>500</v>
      </c>
      <c r="H24" s="14" t="s">
        <v>503</v>
      </c>
      <c r="I24" s="14" t="s">
        <v>389</v>
      </c>
      <c r="N24" s="22">
        <v>23</v>
      </c>
      <c r="O24" s="15" t="s">
        <v>499</v>
      </c>
      <c r="P24" s="14" t="s">
        <v>500</v>
      </c>
      <c r="Q24" s="14" t="s">
        <v>501</v>
      </c>
      <c r="R24" s="14"/>
      <c r="S24" s="17" t="s">
        <v>502</v>
      </c>
      <c r="T24" s="14" t="s">
        <v>500</v>
      </c>
      <c r="U24" s="14" t="s">
        <v>503</v>
      </c>
      <c r="V24" s="14" t="s">
        <v>389</v>
      </c>
    </row>
    <row r="25" spans="1:22" ht="30">
      <c r="A25" s="16">
        <v>24</v>
      </c>
      <c r="B25" s="15" t="s">
        <v>504</v>
      </c>
      <c r="C25" s="14" t="s">
        <v>389</v>
      </c>
      <c r="D25" s="14" t="s">
        <v>505</v>
      </c>
      <c r="E25" s="14" t="s">
        <v>506</v>
      </c>
      <c r="F25" s="17" t="s">
        <v>507</v>
      </c>
      <c r="G25" s="14" t="s">
        <v>389</v>
      </c>
      <c r="H25" s="14" t="s">
        <v>508</v>
      </c>
      <c r="I25" s="14" t="s">
        <v>509</v>
      </c>
      <c r="N25" s="22">
        <v>24</v>
      </c>
      <c r="O25" s="15" t="s">
        <v>504</v>
      </c>
      <c r="P25" s="14" t="s">
        <v>389</v>
      </c>
      <c r="Q25" s="14" t="s">
        <v>505</v>
      </c>
      <c r="R25" s="14" t="s">
        <v>506</v>
      </c>
      <c r="S25" s="17" t="s">
        <v>507</v>
      </c>
      <c r="T25" s="14" t="s">
        <v>389</v>
      </c>
      <c r="U25" s="14" t="s">
        <v>508</v>
      </c>
      <c r="V25" s="14" t="s">
        <v>509</v>
      </c>
    </row>
    <row r="26" spans="1:22" ht="30">
      <c r="A26" s="16">
        <v>25</v>
      </c>
      <c r="B26" s="15" t="s">
        <v>510</v>
      </c>
      <c r="C26" s="14" t="s">
        <v>511</v>
      </c>
      <c r="D26" s="14" t="s">
        <v>512</v>
      </c>
      <c r="E26" s="14" t="s">
        <v>513</v>
      </c>
      <c r="F26" s="17" t="s">
        <v>395</v>
      </c>
      <c r="G26" s="14" t="s">
        <v>511</v>
      </c>
      <c r="H26" s="14" t="s">
        <v>514</v>
      </c>
      <c r="I26" s="14"/>
      <c r="N26" s="22">
        <v>25</v>
      </c>
      <c r="O26" s="15" t="s">
        <v>510</v>
      </c>
      <c r="P26" s="14" t="s">
        <v>511</v>
      </c>
      <c r="Q26" s="14" t="s">
        <v>512</v>
      </c>
      <c r="R26" s="14" t="s">
        <v>513</v>
      </c>
      <c r="S26" s="17" t="s">
        <v>395</v>
      </c>
      <c r="T26" s="14" t="s">
        <v>511</v>
      </c>
      <c r="U26" s="14" t="s">
        <v>514</v>
      </c>
      <c r="V26" s="14"/>
    </row>
    <row r="27" spans="1:22" ht="30">
      <c r="A27" s="16">
        <v>26</v>
      </c>
      <c r="B27" s="15" t="s">
        <v>476</v>
      </c>
      <c r="C27" s="14" t="s">
        <v>475</v>
      </c>
      <c r="D27" s="14" t="s">
        <v>515</v>
      </c>
      <c r="E27" s="14" t="s">
        <v>389</v>
      </c>
      <c r="F27" s="17"/>
      <c r="G27" s="14" t="s">
        <v>475</v>
      </c>
      <c r="H27" s="14" t="s">
        <v>389</v>
      </c>
      <c r="I27" s="14" t="s">
        <v>389</v>
      </c>
    </row>
    <row r="28" spans="1:22" ht="30">
      <c r="A28" s="16">
        <v>27</v>
      </c>
      <c r="B28" s="15" t="s">
        <v>516</v>
      </c>
      <c r="C28" s="14" t="s">
        <v>517</v>
      </c>
      <c r="D28" s="14" t="s">
        <v>518</v>
      </c>
      <c r="E28" s="14"/>
      <c r="F28" s="17"/>
      <c r="G28" s="14" t="s">
        <v>517</v>
      </c>
      <c r="H28" s="14" t="s">
        <v>519</v>
      </c>
      <c r="I28" s="14" t="s">
        <v>389</v>
      </c>
      <c r="N28" s="13" t="s">
        <v>580</v>
      </c>
      <c r="O28" s="13" t="s">
        <v>571</v>
      </c>
      <c r="P28" s="13" t="s">
        <v>572</v>
      </c>
      <c r="Q28" s="13" t="s">
        <v>573</v>
      </c>
      <c r="R28" s="13" t="s">
        <v>574</v>
      </c>
      <c r="S28" s="13" t="s">
        <v>575</v>
      </c>
      <c r="T28" s="13" t="s">
        <v>576</v>
      </c>
      <c r="U28" s="13" t="s">
        <v>577</v>
      </c>
      <c r="V28" s="13" t="s">
        <v>578</v>
      </c>
    </row>
    <row r="29" spans="1:22" ht="30">
      <c r="A29" s="16">
        <v>28</v>
      </c>
      <c r="B29" s="15" t="s">
        <v>520</v>
      </c>
      <c r="C29" s="14" t="s">
        <v>521</v>
      </c>
      <c r="D29" s="14" t="s">
        <v>501</v>
      </c>
      <c r="E29" s="14" t="s">
        <v>522</v>
      </c>
      <c r="F29" s="17" t="s">
        <v>389</v>
      </c>
      <c r="G29" s="14" t="s">
        <v>521</v>
      </c>
      <c r="H29" s="14" t="s">
        <v>523</v>
      </c>
      <c r="I29" s="14"/>
      <c r="N29" s="22">
        <v>26</v>
      </c>
      <c r="O29" s="15" t="s">
        <v>476</v>
      </c>
      <c r="P29" s="14" t="s">
        <v>475</v>
      </c>
      <c r="Q29" s="14" t="s">
        <v>515</v>
      </c>
      <c r="R29" s="14" t="s">
        <v>389</v>
      </c>
      <c r="S29" s="17"/>
      <c r="T29" s="14" t="s">
        <v>475</v>
      </c>
      <c r="U29" s="14" t="s">
        <v>389</v>
      </c>
      <c r="V29" s="14" t="s">
        <v>389</v>
      </c>
    </row>
    <row r="30" spans="1:22" ht="30">
      <c r="A30" s="16">
        <v>29</v>
      </c>
      <c r="B30" s="15" t="s">
        <v>524</v>
      </c>
      <c r="C30" s="14" t="s">
        <v>525</v>
      </c>
      <c r="D30" s="14" t="s">
        <v>526</v>
      </c>
      <c r="E30" s="14" t="s">
        <v>527</v>
      </c>
      <c r="F30" s="17" t="s">
        <v>528</v>
      </c>
      <c r="G30" s="14" t="s">
        <v>525</v>
      </c>
      <c r="H30" s="14" t="s">
        <v>529</v>
      </c>
      <c r="I30" s="14" t="s">
        <v>530</v>
      </c>
      <c r="N30" s="22">
        <v>27</v>
      </c>
      <c r="O30" s="15" t="s">
        <v>516</v>
      </c>
      <c r="P30" s="14" t="s">
        <v>517</v>
      </c>
      <c r="Q30" s="14" t="s">
        <v>518</v>
      </c>
      <c r="R30" s="14"/>
      <c r="S30" s="17"/>
      <c r="T30" s="14" t="s">
        <v>517</v>
      </c>
      <c r="U30" s="14" t="s">
        <v>519</v>
      </c>
      <c r="V30" s="14" t="s">
        <v>389</v>
      </c>
    </row>
    <row r="31" spans="1:22" ht="30">
      <c r="A31" s="16">
        <v>30</v>
      </c>
      <c r="B31" s="15" t="s">
        <v>531</v>
      </c>
      <c r="C31" s="14" t="s">
        <v>532</v>
      </c>
      <c r="D31" s="14" t="s">
        <v>533</v>
      </c>
      <c r="E31" s="14" t="s">
        <v>534</v>
      </c>
      <c r="F31" s="17" t="s">
        <v>535</v>
      </c>
      <c r="G31" s="14" t="s">
        <v>532</v>
      </c>
      <c r="H31" s="14" t="s">
        <v>519</v>
      </c>
      <c r="I31" s="14"/>
      <c r="N31" s="22">
        <v>28</v>
      </c>
      <c r="O31" s="15" t="s">
        <v>520</v>
      </c>
      <c r="P31" s="14" t="s">
        <v>521</v>
      </c>
      <c r="Q31" s="14" t="s">
        <v>501</v>
      </c>
      <c r="R31" s="14" t="s">
        <v>522</v>
      </c>
      <c r="S31" s="17" t="s">
        <v>389</v>
      </c>
      <c r="T31" s="14" t="s">
        <v>521</v>
      </c>
      <c r="U31" s="14" t="s">
        <v>523</v>
      </c>
      <c r="V31" s="14"/>
    </row>
    <row r="32" spans="1:22" ht="30">
      <c r="A32" s="16">
        <v>31</v>
      </c>
      <c r="B32" s="15" t="s">
        <v>536</v>
      </c>
      <c r="C32" s="14" t="s">
        <v>537</v>
      </c>
      <c r="D32" s="14" t="s">
        <v>419</v>
      </c>
      <c r="E32" s="14"/>
      <c r="F32" s="17" t="s">
        <v>538</v>
      </c>
      <c r="G32" s="14" t="s">
        <v>537</v>
      </c>
      <c r="H32" s="14"/>
      <c r="I32" s="14"/>
      <c r="N32" s="22">
        <v>29</v>
      </c>
      <c r="O32" s="15" t="s">
        <v>524</v>
      </c>
      <c r="P32" s="14" t="s">
        <v>525</v>
      </c>
      <c r="Q32" s="14" t="s">
        <v>526</v>
      </c>
      <c r="R32" s="14" t="s">
        <v>527</v>
      </c>
      <c r="S32" s="17" t="s">
        <v>528</v>
      </c>
      <c r="T32" s="14" t="s">
        <v>525</v>
      </c>
      <c r="U32" s="14" t="s">
        <v>529</v>
      </c>
      <c r="V32" s="14" t="s">
        <v>530</v>
      </c>
    </row>
    <row r="33" spans="1:22" ht="30">
      <c r="A33" s="16">
        <v>32</v>
      </c>
      <c r="B33" s="15" t="s">
        <v>539</v>
      </c>
      <c r="C33" s="14" t="s">
        <v>540</v>
      </c>
      <c r="D33" s="14" t="s">
        <v>541</v>
      </c>
      <c r="E33" s="14" t="s">
        <v>389</v>
      </c>
      <c r="F33" s="17"/>
      <c r="G33" s="14" t="s">
        <v>540</v>
      </c>
      <c r="H33" s="14" t="s">
        <v>389</v>
      </c>
      <c r="I33" s="14" t="s">
        <v>389</v>
      </c>
      <c r="N33" s="22">
        <v>30</v>
      </c>
      <c r="O33" s="15" t="s">
        <v>531</v>
      </c>
      <c r="P33" s="14" t="s">
        <v>532</v>
      </c>
      <c r="Q33" s="14" t="s">
        <v>533</v>
      </c>
      <c r="R33" s="14" t="s">
        <v>534</v>
      </c>
      <c r="S33" s="17" t="s">
        <v>535</v>
      </c>
      <c r="T33" s="14" t="s">
        <v>532</v>
      </c>
      <c r="U33" s="14" t="s">
        <v>519</v>
      </c>
      <c r="V33" s="14"/>
    </row>
    <row r="34" spans="1:22" ht="30">
      <c r="A34" s="16">
        <v>33</v>
      </c>
      <c r="B34" s="15" t="s">
        <v>542</v>
      </c>
      <c r="C34" s="14" t="s">
        <v>543</v>
      </c>
      <c r="D34" s="14" t="s">
        <v>544</v>
      </c>
      <c r="E34" s="14" t="s">
        <v>470</v>
      </c>
      <c r="F34" s="17" t="s">
        <v>440</v>
      </c>
      <c r="G34" s="14" t="s">
        <v>543</v>
      </c>
      <c r="H34" s="14" t="s">
        <v>545</v>
      </c>
      <c r="I34" s="14" t="s">
        <v>389</v>
      </c>
      <c r="N34" s="22">
        <v>31</v>
      </c>
      <c r="O34" s="15" t="s">
        <v>536</v>
      </c>
      <c r="P34" s="14" t="s">
        <v>537</v>
      </c>
      <c r="Q34" s="14" t="s">
        <v>419</v>
      </c>
      <c r="R34" s="14"/>
      <c r="S34" s="17" t="s">
        <v>538</v>
      </c>
      <c r="T34" s="14" t="s">
        <v>537</v>
      </c>
      <c r="U34" s="14"/>
      <c r="V34" s="14"/>
    </row>
    <row r="35" spans="1:22" ht="30">
      <c r="A35" s="16">
        <v>34</v>
      </c>
      <c r="B35" s="15" t="s">
        <v>546</v>
      </c>
      <c r="C35" s="14" t="s">
        <v>389</v>
      </c>
      <c r="D35" s="14" t="s">
        <v>389</v>
      </c>
      <c r="E35" s="14" t="s">
        <v>389</v>
      </c>
      <c r="F35" s="17" t="s">
        <v>471</v>
      </c>
      <c r="G35" s="14" t="s">
        <v>389</v>
      </c>
      <c r="H35" s="14" t="s">
        <v>547</v>
      </c>
      <c r="I35" s="14" t="s">
        <v>389</v>
      </c>
      <c r="N35" s="22">
        <v>32</v>
      </c>
      <c r="O35" s="15" t="s">
        <v>539</v>
      </c>
      <c r="P35" s="14" t="s">
        <v>540</v>
      </c>
      <c r="Q35" s="14" t="s">
        <v>541</v>
      </c>
      <c r="R35" s="14" t="s">
        <v>389</v>
      </c>
      <c r="S35" s="17"/>
      <c r="T35" s="14" t="s">
        <v>540</v>
      </c>
      <c r="U35" s="14" t="s">
        <v>389</v>
      </c>
      <c r="V35" s="14" t="s">
        <v>389</v>
      </c>
    </row>
    <row r="36" spans="1:22" ht="30">
      <c r="A36" s="16">
        <v>35</v>
      </c>
      <c r="B36" s="15" t="s">
        <v>548</v>
      </c>
      <c r="C36" s="14" t="s">
        <v>549</v>
      </c>
      <c r="D36" s="14" t="s">
        <v>424</v>
      </c>
      <c r="E36" s="14" t="s">
        <v>389</v>
      </c>
      <c r="F36" s="17" t="s">
        <v>550</v>
      </c>
      <c r="G36" s="14" t="s">
        <v>549</v>
      </c>
      <c r="H36" s="14" t="s">
        <v>551</v>
      </c>
      <c r="I36" s="14" t="s">
        <v>389</v>
      </c>
      <c r="N36" s="22">
        <v>33</v>
      </c>
      <c r="O36" s="15" t="s">
        <v>542</v>
      </c>
      <c r="P36" s="14" t="s">
        <v>543</v>
      </c>
      <c r="Q36" s="14" t="s">
        <v>544</v>
      </c>
      <c r="R36" s="14" t="s">
        <v>470</v>
      </c>
      <c r="S36" s="17" t="s">
        <v>440</v>
      </c>
      <c r="T36" s="14" t="s">
        <v>543</v>
      </c>
      <c r="U36" s="14" t="s">
        <v>545</v>
      </c>
      <c r="V36" s="14" t="s">
        <v>389</v>
      </c>
    </row>
    <row r="37" spans="1:22" ht="30">
      <c r="A37" s="16">
        <v>36</v>
      </c>
      <c r="B37" s="15" t="s">
        <v>552</v>
      </c>
      <c r="C37" s="14" t="s">
        <v>389</v>
      </c>
      <c r="D37" s="14" t="s">
        <v>389</v>
      </c>
      <c r="E37" s="14" t="s">
        <v>389</v>
      </c>
      <c r="F37" s="17" t="s">
        <v>389</v>
      </c>
      <c r="G37" s="14" t="s">
        <v>389</v>
      </c>
      <c r="H37" s="14" t="s">
        <v>389</v>
      </c>
      <c r="I37" s="14" t="s">
        <v>389</v>
      </c>
      <c r="N37" s="22">
        <v>34</v>
      </c>
      <c r="O37" s="15" t="s">
        <v>546</v>
      </c>
      <c r="P37" s="14" t="s">
        <v>389</v>
      </c>
      <c r="Q37" s="14" t="s">
        <v>389</v>
      </c>
      <c r="R37" s="14" t="s">
        <v>389</v>
      </c>
      <c r="S37" s="17" t="s">
        <v>471</v>
      </c>
      <c r="T37" s="14" t="s">
        <v>389</v>
      </c>
      <c r="U37" s="14" t="s">
        <v>547</v>
      </c>
      <c r="V37" s="14" t="s">
        <v>389</v>
      </c>
    </row>
    <row r="38" spans="1:22" ht="30">
      <c r="A38" s="16">
        <v>37</v>
      </c>
      <c r="B38" s="15" t="s">
        <v>553</v>
      </c>
      <c r="C38" s="14" t="s">
        <v>389</v>
      </c>
      <c r="D38" s="14" t="s">
        <v>389</v>
      </c>
      <c r="E38" s="14" t="s">
        <v>389</v>
      </c>
      <c r="F38" s="17" t="s">
        <v>389</v>
      </c>
      <c r="G38" s="14" t="s">
        <v>389</v>
      </c>
      <c r="H38" s="14" t="s">
        <v>389</v>
      </c>
      <c r="I38" s="14" t="s">
        <v>554</v>
      </c>
      <c r="N38" s="22">
        <v>35</v>
      </c>
      <c r="O38" s="15" t="s">
        <v>548</v>
      </c>
      <c r="P38" s="14" t="s">
        <v>549</v>
      </c>
      <c r="Q38" s="14" t="s">
        <v>424</v>
      </c>
      <c r="R38" s="14" t="s">
        <v>389</v>
      </c>
      <c r="S38" s="17" t="s">
        <v>550</v>
      </c>
      <c r="T38" s="14" t="s">
        <v>549</v>
      </c>
      <c r="U38" s="14" t="s">
        <v>551</v>
      </c>
      <c r="V38" s="14" t="s">
        <v>389</v>
      </c>
    </row>
    <row r="39" spans="1:22" ht="30">
      <c r="A39" s="16">
        <v>38</v>
      </c>
      <c r="B39" s="15" t="s">
        <v>555</v>
      </c>
      <c r="C39" s="14" t="s">
        <v>389</v>
      </c>
      <c r="D39" s="14" t="s">
        <v>389</v>
      </c>
      <c r="E39" s="14" t="s">
        <v>389</v>
      </c>
      <c r="F39" s="17" t="s">
        <v>389</v>
      </c>
      <c r="G39" s="14" t="s">
        <v>389</v>
      </c>
      <c r="H39" s="14" t="s">
        <v>389</v>
      </c>
      <c r="I39" s="14" t="s">
        <v>389</v>
      </c>
      <c r="N39" s="22">
        <v>36</v>
      </c>
      <c r="O39" s="15" t="s">
        <v>552</v>
      </c>
      <c r="P39" s="14" t="s">
        <v>389</v>
      </c>
      <c r="Q39" s="14" t="s">
        <v>389</v>
      </c>
      <c r="R39" s="14" t="s">
        <v>389</v>
      </c>
      <c r="S39" s="17" t="s">
        <v>389</v>
      </c>
      <c r="T39" s="14" t="s">
        <v>389</v>
      </c>
      <c r="U39" s="14" t="s">
        <v>389</v>
      </c>
      <c r="V39" s="14" t="s">
        <v>389</v>
      </c>
    </row>
    <row r="40" spans="1:22" ht="30">
      <c r="A40" s="16">
        <v>39</v>
      </c>
      <c r="B40" s="15" t="s">
        <v>556</v>
      </c>
      <c r="C40" s="14" t="s">
        <v>557</v>
      </c>
      <c r="D40" s="14" t="s">
        <v>389</v>
      </c>
      <c r="E40" s="14" t="s">
        <v>558</v>
      </c>
      <c r="F40" s="17" t="s">
        <v>389</v>
      </c>
      <c r="G40" s="14" t="s">
        <v>557</v>
      </c>
      <c r="H40" s="14"/>
      <c r="I40" s="14"/>
      <c r="N40" s="22">
        <v>37</v>
      </c>
      <c r="O40" s="15" t="s">
        <v>553</v>
      </c>
      <c r="P40" s="14" t="s">
        <v>389</v>
      </c>
      <c r="Q40" s="14" t="s">
        <v>389</v>
      </c>
      <c r="R40" s="14" t="s">
        <v>389</v>
      </c>
      <c r="S40" s="17" t="s">
        <v>389</v>
      </c>
      <c r="T40" s="14" t="s">
        <v>389</v>
      </c>
      <c r="U40" s="14" t="s">
        <v>389</v>
      </c>
      <c r="V40" s="14" t="s">
        <v>554</v>
      </c>
    </row>
    <row r="41" spans="1:22" ht="30">
      <c r="A41" s="16">
        <v>40</v>
      </c>
      <c r="B41" s="15" t="s">
        <v>559</v>
      </c>
      <c r="C41" s="14"/>
      <c r="D41" s="14"/>
      <c r="E41" s="14"/>
      <c r="F41" s="17"/>
      <c r="G41" s="14"/>
      <c r="H41" s="14" t="s">
        <v>389</v>
      </c>
      <c r="I41" s="14" t="s">
        <v>389</v>
      </c>
      <c r="N41" s="22">
        <v>38</v>
      </c>
      <c r="O41" s="15" t="s">
        <v>555</v>
      </c>
      <c r="P41" s="14" t="s">
        <v>389</v>
      </c>
      <c r="Q41" s="14" t="s">
        <v>389</v>
      </c>
      <c r="R41" s="14" t="s">
        <v>389</v>
      </c>
      <c r="S41" s="17" t="s">
        <v>389</v>
      </c>
      <c r="T41" s="14" t="s">
        <v>389</v>
      </c>
      <c r="U41" s="14" t="s">
        <v>389</v>
      </c>
      <c r="V41" s="14" t="s">
        <v>389</v>
      </c>
    </row>
    <row r="42" spans="1:22" ht="30">
      <c r="A42" s="16">
        <v>41</v>
      </c>
      <c r="B42" s="15" t="s">
        <v>560</v>
      </c>
      <c r="C42" s="14" t="s">
        <v>561</v>
      </c>
      <c r="D42" s="14" t="s">
        <v>442</v>
      </c>
      <c r="E42" s="14"/>
      <c r="F42" s="17" t="s">
        <v>389</v>
      </c>
      <c r="G42" s="14" t="s">
        <v>389</v>
      </c>
      <c r="H42" s="14"/>
      <c r="I42" s="14" t="s">
        <v>389</v>
      </c>
      <c r="N42" s="22">
        <v>39</v>
      </c>
      <c r="O42" s="15" t="s">
        <v>556</v>
      </c>
      <c r="P42" s="14" t="s">
        <v>557</v>
      </c>
      <c r="Q42" s="14" t="s">
        <v>389</v>
      </c>
      <c r="R42" s="14" t="s">
        <v>558</v>
      </c>
      <c r="S42" s="17" t="s">
        <v>389</v>
      </c>
      <c r="T42" s="14" t="s">
        <v>557</v>
      </c>
      <c r="U42" s="14"/>
      <c r="V42" s="14"/>
    </row>
    <row r="43" spans="1:22" ht="30">
      <c r="A43" s="16">
        <v>42</v>
      </c>
      <c r="B43" s="15" t="s">
        <v>562</v>
      </c>
      <c r="C43" s="14" t="s">
        <v>389</v>
      </c>
      <c r="D43" s="14" t="s">
        <v>389</v>
      </c>
      <c r="E43" s="14"/>
      <c r="F43" s="17" t="s">
        <v>389</v>
      </c>
      <c r="G43" s="14" t="s">
        <v>389</v>
      </c>
      <c r="H43" s="14"/>
      <c r="I43" s="14"/>
      <c r="N43" s="22">
        <v>40</v>
      </c>
      <c r="O43" s="15" t="s">
        <v>559</v>
      </c>
      <c r="P43" s="14"/>
      <c r="Q43" s="14"/>
      <c r="R43" s="14"/>
      <c r="S43" s="17"/>
      <c r="T43" s="14"/>
      <c r="U43" s="14" t="s">
        <v>389</v>
      </c>
      <c r="V43" s="14" t="s">
        <v>389</v>
      </c>
    </row>
    <row r="44" spans="1:22" ht="30">
      <c r="A44" s="16">
        <v>43</v>
      </c>
      <c r="B44" s="15" t="s">
        <v>563</v>
      </c>
      <c r="C44" s="14" t="s">
        <v>389</v>
      </c>
      <c r="D44" s="14" t="s">
        <v>389</v>
      </c>
      <c r="E44" s="14" t="s">
        <v>389</v>
      </c>
      <c r="F44" s="17" t="s">
        <v>564</v>
      </c>
      <c r="G44" s="14" t="s">
        <v>389</v>
      </c>
      <c r="H44" s="14" t="s">
        <v>389</v>
      </c>
      <c r="I44" s="14" t="s">
        <v>389</v>
      </c>
      <c r="N44" s="22">
        <v>41</v>
      </c>
      <c r="O44" s="15" t="s">
        <v>560</v>
      </c>
      <c r="P44" s="14" t="s">
        <v>561</v>
      </c>
      <c r="Q44" s="14" t="s">
        <v>442</v>
      </c>
      <c r="R44" s="14"/>
      <c r="S44" s="17" t="s">
        <v>389</v>
      </c>
      <c r="T44" s="14" t="s">
        <v>389</v>
      </c>
      <c r="U44" s="14"/>
      <c r="V44" s="14" t="s">
        <v>389</v>
      </c>
    </row>
    <row r="45" spans="1:22" ht="30">
      <c r="A45" s="16">
        <v>44</v>
      </c>
      <c r="B45" s="15" t="s">
        <v>565</v>
      </c>
      <c r="C45" s="14" t="s">
        <v>566</v>
      </c>
      <c r="D45" s="14" t="s">
        <v>567</v>
      </c>
      <c r="E45" s="14" t="s">
        <v>389</v>
      </c>
      <c r="F45" s="17" t="s">
        <v>568</v>
      </c>
      <c r="G45" s="14" t="s">
        <v>566</v>
      </c>
      <c r="H45" s="14" t="s">
        <v>569</v>
      </c>
      <c r="I45" s="14" t="s">
        <v>389</v>
      </c>
      <c r="N45" s="22">
        <v>42</v>
      </c>
      <c r="O45" s="15" t="s">
        <v>562</v>
      </c>
      <c r="P45" s="14" t="s">
        <v>389</v>
      </c>
      <c r="Q45" s="14" t="s">
        <v>389</v>
      </c>
      <c r="R45" s="14"/>
      <c r="S45" s="17" t="s">
        <v>389</v>
      </c>
      <c r="T45" s="14" t="s">
        <v>389</v>
      </c>
      <c r="U45" s="14"/>
      <c r="V45" s="14"/>
    </row>
    <row r="46" spans="1:22" ht="30">
      <c r="A46" s="16">
        <v>45</v>
      </c>
      <c r="B46" s="15" t="s">
        <v>570</v>
      </c>
      <c r="C46" s="14" t="s">
        <v>389</v>
      </c>
      <c r="D46" s="14" t="s">
        <v>389</v>
      </c>
      <c r="E46" s="14" t="s">
        <v>389</v>
      </c>
      <c r="F46" s="17" t="s">
        <v>395</v>
      </c>
      <c r="G46" s="14" t="s">
        <v>389</v>
      </c>
      <c r="H46" s="14" t="s">
        <v>389</v>
      </c>
      <c r="I46" s="14" t="s">
        <v>389</v>
      </c>
      <c r="N46" s="22">
        <v>43</v>
      </c>
      <c r="O46" s="15" t="s">
        <v>563</v>
      </c>
      <c r="P46" s="14" t="s">
        <v>389</v>
      </c>
      <c r="Q46" s="14" t="s">
        <v>389</v>
      </c>
      <c r="R46" s="14" t="s">
        <v>389</v>
      </c>
      <c r="S46" s="17" t="s">
        <v>564</v>
      </c>
      <c r="T46" s="14" t="s">
        <v>389</v>
      </c>
      <c r="U46" s="14" t="s">
        <v>389</v>
      </c>
      <c r="V46" s="14" t="s">
        <v>389</v>
      </c>
    </row>
    <row r="47" spans="1:22" ht="30">
      <c r="N47" s="22">
        <v>44</v>
      </c>
      <c r="O47" s="15" t="s">
        <v>565</v>
      </c>
      <c r="P47" s="14" t="s">
        <v>566</v>
      </c>
      <c r="Q47" s="14" t="s">
        <v>567</v>
      </c>
      <c r="R47" s="14" t="s">
        <v>389</v>
      </c>
      <c r="S47" s="17" t="s">
        <v>568</v>
      </c>
      <c r="T47" s="14" t="s">
        <v>566</v>
      </c>
      <c r="U47" s="14" t="s">
        <v>569</v>
      </c>
      <c r="V47" s="14" t="s">
        <v>389</v>
      </c>
    </row>
    <row r="48" spans="1:22" ht="30">
      <c r="N48" s="22">
        <v>45</v>
      </c>
      <c r="O48" s="15" t="s">
        <v>570</v>
      </c>
      <c r="P48" s="14" t="s">
        <v>389</v>
      </c>
      <c r="Q48" s="14" t="s">
        <v>389</v>
      </c>
      <c r="R48" s="14" t="s">
        <v>389</v>
      </c>
      <c r="S48" s="17" t="s">
        <v>395</v>
      </c>
      <c r="T48" s="14" t="s">
        <v>389</v>
      </c>
      <c r="U48" s="14" t="s">
        <v>389</v>
      </c>
      <c r="V48" s="14" t="s">
        <v>389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8"/>
    <col min="6" max="6" width="9" style="18"/>
    <col min="10" max="10" width="9" style="18"/>
    <col min="14" max="14" width="9" style="18"/>
  </cols>
  <sheetData>
    <row r="1" spans="1:17" s="19" customFormat="1" ht="21">
      <c r="A1" s="20" t="s">
        <v>579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14</v>
      </c>
      <c r="O1" s="20" t="s">
        <v>15</v>
      </c>
      <c r="P1" s="20" t="s">
        <v>16</v>
      </c>
      <c r="Q1" s="20" t="s">
        <v>17</v>
      </c>
    </row>
    <row r="2" spans="1:17">
      <c r="A2" s="21">
        <v>1</v>
      </c>
      <c r="B2" s="25" t="s">
        <v>18</v>
      </c>
      <c r="C2" s="23" t="s">
        <v>19</v>
      </c>
      <c r="D2" s="23" t="s">
        <v>20</v>
      </c>
      <c r="E2" s="23" t="s">
        <v>20</v>
      </c>
      <c r="F2" s="26" t="s">
        <v>21</v>
      </c>
      <c r="G2" s="24" t="s">
        <v>22</v>
      </c>
      <c r="H2" s="24" t="s">
        <v>23</v>
      </c>
      <c r="I2" s="24" t="s">
        <v>23</v>
      </c>
      <c r="J2" s="25" t="s">
        <v>24</v>
      </c>
      <c r="K2" s="23" t="s">
        <v>25</v>
      </c>
      <c r="L2" s="23" t="s">
        <v>26</v>
      </c>
      <c r="M2" s="23" t="s">
        <v>26</v>
      </c>
      <c r="N2" s="26" t="s">
        <v>27</v>
      </c>
      <c r="O2" s="24" t="s">
        <v>28</v>
      </c>
      <c r="P2" s="24" t="s">
        <v>29</v>
      </c>
      <c r="Q2" s="24" t="s">
        <v>29</v>
      </c>
    </row>
    <row r="3" spans="1:17">
      <c r="A3" s="21">
        <v>2</v>
      </c>
      <c r="B3" s="25" t="s">
        <v>30</v>
      </c>
      <c r="C3" s="23" t="s">
        <v>31</v>
      </c>
      <c r="D3" s="23" t="s">
        <v>32</v>
      </c>
      <c r="E3" s="23" t="s">
        <v>32</v>
      </c>
      <c r="F3" s="26" t="s">
        <v>33</v>
      </c>
      <c r="G3" s="24" t="s">
        <v>34</v>
      </c>
      <c r="H3" s="24" t="s">
        <v>35</v>
      </c>
      <c r="I3" s="24" t="s">
        <v>35</v>
      </c>
      <c r="J3" s="25" t="s">
        <v>36</v>
      </c>
      <c r="K3" s="23" t="s">
        <v>37</v>
      </c>
      <c r="L3" s="23" t="s">
        <v>38</v>
      </c>
      <c r="M3" s="23" t="s">
        <v>38</v>
      </c>
      <c r="N3" s="26" t="s">
        <v>39</v>
      </c>
      <c r="O3" s="24" t="s">
        <v>40</v>
      </c>
      <c r="P3" s="24" t="s">
        <v>41</v>
      </c>
      <c r="Q3" s="24" t="s">
        <v>41</v>
      </c>
    </row>
    <row r="4" spans="1:17">
      <c r="A4" s="21">
        <v>3</v>
      </c>
      <c r="B4" s="25" t="s">
        <v>42</v>
      </c>
      <c r="C4" s="23" t="s">
        <v>43</v>
      </c>
      <c r="D4" s="23" t="s">
        <v>44</v>
      </c>
      <c r="E4" s="23" t="s">
        <v>44</v>
      </c>
      <c r="F4" s="26" t="s">
        <v>45</v>
      </c>
      <c r="G4" s="24" t="s">
        <v>46</v>
      </c>
      <c r="H4" s="24" t="s">
        <v>47</v>
      </c>
      <c r="I4" s="24" t="s">
        <v>47</v>
      </c>
      <c r="J4" s="25" t="s">
        <v>48</v>
      </c>
      <c r="K4" s="23" t="s">
        <v>49</v>
      </c>
      <c r="L4" s="23" t="s">
        <v>50</v>
      </c>
      <c r="M4" s="23" t="s">
        <v>50</v>
      </c>
      <c r="N4" s="26" t="s">
        <v>51</v>
      </c>
      <c r="O4" s="24" t="s">
        <v>52</v>
      </c>
      <c r="P4" s="24" t="s">
        <v>53</v>
      </c>
      <c r="Q4" s="24" t="s">
        <v>53</v>
      </c>
    </row>
    <row r="5" spans="1:17">
      <c r="A5" s="21">
        <v>4</v>
      </c>
      <c r="B5" s="25" t="s">
        <v>54</v>
      </c>
      <c r="C5" s="23" t="s">
        <v>55</v>
      </c>
      <c r="D5" s="23" t="s">
        <v>56</v>
      </c>
      <c r="E5" s="23" t="s">
        <v>56</v>
      </c>
      <c r="F5" s="26" t="s">
        <v>57</v>
      </c>
      <c r="G5" s="24" t="s">
        <v>58</v>
      </c>
      <c r="H5" s="24" t="s">
        <v>59</v>
      </c>
      <c r="I5" s="24" t="s">
        <v>59</v>
      </c>
      <c r="J5" s="25" t="s">
        <v>60</v>
      </c>
      <c r="K5" s="23" t="s">
        <v>61</v>
      </c>
      <c r="L5" s="23" t="s">
        <v>62</v>
      </c>
      <c r="M5" s="23" t="s">
        <v>62</v>
      </c>
      <c r="N5" s="26" t="s">
        <v>63</v>
      </c>
      <c r="O5" s="24" t="s">
        <v>64</v>
      </c>
      <c r="P5" s="24" t="s">
        <v>65</v>
      </c>
      <c r="Q5" s="24" t="s">
        <v>65</v>
      </c>
    </row>
    <row r="6" spans="1:17">
      <c r="A6" s="21">
        <v>5</v>
      </c>
      <c r="B6" s="25" t="s">
        <v>66</v>
      </c>
      <c r="C6" s="23" t="s">
        <v>67</v>
      </c>
      <c r="D6" s="23" t="s">
        <v>68</v>
      </c>
      <c r="E6" s="23" t="s">
        <v>68</v>
      </c>
      <c r="F6" s="26" t="s">
        <v>69</v>
      </c>
      <c r="G6" s="24" t="s">
        <v>70</v>
      </c>
      <c r="H6" s="24" t="s">
        <v>71</v>
      </c>
      <c r="I6" s="24" t="s">
        <v>71</v>
      </c>
      <c r="J6" s="25" t="s">
        <v>72</v>
      </c>
      <c r="K6" s="23" t="s">
        <v>73</v>
      </c>
      <c r="L6" s="23" t="s">
        <v>74</v>
      </c>
      <c r="M6" s="23" t="s">
        <v>74</v>
      </c>
      <c r="N6" s="26" t="s">
        <v>75</v>
      </c>
      <c r="O6" s="24" t="s">
        <v>76</v>
      </c>
      <c r="P6" s="24" t="s">
        <v>77</v>
      </c>
      <c r="Q6" s="24" t="s">
        <v>77</v>
      </c>
    </row>
    <row r="7" spans="1:17">
      <c r="A7" s="21">
        <v>6</v>
      </c>
      <c r="B7" s="25" t="s">
        <v>78</v>
      </c>
      <c r="C7" s="23" t="s">
        <v>79</v>
      </c>
      <c r="D7" s="23" t="s">
        <v>80</v>
      </c>
      <c r="E7" s="23" t="s">
        <v>80</v>
      </c>
      <c r="F7" s="26" t="s">
        <v>81</v>
      </c>
      <c r="G7" s="24" t="s">
        <v>82</v>
      </c>
      <c r="H7" s="24" t="s">
        <v>83</v>
      </c>
      <c r="I7" s="24" t="s">
        <v>83</v>
      </c>
      <c r="J7" s="25" t="s">
        <v>84</v>
      </c>
      <c r="K7" s="23" t="s">
        <v>85</v>
      </c>
      <c r="L7" s="23" t="s">
        <v>86</v>
      </c>
      <c r="M7" s="23" t="s">
        <v>86</v>
      </c>
      <c r="N7" s="26" t="s">
        <v>87</v>
      </c>
      <c r="O7" s="24" t="s">
        <v>88</v>
      </c>
      <c r="P7" s="24" t="s">
        <v>89</v>
      </c>
      <c r="Q7" s="24" t="s">
        <v>89</v>
      </c>
    </row>
    <row r="8" spans="1:17">
      <c r="A8" s="21">
        <v>7</v>
      </c>
      <c r="B8" s="25" t="s">
        <v>90</v>
      </c>
      <c r="C8" s="23" t="s">
        <v>91</v>
      </c>
      <c r="D8" s="23" t="s">
        <v>92</v>
      </c>
      <c r="E8" s="23" t="s">
        <v>92</v>
      </c>
      <c r="F8" s="26" t="s">
        <v>93</v>
      </c>
      <c r="G8" s="24" t="s">
        <v>94</v>
      </c>
      <c r="H8" s="24" t="s">
        <v>95</v>
      </c>
      <c r="I8" s="24" t="s">
        <v>95</v>
      </c>
      <c r="J8" s="25" t="s">
        <v>96</v>
      </c>
      <c r="K8" s="23" t="s">
        <v>97</v>
      </c>
      <c r="L8" s="23" t="s">
        <v>98</v>
      </c>
      <c r="M8" s="23" t="s">
        <v>98</v>
      </c>
      <c r="N8" s="26" t="s">
        <v>99</v>
      </c>
      <c r="O8" s="24" t="s">
        <v>100</v>
      </c>
      <c r="P8" s="24" t="s">
        <v>101</v>
      </c>
      <c r="Q8" s="24" t="s">
        <v>101</v>
      </c>
    </row>
    <row r="9" spans="1:17">
      <c r="A9" s="21">
        <v>8</v>
      </c>
      <c r="B9" s="25" t="s">
        <v>102</v>
      </c>
      <c r="C9" s="23" t="s">
        <v>103</v>
      </c>
      <c r="D9" s="23" t="s">
        <v>104</v>
      </c>
      <c r="E9" s="23" t="s">
        <v>104</v>
      </c>
      <c r="F9" s="26" t="s">
        <v>105</v>
      </c>
      <c r="G9" s="24" t="s">
        <v>106</v>
      </c>
      <c r="H9" s="24" t="s">
        <v>107</v>
      </c>
      <c r="I9" s="24" t="s">
        <v>107</v>
      </c>
      <c r="J9" s="25" t="s">
        <v>108</v>
      </c>
      <c r="K9" s="23" t="s">
        <v>109</v>
      </c>
      <c r="L9" s="23" t="s">
        <v>110</v>
      </c>
      <c r="M9" s="23" t="s">
        <v>110</v>
      </c>
      <c r="N9" s="26" t="s">
        <v>111</v>
      </c>
      <c r="O9" s="24" t="s">
        <v>112</v>
      </c>
      <c r="P9" s="24" t="s">
        <v>113</v>
      </c>
      <c r="Q9" s="24" t="s">
        <v>113</v>
      </c>
    </row>
    <row r="10" spans="1:17">
      <c r="A10" s="21">
        <v>9</v>
      </c>
      <c r="B10" s="25" t="s">
        <v>114</v>
      </c>
      <c r="C10" s="23" t="s">
        <v>581</v>
      </c>
      <c r="D10" s="23" t="s">
        <v>115</v>
      </c>
      <c r="E10" s="23" t="s">
        <v>115</v>
      </c>
      <c r="F10" s="26" t="s">
        <v>116</v>
      </c>
      <c r="G10" s="24" t="s">
        <v>582</v>
      </c>
      <c r="H10" s="24" t="s">
        <v>117</v>
      </c>
      <c r="I10" s="24" t="s">
        <v>117</v>
      </c>
      <c r="J10" s="25" t="s">
        <v>118</v>
      </c>
      <c r="K10" s="23" t="s">
        <v>583</v>
      </c>
      <c r="L10" s="23" t="s">
        <v>119</v>
      </c>
      <c r="M10" s="23" t="s">
        <v>119</v>
      </c>
      <c r="N10" s="26" t="s">
        <v>120</v>
      </c>
      <c r="O10" s="24" t="s">
        <v>121</v>
      </c>
      <c r="P10" s="24" t="s">
        <v>122</v>
      </c>
      <c r="Q10" s="24" t="s">
        <v>122</v>
      </c>
    </row>
    <row r="11" spans="1:17">
      <c r="A11" s="21">
        <v>10</v>
      </c>
      <c r="B11" s="25" t="s">
        <v>123</v>
      </c>
      <c r="C11" s="23" t="s">
        <v>124</v>
      </c>
      <c r="D11" s="23" t="s">
        <v>125</v>
      </c>
      <c r="E11" s="23" t="s">
        <v>125</v>
      </c>
      <c r="F11" s="26" t="s">
        <v>126</v>
      </c>
      <c r="G11" s="24" t="s">
        <v>127</v>
      </c>
      <c r="H11" s="24" t="s">
        <v>128</v>
      </c>
      <c r="I11" s="24" t="s">
        <v>128</v>
      </c>
      <c r="J11" s="25" t="s">
        <v>129</v>
      </c>
      <c r="K11" s="23" t="s">
        <v>130</v>
      </c>
      <c r="L11" s="23" t="s">
        <v>131</v>
      </c>
      <c r="M11" s="23" t="s">
        <v>131</v>
      </c>
      <c r="N11" s="26" t="s">
        <v>132</v>
      </c>
      <c r="O11" s="24" t="s">
        <v>133</v>
      </c>
      <c r="P11" s="24" t="s">
        <v>134</v>
      </c>
      <c r="Q11" s="24" t="s">
        <v>134</v>
      </c>
    </row>
    <row r="12" spans="1:17">
      <c r="A12" s="21">
        <v>11</v>
      </c>
      <c r="B12" s="25" t="s">
        <v>135</v>
      </c>
      <c r="C12" s="23" t="s">
        <v>136</v>
      </c>
      <c r="D12" s="23" t="s">
        <v>137</v>
      </c>
      <c r="E12" s="23" t="s">
        <v>137</v>
      </c>
      <c r="F12" s="26" t="s">
        <v>138</v>
      </c>
      <c r="G12" s="24" t="s">
        <v>139</v>
      </c>
      <c r="H12" s="24" t="s">
        <v>140</v>
      </c>
      <c r="I12" s="24" t="s">
        <v>140</v>
      </c>
      <c r="J12" s="25" t="s">
        <v>141</v>
      </c>
      <c r="K12" s="23" t="s">
        <v>142</v>
      </c>
      <c r="L12" s="23" t="s">
        <v>143</v>
      </c>
      <c r="M12" s="23" t="s">
        <v>143</v>
      </c>
      <c r="N12" s="26" t="s">
        <v>144</v>
      </c>
      <c r="O12" s="24" t="s">
        <v>145</v>
      </c>
      <c r="P12" s="24" t="s">
        <v>146</v>
      </c>
      <c r="Q12" s="24" t="s">
        <v>146</v>
      </c>
    </row>
    <row r="13" spans="1:17">
      <c r="A13" s="21">
        <v>12</v>
      </c>
      <c r="B13" s="25" t="s">
        <v>147</v>
      </c>
      <c r="C13" s="23" t="s">
        <v>148</v>
      </c>
      <c r="D13" s="23" t="s">
        <v>149</v>
      </c>
      <c r="E13" s="23" t="s">
        <v>149</v>
      </c>
      <c r="F13" s="26" t="s">
        <v>150</v>
      </c>
      <c r="G13" s="24" t="s">
        <v>151</v>
      </c>
      <c r="H13" s="24" t="s">
        <v>152</v>
      </c>
      <c r="I13" s="24" t="s">
        <v>152</v>
      </c>
      <c r="J13" s="25" t="s">
        <v>153</v>
      </c>
      <c r="K13" s="23" t="s">
        <v>154</v>
      </c>
      <c r="L13" s="23" t="s">
        <v>155</v>
      </c>
      <c r="M13" s="23" t="s">
        <v>155</v>
      </c>
      <c r="N13" s="26" t="s">
        <v>156</v>
      </c>
      <c r="O13" s="24" t="s">
        <v>157</v>
      </c>
      <c r="P13" s="24" t="s">
        <v>158</v>
      </c>
      <c r="Q13" s="24" t="s">
        <v>158</v>
      </c>
    </row>
    <row r="14" spans="1:17">
      <c r="A14" s="21">
        <v>13</v>
      </c>
      <c r="B14" s="25" t="s">
        <v>159</v>
      </c>
      <c r="C14" s="23" t="s">
        <v>160</v>
      </c>
      <c r="D14" s="23" t="s">
        <v>161</v>
      </c>
      <c r="E14" s="23" t="s">
        <v>161</v>
      </c>
      <c r="F14" s="26" t="s">
        <v>162</v>
      </c>
      <c r="G14" s="24" t="s">
        <v>163</v>
      </c>
      <c r="H14" s="24" t="s">
        <v>164</v>
      </c>
      <c r="I14" s="24" t="s">
        <v>164</v>
      </c>
      <c r="J14" s="25" t="s">
        <v>165</v>
      </c>
      <c r="K14" s="23" t="s">
        <v>166</v>
      </c>
      <c r="L14" s="23" t="s">
        <v>167</v>
      </c>
      <c r="M14" s="23" t="s">
        <v>167</v>
      </c>
      <c r="N14" s="26" t="s">
        <v>168</v>
      </c>
      <c r="O14" s="24" t="s">
        <v>169</v>
      </c>
      <c r="P14" s="24" t="s">
        <v>170</v>
      </c>
      <c r="Q14" s="24" t="s">
        <v>170</v>
      </c>
    </row>
    <row r="15" spans="1:17">
      <c r="A15" s="21">
        <v>14</v>
      </c>
      <c r="B15" s="25" t="s">
        <v>171</v>
      </c>
      <c r="C15" s="23" t="s">
        <v>172</v>
      </c>
      <c r="D15" s="23" t="s">
        <v>173</v>
      </c>
      <c r="E15" s="23" t="s">
        <v>173</v>
      </c>
      <c r="F15" s="26" t="s">
        <v>174</v>
      </c>
      <c r="G15" s="24" t="s">
        <v>175</v>
      </c>
      <c r="H15" s="24" t="s">
        <v>176</v>
      </c>
      <c r="I15" s="24" t="s">
        <v>176</v>
      </c>
      <c r="J15" s="25" t="s">
        <v>177</v>
      </c>
      <c r="K15" s="23" t="s">
        <v>178</v>
      </c>
      <c r="L15" s="23" t="s">
        <v>179</v>
      </c>
      <c r="M15" s="23" t="s">
        <v>179</v>
      </c>
      <c r="N15" s="26" t="s">
        <v>180</v>
      </c>
      <c r="O15" s="24" t="s">
        <v>181</v>
      </c>
      <c r="P15" s="24" t="s">
        <v>182</v>
      </c>
      <c r="Q15" s="24" t="s">
        <v>182</v>
      </c>
    </row>
    <row r="16" spans="1:17">
      <c r="A16" s="21">
        <v>15</v>
      </c>
      <c r="B16" s="25" t="s">
        <v>183</v>
      </c>
      <c r="C16" s="23" t="s">
        <v>184</v>
      </c>
      <c r="D16" s="23" t="s">
        <v>185</v>
      </c>
      <c r="E16" s="23" t="s">
        <v>185</v>
      </c>
      <c r="F16" s="26" t="s">
        <v>186</v>
      </c>
      <c r="G16" s="24" t="s">
        <v>187</v>
      </c>
      <c r="H16" s="24" t="s">
        <v>188</v>
      </c>
      <c r="I16" s="24" t="s">
        <v>188</v>
      </c>
      <c r="J16" s="25" t="s">
        <v>189</v>
      </c>
      <c r="K16" s="23" t="s">
        <v>190</v>
      </c>
      <c r="L16" s="23" t="s">
        <v>191</v>
      </c>
      <c r="M16" s="23" t="s">
        <v>191</v>
      </c>
      <c r="N16" s="26" t="s">
        <v>192</v>
      </c>
      <c r="O16" s="24" t="s">
        <v>193</v>
      </c>
      <c r="P16" s="24" t="s">
        <v>194</v>
      </c>
      <c r="Q16" s="24" t="s">
        <v>194</v>
      </c>
    </row>
    <row r="17" spans="1:17" ht="16.5">
      <c r="B17"/>
      <c r="F17"/>
      <c r="J17"/>
      <c r="N17"/>
    </row>
    <row r="18" spans="1:17" s="19" customFormat="1" ht="21">
      <c r="A18" s="20" t="s">
        <v>579</v>
      </c>
      <c r="B18" s="20" t="s">
        <v>14</v>
      </c>
      <c r="C18" s="20" t="s">
        <v>15</v>
      </c>
      <c r="D18" s="20" t="s">
        <v>16</v>
      </c>
      <c r="E18" s="20" t="s">
        <v>17</v>
      </c>
      <c r="F18" s="20" t="s">
        <v>14</v>
      </c>
      <c r="G18" s="20" t="s">
        <v>15</v>
      </c>
      <c r="H18" s="20" t="s">
        <v>16</v>
      </c>
      <c r="I18" s="20" t="s">
        <v>17</v>
      </c>
      <c r="J18" s="20" t="s">
        <v>14</v>
      </c>
      <c r="K18" s="20" t="s">
        <v>15</v>
      </c>
      <c r="L18" s="20" t="s">
        <v>16</v>
      </c>
      <c r="M18" s="20" t="s">
        <v>17</v>
      </c>
      <c r="N18" s="20" t="s">
        <v>14</v>
      </c>
      <c r="O18" s="20" t="s">
        <v>15</v>
      </c>
      <c r="P18" s="20" t="s">
        <v>16</v>
      </c>
      <c r="Q18" s="20" t="s">
        <v>17</v>
      </c>
    </row>
    <row r="19" spans="1:17">
      <c r="A19" s="21">
        <v>1</v>
      </c>
      <c r="B19" s="25" t="s">
        <v>195</v>
      </c>
      <c r="C19" s="23" t="s">
        <v>196</v>
      </c>
      <c r="D19" s="23" t="s">
        <v>197</v>
      </c>
      <c r="E19" s="23" t="s">
        <v>197</v>
      </c>
      <c r="F19" s="26" t="s">
        <v>198</v>
      </c>
      <c r="G19" s="24" t="s">
        <v>199</v>
      </c>
      <c r="H19" s="24" t="s">
        <v>200</v>
      </c>
      <c r="I19" s="24" t="s">
        <v>200</v>
      </c>
      <c r="J19" s="25" t="s">
        <v>201</v>
      </c>
      <c r="K19" s="23" t="s">
        <v>202</v>
      </c>
      <c r="L19" s="23" t="s">
        <v>203</v>
      </c>
      <c r="M19" s="23" t="s">
        <v>203</v>
      </c>
      <c r="N19" s="26" t="s">
        <v>204</v>
      </c>
      <c r="O19" s="24" t="s">
        <v>205</v>
      </c>
      <c r="P19" s="24" t="s">
        <v>206</v>
      </c>
      <c r="Q19" s="24" t="s">
        <v>206</v>
      </c>
    </row>
    <row r="20" spans="1:17">
      <c r="A20" s="21">
        <v>2</v>
      </c>
      <c r="B20" s="25" t="s">
        <v>207</v>
      </c>
      <c r="C20" s="23" t="s">
        <v>208</v>
      </c>
      <c r="D20" s="23" t="s">
        <v>209</v>
      </c>
      <c r="E20" s="23" t="s">
        <v>209</v>
      </c>
      <c r="F20" s="26" t="s">
        <v>210</v>
      </c>
      <c r="G20" s="24" t="s">
        <v>211</v>
      </c>
      <c r="H20" s="24" t="s">
        <v>212</v>
      </c>
      <c r="I20" s="24" t="s">
        <v>212</v>
      </c>
      <c r="J20" s="25" t="s">
        <v>213</v>
      </c>
      <c r="K20" s="23" t="s">
        <v>214</v>
      </c>
      <c r="L20" s="23" t="s">
        <v>215</v>
      </c>
      <c r="M20" s="23" t="s">
        <v>215</v>
      </c>
      <c r="N20" s="26" t="s">
        <v>216</v>
      </c>
      <c r="O20" s="24" t="s">
        <v>217</v>
      </c>
      <c r="P20" s="24" t="s">
        <v>218</v>
      </c>
      <c r="Q20" s="24" t="s">
        <v>218</v>
      </c>
    </row>
    <row r="21" spans="1:17">
      <c r="A21" s="21">
        <v>3</v>
      </c>
      <c r="B21" s="25" t="s">
        <v>219</v>
      </c>
      <c r="C21" s="23" t="s">
        <v>220</v>
      </c>
      <c r="D21" s="23" t="s">
        <v>221</v>
      </c>
      <c r="E21" s="23" t="s">
        <v>221</v>
      </c>
      <c r="F21" s="26" t="s">
        <v>222</v>
      </c>
      <c r="G21" s="24" t="s">
        <v>223</v>
      </c>
      <c r="H21" s="24" t="s">
        <v>224</v>
      </c>
      <c r="I21" s="24" t="s">
        <v>224</v>
      </c>
      <c r="J21" s="25" t="s">
        <v>225</v>
      </c>
      <c r="K21" s="23" t="s">
        <v>226</v>
      </c>
      <c r="L21" s="23" t="s">
        <v>227</v>
      </c>
      <c r="M21" s="23" t="s">
        <v>227</v>
      </c>
      <c r="N21" s="26" t="s">
        <v>228</v>
      </c>
      <c r="O21" s="24" t="s">
        <v>229</v>
      </c>
      <c r="P21" s="24" t="s">
        <v>230</v>
      </c>
      <c r="Q21" s="24" t="s">
        <v>230</v>
      </c>
    </row>
    <row r="22" spans="1:17">
      <c r="A22" s="21">
        <v>4</v>
      </c>
      <c r="B22" s="25" t="s">
        <v>231</v>
      </c>
      <c r="C22" s="23" t="s">
        <v>232</v>
      </c>
      <c r="D22" s="23" t="s">
        <v>233</v>
      </c>
      <c r="E22" s="23" t="s">
        <v>233</v>
      </c>
      <c r="F22" s="26" t="s">
        <v>234</v>
      </c>
      <c r="G22" s="24" t="s">
        <v>235</v>
      </c>
      <c r="H22" s="24" t="s">
        <v>236</v>
      </c>
      <c r="I22" s="24" t="s">
        <v>236</v>
      </c>
      <c r="J22" s="25" t="s">
        <v>237</v>
      </c>
      <c r="K22" s="23" t="s">
        <v>238</v>
      </c>
      <c r="L22" s="23" t="s">
        <v>239</v>
      </c>
      <c r="M22" s="23" t="s">
        <v>239</v>
      </c>
      <c r="N22" s="26" t="s">
        <v>240</v>
      </c>
      <c r="O22" s="24" t="s">
        <v>241</v>
      </c>
      <c r="P22" s="24" t="s">
        <v>242</v>
      </c>
      <c r="Q22" s="24" t="s">
        <v>242</v>
      </c>
    </row>
    <row r="23" spans="1:17">
      <c r="A23" s="21">
        <v>5</v>
      </c>
      <c r="B23" s="25" t="s">
        <v>243</v>
      </c>
      <c r="C23" s="23" t="s">
        <v>244</v>
      </c>
      <c r="D23" s="23" t="s">
        <v>245</v>
      </c>
      <c r="E23" s="23" t="s">
        <v>245</v>
      </c>
      <c r="F23" s="26" t="s">
        <v>246</v>
      </c>
      <c r="G23" s="24" t="s">
        <v>247</v>
      </c>
      <c r="H23" s="24" t="s">
        <v>248</v>
      </c>
      <c r="I23" s="24" t="s">
        <v>248</v>
      </c>
      <c r="J23" s="25" t="s">
        <v>249</v>
      </c>
      <c r="K23" s="23" t="s">
        <v>250</v>
      </c>
      <c r="L23" s="23" t="s">
        <v>251</v>
      </c>
      <c r="M23" s="23" t="s">
        <v>251</v>
      </c>
      <c r="N23" s="26" t="s">
        <v>252</v>
      </c>
      <c r="O23" s="24" t="s">
        <v>253</v>
      </c>
      <c r="P23" s="24" t="s">
        <v>254</v>
      </c>
      <c r="Q23" s="24" t="s">
        <v>254</v>
      </c>
    </row>
    <row r="24" spans="1:17">
      <c r="A24" s="21">
        <v>6</v>
      </c>
      <c r="B24" s="25" t="s">
        <v>255</v>
      </c>
      <c r="C24" s="23" t="s">
        <v>256</v>
      </c>
      <c r="D24" s="23" t="s">
        <v>257</v>
      </c>
      <c r="E24" s="23" t="s">
        <v>257</v>
      </c>
      <c r="F24" s="26" t="s">
        <v>258</v>
      </c>
      <c r="G24" s="24" t="s">
        <v>259</v>
      </c>
      <c r="H24" s="24" t="s">
        <v>260</v>
      </c>
      <c r="I24" s="24" t="s">
        <v>260</v>
      </c>
      <c r="J24" s="25" t="s">
        <v>261</v>
      </c>
      <c r="K24" s="23" t="s">
        <v>262</v>
      </c>
      <c r="L24" s="23" t="s">
        <v>263</v>
      </c>
      <c r="M24" s="23" t="s">
        <v>263</v>
      </c>
      <c r="N24" s="26" t="s">
        <v>264</v>
      </c>
      <c r="O24" s="24" t="s">
        <v>265</v>
      </c>
      <c r="P24" s="24" t="s">
        <v>266</v>
      </c>
      <c r="Q24" s="24" t="s">
        <v>266</v>
      </c>
    </row>
    <row r="25" spans="1:17">
      <c r="A25" s="21">
        <v>7</v>
      </c>
      <c r="B25" s="25" t="s">
        <v>267</v>
      </c>
      <c r="C25" s="23" t="s">
        <v>268</v>
      </c>
      <c r="D25" s="23" t="s">
        <v>269</v>
      </c>
      <c r="E25" s="23" t="s">
        <v>269</v>
      </c>
      <c r="F25" s="26" t="s">
        <v>270</v>
      </c>
      <c r="G25" s="24" t="s">
        <v>271</v>
      </c>
      <c r="H25" s="24" t="s">
        <v>272</v>
      </c>
      <c r="I25" s="24" t="s">
        <v>272</v>
      </c>
      <c r="J25" s="25" t="s">
        <v>273</v>
      </c>
      <c r="K25" s="23" t="s">
        <v>274</v>
      </c>
      <c r="L25" s="23" t="s">
        <v>275</v>
      </c>
      <c r="M25" s="23" t="s">
        <v>275</v>
      </c>
      <c r="N25" s="26" t="s">
        <v>276</v>
      </c>
      <c r="O25" s="24" t="s">
        <v>277</v>
      </c>
      <c r="P25" s="24" t="s">
        <v>278</v>
      </c>
      <c r="Q25" s="24" t="s">
        <v>278</v>
      </c>
    </row>
    <row r="26" spans="1:17">
      <c r="A26" s="21">
        <v>8</v>
      </c>
      <c r="B26" s="25" t="s">
        <v>279</v>
      </c>
      <c r="C26" s="23" t="s">
        <v>280</v>
      </c>
      <c r="D26" s="23" t="s">
        <v>281</v>
      </c>
      <c r="E26" s="23" t="s">
        <v>281</v>
      </c>
      <c r="F26" s="26" t="s">
        <v>282</v>
      </c>
      <c r="G26" s="24" t="s">
        <v>283</v>
      </c>
      <c r="H26" s="24" t="s">
        <v>284</v>
      </c>
      <c r="I26" s="24" t="s">
        <v>284</v>
      </c>
      <c r="J26" s="25" t="s">
        <v>285</v>
      </c>
      <c r="K26" s="23" t="s">
        <v>286</v>
      </c>
      <c r="L26" s="23" t="s">
        <v>287</v>
      </c>
      <c r="M26" s="23" t="s">
        <v>287</v>
      </c>
      <c r="N26" s="26" t="s">
        <v>288</v>
      </c>
      <c r="O26" s="24" t="s">
        <v>289</v>
      </c>
      <c r="P26" s="24" t="s">
        <v>290</v>
      </c>
      <c r="Q26" s="24" t="s">
        <v>290</v>
      </c>
    </row>
    <row r="27" spans="1:17">
      <c r="A27" s="21">
        <v>9</v>
      </c>
      <c r="B27" s="25" t="s">
        <v>291</v>
      </c>
      <c r="C27" s="23" t="s">
        <v>584</v>
      </c>
      <c r="D27" s="23" t="s">
        <v>292</v>
      </c>
      <c r="E27" s="23" t="s">
        <v>292</v>
      </c>
      <c r="F27" s="26" t="s">
        <v>293</v>
      </c>
      <c r="G27" s="24" t="s">
        <v>585</v>
      </c>
      <c r="H27" s="24" t="s">
        <v>294</v>
      </c>
      <c r="I27" s="24" t="s">
        <v>294</v>
      </c>
      <c r="J27" s="25" t="s">
        <v>295</v>
      </c>
      <c r="K27" s="23" t="s">
        <v>586</v>
      </c>
      <c r="L27" s="23" t="s">
        <v>296</v>
      </c>
      <c r="M27" s="23" t="s">
        <v>296</v>
      </c>
      <c r="N27" s="26" t="s">
        <v>297</v>
      </c>
      <c r="O27" s="24" t="s">
        <v>298</v>
      </c>
      <c r="P27" s="24" t="s">
        <v>299</v>
      </c>
      <c r="Q27" s="24" t="s">
        <v>299</v>
      </c>
    </row>
    <row r="28" spans="1:17">
      <c r="A28" s="21">
        <v>10</v>
      </c>
      <c r="B28" s="25" t="s">
        <v>300</v>
      </c>
      <c r="C28" s="23" t="s">
        <v>301</v>
      </c>
      <c r="D28" s="23" t="s">
        <v>302</v>
      </c>
      <c r="E28" s="23" t="s">
        <v>302</v>
      </c>
      <c r="F28" s="26" t="s">
        <v>303</v>
      </c>
      <c r="G28" s="24" t="s">
        <v>304</v>
      </c>
      <c r="H28" s="24" t="s">
        <v>305</v>
      </c>
      <c r="I28" s="24" t="s">
        <v>305</v>
      </c>
      <c r="J28" s="25" t="s">
        <v>306</v>
      </c>
      <c r="K28" s="23" t="s">
        <v>307</v>
      </c>
      <c r="L28" s="23" t="s">
        <v>308</v>
      </c>
      <c r="M28" s="23" t="s">
        <v>308</v>
      </c>
      <c r="N28" s="26" t="s">
        <v>309</v>
      </c>
      <c r="O28" s="24" t="s">
        <v>310</v>
      </c>
      <c r="P28" s="24" t="s">
        <v>311</v>
      </c>
      <c r="Q28" s="24" t="s">
        <v>311</v>
      </c>
    </row>
    <row r="29" spans="1:17">
      <c r="A29" s="21">
        <v>11</v>
      </c>
      <c r="B29" s="25" t="s">
        <v>312</v>
      </c>
      <c r="C29" s="23" t="s">
        <v>313</v>
      </c>
      <c r="D29" s="23" t="s">
        <v>314</v>
      </c>
      <c r="E29" s="23" t="s">
        <v>314</v>
      </c>
      <c r="F29" s="26" t="s">
        <v>315</v>
      </c>
      <c r="G29" s="24" t="s">
        <v>316</v>
      </c>
      <c r="H29" s="24" t="s">
        <v>317</v>
      </c>
      <c r="I29" s="24" t="s">
        <v>317</v>
      </c>
      <c r="J29" s="25" t="s">
        <v>318</v>
      </c>
      <c r="K29" s="23" t="s">
        <v>319</v>
      </c>
      <c r="L29" s="23" t="s">
        <v>320</v>
      </c>
      <c r="M29" s="23" t="s">
        <v>320</v>
      </c>
      <c r="N29" s="26" t="s">
        <v>321</v>
      </c>
      <c r="O29" s="24" t="s">
        <v>322</v>
      </c>
      <c r="P29" s="24" t="s">
        <v>323</v>
      </c>
      <c r="Q29" s="24" t="s">
        <v>323</v>
      </c>
    </row>
    <row r="30" spans="1:17">
      <c r="A30" s="21">
        <v>12</v>
      </c>
      <c r="B30" s="25" t="s">
        <v>324</v>
      </c>
      <c r="C30" s="23" t="s">
        <v>325</v>
      </c>
      <c r="D30" s="23" t="s">
        <v>326</v>
      </c>
      <c r="E30" s="23" t="s">
        <v>326</v>
      </c>
      <c r="F30" s="26" t="s">
        <v>327</v>
      </c>
      <c r="G30" s="24" t="s">
        <v>328</v>
      </c>
      <c r="H30" s="24" t="s">
        <v>329</v>
      </c>
      <c r="I30" s="24" t="s">
        <v>329</v>
      </c>
      <c r="J30" s="25" t="s">
        <v>330</v>
      </c>
      <c r="K30" s="23" t="s">
        <v>331</v>
      </c>
      <c r="L30" s="23" t="s">
        <v>332</v>
      </c>
      <c r="M30" s="23" t="s">
        <v>332</v>
      </c>
      <c r="N30" s="26" t="s">
        <v>333</v>
      </c>
      <c r="O30" s="24" t="s">
        <v>334</v>
      </c>
      <c r="P30" s="24" t="s">
        <v>335</v>
      </c>
      <c r="Q30" s="24" t="s">
        <v>335</v>
      </c>
    </row>
    <row r="31" spans="1:17">
      <c r="A31" s="21">
        <v>13</v>
      </c>
      <c r="B31" s="25" t="s">
        <v>336</v>
      </c>
      <c r="C31" s="23" t="s">
        <v>337</v>
      </c>
      <c r="D31" s="23" t="s">
        <v>338</v>
      </c>
      <c r="E31" s="23" t="s">
        <v>338</v>
      </c>
      <c r="F31" s="26" t="s">
        <v>339</v>
      </c>
      <c r="G31" s="24" t="s">
        <v>340</v>
      </c>
      <c r="H31" s="24" t="s">
        <v>341</v>
      </c>
      <c r="I31" s="24" t="s">
        <v>341</v>
      </c>
      <c r="J31" s="25" t="s">
        <v>342</v>
      </c>
      <c r="K31" s="23" t="s">
        <v>343</v>
      </c>
      <c r="L31" s="23" t="s">
        <v>344</v>
      </c>
      <c r="M31" s="23" t="s">
        <v>344</v>
      </c>
      <c r="N31" s="26" t="s">
        <v>345</v>
      </c>
      <c r="O31" s="24" t="s">
        <v>346</v>
      </c>
      <c r="P31" s="24" t="s">
        <v>347</v>
      </c>
      <c r="Q31" s="24" t="s">
        <v>347</v>
      </c>
    </row>
    <row r="32" spans="1:17">
      <c r="A32" s="21">
        <v>14</v>
      </c>
      <c r="B32" s="25" t="s">
        <v>348</v>
      </c>
      <c r="C32" s="23" t="s">
        <v>349</v>
      </c>
      <c r="D32" s="23" t="s">
        <v>350</v>
      </c>
      <c r="E32" s="23" t="s">
        <v>350</v>
      </c>
      <c r="F32" s="26" t="s">
        <v>351</v>
      </c>
      <c r="G32" s="24" t="s">
        <v>352</v>
      </c>
      <c r="H32" s="24" t="s">
        <v>353</v>
      </c>
      <c r="I32" s="24" t="s">
        <v>353</v>
      </c>
      <c r="J32" s="25" t="s">
        <v>354</v>
      </c>
      <c r="K32" s="23" t="s">
        <v>355</v>
      </c>
      <c r="L32" s="23" t="s">
        <v>356</v>
      </c>
      <c r="M32" s="23" t="s">
        <v>356</v>
      </c>
      <c r="N32" s="26" t="s">
        <v>357</v>
      </c>
      <c r="O32" s="24" t="s">
        <v>358</v>
      </c>
      <c r="P32" s="24" t="s">
        <v>359</v>
      </c>
      <c r="Q32" s="24" t="s">
        <v>359</v>
      </c>
    </row>
    <row r="33" spans="1:17">
      <c r="A33" s="21">
        <v>15</v>
      </c>
      <c r="B33" s="25" t="s">
        <v>360</v>
      </c>
      <c r="C33" s="23" t="s">
        <v>361</v>
      </c>
      <c r="D33" s="23" t="s">
        <v>362</v>
      </c>
      <c r="E33" s="23" t="s">
        <v>362</v>
      </c>
      <c r="F33" s="26" t="s">
        <v>363</v>
      </c>
      <c r="G33" s="24" t="s">
        <v>364</v>
      </c>
      <c r="H33" s="24" t="s">
        <v>365</v>
      </c>
      <c r="I33" s="24" t="s">
        <v>365</v>
      </c>
      <c r="J33" s="25" t="s">
        <v>366</v>
      </c>
      <c r="K33" s="23" t="s">
        <v>367</v>
      </c>
      <c r="L33" s="23" t="s">
        <v>368</v>
      </c>
      <c r="M33" s="23" t="s">
        <v>368</v>
      </c>
      <c r="N33" s="26" t="s">
        <v>369</v>
      </c>
      <c r="O33" s="24" t="s">
        <v>370</v>
      </c>
      <c r="P33" s="24" t="s">
        <v>371</v>
      </c>
      <c r="Q33" s="24" t="s">
        <v>371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8" customWidth="1"/>
    <col min="3" max="3" width="12.375" customWidth="1"/>
    <col min="4" max="4" width="10.625" customWidth="1"/>
    <col min="5" max="5" width="10.625" hidden="1" customWidth="1" outlineLevel="1"/>
    <col min="6" max="6" width="10.625" style="18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8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8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19" customFormat="1" ht="30" customHeight="1">
      <c r="A1" s="20" t="s">
        <v>579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14</v>
      </c>
      <c r="K1" s="20" t="s">
        <v>15</v>
      </c>
      <c r="L1" s="20" t="s">
        <v>16</v>
      </c>
      <c r="M1" s="20" t="s">
        <v>17</v>
      </c>
      <c r="N1" s="20" t="s">
        <v>14</v>
      </c>
      <c r="O1" s="20" t="s">
        <v>15</v>
      </c>
      <c r="P1" s="20" t="s">
        <v>16</v>
      </c>
      <c r="Q1" s="20" t="s">
        <v>17</v>
      </c>
    </row>
    <row r="2" spans="1:17" ht="30" customHeight="1">
      <c r="A2" s="21">
        <v>1</v>
      </c>
      <c r="B2" s="27" t="s">
        <v>18</v>
      </c>
      <c r="C2" s="31" t="s">
        <v>19</v>
      </c>
      <c r="D2" s="31" t="s">
        <v>20</v>
      </c>
      <c r="E2" s="28" t="s">
        <v>20</v>
      </c>
      <c r="F2" s="29" t="s">
        <v>21</v>
      </c>
      <c r="G2" s="32" t="s">
        <v>22</v>
      </c>
      <c r="H2" s="32" t="s">
        <v>23</v>
      </c>
      <c r="I2" s="30" t="s">
        <v>23</v>
      </c>
      <c r="J2" s="27" t="s">
        <v>24</v>
      </c>
      <c r="K2" s="31" t="s">
        <v>25</v>
      </c>
      <c r="L2" s="31" t="s">
        <v>26</v>
      </c>
      <c r="M2" s="28" t="s">
        <v>26</v>
      </c>
      <c r="N2" s="29" t="s">
        <v>27</v>
      </c>
      <c r="O2" s="32" t="s">
        <v>28</v>
      </c>
      <c r="P2" s="32" t="s">
        <v>29</v>
      </c>
      <c r="Q2" s="24" t="s">
        <v>29</v>
      </c>
    </row>
    <row r="3" spans="1:17" ht="30" customHeight="1">
      <c r="A3" s="21">
        <v>2</v>
      </c>
      <c r="B3" s="27" t="s">
        <v>30</v>
      </c>
      <c r="C3" s="31" t="s">
        <v>31</v>
      </c>
      <c r="D3" s="31" t="s">
        <v>32</v>
      </c>
      <c r="E3" s="28" t="s">
        <v>32</v>
      </c>
      <c r="F3" s="29" t="s">
        <v>33</v>
      </c>
      <c r="G3" s="32" t="s">
        <v>34</v>
      </c>
      <c r="H3" s="32" t="s">
        <v>35</v>
      </c>
      <c r="I3" s="30" t="s">
        <v>35</v>
      </c>
      <c r="J3" s="27" t="s">
        <v>36</v>
      </c>
      <c r="K3" s="31" t="s">
        <v>37</v>
      </c>
      <c r="L3" s="31" t="s">
        <v>38</v>
      </c>
      <c r="M3" s="28" t="s">
        <v>38</v>
      </c>
      <c r="N3" s="29" t="s">
        <v>39</v>
      </c>
      <c r="O3" s="32" t="s">
        <v>40</v>
      </c>
      <c r="P3" s="32" t="s">
        <v>41</v>
      </c>
      <c r="Q3" s="24" t="s">
        <v>41</v>
      </c>
    </row>
    <row r="4" spans="1:17" ht="30" customHeight="1">
      <c r="A4" s="21">
        <v>3</v>
      </c>
      <c r="B4" s="27" t="s">
        <v>42</v>
      </c>
      <c r="C4" s="31" t="s">
        <v>43</v>
      </c>
      <c r="D4" s="31" t="s">
        <v>44</v>
      </c>
      <c r="E4" s="28" t="s">
        <v>44</v>
      </c>
      <c r="F4" s="29" t="s">
        <v>45</v>
      </c>
      <c r="G4" s="32" t="s">
        <v>46</v>
      </c>
      <c r="H4" s="32" t="s">
        <v>47</v>
      </c>
      <c r="I4" s="30" t="s">
        <v>47</v>
      </c>
      <c r="J4" s="27" t="s">
        <v>48</v>
      </c>
      <c r="K4" s="31" t="s">
        <v>49</v>
      </c>
      <c r="L4" s="31" t="s">
        <v>50</v>
      </c>
      <c r="M4" s="28" t="s">
        <v>50</v>
      </c>
      <c r="N4" s="29" t="s">
        <v>51</v>
      </c>
      <c r="O4" s="32" t="s">
        <v>52</v>
      </c>
      <c r="P4" s="32" t="s">
        <v>53</v>
      </c>
      <c r="Q4" s="24" t="s">
        <v>53</v>
      </c>
    </row>
    <row r="5" spans="1:17" ht="30" customHeight="1">
      <c r="A5" s="21">
        <v>4</v>
      </c>
      <c r="B5" s="27" t="s">
        <v>54</v>
      </c>
      <c r="C5" s="31" t="s">
        <v>55</v>
      </c>
      <c r="D5" s="31" t="s">
        <v>56</v>
      </c>
      <c r="E5" s="28" t="s">
        <v>56</v>
      </c>
      <c r="F5" s="29" t="s">
        <v>57</v>
      </c>
      <c r="G5" s="32" t="s">
        <v>58</v>
      </c>
      <c r="H5" s="32" t="s">
        <v>59</v>
      </c>
      <c r="I5" s="30" t="s">
        <v>59</v>
      </c>
      <c r="J5" s="27" t="s">
        <v>60</v>
      </c>
      <c r="K5" s="31" t="s">
        <v>61</v>
      </c>
      <c r="L5" s="31" t="s">
        <v>62</v>
      </c>
      <c r="M5" s="28" t="s">
        <v>62</v>
      </c>
      <c r="N5" s="29" t="s">
        <v>63</v>
      </c>
      <c r="O5" s="32" t="s">
        <v>64</v>
      </c>
      <c r="P5" s="32" t="s">
        <v>65</v>
      </c>
      <c r="Q5" s="24" t="s">
        <v>65</v>
      </c>
    </row>
    <row r="6" spans="1:17" ht="30" customHeight="1">
      <c r="A6" s="21">
        <v>5</v>
      </c>
      <c r="B6" s="27" t="s">
        <v>66</v>
      </c>
      <c r="C6" s="31" t="s">
        <v>67</v>
      </c>
      <c r="D6" s="31" t="s">
        <v>68</v>
      </c>
      <c r="E6" s="28" t="s">
        <v>68</v>
      </c>
      <c r="F6" s="29" t="s">
        <v>69</v>
      </c>
      <c r="G6" s="32" t="s">
        <v>70</v>
      </c>
      <c r="H6" s="32" t="s">
        <v>71</v>
      </c>
      <c r="I6" s="30" t="s">
        <v>71</v>
      </c>
      <c r="J6" s="27" t="s">
        <v>72</v>
      </c>
      <c r="K6" s="31" t="s">
        <v>73</v>
      </c>
      <c r="L6" s="31" t="s">
        <v>74</v>
      </c>
      <c r="M6" s="28" t="s">
        <v>74</v>
      </c>
      <c r="N6" s="29" t="s">
        <v>75</v>
      </c>
      <c r="O6" s="32" t="s">
        <v>76</v>
      </c>
      <c r="P6" s="32" t="s">
        <v>77</v>
      </c>
      <c r="Q6" s="24" t="s">
        <v>77</v>
      </c>
    </row>
    <row r="7" spans="1:17" ht="30" customHeight="1">
      <c r="A7" s="21">
        <v>6</v>
      </c>
      <c r="B7" s="27" t="s">
        <v>78</v>
      </c>
      <c r="C7" s="31" t="s">
        <v>79</v>
      </c>
      <c r="D7" s="31" t="s">
        <v>80</v>
      </c>
      <c r="E7" s="28" t="s">
        <v>80</v>
      </c>
      <c r="F7" s="29" t="s">
        <v>81</v>
      </c>
      <c r="G7" s="32" t="s">
        <v>82</v>
      </c>
      <c r="H7" s="32" t="s">
        <v>83</v>
      </c>
      <c r="I7" s="30" t="s">
        <v>83</v>
      </c>
      <c r="J7" s="27" t="s">
        <v>84</v>
      </c>
      <c r="K7" s="31" t="s">
        <v>85</v>
      </c>
      <c r="L7" s="31" t="s">
        <v>86</v>
      </c>
      <c r="M7" s="28" t="s">
        <v>86</v>
      </c>
      <c r="N7" s="29" t="s">
        <v>87</v>
      </c>
      <c r="O7" s="32" t="s">
        <v>88</v>
      </c>
      <c r="P7" s="32" t="s">
        <v>89</v>
      </c>
      <c r="Q7" s="24" t="s">
        <v>89</v>
      </c>
    </row>
    <row r="8" spans="1:17" ht="30" customHeight="1">
      <c r="A8" s="21">
        <v>7</v>
      </c>
      <c r="B8" s="27" t="s">
        <v>90</v>
      </c>
      <c r="C8" s="31" t="s">
        <v>91</v>
      </c>
      <c r="D8" s="31" t="s">
        <v>92</v>
      </c>
      <c r="E8" s="28" t="s">
        <v>92</v>
      </c>
      <c r="F8" s="29" t="s">
        <v>93</v>
      </c>
      <c r="G8" s="32" t="s">
        <v>94</v>
      </c>
      <c r="H8" s="32" t="s">
        <v>95</v>
      </c>
      <c r="I8" s="30" t="s">
        <v>95</v>
      </c>
      <c r="J8" s="27" t="s">
        <v>96</v>
      </c>
      <c r="K8" s="31" t="s">
        <v>97</v>
      </c>
      <c r="L8" s="31" t="s">
        <v>98</v>
      </c>
      <c r="M8" s="28" t="s">
        <v>98</v>
      </c>
      <c r="N8" s="29" t="s">
        <v>99</v>
      </c>
      <c r="O8" s="32" t="s">
        <v>100</v>
      </c>
      <c r="P8" s="32" t="s">
        <v>101</v>
      </c>
      <c r="Q8" s="24" t="s">
        <v>101</v>
      </c>
    </row>
    <row r="9" spans="1:17" ht="30" customHeight="1">
      <c r="A9" s="21">
        <v>8</v>
      </c>
      <c r="B9" s="27" t="s">
        <v>102</v>
      </c>
      <c r="C9" s="31" t="s">
        <v>103</v>
      </c>
      <c r="D9" s="31" t="s">
        <v>104</v>
      </c>
      <c r="E9" s="28" t="s">
        <v>104</v>
      </c>
      <c r="F9" s="29" t="s">
        <v>105</v>
      </c>
      <c r="G9" s="32" t="s">
        <v>106</v>
      </c>
      <c r="H9" s="32" t="s">
        <v>107</v>
      </c>
      <c r="I9" s="30" t="s">
        <v>107</v>
      </c>
      <c r="J9" s="27" t="s">
        <v>108</v>
      </c>
      <c r="K9" s="31" t="s">
        <v>109</v>
      </c>
      <c r="L9" s="31" t="s">
        <v>110</v>
      </c>
      <c r="M9" s="28" t="s">
        <v>110</v>
      </c>
      <c r="N9" s="29" t="s">
        <v>111</v>
      </c>
      <c r="O9" s="32" t="s">
        <v>112</v>
      </c>
      <c r="P9" s="32" t="s">
        <v>113</v>
      </c>
      <c r="Q9" s="24" t="s">
        <v>113</v>
      </c>
    </row>
    <row r="10" spans="1:17" ht="30" customHeight="1">
      <c r="A10" s="21">
        <v>9</v>
      </c>
      <c r="B10" s="27" t="s">
        <v>114</v>
      </c>
      <c r="C10" s="31" t="s">
        <v>581</v>
      </c>
      <c r="D10" s="31" t="s">
        <v>115</v>
      </c>
      <c r="E10" s="28" t="s">
        <v>115</v>
      </c>
      <c r="F10" s="29" t="s">
        <v>116</v>
      </c>
      <c r="G10" s="32" t="s">
        <v>582</v>
      </c>
      <c r="H10" s="32" t="s">
        <v>117</v>
      </c>
      <c r="I10" s="30" t="s">
        <v>117</v>
      </c>
      <c r="J10" s="27" t="s">
        <v>118</v>
      </c>
      <c r="K10" s="31" t="s">
        <v>583</v>
      </c>
      <c r="L10" s="31" t="s">
        <v>119</v>
      </c>
      <c r="M10" s="28" t="s">
        <v>119</v>
      </c>
      <c r="N10" s="29" t="s">
        <v>120</v>
      </c>
      <c r="O10" s="32" t="s">
        <v>121</v>
      </c>
      <c r="P10" s="32" t="s">
        <v>122</v>
      </c>
      <c r="Q10" s="24" t="s">
        <v>122</v>
      </c>
    </row>
    <row r="11" spans="1:17" ht="30" customHeight="1">
      <c r="A11" s="21">
        <v>10</v>
      </c>
      <c r="B11" s="27" t="s">
        <v>123</v>
      </c>
      <c r="C11" s="31" t="s">
        <v>124</v>
      </c>
      <c r="D11" s="31" t="s">
        <v>125</v>
      </c>
      <c r="E11" s="28" t="s">
        <v>125</v>
      </c>
      <c r="F11" s="29" t="s">
        <v>126</v>
      </c>
      <c r="G11" s="32" t="s">
        <v>127</v>
      </c>
      <c r="H11" s="32" t="s">
        <v>128</v>
      </c>
      <c r="I11" s="30" t="s">
        <v>128</v>
      </c>
      <c r="J11" s="27" t="s">
        <v>129</v>
      </c>
      <c r="K11" s="31" t="s">
        <v>130</v>
      </c>
      <c r="L11" s="31" t="s">
        <v>131</v>
      </c>
      <c r="M11" s="28" t="s">
        <v>131</v>
      </c>
      <c r="N11" s="29" t="s">
        <v>132</v>
      </c>
      <c r="O11" s="32" t="s">
        <v>133</v>
      </c>
      <c r="P11" s="32" t="s">
        <v>134</v>
      </c>
      <c r="Q11" s="24" t="s">
        <v>134</v>
      </c>
    </row>
    <row r="12" spans="1:17" ht="30" customHeight="1">
      <c r="A12" s="21">
        <v>11</v>
      </c>
      <c r="B12" s="27" t="s">
        <v>135</v>
      </c>
      <c r="C12" s="31" t="s">
        <v>136</v>
      </c>
      <c r="D12" s="31" t="s">
        <v>137</v>
      </c>
      <c r="E12" s="28" t="s">
        <v>137</v>
      </c>
      <c r="F12" s="29" t="s">
        <v>138</v>
      </c>
      <c r="G12" s="32" t="s">
        <v>139</v>
      </c>
      <c r="H12" s="32" t="s">
        <v>140</v>
      </c>
      <c r="I12" s="30" t="s">
        <v>140</v>
      </c>
      <c r="J12" s="27" t="s">
        <v>141</v>
      </c>
      <c r="K12" s="31" t="s">
        <v>142</v>
      </c>
      <c r="L12" s="31" t="s">
        <v>143</v>
      </c>
      <c r="M12" s="28" t="s">
        <v>143</v>
      </c>
      <c r="N12" s="29" t="s">
        <v>144</v>
      </c>
      <c r="O12" s="32" t="s">
        <v>145</v>
      </c>
      <c r="P12" s="32" t="s">
        <v>146</v>
      </c>
      <c r="Q12" s="24" t="s">
        <v>146</v>
      </c>
    </row>
    <row r="13" spans="1:17" ht="30" customHeight="1">
      <c r="A13" s="21">
        <v>12</v>
      </c>
      <c r="B13" s="27" t="s">
        <v>147</v>
      </c>
      <c r="C13" s="31" t="s">
        <v>148</v>
      </c>
      <c r="D13" s="31" t="s">
        <v>149</v>
      </c>
      <c r="E13" s="28" t="s">
        <v>149</v>
      </c>
      <c r="F13" s="29" t="s">
        <v>150</v>
      </c>
      <c r="G13" s="32" t="s">
        <v>151</v>
      </c>
      <c r="H13" s="32" t="s">
        <v>152</v>
      </c>
      <c r="I13" s="30" t="s">
        <v>152</v>
      </c>
      <c r="J13" s="27" t="s">
        <v>153</v>
      </c>
      <c r="K13" s="31" t="s">
        <v>154</v>
      </c>
      <c r="L13" s="31" t="s">
        <v>155</v>
      </c>
      <c r="M13" s="28" t="s">
        <v>155</v>
      </c>
      <c r="N13" s="29" t="s">
        <v>156</v>
      </c>
      <c r="O13" s="32" t="s">
        <v>157</v>
      </c>
      <c r="P13" s="32" t="s">
        <v>158</v>
      </c>
      <c r="Q13" s="24" t="s">
        <v>158</v>
      </c>
    </row>
    <row r="14" spans="1:17" ht="30" customHeight="1">
      <c r="A14" s="21">
        <v>13</v>
      </c>
      <c r="B14" s="27" t="s">
        <v>159</v>
      </c>
      <c r="C14" s="31" t="s">
        <v>160</v>
      </c>
      <c r="D14" s="31" t="s">
        <v>161</v>
      </c>
      <c r="E14" s="28" t="s">
        <v>161</v>
      </c>
      <c r="F14" s="29" t="s">
        <v>162</v>
      </c>
      <c r="G14" s="32" t="s">
        <v>163</v>
      </c>
      <c r="H14" s="32" t="s">
        <v>164</v>
      </c>
      <c r="I14" s="30" t="s">
        <v>164</v>
      </c>
      <c r="J14" s="27" t="s">
        <v>165</v>
      </c>
      <c r="K14" s="31" t="s">
        <v>166</v>
      </c>
      <c r="L14" s="31" t="s">
        <v>167</v>
      </c>
      <c r="M14" s="28" t="s">
        <v>167</v>
      </c>
      <c r="N14" s="29" t="s">
        <v>168</v>
      </c>
      <c r="O14" s="32" t="s">
        <v>169</v>
      </c>
      <c r="P14" s="32" t="s">
        <v>170</v>
      </c>
      <c r="Q14" s="24" t="s">
        <v>170</v>
      </c>
    </row>
    <row r="15" spans="1:17" ht="30" customHeight="1">
      <c r="A15" s="21">
        <v>14</v>
      </c>
      <c r="B15" s="27" t="s">
        <v>171</v>
      </c>
      <c r="C15" s="31" t="s">
        <v>172</v>
      </c>
      <c r="D15" s="31" t="s">
        <v>173</v>
      </c>
      <c r="E15" s="28" t="s">
        <v>173</v>
      </c>
      <c r="F15" s="29" t="s">
        <v>174</v>
      </c>
      <c r="G15" s="32" t="s">
        <v>175</v>
      </c>
      <c r="H15" s="32" t="s">
        <v>176</v>
      </c>
      <c r="I15" s="30" t="s">
        <v>176</v>
      </c>
      <c r="J15" s="27" t="s">
        <v>177</v>
      </c>
      <c r="K15" s="31" t="s">
        <v>178</v>
      </c>
      <c r="L15" s="31" t="s">
        <v>179</v>
      </c>
      <c r="M15" s="28" t="s">
        <v>179</v>
      </c>
      <c r="N15" s="29" t="s">
        <v>180</v>
      </c>
      <c r="O15" s="32" t="s">
        <v>181</v>
      </c>
      <c r="P15" s="32" t="s">
        <v>182</v>
      </c>
      <c r="Q15" s="24" t="s">
        <v>182</v>
      </c>
    </row>
    <row r="16" spans="1:17" ht="30" customHeight="1">
      <c r="A16" s="21">
        <v>15</v>
      </c>
      <c r="B16" s="27" t="s">
        <v>183</v>
      </c>
      <c r="C16" s="31" t="s">
        <v>184</v>
      </c>
      <c r="D16" s="31" t="s">
        <v>185</v>
      </c>
      <c r="E16" s="28" t="s">
        <v>185</v>
      </c>
      <c r="F16" s="29" t="s">
        <v>186</v>
      </c>
      <c r="G16" s="32" t="s">
        <v>187</v>
      </c>
      <c r="H16" s="32" t="s">
        <v>188</v>
      </c>
      <c r="I16" s="30" t="s">
        <v>188</v>
      </c>
      <c r="J16" s="27" t="s">
        <v>189</v>
      </c>
      <c r="K16" s="31" t="s">
        <v>190</v>
      </c>
      <c r="L16" s="31" t="s">
        <v>191</v>
      </c>
      <c r="M16" s="28" t="s">
        <v>191</v>
      </c>
      <c r="N16" s="29" t="s">
        <v>192</v>
      </c>
      <c r="O16" s="32" t="s">
        <v>193</v>
      </c>
      <c r="P16" s="32" t="s">
        <v>194</v>
      </c>
      <c r="Q16" s="24" t="s">
        <v>194</v>
      </c>
    </row>
    <row r="17" spans="1:17" ht="30" customHeight="1">
      <c r="B17"/>
      <c r="F17"/>
      <c r="J17"/>
      <c r="N17"/>
    </row>
    <row r="18" spans="1:17" s="19" customFormat="1" ht="30" customHeight="1">
      <c r="A18" s="20" t="s">
        <v>579</v>
      </c>
      <c r="B18" s="20" t="s">
        <v>14</v>
      </c>
      <c r="C18" s="20" t="s">
        <v>15</v>
      </c>
      <c r="D18" s="20" t="s">
        <v>16</v>
      </c>
      <c r="E18" s="20" t="s">
        <v>17</v>
      </c>
      <c r="F18" s="20" t="s">
        <v>14</v>
      </c>
      <c r="G18" s="20" t="s">
        <v>15</v>
      </c>
      <c r="H18" s="20" t="s">
        <v>16</v>
      </c>
      <c r="I18" s="20" t="s">
        <v>17</v>
      </c>
      <c r="J18" s="20" t="s">
        <v>14</v>
      </c>
      <c r="K18" s="20" t="s">
        <v>15</v>
      </c>
      <c r="L18" s="20" t="s">
        <v>16</v>
      </c>
      <c r="M18" s="20" t="s">
        <v>17</v>
      </c>
      <c r="N18" s="20" t="s">
        <v>14</v>
      </c>
      <c r="O18" s="20" t="s">
        <v>15</v>
      </c>
      <c r="P18" s="20" t="s">
        <v>16</v>
      </c>
      <c r="Q18" s="20" t="s">
        <v>17</v>
      </c>
    </row>
    <row r="19" spans="1:17" ht="30" customHeight="1">
      <c r="A19" s="21">
        <v>1</v>
      </c>
      <c r="B19" s="27" t="s">
        <v>195</v>
      </c>
      <c r="C19" s="31" t="s">
        <v>196</v>
      </c>
      <c r="D19" s="31" t="s">
        <v>197</v>
      </c>
      <c r="E19" s="28" t="s">
        <v>197</v>
      </c>
      <c r="F19" s="29" t="s">
        <v>198</v>
      </c>
      <c r="G19" s="32" t="s">
        <v>199</v>
      </c>
      <c r="H19" s="32" t="s">
        <v>200</v>
      </c>
      <c r="I19" s="30" t="s">
        <v>200</v>
      </c>
      <c r="J19" s="27" t="s">
        <v>201</v>
      </c>
      <c r="K19" s="31" t="s">
        <v>202</v>
      </c>
      <c r="L19" s="31" t="s">
        <v>203</v>
      </c>
      <c r="M19" s="28" t="s">
        <v>203</v>
      </c>
      <c r="N19" s="29" t="s">
        <v>204</v>
      </c>
      <c r="O19" s="32" t="s">
        <v>205</v>
      </c>
      <c r="P19" s="32" t="s">
        <v>206</v>
      </c>
      <c r="Q19" s="24" t="s">
        <v>206</v>
      </c>
    </row>
    <row r="20" spans="1:17" ht="30" customHeight="1">
      <c r="A20" s="21">
        <v>2</v>
      </c>
      <c r="B20" s="27" t="s">
        <v>207</v>
      </c>
      <c r="C20" s="31" t="s">
        <v>208</v>
      </c>
      <c r="D20" s="31" t="s">
        <v>209</v>
      </c>
      <c r="E20" s="28" t="s">
        <v>209</v>
      </c>
      <c r="F20" s="29" t="s">
        <v>210</v>
      </c>
      <c r="G20" s="32" t="s">
        <v>211</v>
      </c>
      <c r="H20" s="32" t="s">
        <v>212</v>
      </c>
      <c r="I20" s="30" t="s">
        <v>212</v>
      </c>
      <c r="J20" s="27" t="s">
        <v>213</v>
      </c>
      <c r="K20" s="31" t="s">
        <v>214</v>
      </c>
      <c r="L20" s="31" t="s">
        <v>215</v>
      </c>
      <c r="M20" s="28" t="s">
        <v>215</v>
      </c>
      <c r="N20" s="29" t="s">
        <v>216</v>
      </c>
      <c r="O20" s="32" t="s">
        <v>217</v>
      </c>
      <c r="P20" s="32" t="s">
        <v>218</v>
      </c>
      <c r="Q20" s="24" t="s">
        <v>218</v>
      </c>
    </row>
    <row r="21" spans="1:17" ht="30" customHeight="1">
      <c r="A21" s="21">
        <v>3</v>
      </c>
      <c r="B21" s="27" t="s">
        <v>219</v>
      </c>
      <c r="C21" s="31" t="s">
        <v>220</v>
      </c>
      <c r="D21" s="31" t="s">
        <v>221</v>
      </c>
      <c r="E21" s="28" t="s">
        <v>221</v>
      </c>
      <c r="F21" s="29" t="s">
        <v>222</v>
      </c>
      <c r="G21" s="32" t="s">
        <v>223</v>
      </c>
      <c r="H21" s="32" t="s">
        <v>224</v>
      </c>
      <c r="I21" s="30" t="s">
        <v>224</v>
      </c>
      <c r="J21" s="27" t="s">
        <v>225</v>
      </c>
      <c r="K21" s="31" t="s">
        <v>226</v>
      </c>
      <c r="L21" s="31" t="s">
        <v>227</v>
      </c>
      <c r="M21" s="28" t="s">
        <v>227</v>
      </c>
      <c r="N21" s="29" t="s">
        <v>228</v>
      </c>
      <c r="O21" s="32" t="s">
        <v>229</v>
      </c>
      <c r="P21" s="32" t="s">
        <v>230</v>
      </c>
      <c r="Q21" s="24" t="s">
        <v>230</v>
      </c>
    </row>
    <row r="22" spans="1:17" ht="30" customHeight="1">
      <c r="A22" s="21">
        <v>4</v>
      </c>
      <c r="B22" s="27" t="s">
        <v>231</v>
      </c>
      <c r="C22" s="31" t="s">
        <v>232</v>
      </c>
      <c r="D22" s="31" t="s">
        <v>233</v>
      </c>
      <c r="E22" s="28" t="s">
        <v>233</v>
      </c>
      <c r="F22" s="29" t="s">
        <v>234</v>
      </c>
      <c r="G22" s="32" t="s">
        <v>235</v>
      </c>
      <c r="H22" s="32" t="s">
        <v>236</v>
      </c>
      <c r="I22" s="30" t="s">
        <v>236</v>
      </c>
      <c r="J22" s="27" t="s">
        <v>237</v>
      </c>
      <c r="K22" s="31" t="s">
        <v>238</v>
      </c>
      <c r="L22" s="31" t="s">
        <v>239</v>
      </c>
      <c r="M22" s="28" t="s">
        <v>239</v>
      </c>
      <c r="N22" s="29" t="s">
        <v>240</v>
      </c>
      <c r="O22" s="32" t="s">
        <v>241</v>
      </c>
      <c r="P22" s="32" t="s">
        <v>242</v>
      </c>
      <c r="Q22" s="24" t="s">
        <v>242</v>
      </c>
    </row>
    <row r="23" spans="1:17" ht="30" customHeight="1">
      <c r="A23" s="21">
        <v>5</v>
      </c>
      <c r="B23" s="27" t="s">
        <v>243</v>
      </c>
      <c r="C23" s="31" t="s">
        <v>244</v>
      </c>
      <c r="D23" s="31" t="s">
        <v>245</v>
      </c>
      <c r="E23" s="28" t="s">
        <v>245</v>
      </c>
      <c r="F23" s="29" t="s">
        <v>246</v>
      </c>
      <c r="G23" s="32" t="s">
        <v>247</v>
      </c>
      <c r="H23" s="32" t="s">
        <v>248</v>
      </c>
      <c r="I23" s="30" t="s">
        <v>248</v>
      </c>
      <c r="J23" s="27" t="s">
        <v>249</v>
      </c>
      <c r="K23" s="31" t="s">
        <v>250</v>
      </c>
      <c r="L23" s="31" t="s">
        <v>251</v>
      </c>
      <c r="M23" s="28" t="s">
        <v>251</v>
      </c>
      <c r="N23" s="29" t="s">
        <v>252</v>
      </c>
      <c r="O23" s="32" t="s">
        <v>253</v>
      </c>
      <c r="P23" s="32" t="s">
        <v>254</v>
      </c>
      <c r="Q23" s="24" t="s">
        <v>254</v>
      </c>
    </row>
    <row r="24" spans="1:17" ht="30" customHeight="1">
      <c r="A24" s="21">
        <v>6</v>
      </c>
      <c r="B24" s="27" t="s">
        <v>255</v>
      </c>
      <c r="C24" s="31" t="s">
        <v>256</v>
      </c>
      <c r="D24" s="31" t="s">
        <v>257</v>
      </c>
      <c r="E24" s="28" t="s">
        <v>257</v>
      </c>
      <c r="F24" s="29" t="s">
        <v>258</v>
      </c>
      <c r="G24" s="32" t="s">
        <v>259</v>
      </c>
      <c r="H24" s="32" t="s">
        <v>260</v>
      </c>
      <c r="I24" s="30" t="s">
        <v>260</v>
      </c>
      <c r="J24" s="27" t="s">
        <v>261</v>
      </c>
      <c r="K24" s="31" t="s">
        <v>262</v>
      </c>
      <c r="L24" s="31" t="s">
        <v>263</v>
      </c>
      <c r="M24" s="28" t="s">
        <v>263</v>
      </c>
      <c r="N24" s="29" t="s">
        <v>264</v>
      </c>
      <c r="O24" s="32" t="s">
        <v>265</v>
      </c>
      <c r="P24" s="32" t="s">
        <v>266</v>
      </c>
      <c r="Q24" s="24" t="s">
        <v>266</v>
      </c>
    </row>
    <row r="25" spans="1:17" ht="30" customHeight="1">
      <c r="A25" s="21">
        <v>7</v>
      </c>
      <c r="B25" s="27" t="s">
        <v>267</v>
      </c>
      <c r="C25" s="31" t="s">
        <v>268</v>
      </c>
      <c r="D25" s="31" t="s">
        <v>269</v>
      </c>
      <c r="E25" s="28" t="s">
        <v>269</v>
      </c>
      <c r="F25" s="29" t="s">
        <v>270</v>
      </c>
      <c r="G25" s="32" t="s">
        <v>271</v>
      </c>
      <c r="H25" s="32" t="s">
        <v>272</v>
      </c>
      <c r="I25" s="30" t="s">
        <v>272</v>
      </c>
      <c r="J25" s="27" t="s">
        <v>273</v>
      </c>
      <c r="K25" s="31" t="s">
        <v>274</v>
      </c>
      <c r="L25" s="31" t="s">
        <v>275</v>
      </c>
      <c r="M25" s="28" t="s">
        <v>275</v>
      </c>
      <c r="N25" s="29" t="s">
        <v>276</v>
      </c>
      <c r="O25" s="32" t="s">
        <v>277</v>
      </c>
      <c r="P25" s="32" t="s">
        <v>278</v>
      </c>
      <c r="Q25" s="24" t="s">
        <v>278</v>
      </c>
    </row>
    <row r="26" spans="1:17" ht="30" customHeight="1">
      <c r="A26" s="21">
        <v>8</v>
      </c>
      <c r="B26" s="27" t="s">
        <v>279</v>
      </c>
      <c r="C26" s="31" t="s">
        <v>280</v>
      </c>
      <c r="D26" s="31" t="s">
        <v>281</v>
      </c>
      <c r="E26" s="28" t="s">
        <v>281</v>
      </c>
      <c r="F26" s="29" t="s">
        <v>282</v>
      </c>
      <c r="G26" s="32" t="s">
        <v>283</v>
      </c>
      <c r="H26" s="32" t="s">
        <v>284</v>
      </c>
      <c r="I26" s="30" t="s">
        <v>284</v>
      </c>
      <c r="J26" s="27" t="s">
        <v>285</v>
      </c>
      <c r="K26" s="31" t="s">
        <v>286</v>
      </c>
      <c r="L26" s="31" t="s">
        <v>287</v>
      </c>
      <c r="M26" s="28" t="s">
        <v>287</v>
      </c>
      <c r="N26" s="29" t="s">
        <v>288</v>
      </c>
      <c r="O26" s="32" t="s">
        <v>289</v>
      </c>
      <c r="P26" s="32" t="s">
        <v>290</v>
      </c>
      <c r="Q26" s="24" t="s">
        <v>290</v>
      </c>
    </row>
    <row r="27" spans="1:17" ht="30" customHeight="1">
      <c r="A27" s="21">
        <v>9</v>
      </c>
      <c r="B27" s="27" t="s">
        <v>291</v>
      </c>
      <c r="C27" s="31" t="s">
        <v>584</v>
      </c>
      <c r="D27" s="31" t="s">
        <v>292</v>
      </c>
      <c r="E27" s="28" t="s">
        <v>292</v>
      </c>
      <c r="F27" s="29" t="s">
        <v>293</v>
      </c>
      <c r="G27" s="32" t="s">
        <v>585</v>
      </c>
      <c r="H27" s="32" t="s">
        <v>294</v>
      </c>
      <c r="I27" s="30" t="s">
        <v>294</v>
      </c>
      <c r="J27" s="27" t="s">
        <v>295</v>
      </c>
      <c r="K27" s="31" t="s">
        <v>586</v>
      </c>
      <c r="L27" s="31" t="s">
        <v>296</v>
      </c>
      <c r="M27" s="28" t="s">
        <v>296</v>
      </c>
      <c r="N27" s="29" t="s">
        <v>297</v>
      </c>
      <c r="O27" s="32" t="s">
        <v>298</v>
      </c>
      <c r="P27" s="32" t="s">
        <v>299</v>
      </c>
      <c r="Q27" s="24" t="s">
        <v>299</v>
      </c>
    </row>
    <row r="28" spans="1:17" ht="30" customHeight="1">
      <c r="A28" s="21">
        <v>10</v>
      </c>
      <c r="B28" s="27" t="s">
        <v>300</v>
      </c>
      <c r="C28" s="31" t="s">
        <v>301</v>
      </c>
      <c r="D28" s="31" t="s">
        <v>302</v>
      </c>
      <c r="E28" s="28" t="s">
        <v>302</v>
      </c>
      <c r="F28" s="29" t="s">
        <v>303</v>
      </c>
      <c r="G28" s="32" t="s">
        <v>304</v>
      </c>
      <c r="H28" s="32" t="s">
        <v>305</v>
      </c>
      <c r="I28" s="30" t="s">
        <v>305</v>
      </c>
      <c r="J28" s="27" t="s">
        <v>306</v>
      </c>
      <c r="K28" s="31" t="s">
        <v>307</v>
      </c>
      <c r="L28" s="31" t="s">
        <v>308</v>
      </c>
      <c r="M28" s="28" t="s">
        <v>308</v>
      </c>
      <c r="N28" s="29" t="s">
        <v>309</v>
      </c>
      <c r="O28" s="32" t="s">
        <v>310</v>
      </c>
      <c r="P28" s="32" t="s">
        <v>311</v>
      </c>
      <c r="Q28" s="24" t="s">
        <v>311</v>
      </c>
    </row>
    <row r="29" spans="1:17" ht="30" customHeight="1">
      <c r="A29" s="21">
        <v>11</v>
      </c>
      <c r="B29" s="27" t="s">
        <v>312</v>
      </c>
      <c r="C29" s="31" t="s">
        <v>313</v>
      </c>
      <c r="D29" s="31" t="s">
        <v>314</v>
      </c>
      <c r="E29" s="28" t="s">
        <v>314</v>
      </c>
      <c r="F29" s="29" t="s">
        <v>315</v>
      </c>
      <c r="G29" s="32" t="s">
        <v>316</v>
      </c>
      <c r="H29" s="32" t="s">
        <v>317</v>
      </c>
      <c r="I29" s="30" t="s">
        <v>317</v>
      </c>
      <c r="J29" s="27" t="s">
        <v>318</v>
      </c>
      <c r="K29" s="31" t="s">
        <v>319</v>
      </c>
      <c r="L29" s="31" t="s">
        <v>320</v>
      </c>
      <c r="M29" s="28" t="s">
        <v>320</v>
      </c>
      <c r="N29" s="29" t="s">
        <v>321</v>
      </c>
      <c r="O29" s="32" t="s">
        <v>322</v>
      </c>
      <c r="P29" s="32" t="s">
        <v>323</v>
      </c>
      <c r="Q29" s="24" t="s">
        <v>323</v>
      </c>
    </row>
    <row r="30" spans="1:17" ht="30" customHeight="1">
      <c r="A30" s="21">
        <v>12</v>
      </c>
      <c r="B30" s="27" t="s">
        <v>324</v>
      </c>
      <c r="C30" s="31" t="s">
        <v>325</v>
      </c>
      <c r="D30" s="31" t="s">
        <v>326</v>
      </c>
      <c r="E30" s="28" t="s">
        <v>326</v>
      </c>
      <c r="F30" s="29" t="s">
        <v>327</v>
      </c>
      <c r="G30" s="32" t="s">
        <v>328</v>
      </c>
      <c r="H30" s="32" t="s">
        <v>329</v>
      </c>
      <c r="I30" s="30" t="s">
        <v>329</v>
      </c>
      <c r="J30" s="27" t="s">
        <v>330</v>
      </c>
      <c r="K30" s="31" t="s">
        <v>331</v>
      </c>
      <c r="L30" s="31" t="s">
        <v>332</v>
      </c>
      <c r="M30" s="28" t="s">
        <v>332</v>
      </c>
      <c r="N30" s="29" t="s">
        <v>333</v>
      </c>
      <c r="O30" s="32" t="s">
        <v>334</v>
      </c>
      <c r="P30" s="32" t="s">
        <v>335</v>
      </c>
      <c r="Q30" s="24" t="s">
        <v>335</v>
      </c>
    </row>
    <row r="31" spans="1:17" ht="30" customHeight="1">
      <c r="A31" s="21">
        <v>13</v>
      </c>
      <c r="B31" s="27" t="s">
        <v>336</v>
      </c>
      <c r="C31" s="31" t="s">
        <v>337</v>
      </c>
      <c r="D31" s="31" t="s">
        <v>338</v>
      </c>
      <c r="E31" s="28" t="s">
        <v>338</v>
      </c>
      <c r="F31" s="29" t="s">
        <v>339</v>
      </c>
      <c r="G31" s="32" t="s">
        <v>340</v>
      </c>
      <c r="H31" s="32" t="s">
        <v>341</v>
      </c>
      <c r="I31" s="30" t="s">
        <v>341</v>
      </c>
      <c r="J31" s="27" t="s">
        <v>342</v>
      </c>
      <c r="K31" s="31" t="s">
        <v>343</v>
      </c>
      <c r="L31" s="31" t="s">
        <v>344</v>
      </c>
      <c r="M31" s="28" t="s">
        <v>344</v>
      </c>
      <c r="N31" s="29" t="s">
        <v>345</v>
      </c>
      <c r="O31" s="32" t="s">
        <v>346</v>
      </c>
      <c r="P31" s="32" t="s">
        <v>347</v>
      </c>
      <c r="Q31" s="24" t="s">
        <v>347</v>
      </c>
    </row>
    <row r="32" spans="1:17" ht="30" customHeight="1">
      <c r="A32" s="21">
        <v>14</v>
      </c>
      <c r="B32" s="27" t="s">
        <v>348</v>
      </c>
      <c r="C32" s="31" t="s">
        <v>349</v>
      </c>
      <c r="D32" s="31" t="s">
        <v>350</v>
      </c>
      <c r="E32" s="28" t="s">
        <v>350</v>
      </c>
      <c r="F32" s="29" t="s">
        <v>351</v>
      </c>
      <c r="G32" s="32" t="s">
        <v>352</v>
      </c>
      <c r="H32" s="32" t="s">
        <v>353</v>
      </c>
      <c r="I32" s="30" t="s">
        <v>353</v>
      </c>
      <c r="J32" s="27" t="s">
        <v>354</v>
      </c>
      <c r="K32" s="31" t="s">
        <v>355</v>
      </c>
      <c r="L32" s="31" t="s">
        <v>356</v>
      </c>
      <c r="M32" s="28" t="s">
        <v>356</v>
      </c>
      <c r="N32" s="29" t="s">
        <v>357</v>
      </c>
      <c r="O32" s="32" t="s">
        <v>358</v>
      </c>
      <c r="P32" s="32" t="s">
        <v>359</v>
      </c>
      <c r="Q32" s="24" t="s">
        <v>359</v>
      </c>
    </row>
    <row r="33" spans="1:17" ht="30" customHeight="1">
      <c r="A33" s="21">
        <v>15</v>
      </c>
      <c r="B33" s="27" t="s">
        <v>360</v>
      </c>
      <c r="C33" s="31" t="s">
        <v>361</v>
      </c>
      <c r="D33" s="31" t="s">
        <v>362</v>
      </c>
      <c r="E33" s="28" t="s">
        <v>362</v>
      </c>
      <c r="F33" s="29" t="s">
        <v>363</v>
      </c>
      <c r="G33" s="32" t="s">
        <v>364</v>
      </c>
      <c r="H33" s="32" t="s">
        <v>365</v>
      </c>
      <c r="I33" s="30" t="s">
        <v>365</v>
      </c>
      <c r="J33" s="27" t="s">
        <v>366</v>
      </c>
      <c r="K33" s="31" t="s">
        <v>367</v>
      </c>
      <c r="L33" s="31" t="s">
        <v>368</v>
      </c>
      <c r="M33" s="28" t="s">
        <v>368</v>
      </c>
      <c r="N33" s="29" t="s">
        <v>369</v>
      </c>
      <c r="O33" s="32" t="s">
        <v>370</v>
      </c>
      <c r="P33" s="32" t="s">
        <v>371</v>
      </c>
      <c r="Q33" s="24" t="s">
        <v>371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tabSelected="1" topLeftCell="A6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0</v>
      </c>
      <c r="K3" s="10"/>
      <c r="L3" s="10" t="s">
        <v>1</v>
      </c>
      <c r="M3" s="10"/>
      <c r="N3" s="10" t="s">
        <v>2</v>
      </c>
      <c r="O3" s="10"/>
      <c r="P3" s="10" t="s">
        <v>3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4</v>
      </c>
      <c r="J7" s="1" t="s">
        <v>7</v>
      </c>
      <c r="L7" s="1" t="s">
        <v>8</v>
      </c>
      <c r="N7" s="1" t="s">
        <v>9</v>
      </c>
      <c r="P7" s="1" t="s">
        <v>10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5</v>
      </c>
      <c r="J12" s="1" t="s">
        <v>11</v>
      </c>
      <c r="L12" s="1" t="s">
        <v>8</v>
      </c>
      <c r="N12" s="1" t="s">
        <v>12</v>
      </c>
      <c r="P12" s="1" t="s">
        <v>13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0" customWidth="1"/>
    <col min="2" max="20" width="11.625" style="190" customWidth="1"/>
    <col min="21" max="16384" width="16.125" style="190"/>
  </cols>
  <sheetData>
    <row r="2" spans="2:20">
      <c r="B2" s="189"/>
      <c r="C2" s="189" t="s">
        <v>1363</v>
      </c>
      <c r="D2" s="189" t="s">
        <v>682</v>
      </c>
      <c r="E2" s="189" t="s">
        <v>602</v>
      </c>
      <c r="F2" s="189" t="s">
        <v>617</v>
      </c>
      <c r="G2" s="189" t="s">
        <v>603</v>
      </c>
      <c r="H2" s="189" t="s">
        <v>685</v>
      </c>
      <c r="I2" s="189" t="s">
        <v>613</v>
      </c>
      <c r="J2" s="189" t="s">
        <v>621</v>
      </c>
      <c r="K2" s="189" t="s">
        <v>691</v>
      </c>
      <c r="L2" s="189" t="s">
        <v>598</v>
      </c>
      <c r="M2" s="189" t="s">
        <v>1364</v>
      </c>
      <c r="N2" s="189" t="s">
        <v>1365</v>
      </c>
      <c r="O2" s="189" t="s">
        <v>1366</v>
      </c>
      <c r="P2" s="189" t="s">
        <v>1367</v>
      </c>
      <c r="Q2" s="189" t="s">
        <v>605</v>
      </c>
      <c r="R2" s="189" t="s">
        <v>609</v>
      </c>
      <c r="S2" s="189" t="s">
        <v>606</v>
      </c>
      <c r="T2" s="189" t="s">
        <v>697</v>
      </c>
    </row>
    <row r="3" spans="2:20">
      <c r="B3" s="191" t="s">
        <v>860</v>
      </c>
      <c r="C3" s="192" t="s">
        <v>873</v>
      </c>
      <c r="D3" s="192" t="s">
        <v>1368</v>
      </c>
      <c r="E3" s="192" t="s">
        <v>1369</v>
      </c>
      <c r="F3" s="192" t="s">
        <v>1370</v>
      </c>
      <c r="G3" s="192" t="s">
        <v>1371</v>
      </c>
      <c r="H3" s="192" t="s">
        <v>1372</v>
      </c>
      <c r="I3" s="192" t="s">
        <v>1373</v>
      </c>
      <c r="J3" s="192" t="s">
        <v>1374</v>
      </c>
      <c r="K3" s="192" t="s">
        <v>1375</v>
      </c>
      <c r="L3" s="192" t="s">
        <v>1376</v>
      </c>
      <c r="M3" s="192" t="s">
        <v>1377</v>
      </c>
      <c r="N3" s="192" t="s">
        <v>1378</v>
      </c>
      <c r="O3" s="192"/>
      <c r="P3" s="192" t="s">
        <v>1379</v>
      </c>
      <c r="Q3" s="192" t="s">
        <v>1380</v>
      </c>
      <c r="R3" s="192" t="s">
        <v>1381</v>
      </c>
      <c r="S3" s="192" t="s">
        <v>1382</v>
      </c>
      <c r="T3" s="192" t="s">
        <v>1383</v>
      </c>
    </row>
    <row r="4" spans="2:20">
      <c r="B4" s="191" t="s">
        <v>1384</v>
      </c>
      <c r="C4" s="192" t="s">
        <v>856</v>
      </c>
      <c r="D4" s="192" t="s">
        <v>1385</v>
      </c>
      <c r="E4" s="192"/>
      <c r="F4" s="192" t="s">
        <v>1386</v>
      </c>
      <c r="G4" s="192"/>
      <c r="H4" s="192"/>
      <c r="I4" s="192" t="s">
        <v>1387</v>
      </c>
      <c r="J4" s="192" t="s">
        <v>1388</v>
      </c>
      <c r="K4" s="192"/>
      <c r="L4" s="192"/>
      <c r="M4" s="192" t="s">
        <v>1389</v>
      </c>
      <c r="N4" s="192" t="s">
        <v>1390</v>
      </c>
      <c r="O4" s="192"/>
      <c r="P4" s="192" t="s">
        <v>1391</v>
      </c>
      <c r="Q4" s="192" t="s">
        <v>1392</v>
      </c>
      <c r="R4" s="192" t="s">
        <v>1393</v>
      </c>
      <c r="S4" s="192"/>
      <c r="T4" s="192"/>
    </row>
    <row r="5" spans="2:20">
      <c r="B5" s="191" t="s">
        <v>1394</v>
      </c>
      <c r="C5" s="192" t="s">
        <v>875</v>
      </c>
      <c r="D5" s="192" t="s">
        <v>1395</v>
      </c>
      <c r="E5" s="192" t="s">
        <v>1396</v>
      </c>
      <c r="F5" s="192" t="s">
        <v>1397</v>
      </c>
      <c r="G5" s="192" t="s">
        <v>1398</v>
      </c>
      <c r="H5" s="192" t="s">
        <v>1399</v>
      </c>
      <c r="I5" s="192" t="s">
        <v>1400</v>
      </c>
      <c r="J5" s="192" t="s">
        <v>1401</v>
      </c>
      <c r="K5" s="192" t="s">
        <v>1402</v>
      </c>
      <c r="L5" s="192" t="s">
        <v>1403</v>
      </c>
      <c r="M5" s="192" t="s">
        <v>1404</v>
      </c>
      <c r="N5" s="192" t="s">
        <v>1405</v>
      </c>
      <c r="O5" s="192"/>
      <c r="P5" s="192" t="s">
        <v>1406</v>
      </c>
      <c r="Q5" s="192" t="s">
        <v>1407</v>
      </c>
      <c r="R5" s="192" t="s">
        <v>1408</v>
      </c>
      <c r="S5" s="192"/>
      <c r="T5" s="192"/>
    </row>
    <row r="6" spans="2:20">
      <c r="B6" s="191" t="s">
        <v>1409</v>
      </c>
      <c r="C6" s="192" t="s">
        <v>861</v>
      </c>
      <c r="D6" s="192" t="s">
        <v>1410</v>
      </c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 t="s">
        <v>1411</v>
      </c>
      <c r="Q6" s="192"/>
      <c r="R6" s="192"/>
      <c r="S6" s="192"/>
      <c r="T6" s="192"/>
    </row>
    <row r="7" spans="2:20">
      <c r="B7" s="191" t="s">
        <v>806</v>
      </c>
      <c r="C7" s="192" t="s">
        <v>813</v>
      </c>
      <c r="D7" s="192" t="s">
        <v>1412</v>
      </c>
      <c r="E7" s="192"/>
      <c r="F7" s="192"/>
      <c r="G7" s="192"/>
      <c r="H7" s="192"/>
      <c r="I7" s="192" t="s">
        <v>1413</v>
      </c>
      <c r="J7" s="192" t="s">
        <v>1414</v>
      </c>
      <c r="K7" s="192"/>
      <c r="L7" s="192" t="s">
        <v>1415</v>
      </c>
      <c r="M7" s="192" t="s">
        <v>1416</v>
      </c>
      <c r="N7" s="192" t="s">
        <v>1417</v>
      </c>
      <c r="O7" s="192"/>
      <c r="P7" s="192" t="s">
        <v>1418</v>
      </c>
      <c r="Q7" s="192" t="s">
        <v>1419</v>
      </c>
      <c r="R7" s="192" t="s">
        <v>1420</v>
      </c>
      <c r="S7" s="192" t="s">
        <v>1421</v>
      </c>
      <c r="T7" s="192"/>
    </row>
    <row r="8" spans="2:20">
      <c r="B8" s="191" t="s">
        <v>739</v>
      </c>
      <c r="C8" s="192" t="s">
        <v>738</v>
      </c>
      <c r="D8" s="192" t="s">
        <v>1422</v>
      </c>
      <c r="E8" s="192" t="s">
        <v>1423</v>
      </c>
      <c r="F8" s="192" t="s">
        <v>1424</v>
      </c>
      <c r="G8" s="192" t="s">
        <v>1425</v>
      </c>
      <c r="H8" s="192"/>
      <c r="I8" s="192" t="s">
        <v>1426</v>
      </c>
      <c r="J8" s="192" t="s">
        <v>1427</v>
      </c>
      <c r="K8" s="192"/>
      <c r="L8" s="192" t="s">
        <v>1428</v>
      </c>
      <c r="M8" s="192" t="s">
        <v>1429</v>
      </c>
      <c r="N8" s="192" t="s">
        <v>1430</v>
      </c>
      <c r="O8" s="192"/>
      <c r="P8" s="192" t="s">
        <v>1431</v>
      </c>
      <c r="Q8" s="192" t="s">
        <v>1432</v>
      </c>
      <c r="R8" s="192" t="s">
        <v>1433</v>
      </c>
      <c r="S8" s="192" t="s">
        <v>1434</v>
      </c>
      <c r="T8" s="192"/>
    </row>
    <row r="9" spans="2:20">
      <c r="B9" s="191" t="s">
        <v>1435</v>
      </c>
      <c r="C9" s="192" t="s">
        <v>825</v>
      </c>
      <c r="D9" s="192" t="s">
        <v>1436</v>
      </c>
      <c r="E9" s="192" t="s">
        <v>1437</v>
      </c>
      <c r="F9" s="192" t="s">
        <v>1438</v>
      </c>
      <c r="G9" s="192" t="s">
        <v>1439</v>
      </c>
      <c r="H9" s="192"/>
      <c r="I9" s="192" t="s">
        <v>1440</v>
      </c>
      <c r="J9" s="192" t="s">
        <v>1441</v>
      </c>
      <c r="K9" s="192"/>
      <c r="L9" s="192" t="s">
        <v>1442</v>
      </c>
      <c r="M9" s="192" t="s">
        <v>1443</v>
      </c>
      <c r="N9" s="192" t="s">
        <v>1444</v>
      </c>
      <c r="O9" s="192"/>
      <c r="P9" s="192" t="s">
        <v>1445</v>
      </c>
      <c r="Q9" s="192" t="s">
        <v>1446</v>
      </c>
      <c r="R9" s="192" t="s">
        <v>1447</v>
      </c>
      <c r="S9" s="192" t="s">
        <v>1448</v>
      </c>
      <c r="T9" s="192"/>
    </row>
    <row r="10" spans="2:20">
      <c r="B10" s="191" t="s">
        <v>816</v>
      </c>
      <c r="C10" s="192" t="s">
        <v>815</v>
      </c>
      <c r="D10" s="192" t="s">
        <v>1449</v>
      </c>
      <c r="E10" s="192"/>
      <c r="F10" s="192"/>
      <c r="G10" s="192"/>
      <c r="H10" s="192"/>
      <c r="I10" s="192" t="s">
        <v>1450</v>
      </c>
      <c r="J10" s="192" t="s">
        <v>1451</v>
      </c>
      <c r="K10" s="192"/>
      <c r="L10" s="192" t="s">
        <v>1452</v>
      </c>
      <c r="M10" s="192" t="s">
        <v>1453</v>
      </c>
      <c r="N10" s="192" t="s">
        <v>1454</v>
      </c>
      <c r="O10" s="192"/>
      <c r="P10" s="192" t="s">
        <v>1455</v>
      </c>
      <c r="Q10" s="192" t="s">
        <v>1456</v>
      </c>
      <c r="R10" s="192" t="s">
        <v>1457</v>
      </c>
      <c r="S10" s="192"/>
      <c r="T10" s="192"/>
    </row>
    <row r="11" spans="2:20">
      <c r="B11" s="191" t="s">
        <v>741</v>
      </c>
      <c r="C11" s="192" t="s">
        <v>740</v>
      </c>
      <c r="D11" s="192" t="s">
        <v>1458</v>
      </c>
      <c r="E11" s="192" t="s">
        <v>1459</v>
      </c>
      <c r="F11" s="192" t="s">
        <v>1460</v>
      </c>
      <c r="G11" s="192" t="s">
        <v>1461</v>
      </c>
      <c r="H11" s="192"/>
      <c r="I11" s="192" t="s">
        <v>1462</v>
      </c>
      <c r="J11" s="192" t="s">
        <v>1463</v>
      </c>
      <c r="K11" s="192"/>
      <c r="L11" s="192" t="s">
        <v>1464</v>
      </c>
      <c r="M11" s="192" t="s">
        <v>1465</v>
      </c>
      <c r="N11" s="192" t="s">
        <v>1466</v>
      </c>
      <c r="O11" s="192"/>
      <c r="P11" s="192" t="s">
        <v>1467</v>
      </c>
      <c r="Q11" s="192" t="s">
        <v>1468</v>
      </c>
      <c r="R11" s="192" t="s">
        <v>1469</v>
      </c>
      <c r="S11" s="192"/>
      <c r="T11" s="192"/>
    </row>
    <row r="12" spans="2:20">
      <c r="B12" s="191" t="s">
        <v>829</v>
      </c>
      <c r="C12" s="192" t="s">
        <v>828</v>
      </c>
      <c r="D12" s="192" t="s">
        <v>1470</v>
      </c>
      <c r="E12" s="192" t="s">
        <v>1471</v>
      </c>
      <c r="F12" s="192" t="s">
        <v>1472</v>
      </c>
      <c r="G12" s="192" t="s">
        <v>1473</v>
      </c>
      <c r="H12" s="192"/>
      <c r="I12" s="192" t="s">
        <v>1474</v>
      </c>
      <c r="J12" s="192" t="s">
        <v>1475</v>
      </c>
      <c r="K12" s="192"/>
      <c r="L12" s="192" t="s">
        <v>1476</v>
      </c>
      <c r="M12" s="192" t="s">
        <v>1477</v>
      </c>
      <c r="N12" s="192" t="s">
        <v>1478</v>
      </c>
      <c r="O12" s="192"/>
      <c r="P12" s="192" t="s">
        <v>1479</v>
      </c>
      <c r="Q12" s="192" t="s">
        <v>1480</v>
      </c>
      <c r="R12" s="192" t="s">
        <v>1481</v>
      </c>
      <c r="S12" s="192" t="s">
        <v>1482</v>
      </c>
      <c r="T12" s="192"/>
    </row>
    <row r="13" spans="2:20">
      <c r="B13" s="191" t="s">
        <v>1483</v>
      </c>
      <c r="C13" s="192" t="s">
        <v>799</v>
      </c>
      <c r="D13" s="192" t="s">
        <v>1484</v>
      </c>
      <c r="E13" s="192" t="s">
        <v>1485</v>
      </c>
      <c r="F13" s="192" t="s">
        <v>1486</v>
      </c>
      <c r="G13" s="192" t="s">
        <v>1487</v>
      </c>
      <c r="H13" s="192" t="s">
        <v>1488</v>
      </c>
      <c r="I13" s="192" t="s">
        <v>1489</v>
      </c>
      <c r="J13" s="192" t="s">
        <v>1490</v>
      </c>
      <c r="K13" s="192" t="s">
        <v>1491</v>
      </c>
      <c r="L13" s="192" t="s">
        <v>1492</v>
      </c>
      <c r="M13" s="192" t="s">
        <v>1493</v>
      </c>
      <c r="N13" s="192" t="s">
        <v>1494</v>
      </c>
      <c r="O13" s="192"/>
      <c r="P13" s="192" t="s">
        <v>1495</v>
      </c>
      <c r="Q13" s="192" t="s">
        <v>1496</v>
      </c>
      <c r="R13" s="192" t="s">
        <v>1497</v>
      </c>
      <c r="S13" s="192" t="s">
        <v>1498</v>
      </c>
      <c r="T13" s="192" t="s">
        <v>1499</v>
      </c>
    </row>
    <row r="14" spans="2:20">
      <c r="B14" s="191" t="s">
        <v>1500</v>
      </c>
      <c r="C14" s="192" t="s">
        <v>949</v>
      </c>
      <c r="D14" s="192" t="s">
        <v>1501</v>
      </c>
      <c r="E14" s="192"/>
      <c r="F14" s="192" t="s">
        <v>1502</v>
      </c>
      <c r="G14" s="192"/>
      <c r="H14" s="192"/>
      <c r="I14" s="192" t="s">
        <v>1503</v>
      </c>
      <c r="J14" s="192"/>
      <c r="K14" s="192"/>
      <c r="L14" s="192"/>
      <c r="M14" s="192" t="s">
        <v>1504</v>
      </c>
      <c r="N14" s="192"/>
      <c r="O14" s="192"/>
      <c r="P14" s="192"/>
      <c r="Q14" s="192" t="s">
        <v>1505</v>
      </c>
      <c r="R14" s="192" t="s">
        <v>1506</v>
      </c>
      <c r="S14" s="192"/>
      <c r="T14" s="192"/>
    </row>
    <row r="15" spans="2:20">
      <c r="B15" s="191" t="s">
        <v>1507</v>
      </c>
      <c r="C15" s="192" t="s">
        <v>1508</v>
      </c>
      <c r="D15" s="192" t="s">
        <v>1509</v>
      </c>
      <c r="E15" s="192"/>
      <c r="F15" s="192"/>
      <c r="G15" s="192"/>
      <c r="H15" s="192"/>
      <c r="I15" s="192"/>
      <c r="J15" s="192"/>
      <c r="K15" s="192"/>
      <c r="L15" s="192" t="s">
        <v>1510</v>
      </c>
      <c r="M15" s="192"/>
      <c r="N15" s="192"/>
      <c r="O15" s="192"/>
      <c r="P15" s="192" t="s">
        <v>1511</v>
      </c>
      <c r="Q15" s="192"/>
      <c r="R15" s="192"/>
      <c r="S15" s="192"/>
      <c r="T15" s="192"/>
    </row>
    <row r="16" spans="2:20">
      <c r="B16" s="191" t="s">
        <v>830</v>
      </c>
      <c r="C16" s="192" t="s">
        <v>836</v>
      </c>
      <c r="D16" s="192" t="s">
        <v>1512</v>
      </c>
      <c r="E16" s="192" t="s">
        <v>1513</v>
      </c>
      <c r="F16" s="192" t="s">
        <v>1514</v>
      </c>
      <c r="G16" s="192" t="s">
        <v>1515</v>
      </c>
      <c r="H16" s="192" t="s">
        <v>1516</v>
      </c>
      <c r="I16" s="192" t="s">
        <v>1517</v>
      </c>
      <c r="J16" s="192" t="s">
        <v>1518</v>
      </c>
      <c r="K16" s="192" t="s">
        <v>1519</v>
      </c>
      <c r="L16" s="192" t="s">
        <v>1520</v>
      </c>
      <c r="M16" s="192" t="s">
        <v>1521</v>
      </c>
      <c r="N16" s="192" t="s">
        <v>1522</v>
      </c>
      <c r="O16" s="192"/>
      <c r="P16" s="192" t="s">
        <v>1523</v>
      </c>
      <c r="Q16" s="192" t="s">
        <v>1524</v>
      </c>
      <c r="R16" s="192" t="s">
        <v>1525</v>
      </c>
      <c r="S16" s="192" t="s">
        <v>1526</v>
      </c>
      <c r="T16" s="192" t="s">
        <v>1527</v>
      </c>
    </row>
    <row r="17" spans="2:20">
      <c r="B17" s="191" t="s">
        <v>1528</v>
      </c>
      <c r="C17" s="192" t="s">
        <v>839</v>
      </c>
      <c r="D17" s="192"/>
      <c r="E17" s="192"/>
      <c r="F17" s="192" t="s">
        <v>1529</v>
      </c>
      <c r="G17" s="192"/>
      <c r="H17" s="192" t="s">
        <v>1530</v>
      </c>
      <c r="I17" s="192" t="s">
        <v>1531</v>
      </c>
      <c r="J17" s="192"/>
      <c r="K17" s="192" t="s">
        <v>1532</v>
      </c>
      <c r="L17" s="192" t="s">
        <v>1533</v>
      </c>
      <c r="M17" s="192"/>
      <c r="N17" s="192" t="s">
        <v>1534</v>
      </c>
      <c r="O17" s="192"/>
      <c r="P17" s="192"/>
      <c r="Q17" s="192" t="s">
        <v>1535</v>
      </c>
      <c r="R17" s="192"/>
      <c r="S17" s="192"/>
      <c r="T17" s="192" t="s">
        <v>1536</v>
      </c>
    </row>
    <row r="18" spans="2:20">
      <c r="B18" s="193" t="s">
        <v>914</v>
      </c>
      <c r="C18" s="194" t="s">
        <v>944</v>
      </c>
      <c r="D18" s="194" t="s">
        <v>1537</v>
      </c>
      <c r="E18" s="194" t="s">
        <v>1538</v>
      </c>
      <c r="F18" s="194" t="s">
        <v>1539</v>
      </c>
      <c r="G18" s="194" t="s">
        <v>1540</v>
      </c>
      <c r="H18" s="194" t="s">
        <v>1541</v>
      </c>
      <c r="I18" s="194" t="s">
        <v>1542</v>
      </c>
      <c r="J18" s="194" t="s">
        <v>1543</v>
      </c>
      <c r="K18" s="194" t="s">
        <v>1544</v>
      </c>
      <c r="L18" s="194" t="s">
        <v>1545</v>
      </c>
      <c r="M18" s="194" t="s">
        <v>1546</v>
      </c>
      <c r="N18" s="194" t="s">
        <v>1547</v>
      </c>
      <c r="O18" s="194"/>
      <c r="P18" s="194" t="s">
        <v>1548</v>
      </c>
      <c r="Q18" s="194" t="s">
        <v>1549</v>
      </c>
      <c r="R18" s="194" t="s">
        <v>1550</v>
      </c>
      <c r="S18" s="194" t="s">
        <v>1551</v>
      </c>
      <c r="T18" s="194" t="s">
        <v>1552</v>
      </c>
    </row>
    <row r="19" spans="2:20">
      <c r="B19" s="193" t="s">
        <v>1553</v>
      </c>
      <c r="C19" s="194" t="s">
        <v>887</v>
      </c>
      <c r="D19" s="194" t="s">
        <v>1554</v>
      </c>
      <c r="E19" s="194" t="s">
        <v>1555</v>
      </c>
      <c r="F19" s="194" t="s">
        <v>1556</v>
      </c>
      <c r="G19" s="194"/>
      <c r="H19" s="194"/>
      <c r="I19" s="194" t="s">
        <v>1557</v>
      </c>
      <c r="J19" s="194" t="s">
        <v>1558</v>
      </c>
      <c r="K19" s="194"/>
      <c r="L19" s="194"/>
      <c r="M19" s="194" t="s">
        <v>1559</v>
      </c>
      <c r="N19" s="194" t="s">
        <v>1560</v>
      </c>
      <c r="O19" s="194"/>
      <c r="P19" s="194" t="s">
        <v>1561</v>
      </c>
      <c r="Q19" s="194" t="s">
        <v>1562</v>
      </c>
      <c r="R19" s="194" t="s">
        <v>1563</v>
      </c>
      <c r="S19" s="194"/>
      <c r="T19" s="194"/>
    </row>
    <row r="20" spans="2:20">
      <c r="B20" s="193" t="s">
        <v>1564</v>
      </c>
      <c r="C20" s="194" t="s">
        <v>946</v>
      </c>
      <c r="D20" s="194" t="s">
        <v>1565</v>
      </c>
      <c r="E20" s="194" t="s">
        <v>1566</v>
      </c>
      <c r="F20" s="194" t="s">
        <v>1567</v>
      </c>
      <c r="G20" s="194" t="s">
        <v>1568</v>
      </c>
      <c r="H20" s="194" t="s">
        <v>1569</v>
      </c>
      <c r="I20" s="194" t="s">
        <v>1570</v>
      </c>
      <c r="J20" s="194" t="s">
        <v>1571</v>
      </c>
      <c r="K20" s="194" t="s">
        <v>1572</v>
      </c>
      <c r="L20" s="194" t="s">
        <v>1573</v>
      </c>
      <c r="M20" s="194" t="s">
        <v>1574</v>
      </c>
      <c r="N20" s="194" t="s">
        <v>1575</v>
      </c>
      <c r="O20" s="194"/>
      <c r="P20" s="194" t="s">
        <v>1576</v>
      </c>
      <c r="Q20" s="194" t="s">
        <v>1577</v>
      </c>
      <c r="R20" s="194" t="s">
        <v>1578</v>
      </c>
      <c r="S20" s="194" t="s">
        <v>1579</v>
      </c>
      <c r="T20" s="194" t="s">
        <v>1580</v>
      </c>
    </row>
    <row r="21" spans="2:20">
      <c r="B21" s="193" t="s">
        <v>1581</v>
      </c>
      <c r="C21" s="194" t="s">
        <v>892</v>
      </c>
      <c r="D21" s="194" t="s">
        <v>1582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 t="s">
        <v>1583</v>
      </c>
      <c r="S21" s="194"/>
      <c r="T21" s="194"/>
    </row>
    <row r="22" spans="2:20">
      <c r="B22" s="191" t="s">
        <v>869</v>
      </c>
      <c r="C22" s="192" t="s">
        <v>878</v>
      </c>
      <c r="D22" s="192" t="s">
        <v>1584</v>
      </c>
      <c r="E22" s="192" t="s">
        <v>1585</v>
      </c>
      <c r="F22" s="192" t="s">
        <v>1586</v>
      </c>
      <c r="G22" s="192" t="s">
        <v>1587</v>
      </c>
      <c r="H22" s="192" t="s">
        <v>1588</v>
      </c>
      <c r="I22" s="192" t="s">
        <v>1589</v>
      </c>
      <c r="J22" s="192" t="s">
        <v>1590</v>
      </c>
      <c r="K22" s="192" t="s">
        <v>1591</v>
      </c>
      <c r="L22" s="192" t="s">
        <v>1592</v>
      </c>
      <c r="M22" s="192" t="s">
        <v>1593</v>
      </c>
      <c r="N22" s="192" t="s">
        <v>1594</v>
      </c>
      <c r="O22" s="192" t="s">
        <v>1595</v>
      </c>
      <c r="P22" s="192" t="s">
        <v>1596</v>
      </c>
      <c r="Q22" s="192" t="s">
        <v>1597</v>
      </c>
      <c r="R22" s="192" t="s">
        <v>1598</v>
      </c>
      <c r="S22" s="192" t="s">
        <v>1599</v>
      </c>
      <c r="T22" s="192" t="s">
        <v>1600</v>
      </c>
    </row>
    <row r="23" spans="2:20">
      <c r="B23" s="191" t="s">
        <v>911</v>
      </c>
      <c r="C23" s="192" t="s">
        <v>910</v>
      </c>
      <c r="D23" s="192" t="s">
        <v>1601</v>
      </c>
      <c r="E23" s="192" t="s">
        <v>1602</v>
      </c>
      <c r="F23" s="192" t="s">
        <v>1603</v>
      </c>
      <c r="G23" s="192"/>
      <c r="H23" s="192"/>
      <c r="I23" s="192" t="s">
        <v>1604</v>
      </c>
      <c r="J23" s="192" t="s">
        <v>1605</v>
      </c>
      <c r="K23" s="192"/>
      <c r="L23" s="192"/>
      <c r="M23" s="192" t="s">
        <v>1606</v>
      </c>
      <c r="N23" s="192" t="s">
        <v>1607</v>
      </c>
      <c r="O23" s="192"/>
      <c r="P23" s="192" t="s">
        <v>1608</v>
      </c>
      <c r="Q23" s="192" t="s">
        <v>1609</v>
      </c>
      <c r="R23" s="192" t="s">
        <v>1610</v>
      </c>
      <c r="S23" s="192"/>
      <c r="T23" s="192"/>
    </row>
    <row r="24" spans="2:20">
      <c r="B24" s="191" t="s">
        <v>1611</v>
      </c>
      <c r="C24" s="192" t="s">
        <v>880</v>
      </c>
      <c r="D24" s="192"/>
      <c r="E24" s="192" t="s">
        <v>1612</v>
      </c>
      <c r="F24" s="192" t="s">
        <v>1613</v>
      </c>
      <c r="G24" s="192" t="s">
        <v>1614</v>
      </c>
      <c r="H24" s="192" t="s">
        <v>1615</v>
      </c>
      <c r="I24" s="192" t="s">
        <v>1616</v>
      </c>
      <c r="J24" s="192" t="s">
        <v>1617</v>
      </c>
      <c r="K24" s="192" t="s">
        <v>1618</v>
      </c>
      <c r="L24" s="192" t="s">
        <v>1619</v>
      </c>
      <c r="M24" s="192" t="s">
        <v>1620</v>
      </c>
      <c r="N24" s="192" t="s">
        <v>1621</v>
      </c>
      <c r="O24" s="192"/>
      <c r="P24" s="192" t="s">
        <v>1622</v>
      </c>
      <c r="Q24" s="192" t="s">
        <v>1623</v>
      </c>
      <c r="R24" s="192" t="s">
        <v>1624</v>
      </c>
      <c r="S24" s="192"/>
      <c r="T24" s="192"/>
    </row>
    <row r="25" spans="2:20">
      <c r="B25" s="191" t="s">
        <v>724</v>
      </c>
      <c r="C25" s="192" t="s">
        <v>723</v>
      </c>
      <c r="D25" s="192" t="s">
        <v>1625</v>
      </c>
      <c r="E25" s="192"/>
      <c r="F25" s="192"/>
      <c r="G25" s="192"/>
      <c r="H25" s="192"/>
      <c r="I25" s="192" t="s">
        <v>1626</v>
      </c>
      <c r="J25" s="192" t="s">
        <v>1627</v>
      </c>
      <c r="K25" s="192"/>
      <c r="L25" s="192" t="s">
        <v>1628</v>
      </c>
      <c r="M25" s="192" t="s">
        <v>1629</v>
      </c>
      <c r="N25" s="192" t="s">
        <v>1630</v>
      </c>
      <c r="O25" s="192" t="s">
        <v>1631</v>
      </c>
      <c r="P25" s="192" t="s">
        <v>1632</v>
      </c>
      <c r="Q25" s="192" t="s">
        <v>1633</v>
      </c>
      <c r="R25" s="192" t="s">
        <v>1634</v>
      </c>
      <c r="S25" s="192" t="s">
        <v>1635</v>
      </c>
      <c r="T25" s="192"/>
    </row>
    <row r="26" spans="2:20">
      <c r="B26" s="191" t="s">
        <v>795</v>
      </c>
      <c r="C26" s="192" t="s">
        <v>802</v>
      </c>
      <c r="D26" s="192" t="s">
        <v>1636</v>
      </c>
      <c r="E26" s="192" t="s">
        <v>1637</v>
      </c>
      <c r="F26" s="192" t="s">
        <v>1638</v>
      </c>
      <c r="G26" s="192" t="s">
        <v>1639</v>
      </c>
      <c r="H26" s="192"/>
      <c r="I26" s="192" t="s">
        <v>1640</v>
      </c>
      <c r="J26" s="192" t="s">
        <v>1641</v>
      </c>
      <c r="K26" s="192"/>
      <c r="L26" s="192" t="s">
        <v>1642</v>
      </c>
      <c r="M26" s="192" t="s">
        <v>1643</v>
      </c>
      <c r="N26" s="192" t="s">
        <v>1644</v>
      </c>
      <c r="O26" s="192" t="s">
        <v>1645</v>
      </c>
      <c r="P26" s="192" t="s">
        <v>1646</v>
      </c>
      <c r="Q26" s="192" t="s">
        <v>1647</v>
      </c>
      <c r="R26" s="192" t="s">
        <v>1648</v>
      </c>
      <c r="S26" s="192" t="s">
        <v>1649</v>
      </c>
      <c r="T26" s="192"/>
    </row>
    <row r="27" spans="2:20">
      <c r="B27" s="191" t="s">
        <v>1650</v>
      </c>
      <c r="C27" s="192" t="s">
        <v>756</v>
      </c>
      <c r="D27" s="192" t="s">
        <v>1651</v>
      </c>
      <c r="E27" s="192" t="s">
        <v>1652</v>
      </c>
      <c r="F27" s="192" t="s">
        <v>1653</v>
      </c>
      <c r="G27" s="192" t="s">
        <v>1654</v>
      </c>
      <c r="H27" s="192"/>
      <c r="I27" s="192" t="s">
        <v>1655</v>
      </c>
      <c r="J27" s="192" t="s">
        <v>1656</v>
      </c>
      <c r="K27" s="192"/>
      <c r="L27" s="192" t="s">
        <v>1657</v>
      </c>
      <c r="M27" s="192" t="s">
        <v>1658</v>
      </c>
      <c r="N27" s="192" t="s">
        <v>1659</v>
      </c>
      <c r="O27" s="192"/>
      <c r="P27" s="192" t="s">
        <v>1660</v>
      </c>
      <c r="Q27" s="192" t="s">
        <v>1661</v>
      </c>
      <c r="R27" s="192" t="s">
        <v>1662</v>
      </c>
      <c r="S27" s="192" t="s">
        <v>1663</v>
      </c>
      <c r="T27" s="192"/>
    </row>
    <row r="28" spans="2:20">
      <c r="B28" s="191" t="s">
        <v>726</v>
      </c>
      <c r="C28" s="192" t="s">
        <v>1664</v>
      </c>
      <c r="D28" s="192" t="s">
        <v>1665</v>
      </c>
      <c r="E28" s="192"/>
      <c r="F28" s="192"/>
      <c r="G28" s="192"/>
      <c r="H28" s="192"/>
      <c r="I28" s="192"/>
      <c r="J28" s="192"/>
      <c r="K28" s="192"/>
      <c r="L28" s="192" t="s">
        <v>1666</v>
      </c>
      <c r="M28" s="192" t="s">
        <v>1667</v>
      </c>
      <c r="N28" s="192" t="s">
        <v>1668</v>
      </c>
      <c r="O28" s="192" t="s">
        <v>1669</v>
      </c>
      <c r="P28" s="192" t="s">
        <v>1670</v>
      </c>
      <c r="Q28" s="192" t="s">
        <v>1671</v>
      </c>
      <c r="R28" s="192" t="s">
        <v>1672</v>
      </c>
      <c r="S28" s="192"/>
      <c r="T28" s="192"/>
    </row>
    <row r="29" spans="2:20">
      <c r="B29" s="191" t="s">
        <v>805</v>
      </c>
      <c r="C29" s="192" t="s">
        <v>804</v>
      </c>
      <c r="D29" s="192" t="s">
        <v>1673</v>
      </c>
      <c r="E29" s="192" t="s">
        <v>1674</v>
      </c>
      <c r="F29" s="192" t="s">
        <v>1675</v>
      </c>
      <c r="G29" s="192" t="s">
        <v>1676</v>
      </c>
      <c r="H29" s="192"/>
      <c r="I29" s="192" t="s">
        <v>1677</v>
      </c>
      <c r="J29" s="192" t="s">
        <v>1678</v>
      </c>
      <c r="K29" s="192"/>
      <c r="L29" s="192" t="s">
        <v>1679</v>
      </c>
      <c r="M29" s="192" t="s">
        <v>1680</v>
      </c>
      <c r="N29" s="192" t="s">
        <v>1681</v>
      </c>
      <c r="O29" s="192" t="s">
        <v>1682</v>
      </c>
      <c r="P29" s="192" t="s">
        <v>1683</v>
      </c>
      <c r="Q29" s="192" t="s">
        <v>1684</v>
      </c>
      <c r="R29" s="192" t="s">
        <v>1685</v>
      </c>
      <c r="S29" s="192"/>
      <c r="T29" s="192"/>
    </row>
    <row r="30" spans="2:20">
      <c r="B30" s="191" t="s">
        <v>1686</v>
      </c>
      <c r="C30" s="192" t="s">
        <v>760</v>
      </c>
      <c r="D30" s="192" t="s">
        <v>1687</v>
      </c>
      <c r="E30" s="192" t="s">
        <v>1688</v>
      </c>
      <c r="F30" s="192" t="s">
        <v>1689</v>
      </c>
      <c r="G30" s="192" t="s">
        <v>1690</v>
      </c>
      <c r="H30" s="192"/>
      <c r="I30" s="192" t="s">
        <v>1691</v>
      </c>
      <c r="J30" s="192" t="s">
        <v>1692</v>
      </c>
      <c r="K30" s="192"/>
      <c r="L30" s="192" t="s">
        <v>1693</v>
      </c>
      <c r="M30" s="192" t="s">
        <v>1694</v>
      </c>
      <c r="N30" s="192" t="s">
        <v>1695</v>
      </c>
      <c r="O30" s="192" t="s">
        <v>1696</v>
      </c>
      <c r="P30" s="192" t="s">
        <v>1697</v>
      </c>
      <c r="Q30" s="192" t="s">
        <v>1698</v>
      </c>
      <c r="R30" s="192" t="s">
        <v>1699</v>
      </c>
      <c r="S30" s="192" t="s">
        <v>1700</v>
      </c>
      <c r="T30" s="192"/>
    </row>
    <row r="31" spans="2:20">
      <c r="B31" s="191" t="s">
        <v>1701</v>
      </c>
      <c r="C31" s="192" t="s">
        <v>843</v>
      </c>
      <c r="D31" s="192" t="s">
        <v>1702</v>
      </c>
      <c r="E31" s="192"/>
      <c r="F31" s="192"/>
      <c r="G31" s="192"/>
      <c r="H31" s="192" t="s">
        <v>1703</v>
      </c>
      <c r="I31" s="192" t="s">
        <v>1704</v>
      </c>
      <c r="J31" s="192"/>
      <c r="K31" s="192" t="s">
        <v>1705</v>
      </c>
      <c r="L31" s="192" t="s">
        <v>1706</v>
      </c>
      <c r="M31" s="192" t="s">
        <v>1707</v>
      </c>
      <c r="N31" s="192" t="s">
        <v>1708</v>
      </c>
      <c r="O31" s="192" t="s">
        <v>1709</v>
      </c>
      <c r="P31" s="192" t="s">
        <v>1710</v>
      </c>
      <c r="Q31" s="192" t="s">
        <v>1711</v>
      </c>
      <c r="R31" s="192" t="s">
        <v>1712</v>
      </c>
      <c r="S31" s="192" t="s">
        <v>1713</v>
      </c>
      <c r="T31" s="192" t="s">
        <v>1714</v>
      </c>
    </row>
    <row r="32" spans="2:20">
      <c r="B32" s="191" t="s">
        <v>928</v>
      </c>
      <c r="C32" s="192" t="s">
        <v>927</v>
      </c>
      <c r="D32" s="192" t="s">
        <v>1715</v>
      </c>
      <c r="E32" s="192" t="s">
        <v>1716</v>
      </c>
      <c r="F32" s="192" t="s">
        <v>1717</v>
      </c>
      <c r="G32" s="192"/>
      <c r="H32" s="192"/>
      <c r="I32" s="192" t="s">
        <v>1718</v>
      </c>
      <c r="J32" s="192" t="s">
        <v>1719</v>
      </c>
      <c r="K32" s="192"/>
      <c r="L32" s="192"/>
      <c r="M32" s="192" t="s">
        <v>1720</v>
      </c>
      <c r="N32" s="192" t="s">
        <v>1721</v>
      </c>
      <c r="O32" s="192"/>
      <c r="P32" s="192" t="s">
        <v>1722</v>
      </c>
      <c r="Q32" s="192" t="s">
        <v>1723</v>
      </c>
      <c r="R32" s="192" t="s">
        <v>1724</v>
      </c>
      <c r="S32" s="192"/>
      <c r="T32" s="192"/>
    </row>
    <row r="33" spans="2:20">
      <c r="B33" s="191" t="s">
        <v>1725</v>
      </c>
      <c r="C33" s="192" t="s">
        <v>845</v>
      </c>
      <c r="D33" s="192" t="s">
        <v>1726</v>
      </c>
      <c r="E33" s="192" t="s">
        <v>1727</v>
      </c>
      <c r="F33" s="192" t="s">
        <v>1728</v>
      </c>
      <c r="G33" s="192"/>
      <c r="H33" s="192"/>
      <c r="I33" s="192" t="s">
        <v>1729</v>
      </c>
      <c r="J33" s="192" t="s">
        <v>1730</v>
      </c>
      <c r="K33" s="192"/>
      <c r="L33" s="192" t="s">
        <v>1731</v>
      </c>
      <c r="M33" s="192" t="s">
        <v>1732</v>
      </c>
      <c r="N33" s="192" t="s">
        <v>1733</v>
      </c>
      <c r="O33" s="192" t="s">
        <v>1734</v>
      </c>
      <c r="P33" s="192" t="s">
        <v>1735</v>
      </c>
      <c r="Q33" s="192" t="s">
        <v>1736</v>
      </c>
      <c r="R33" s="192" t="s">
        <v>1737</v>
      </c>
      <c r="S33" s="192" t="s">
        <v>1738</v>
      </c>
      <c r="T33" s="192"/>
    </row>
    <row r="34" spans="2:20">
      <c r="B34" s="191" t="s">
        <v>1739</v>
      </c>
      <c r="C34" s="192" t="s">
        <v>1740</v>
      </c>
      <c r="D34" s="192" t="s">
        <v>1741</v>
      </c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 t="s">
        <v>1742</v>
      </c>
      <c r="Q34" s="192"/>
      <c r="R34" s="192"/>
      <c r="S34" s="192"/>
      <c r="T34" s="192"/>
    </row>
    <row r="35" spans="2:20">
      <c r="B35" s="191" t="s">
        <v>1743</v>
      </c>
      <c r="C35" s="192" t="s">
        <v>831</v>
      </c>
      <c r="D35" s="192" t="s">
        <v>1744</v>
      </c>
      <c r="E35" s="192"/>
      <c r="F35" s="192"/>
      <c r="G35" s="192"/>
      <c r="H35" s="192"/>
      <c r="I35" s="192" t="s">
        <v>1745</v>
      </c>
      <c r="J35" s="192" t="s">
        <v>1746</v>
      </c>
      <c r="K35" s="192"/>
      <c r="L35" s="192" t="s">
        <v>1747</v>
      </c>
      <c r="M35" s="192" t="s">
        <v>1748</v>
      </c>
      <c r="N35" s="192" t="s">
        <v>1749</v>
      </c>
      <c r="O35" s="192" t="s">
        <v>1750</v>
      </c>
      <c r="P35" s="192" t="s">
        <v>1751</v>
      </c>
      <c r="Q35" s="192" t="s">
        <v>1752</v>
      </c>
      <c r="R35" s="192" t="s">
        <v>1753</v>
      </c>
      <c r="S35" s="192" t="s">
        <v>1754</v>
      </c>
      <c r="T35" s="192"/>
    </row>
    <row r="36" spans="2:20">
      <c r="B36" s="191" t="s">
        <v>1755</v>
      </c>
      <c r="C36" s="192" t="s">
        <v>716</v>
      </c>
      <c r="D36" s="192" t="s">
        <v>1756</v>
      </c>
      <c r="E36" s="192" t="s">
        <v>1757</v>
      </c>
      <c r="F36" s="192" t="s">
        <v>1758</v>
      </c>
      <c r="G36" s="192" t="s">
        <v>1759</v>
      </c>
      <c r="H36" s="192"/>
      <c r="I36" s="192" t="s">
        <v>1760</v>
      </c>
      <c r="J36" s="192" t="s">
        <v>1761</v>
      </c>
      <c r="K36" s="192"/>
      <c r="L36" s="192" t="s">
        <v>1762</v>
      </c>
      <c r="M36" s="192" t="s">
        <v>1763</v>
      </c>
      <c r="N36" s="192" t="s">
        <v>1764</v>
      </c>
      <c r="O36" s="192" t="s">
        <v>1765</v>
      </c>
      <c r="P36" s="192" t="s">
        <v>1766</v>
      </c>
      <c r="Q36" s="192" t="s">
        <v>1767</v>
      </c>
      <c r="R36" s="192" t="s">
        <v>1768</v>
      </c>
      <c r="S36" s="192" t="s">
        <v>1769</v>
      </c>
      <c r="T36" s="192"/>
    </row>
    <row r="37" spans="2:20">
      <c r="B37" s="193" t="s">
        <v>1770</v>
      </c>
      <c r="C37" s="194" t="s">
        <v>807</v>
      </c>
      <c r="D37" s="194" t="s">
        <v>1771</v>
      </c>
      <c r="E37" s="194" t="s">
        <v>1772</v>
      </c>
      <c r="F37" s="194" t="s">
        <v>1773</v>
      </c>
      <c r="G37" s="194"/>
      <c r="H37" s="194"/>
      <c r="I37" s="194"/>
      <c r="J37" s="194"/>
      <c r="K37" s="194"/>
      <c r="L37" s="194" t="s">
        <v>1774</v>
      </c>
      <c r="M37" s="194" t="s">
        <v>1775</v>
      </c>
      <c r="N37" s="194" t="s">
        <v>1776</v>
      </c>
      <c r="O37" s="194" t="s">
        <v>1777</v>
      </c>
      <c r="P37" s="194" t="s">
        <v>1778</v>
      </c>
      <c r="Q37" s="194" t="s">
        <v>1779</v>
      </c>
      <c r="R37" s="194" t="s">
        <v>1780</v>
      </c>
      <c r="S37" s="194" t="s">
        <v>1781</v>
      </c>
      <c r="T37" s="194"/>
    </row>
    <row r="38" spans="2:20">
      <c r="B38" s="193" t="s">
        <v>1782</v>
      </c>
      <c r="C38" s="194" t="s">
        <v>833</v>
      </c>
      <c r="D38" s="194" t="s">
        <v>1783</v>
      </c>
      <c r="E38" s="194"/>
      <c r="F38" s="194"/>
      <c r="G38" s="194"/>
      <c r="H38" s="194"/>
      <c r="I38" s="194" t="s">
        <v>1784</v>
      </c>
      <c r="J38" s="194" t="s">
        <v>1785</v>
      </c>
      <c r="K38" s="194"/>
      <c r="L38" s="194" t="s">
        <v>1786</v>
      </c>
      <c r="M38" s="194" t="s">
        <v>1787</v>
      </c>
      <c r="N38" s="194" t="s">
        <v>1788</v>
      </c>
      <c r="O38" s="194" t="s">
        <v>1789</v>
      </c>
      <c r="P38" s="194" t="s">
        <v>1790</v>
      </c>
      <c r="Q38" s="194" t="s">
        <v>1791</v>
      </c>
      <c r="R38" s="194" t="s">
        <v>1792</v>
      </c>
      <c r="S38" s="194" t="s">
        <v>1793</v>
      </c>
      <c r="T38" s="194"/>
    </row>
    <row r="39" spans="2:20">
      <c r="B39" s="193" t="s">
        <v>1794</v>
      </c>
      <c r="C39" s="194" t="s">
        <v>719</v>
      </c>
      <c r="D39" s="194" t="s">
        <v>1795</v>
      </c>
      <c r="E39" s="194" t="s">
        <v>1796</v>
      </c>
      <c r="F39" s="194" t="s">
        <v>1797</v>
      </c>
      <c r="G39" s="194" t="s">
        <v>1798</v>
      </c>
      <c r="H39" s="194"/>
      <c r="I39" s="194" t="s">
        <v>1799</v>
      </c>
      <c r="J39" s="194" t="s">
        <v>1800</v>
      </c>
      <c r="K39" s="194"/>
      <c r="L39" s="194" t="s">
        <v>1801</v>
      </c>
      <c r="M39" s="194" t="s">
        <v>1802</v>
      </c>
      <c r="N39" s="194" t="s">
        <v>1803</v>
      </c>
      <c r="O39" s="194" t="s">
        <v>1804</v>
      </c>
      <c r="P39" s="194" t="s">
        <v>1805</v>
      </c>
      <c r="Q39" s="194" t="s">
        <v>1806</v>
      </c>
      <c r="R39" s="194" t="s">
        <v>1807</v>
      </c>
      <c r="S39" s="194" t="s">
        <v>1808</v>
      </c>
      <c r="T39" s="194"/>
    </row>
    <row r="40" spans="2:20">
      <c r="B40" s="193" t="s">
        <v>1809</v>
      </c>
      <c r="C40" s="194" t="s">
        <v>810</v>
      </c>
      <c r="D40" s="194"/>
      <c r="E40" s="194" t="s">
        <v>1810</v>
      </c>
      <c r="F40" s="194" t="s">
        <v>1811</v>
      </c>
      <c r="G40" s="194"/>
      <c r="H40" s="194"/>
      <c r="I40" s="194" t="s">
        <v>1812</v>
      </c>
      <c r="J40" s="194"/>
      <c r="K40" s="194"/>
      <c r="L40" s="194"/>
      <c r="M40" s="194"/>
      <c r="N40" s="194" t="s">
        <v>1813</v>
      </c>
      <c r="O40" s="194"/>
      <c r="P40" s="194" t="s">
        <v>1814</v>
      </c>
      <c r="Q40" s="194"/>
      <c r="R40" s="194" t="s">
        <v>1815</v>
      </c>
      <c r="S40" s="194"/>
      <c r="T40" s="194"/>
    </row>
    <row r="41" spans="2:20">
      <c r="B41" s="193" t="s">
        <v>1816</v>
      </c>
      <c r="C41" s="194" t="s">
        <v>776</v>
      </c>
      <c r="D41" s="194" t="s">
        <v>1817</v>
      </c>
      <c r="E41" s="194" t="s">
        <v>1818</v>
      </c>
      <c r="F41" s="194" t="s">
        <v>1819</v>
      </c>
      <c r="G41" s="194" t="s">
        <v>1820</v>
      </c>
      <c r="H41" s="194" t="s">
        <v>1821</v>
      </c>
      <c r="I41" s="194" t="s">
        <v>1822</v>
      </c>
      <c r="J41" s="194" t="s">
        <v>1823</v>
      </c>
      <c r="K41" s="194" t="s">
        <v>1824</v>
      </c>
      <c r="L41" s="194" t="s">
        <v>1825</v>
      </c>
      <c r="M41" s="194" t="s">
        <v>1826</v>
      </c>
      <c r="N41" s="194" t="s">
        <v>1827</v>
      </c>
      <c r="O41" s="194" t="s">
        <v>1828</v>
      </c>
      <c r="P41" s="194" t="s">
        <v>1829</v>
      </c>
      <c r="Q41" s="194" t="s">
        <v>1830</v>
      </c>
      <c r="R41" s="194" t="s">
        <v>1831</v>
      </c>
      <c r="S41" s="194" t="s">
        <v>1832</v>
      </c>
      <c r="T41" s="194" t="s">
        <v>1833</v>
      </c>
    </row>
    <row r="42" spans="2:20">
      <c r="B42" s="193" t="s">
        <v>1834</v>
      </c>
      <c r="C42" s="194" t="s">
        <v>989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</row>
    <row r="43" spans="2:20">
      <c r="B43" s="193" t="s">
        <v>1835</v>
      </c>
      <c r="C43" s="194" t="s">
        <v>779</v>
      </c>
      <c r="D43" s="194" t="s">
        <v>1836</v>
      </c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 t="s">
        <v>1837</v>
      </c>
      <c r="S43" s="194"/>
      <c r="T43" s="194" t="s">
        <v>1838</v>
      </c>
    </row>
    <row r="44" spans="2:20">
      <c r="B44" s="193" t="s">
        <v>1839</v>
      </c>
      <c r="C44" s="194" t="s">
        <v>904</v>
      </c>
      <c r="D44" s="194" t="s">
        <v>1840</v>
      </c>
      <c r="E44" s="194" t="s">
        <v>1841</v>
      </c>
      <c r="F44" s="194" t="s">
        <v>1842</v>
      </c>
      <c r="G44" s="194" t="s">
        <v>1843</v>
      </c>
      <c r="H44" s="194"/>
      <c r="I44" s="194" t="s">
        <v>1844</v>
      </c>
      <c r="J44" s="194" t="s">
        <v>1845</v>
      </c>
      <c r="K44" s="194"/>
      <c r="L44" s="194" t="s">
        <v>1846</v>
      </c>
      <c r="M44" s="194" t="s">
        <v>1847</v>
      </c>
      <c r="N44" s="194" t="s">
        <v>1848</v>
      </c>
      <c r="O44" s="194" t="s">
        <v>1849</v>
      </c>
      <c r="P44" s="194" t="s">
        <v>1850</v>
      </c>
      <c r="Q44" s="194" t="s">
        <v>1851</v>
      </c>
      <c r="R44" s="194" t="s">
        <v>1852</v>
      </c>
      <c r="S44" s="194" t="s">
        <v>1853</v>
      </c>
      <c r="T44" s="194"/>
    </row>
    <row r="45" spans="2:20">
      <c r="B45" s="193" t="s">
        <v>1854</v>
      </c>
      <c r="C45" s="194" t="s">
        <v>921</v>
      </c>
      <c r="D45" s="194" t="s">
        <v>1855</v>
      </c>
      <c r="E45" s="194"/>
      <c r="F45" s="194"/>
      <c r="G45" s="194"/>
      <c r="H45" s="194"/>
      <c r="I45" s="194" t="s">
        <v>1856</v>
      </c>
      <c r="J45" s="194"/>
      <c r="K45" s="194"/>
      <c r="L45" s="194"/>
      <c r="M45" s="194" t="s">
        <v>1857</v>
      </c>
      <c r="N45" s="194" t="s">
        <v>1858</v>
      </c>
      <c r="O45" s="194"/>
      <c r="P45" s="194" t="s">
        <v>1859</v>
      </c>
      <c r="Q45" s="194" t="s">
        <v>1860</v>
      </c>
      <c r="R45" s="194" t="s">
        <v>1861</v>
      </c>
      <c r="S45" s="194"/>
      <c r="T45" s="194"/>
    </row>
    <row r="46" spans="2:20">
      <c r="B46" s="193" t="s">
        <v>1862</v>
      </c>
      <c r="C46" s="194" t="s">
        <v>907</v>
      </c>
      <c r="D46" s="194" t="s">
        <v>1863</v>
      </c>
      <c r="E46" s="194"/>
      <c r="F46" s="194"/>
      <c r="G46" s="194"/>
      <c r="H46" s="194"/>
      <c r="I46" s="194" t="s">
        <v>1864</v>
      </c>
      <c r="J46" s="194"/>
      <c r="K46" s="194"/>
      <c r="L46" s="194" t="s">
        <v>1865</v>
      </c>
      <c r="M46" s="194" t="s">
        <v>1866</v>
      </c>
      <c r="N46" s="194" t="s">
        <v>1867</v>
      </c>
      <c r="O46" s="194"/>
      <c r="P46" s="194" t="s">
        <v>1868</v>
      </c>
      <c r="Q46" s="194" t="s">
        <v>1869</v>
      </c>
      <c r="R46" s="194" t="s">
        <v>1870</v>
      </c>
      <c r="S46" s="194" t="s">
        <v>1871</v>
      </c>
      <c r="T46" s="194"/>
    </row>
    <row r="47" spans="2:20">
      <c r="B47" s="193" t="s">
        <v>1872</v>
      </c>
      <c r="C47" s="194" t="s">
        <v>787</v>
      </c>
      <c r="D47" s="194" t="s">
        <v>1873</v>
      </c>
      <c r="E47" s="194"/>
      <c r="F47" s="194"/>
      <c r="G47" s="194"/>
      <c r="H47" s="194"/>
      <c r="I47" s="194" t="s">
        <v>1874</v>
      </c>
      <c r="J47" s="194" t="s">
        <v>1875</v>
      </c>
      <c r="K47" s="194"/>
      <c r="L47" s="194" t="s">
        <v>1876</v>
      </c>
      <c r="M47" s="194" t="s">
        <v>1877</v>
      </c>
      <c r="N47" s="194" t="s">
        <v>1878</v>
      </c>
      <c r="O47" s="194" t="s">
        <v>1879</v>
      </c>
      <c r="P47" s="194" t="s">
        <v>1880</v>
      </c>
      <c r="Q47" s="194" t="s">
        <v>1881</v>
      </c>
      <c r="R47" s="194" t="s">
        <v>1882</v>
      </c>
      <c r="S47" s="194" t="s">
        <v>1883</v>
      </c>
      <c r="T47" s="194"/>
    </row>
    <row r="48" spans="2:20">
      <c r="B48" s="193" t="s">
        <v>1884</v>
      </c>
      <c r="C48" s="194" t="s">
        <v>790</v>
      </c>
      <c r="D48" s="194" t="s">
        <v>1885</v>
      </c>
      <c r="E48" s="194"/>
      <c r="F48" s="194"/>
      <c r="G48" s="194"/>
      <c r="H48" s="194"/>
      <c r="I48" s="194" t="s">
        <v>1886</v>
      </c>
      <c r="J48" s="194" t="s">
        <v>1887</v>
      </c>
      <c r="K48" s="194"/>
      <c r="L48" s="194" t="s">
        <v>1888</v>
      </c>
      <c r="M48" s="194" t="s">
        <v>1889</v>
      </c>
      <c r="N48" s="194" t="s">
        <v>1890</v>
      </c>
      <c r="O48" s="194" t="s">
        <v>1891</v>
      </c>
      <c r="P48" s="194" t="s">
        <v>1892</v>
      </c>
      <c r="Q48" s="194" t="s">
        <v>1893</v>
      </c>
      <c r="R48" s="194" t="s">
        <v>1894</v>
      </c>
      <c r="S48" s="194" t="s">
        <v>1895</v>
      </c>
      <c r="T48" s="194"/>
    </row>
    <row r="49" spans="2:20">
      <c r="B49" s="193" t="s">
        <v>874</v>
      </c>
      <c r="C49" s="194" t="s">
        <v>884</v>
      </c>
      <c r="D49" s="194" t="s">
        <v>1896</v>
      </c>
      <c r="E49" s="194" t="s">
        <v>1897</v>
      </c>
      <c r="F49" s="194"/>
      <c r="G49" s="194" t="s">
        <v>1898</v>
      </c>
      <c r="H49" s="194"/>
      <c r="I49" s="194" t="s">
        <v>1899</v>
      </c>
      <c r="J49" s="194" t="s">
        <v>1900</v>
      </c>
      <c r="K49" s="194" t="s">
        <v>1901</v>
      </c>
      <c r="L49" s="194" t="s">
        <v>1902</v>
      </c>
      <c r="M49" s="194" t="s">
        <v>1903</v>
      </c>
      <c r="N49" s="194" t="s">
        <v>1904</v>
      </c>
      <c r="O49" s="194" t="s">
        <v>1905</v>
      </c>
      <c r="P49" s="194" t="s">
        <v>1906</v>
      </c>
      <c r="Q49" s="194" t="s">
        <v>1907</v>
      </c>
      <c r="R49" s="194" t="s">
        <v>1908</v>
      </c>
      <c r="S49" s="194" t="s">
        <v>1909</v>
      </c>
      <c r="T49" s="194" t="s">
        <v>1910</v>
      </c>
    </row>
    <row r="50" spans="2:20">
      <c r="B50" s="193" t="s">
        <v>1911</v>
      </c>
      <c r="C50" s="194" t="s">
        <v>1014</v>
      </c>
      <c r="D50" s="194" t="s">
        <v>1912</v>
      </c>
      <c r="E50" s="194"/>
      <c r="F50" s="194"/>
      <c r="G50" s="194"/>
      <c r="H50" s="194"/>
      <c r="I50" s="194" t="s">
        <v>1913</v>
      </c>
      <c r="J50" s="194"/>
      <c r="K50" s="194"/>
      <c r="L50" s="194"/>
      <c r="M50" s="194" t="s">
        <v>1914</v>
      </c>
      <c r="N50" s="194" t="s">
        <v>1915</v>
      </c>
      <c r="O50" s="194"/>
      <c r="P50" s="194" t="s">
        <v>1916</v>
      </c>
      <c r="Q50" s="194" t="s">
        <v>1917</v>
      </c>
      <c r="R50" s="194" t="s">
        <v>1918</v>
      </c>
      <c r="S50" s="194"/>
      <c r="T50" s="194"/>
    </row>
    <row r="51" spans="2:20">
      <c r="B51" s="193" t="s">
        <v>1919</v>
      </c>
      <c r="C51" s="194" t="s">
        <v>1920</v>
      </c>
      <c r="D51" s="194" t="s">
        <v>1921</v>
      </c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</row>
    <row r="52" spans="2:20">
      <c r="B52" s="191" t="s">
        <v>1922</v>
      </c>
      <c r="C52" s="192" t="s">
        <v>793</v>
      </c>
      <c r="D52" s="192" t="s">
        <v>1923</v>
      </c>
      <c r="E52" s="192" t="s">
        <v>1924</v>
      </c>
      <c r="F52" s="192" t="s">
        <v>1925</v>
      </c>
      <c r="G52" s="192" t="s">
        <v>1926</v>
      </c>
      <c r="H52" s="192"/>
      <c r="I52" s="192" t="s">
        <v>1927</v>
      </c>
      <c r="J52" s="192" t="s">
        <v>1928</v>
      </c>
      <c r="K52" s="192"/>
      <c r="L52" s="192" t="s">
        <v>1929</v>
      </c>
      <c r="M52" s="192" t="s">
        <v>1930</v>
      </c>
      <c r="N52" s="192" t="s">
        <v>1931</v>
      </c>
      <c r="O52" s="192"/>
      <c r="P52" s="192" t="s">
        <v>1932</v>
      </c>
      <c r="Q52" s="192" t="s">
        <v>1933</v>
      </c>
      <c r="R52" s="192" t="s">
        <v>1934</v>
      </c>
      <c r="S52" s="192" t="s">
        <v>1935</v>
      </c>
      <c r="T52" s="192"/>
    </row>
    <row r="53" spans="2:20">
      <c r="B53" s="191" t="s">
        <v>1936</v>
      </c>
      <c r="C53" s="192" t="s">
        <v>771</v>
      </c>
      <c r="D53" s="192" t="s">
        <v>1937</v>
      </c>
      <c r="E53" s="192" t="s">
        <v>1938</v>
      </c>
      <c r="F53" s="192" t="s">
        <v>1939</v>
      </c>
      <c r="G53" s="192" t="s">
        <v>1940</v>
      </c>
      <c r="H53" s="192" t="s">
        <v>1941</v>
      </c>
      <c r="I53" s="192" t="s">
        <v>1942</v>
      </c>
      <c r="J53" s="192" t="s">
        <v>1943</v>
      </c>
      <c r="K53" s="192" t="s">
        <v>1944</v>
      </c>
      <c r="L53" s="192" t="s">
        <v>1945</v>
      </c>
      <c r="M53" s="192" t="s">
        <v>1946</v>
      </c>
      <c r="N53" s="192" t="s">
        <v>1947</v>
      </c>
      <c r="O53" s="192"/>
      <c r="P53" s="192" t="s">
        <v>1948</v>
      </c>
      <c r="Q53" s="192" t="s">
        <v>1949</v>
      </c>
      <c r="R53" s="192" t="s">
        <v>1950</v>
      </c>
      <c r="S53" s="192" t="s">
        <v>1951</v>
      </c>
      <c r="T53" s="192" t="s">
        <v>1952</v>
      </c>
    </row>
    <row r="54" spans="2:20">
      <c r="B54" s="191" t="s">
        <v>1953</v>
      </c>
      <c r="C54" s="192" t="s">
        <v>955</v>
      </c>
      <c r="D54" s="192" t="s">
        <v>1954</v>
      </c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 t="s">
        <v>1955</v>
      </c>
      <c r="R54" s="192"/>
      <c r="S54" s="192"/>
      <c r="T54" s="192"/>
    </row>
    <row r="55" spans="2:20">
      <c r="B55" s="191" t="s">
        <v>1956</v>
      </c>
      <c r="C55" s="192" t="s">
        <v>796</v>
      </c>
      <c r="D55" s="192" t="s">
        <v>1957</v>
      </c>
      <c r="E55" s="192" t="s">
        <v>1958</v>
      </c>
      <c r="F55" s="192" t="s">
        <v>1959</v>
      </c>
      <c r="G55" s="192" t="s">
        <v>1960</v>
      </c>
      <c r="H55" s="192"/>
      <c r="I55" s="192" t="s">
        <v>1961</v>
      </c>
      <c r="J55" s="192" t="s">
        <v>1962</v>
      </c>
      <c r="K55" s="192"/>
      <c r="L55" s="192" t="s">
        <v>1963</v>
      </c>
      <c r="M55" s="192" t="s">
        <v>1964</v>
      </c>
      <c r="N55" s="192" t="s">
        <v>1965</v>
      </c>
      <c r="O55" s="192"/>
      <c r="P55" s="192" t="s">
        <v>1966</v>
      </c>
      <c r="Q55" s="192" t="s">
        <v>1967</v>
      </c>
      <c r="R55" s="192"/>
      <c r="S55" s="192"/>
      <c r="T55" s="192"/>
    </row>
    <row r="56" spans="2:20">
      <c r="B56" s="191" t="s">
        <v>1968</v>
      </c>
      <c r="C56" s="192" t="s">
        <v>1969</v>
      </c>
      <c r="D56" s="192" t="s">
        <v>1970</v>
      </c>
      <c r="E56" s="192"/>
      <c r="F56" s="192"/>
      <c r="G56" s="192"/>
      <c r="H56" s="192" t="s">
        <v>1971</v>
      </c>
      <c r="I56" s="192" t="s">
        <v>1972</v>
      </c>
      <c r="J56" s="192"/>
      <c r="K56" s="192"/>
      <c r="L56" s="192" t="s">
        <v>1973</v>
      </c>
      <c r="M56" s="192"/>
      <c r="N56" s="192"/>
      <c r="O56" s="192"/>
      <c r="P56" s="192"/>
      <c r="Q56" s="192" t="s">
        <v>1974</v>
      </c>
      <c r="R56" s="192"/>
      <c r="S56" s="192"/>
      <c r="T56" s="192"/>
    </row>
    <row r="57" spans="2:20">
      <c r="B57" s="191" t="s">
        <v>1975</v>
      </c>
      <c r="C57" s="192" t="s">
        <v>1008</v>
      </c>
      <c r="D57" s="192" t="s">
        <v>1976</v>
      </c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</row>
    <row r="58" spans="2:20">
      <c r="B58" s="191" t="s">
        <v>1977</v>
      </c>
      <c r="C58" s="192" t="s">
        <v>998</v>
      </c>
      <c r="D58" s="192"/>
      <c r="E58" s="192"/>
      <c r="F58" s="192"/>
      <c r="G58" s="192"/>
      <c r="H58" s="192"/>
      <c r="I58" s="192" t="s">
        <v>1978</v>
      </c>
      <c r="J58" s="192"/>
      <c r="K58" s="192"/>
      <c r="L58" s="192"/>
      <c r="M58" s="192"/>
      <c r="N58" s="192"/>
      <c r="O58" s="192"/>
      <c r="P58" s="192" t="s">
        <v>1979</v>
      </c>
      <c r="Q58" s="192"/>
      <c r="R58" s="192"/>
      <c r="S58" s="192"/>
      <c r="T58" s="192"/>
    </row>
    <row r="59" spans="2:20">
      <c r="B59" s="191" t="s">
        <v>1980</v>
      </c>
      <c r="C59" s="192" t="s">
        <v>743</v>
      </c>
      <c r="D59" s="192" t="s">
        <v>1981</v>
      </c>
      <c r="E59" s="192" t="s">
        <v>1982</v>
      </c>
      <c r="F59" s="192" t="s">
        <v>1983</v>
      </c>
      <c r="G59" s="192" t="s">
        <v>1984</v>
      </c>
      <c r="H59" s="192"/>
      <c r="I59" s="192" t="s">
        <v>1985</v>
      </c>
      <c r="J59" s="192" t="s">
        <v>1986</v>
      </c>
      <c r="K59" s="192"/>
      <c r="L59" s="192" t="s">
        <v>1987</v>
      </c>
      <c r="M59" s="192" t="s">
        <v>1988</v>
      </c>
      <c r="N59" s="192" t="s">
        <v>1989</v>
      </c>
      <c r="O59" s="192"/>
      <c r="P59" s="192" t="s">
        <v>1990</v>
      </c>
      <c r="Q59" s="192" t="s">
        <v>1991</v>
      </c>
      <c r="R59" s="192" t="s">
        <v>1992</v>
      </c>
      <c r="S59" s="192" t="s">
        <v>1993</v>
      </c>
      <c r="T59" s="192"/>
    </row>
    <row r="60" spans="2:20">
      <c r="B60" s="191" t="s">
        <v>1994</v>
      </c>
      <c r="C60" s="192" t="s">
        <v>1000</v>
      </c>
      <c r="D60" s="192" t="s">
        <v>1995</v>
      </c>
      <c r="E60" s="192"/>
      <c r="F60" s="192"/>
      <c r="G60" s="192"/>
      <c r="H60" s="192"/>
      <c r="I60" s="192"/>
      <c r="J60" s="192"/>
      <c r="K60" s="192"/>
      <c r="L60" s="192" t="s">
        <v>1996</v>
      </c>
      <c r="M60" s="192"/>
      <c r="N60" s="192"/>
      <c r="O60" s="192"/>
      <c r="P60" s="192"/>
      <c r="Q60" s="192" t="s">
        <v>1997</v>
      </c>
      <c r="R60" s="192"/>
      <c r="S60" s="192"/>
      <c r="T60" s="192"/>
    </row>
    <row r="61" spans="2:20">
      <c r="B61" s="191" t="s">
        <v>1998</v>
      </c>
      <c r="C61" s="192" t="s">
        <v>746</v>
      </c>
      <c r="D61" s="192" t="s">
        <v>1999</v>
      </c>
      <c r="E61" s="192" t="s">
        <v>2000</v>
      </c>
      <c r="F61" s="192" t="s">
        <v>2001</v>
      </c>
      <c r="G61" s="192" t="s">
        <v>2002</v>
      </c>
      <c r="H61" s="192"/>
      <c r="I61" s="192" t="s">
        <v>2003</v>
      </c>
      <c r="J61" s="192" t="s">
        <v>2004</v>
      </c>
      <c r="K61" s="192"/>
      <c r="L61" s="192" t="s">
        <v>2005</v>
      </c>
      <c r="M61" s="192" t="s">
        <v>2006</v>
      </c>
      <c r="N61" s="192" t="s">
        <v>2007</v>
      </c>
      <c r="O61" s="192"/>
      <c r="P61" s="192" t="s">
        <v>2008</v>
      </c>
      <c r="Q61" s="192" t="s">
        <v>2009</v>
      </c>
      <c r="R61" s="192" t="s">
        <v>2010</v>
      </c>
      <c r="S61" s="192" t="s">
        <v>2011</v>
      </c>
      <c r="T61" s="192"/>
    </row>
    <row r="62" spans="2:20">
      <c r="B62" s="193" t="s">
        <v>851</v>
      </c>
      <c r="C62" s="194" t="s">
        <v>868</v>
      </c>
      <c r="D62" s="194" t="s">
        <v>2012</v>
      </c>
      <c r="E62" s="194" t="s">
        <v>2013</v>
      </c>
      <c r="F62" s="194" t="s">
        <v>2014</v>
      </c>
      <c r="G62" s="194" t="s">
        <v>2015</v>
      </c>
      <c r="H62" s="194"/>
      <c r="I62" s="194" t="s">
        <v>2016</v>
      </c>
      <c r="J62" s="194" t="s">
        <v>2017</v>
      </c>
      <c r="K62" s="194"/>
      <c r="L62" s="194" t="s">
        <v>2018</v>
      </c>
      <c r="M62" s="194" t="s">
        <v>2019</v>
      </c>
      <c r="N62" s="194" t="s">
        <v>2020</v>
      </c>
      <c r="O62" s="194" t="s">
        <v>2021</v>
      </c>
      <c r="P62" s="194" t="s">
        <v>2022</v>
      </c>
      <c r="Q62" s="194" t="s">
        <v>2023</v>
      </c>
      <c r="R62" s="194" t="s">
        <v>2024</v>
      </c>
      <c r="S62" s="194" t="s">
        <v>2025</v>
      </c>
      <c r="T62" s="194"/>
    </row>
    <row r="63" spans="2:20">
      <c r="B63" s="193" t="s">
        <v>2026</v>
      </c>
      <c r="C63" s="194" t="s">
        <v>870</v>
      </c>
      <c r="D63" s="194"/>
      <c r="E63" s="194" t="s">
        <v>2027</v>
      </c>
      <c r="F63" s="194" t="s">
        <v>2028</v>
      </c>
      <c r="G63" s="194" t="s">
        <v>2029</v>
      </c>
      <c r="H63" s="194"/>
      <c r="I63" s="194" t="s">
        <v>2030</v>
      </c>
      <c r="J63" s="194" t="s">
        <v>2031</v>
      </c>
      <c r="K63" s="194"/>
      <c r="L63" s="194" t="s">
        <v>2032</v>
      </c>
      <c r="M63" s="194" t="s">
        <v>2033</v>
      </c>
      <c r="N63" s="194" t="s">
        <v>2034</v>
      </c>
      <c r="O63" s="194"/>
      <c r="P63" s="194" t="s">
        <v>2035</v>
      </c>
      <c r="Q63" s="194"/>
      <c r="R63" s="194" t="s">
        <v>2036</v>
      </c>
      <c r="S63" s="194"/>
      <c r="T63" s="194"/>
    </row>
    <row r="64" spans="2:20">
      <c r="B64" s="193" t="s">
        <v>137</v>
      </c>
      <c r="C64" s="194" t="s">
        <v>712</v>
      </c>
      <c r="D64" s="194" t="s">
        <v>2037</v>
      </c>
      <c r="E64" s="194" t="s">
        <v>2038</v>
      </c>
      <c r="F64" s="194" t="s">
        <v>2039</v>
      </c>
      <c r="G64" s="194" t="s">
        <v>2040</v>
      </c>
      <c r="H64" s="194"/>
      <c r="I64" s="194" t="s">
        <v>2041</v>
      </c>
      <c r="J64" s="194" t="s">
        <v>2042</v>
      </c>
      <c r="K64" s="194"/>
      <c r="L64" s="194" t="s">
        <v>2043</v>
      </c>
      <c r="M64" s="194" t="s">
        <v>2044</v>
      </c>
      <c r="N64" s="194" t="s">
        <v>2045</v>
      </c>
      <c r="O64" s="194" t="s">
        <v>2046</v>
      </c>
      <c r="P64" s="194" t="s">
        <v>2047</v>
      </c>
      <c r="Q64" s="194" t="s">
        <v>2048</v>
      </c>
      <c r="R64" s="194" t="s">
        <v>2049</v>
      </c>
      <c r="S64" s="194" t="s">
        <v>2050</v>
      </c>
      <c r="T64" s="194"/>
    </row>
    <row r="65" spans="2:20">
      <c r="B65" s="193" t="s">
        <v>715</v>
      </c>
      <c r="C65" s="194" t="s">
        <v>714</v>
      </c>
      <c r="D65" s="194" t="s">
        <v>2051</v>
      </c>
      <c r="E65" s="194" t="s">
        <v>2052</v>
      </c>
      <c r="F65" s="194" t="s">
        <v>2053</v>
      </c>
      <c r="G65" s="194" t="s">
        <v>2054</v>
      </c>
      <c r="H65" s="194"/>
      <c r="I65" s="194" t="s">
        <v>2055</v>
      </c>
      <c r="J65" s="194" t="s">
        <v>2056</v>
      </c>
      <c r="K65" s="194"/>
      <c r="L65" s="194" t="s">
        <v>2057</v>
      </c>
      <c r="M65" s="194" t="s">
        <v>2058</v>
      </c>
      <c r="N65" s="194" t="s">
        <v>2059</v>
      </c>
      <c r="O65" s="194"/>
      <c r="P65" s="194" t="s">
        <v>2060</v>
      </c>
      <c r="Q65" s="194" t="s">
        <v>2061</v>
      </c>
      <c r="R65" s="194" t="s">
        <v>2062</v>
      </c>
      <c r="S65" s="194"/>
      <c r="T65" s="194"/>
    </row>
    <row r="66" spans="2:20">
      <c r="B66" s="193" t="s">
        <v>812</v>
      </c>
      <c r="C66" s="194" t="s">
        <v>818</v>
      </c>
      <c r="D66" s="194" t="s">
        <v>2063</v>
      </c>
      <c r="E66" s="194" t="s">
        <v>2064</v>
      </c>
      <c r="F66" s="194" t="s">
        <v>2065</v>
      </c>
      <c r="G66" s="194" t="s">
        <v>2066</v>
      </c>
      <c r="H66" s="194" t="s">
        <v>2067</v>
      </c>
      <c r="I66" s="194" t="s">
        <v>2068</v>
      </c>
      <c r="J66" s="194" t="s">
        <v>2069</v>
      </c>
      <c r="K66" s="194" t="s">
        <v>2070</v>
      </c>
      <c r="L66" s="194" t="s">
        <v>2071</v>
      </c>
      <c r="M66" s="194" t="s">
        <v>2072</v>
      </c>
      <c r="N66" s="194" t="s">
        <v>2073</v>
      </c>
      <c r="O66" s="194" t="s">
        <v>2074</v>
      </c>
      <c r="P66" s="194" t="s">
        <v>2075</v>
      </c>
      <c r="Q66" s="194" t="s">
        <v>2076</v>
      </c>
      <c r="R66" s="194" t="s">
        <v>2077</v>
      </c>
      <c r="S66" s="194" t="s">
        <v>2078</v>
      </c>
      <c r="T66" s="194"/>
    </row>
    <row r="67" spans="2:20">
      <c r="B67" s="193" t="s">
        <v>2079</v>
      </c>
      <c r="C67" s="194" t="s">
        <v>933</v>
      </c>
      <c r="D67" s="194" t="s">
        <v>2080</v>
      </c>
      <c r="E67" s="194" t="s">
        <v>2081</v>
      </c>
      <c r="F67" s="194" t="s">
        <v>2082</v>
      </c>
      <c r="G67" s="194"/>
      <c r="H67" s="194"/>
      <c r="I67" s="194" t="s">
        <v>2083</v>
      </c>
      <c r="J67" s="194" t="s">
        <v>2084</v>
      </c>
      <c r="K67" s="194"/>
      <c r="L67" s="194"/>
      <c r="M67" s="194" t="s">
        <v>2085</v>
      </c>
      <c r="N67" s="194" t="s">
        <v>2086</v>
      </c>
      <c r="O67" s="194"/>
      <c r="P67" s="194" t="s">
        <v>2087</v>
      </c>
      <c r="Q67" s="194" t="s">
        <v>2088</v>
      </c>
      <c r="R67" s="194" t="s">
        <v>2089</v>
      </c>
      <c r="S67" s="194"/>
      <c r="T67" s="194"/>
    </row>
    <row r="68" spans="2:20">
      <c r="B68" s="193" t="s">
        <v>2090</v>
      </c>
      <c r="C68" s="194" t="s">
        <v>821</v>
      </c>
      <c r="D68" s="194" t="s">
        <v>2091</v>
      </c>
      <c r="E68" s="194" t="s">
        <v>2092</v>
      </c>
      <c r="F68" s="194" t="s">
        <v>2093</v>
      </c>
      <c r="G68" s="194" t="s">
        <v>2094</v>
      </c>
      <c r="H68" s="194"/>
      <c r="I68" s="194" t="s">
        <v>2095</v>
      </c>
      <c r="J68" s="194" t="s">
        <v>2096</v>
      </c>
      <c r="K68" s="194"/>
      <c r="L68" s="194" t="s">
        <v>2097</v>
      </c>
      <c r="M68" s="194" t="s">
        <v>2098</v>
      </c>
      <c r="N68" s="194" t="s">
        <v>2099</v>
      </c>
      <c r="O68" s="194" t="s">
        <v>2100</v>
      </c>
      <c r="P68" s="194" t="s">
        <v>2101</v>
      </c>
      <c r="Q68" s="194" t="s">
        <v>2102</v>
      </c>
      <c r="R68" s="194" t="s">
        <v>2103</v>
      </c>
      <c r="S68" s="194"/>
      <c r="T68" s="194"/>
    </row>
    <row r="69" spans="2:20">
      <c r="B69" s="193" t="s">
        <v>765</v>
      </c>
      <c r="C69" s="194" t="s">
        <v>764</v>
      </c>
      <c r="D69" s="194" t="s">
        <v>2104</v>
      </c>
      <c r="E69" s="194" t="s">
        <v>2105</v>
      </c>
      <c r="F69" s="194" t="s">
        <v>2106</v>
      </c>
      <c r="G69" s="194" t="s">
        <v>2107</v>
      </c>
      <c r="H69" s="194"/>
      <c r="I69" s="194" t="s">
        <v>2108</v>
      </c>
      <c r="J69" s="194" t="s">
        <v>2109</v>
      </c>
      <c r="K69" s="194"/>
      <c r="L69" s="194" t="s">
        <v>2110</v>
      </c>
      <c r="M69" s="194" t="s">
        <v>2111</v>
      </c>
      <c r="N69" s="194" t="s">
        <v>2112</v>
      </c>
      <c r="O69" s="194"/>
      <c r="P69" s="194" t="s">
        <v>2113</v>
      </c>
      <c r="Q69" s="194" t="s">
        <v>2114</v>
      </c>
      <c r="R69" s="194" t="s">
        <v>2115</v>
      </c>
      <c r="S69" s="194" t="s">
        <v>2116</v>
      </c>
      <c r="T69" s="194"/>
    </row>
    <row r="70" spans="2:20">
      <c r="B70" s="193" t="s">
        <v>2117</v>
      </c>
      <c r="C70" s="194" t="s">
        <v>966</v>
      </c>
      <c r="D70" s="194" t="s">
        <v>2118</v>
      </c>
      <c r="E70" s="194"/>
      <c r="F70" s="194"/>
      <c r="G70" s="194"/>
      <c r="H70" s="194"/>
      <c r="I70" s="194"/>
      <c r="J70" s="194"/>
      <c r="K70" s="194"/>
      <c r="L70" s="194"/>
      <c r="M70" s="194"/>
      <c r="N70" s="194" t="s">
        <v>2119</v>
      </c>
      <c r="O70" s="194"/>
      <c r="P70" s="194"/>
      <c r="Q70" s="194"/>
      <c r="R70" s="194"/>
      <c r="S70" s="194"/>
      <c r="T70" s="194"/>
    </row>
    <row r="71" spans="2:20">
      <c r="B71" s="193" t="s">
        <v>768</v>
      </c>
      <c r="C71" s="194" t="s">
        <v>767</v>
      </c>
      <c r="D71" s="194" t="s">
        <v>2120</v>
      </c>
      <c r="E71" s="194" t="s">
        <v>2121</v>
      </c>
      <c r="F71" s="194" t="s">
        <v>2122</v>
      </c>
      <c r="G71" s="194" t="s">
        <v>2123</v>
      </c>
      <c r="H71" s="194"/>
      <c r="I71" s="194" t="s">
        <v>2124</v>
      </c>
      <c r="J71" s="194" t="s">
        <v>2125</v>
      </c>
      <c r="K71" s="194"/>
      <c r="L71" s="194" t="s">
        <v>2126</v>
      </c>
      <c r="M71" s="194" t="s">
        <v>2127</v>
      </c>
      <c r="N71" s="194"/>
      <c r="O71" s="194"/>
      <c r="P71" s="194" t="s">
        <v>2128</v>
      </c>
      <c r="Q71" s="194" t="s">
        <v>2129</v>
      </c>
      <c r="R71" s="194" t="s">
        <v>2130</v>
      </c>
      <c r="S71" s="194" t="s">
        <v>2131</v>
      </c>
      <c r="T71" s="194"/>
    </row>
    <row r="72" spans="2:20">
      <c r="B72" s="193" t="s">
        <v>750</v>
      </c>
      <c r="C72" s="194" t="s">
        <v>749</v>
      </c>
      <c r="D72" s="194" t="s">
        <v>2132</v>
      </c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 t="s">
        <v>2133</v>
      </c>
      <c r="Q72" s="194" t="s">
        <v>2134</v>
      </c>
      <c r="R72" s="194" t="s">
        <v>2135</v>
      </c>
      <c r="S72" s="194"/>
      <c r="T72" s="194"/>
    </row>
    <row r="73" spans="2:20">
      <c r="B73" s="193" t="s">
        <v>2136</v>
      </c>
      <c r="C73" s="194" t="s">
        <v>974</v>
      </c>
      <c r="D73" s="194" t="s">
        <v>2137</v>
      </c>
      <c r="E73" s="194"/>
      <c r="F73" s="194"/>
      <c r="G73" s="194"/>
      <c r="H73" s="194"/>
      <c r="I73" s="194"/>
      <c r="J73" s="194"/>
      <c r="K73" s="194"/>
      <c r="L73" s="194"/>
      <c r="M73" s="194" t="s">
        <v>2138</v>
      </c>
      <c r="N73" s="194"/>
      <c r="O73" s="194"/>
      <c r="P73" s="194" t="s">
        <v>2139</v>
      </c>
      <c r="Q73" s="194" t="s">
        <v>2140</v>
      </c>
      <c r="R73" s="194"/>
      <c r="S73" s="194"/>
      <c r="T73" s="194"/>
    </row>
    <row r="74" spans="2:20">
      <c r="B74" s="193" t="s">
        <v>2141</v>
      </c>
      <c r="C74" s="194" t="s">
        <v>753</v>
      </c>
      <c r="D74" s="194"/>
      <c r="E74" s="194"/>
      <c r="F74" s="194"/>
      <c r="G74" s="194" t="s">
        <v>2142</v>
      </c>
      <c r="H74" s="194"/>
      <c r="I74" s="194"/>
      <c r="J74" s="194"/>
      <c r="K74" s="194"/>
      <c r="L74" s="194" t="s">
        <v>2143</v>
      </c>
      <c r="M74" s="194"/>
      <c r="N74" s="194" t="s">
        <v>2144</v>
      </c>
      <c r="O74" s="194"/>
      <c r="P74" s="194"/>
      <c r="Q74" s="194" t="s">
        <v>2145</v>
      </c>
      <c r="R74" s="194"/>
      <c r="S74" s="194"/>
      <c r="T74" s="194"/>
    </row>
    <row r="75" spans="2:20">
      <c r="B75" s="193" t="s">
        <v>2146</v>
      </c>
      <c r="C75" s="194" t="s">
        <v>978</v>
      </c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 t="s">
        <v>2147</v>
      </c>
      <c r="R75" s="194"/>
      <c r="S75" s="194"/>
      <c r="T75" s="194"/>
    </row>
    <row r="76" spans="2:20">
      <c r="B76" s="193" t="s">
        <v>838</v>
      </c>
      <c r="C76" s="194" t="s">
        <v>848</v>
      </c>
      <c r="D76" s="194" t="s">
        <v>2148</v>
      </c>
      <c r="E76" s="194" t="s">
        <v>2149</v>
      </c>
      <c r="F76" s="194" t="s">
        <v>2150</v>
      </c>
      <c r="G76" s="194" t="s">
        <v>2151</v>
      </c>
      <c r="H76" s="194" t="s">
        <v>2152</v>
      </c>
      <c r="I76" s="194" t="s">
        <v>2153</v>
      </c>
      <c r="J76" s="194" t="s">
        <v>2154</v>
      </c>
      <c r="K76" s="194"/>
      <c r="L76" s="194" t="s">
        <v>2155</v>
      </c>
      <c r="M76" s="194" t="s">
        <v>2156</v>
      </c>
      <c r="N76" s="194" t="s">
        <v>2157</v>
      </c>
      <c r="O76" s="194" t="s">
        <v>2158</v>
      </c>
      <c r="P76" s="194" t="s">
        <v>2159</v>
      </c>
      <c r="Q76" s="194" t="s">
        <v>2160</v>
      </c>
      <c r="R76" s="194" t="s">
        <v>2161</v>
      </c>
      <c r="S76" s="194" t="s">
        <v>2162</v>
      </c>
      <c r="T76" s="194"/>
    </row>
    <row r="77" spans="2:20">
      <c r="B77" s="191" t="s">
        <v>2163</v>
      </c>
      <c r="C77" s="192" t="s">
        <v>852</v>
      </c>
      <c r="D77" s="192" t="s">
        <v>2164</v>
      </c>
      <c r="E77" s="192" t="s">
        <v>2165</v>
      </c>
      <c r="F77" s="192" t="s">
        <v>2166</v>
      </c>
      <c r="G77" s="192" t="s">
        <v>2167</v>
      </c>
      <c r="H77" s="192"/>
      <c r="I77" s="192"/>
      <c r="J77" s="192" t="s">
        <v>2168</v>
      </c>
      <c r="K77" s="192"/>
      <c r="L77" s="192" t="s">
        <v>2169</v>
      </c>
      <c r="M77" s="192" t="s">
        <v>2170</v>
      </c>
      <c r="N77" s="192" t="s">
        <v>2171</v>
      </c>
      <c r="O77" s="192"/>
      <c r="P77" s="192" t="s">
        <v>2172</v>
      </c>
      <c r="Q77" s="192" t="s">
        <v>2173</v>
      </c>
      <c r="R77" s="192" t="s">
        <v>2174</v>
      </c>
      <c r="S77" s="192" t="s">
        <v>2175</v>
      </c>
      <c r="T77" s="192" t="s">
        <v>2176</v>
      </c>
    </row>
    <row r="78" spans="2:20">
      <c r="B78" s="191" t="s">
        <v>729</v>
      </c>
      <c r="C78" s="192" t="s">
        <v>728</v>
      </c>
      <c r="D78" s="192" t="s">
        <v>2177</v>
      </c>
      <c r="E78" s="192" t="s">
        <v>2178</v>
      </c>
      <c r="F78" s="192" t="s">
        <v>2179</v>
      </c>
      <c r="G78" s="192" t="s">
        <v>2180</v>
      </c>
      <c r="H78" s="192" t="s">
        <v>2181</v>
      </c>
      <c r="I78" s="192" t="s">
        <v>2182</v>
      </c>
      <c r="J78" s="192" t="s">
        <v>2183</v>
      </c>
      <c r="K78" s="192"/>
      <c r="L78" s="192" t="s">
        <v>2184</v>
      </c>
      <c r="M78" s="192" t="s">
        <v>2185</v>
      </c>
      <c r="N78" s="192" t="s">
        <v>2186</v>
      </c>
      <c r="O78" s="192"/>
      <c r="P78" s="192" t="s">
        <v>2187</v>
      </c>
      <c r="Q78" s="192" t="s">
        <v>2188</v>
      </c>
      <c r="R78" s="192" t="s">
        <v>2189</v>
      </c>
      <c r="S78" s="192" t="s">
        <v>2190</v>
      </c>
      <c r="T78" s="192"/>
    </row>
    <row r="79" spans="2:20">
      <c r="B79" s="191" t="s">
        <v>899</v>
      </c>
      <c r="C79" s="192" t="s">
        <v>898</v>
      </c>
      <c r="D79" s="192" t="s">
        <v>2191</v>
      </c>
      <c r="E79" s="192" t="s">
        <v>2192</v>
      </c>
      <c r="F79" s="192"/>
      <c r="G79" s="192"/>
      <c r="H79" s="192"/>
      <c r="I79" s="192"/>
      <c r="J79" s="192"/>
      <c r="K79" s="192"/>
      <c r="L79" s="192"/>
      <c r="M79" s="192" t="s">
        <v>2193</v>
      </c>
      <c r="N79" s="192" t="s">
        <v>2194</v>
      </c>
      <c r="O79" s="192"/>
      <c r="P79" s="192" t="s">
        <v>2195</v>
      </c>
      <c r="Q79" s="192" t="s">
        <v>2196</v>
      </c>
      <c r="R79" s="192"/>
      <c r="S79" s="192"/>
      <c r="T79" s="192"/>
    </row>
    <row r="80" spans="2:20">
      <c r="B80" s="191" t="s">
        <v>2197</v>
      </c>
      <c r="C80" s="192" t="s">
        <v>2198</v>
      </c>
      <c r="D80" s="192" t="s">
        <v>2199</v>
      </c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 t="s">
        <v>2200</v>
      </c>
      <c r="R80" s="192"/>
      <c r="S80" s="192"/>
      <c r="T80" s="192"/>
    </row>
    <row r="81" spans="2:20">
      <c r="B81" s="193" t="s">
        <v>963</v>
      </c>
      <c r="C81" s="194" t="s">
        <v>962</v>
      </c>
      <c r="D81" s="194" t="s">
        <v>2201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</row>
    <row r="82" spans="2:20">
      <c r="B82" s="193" t="s">
        <v>2202</v>
      </c>
      <c r="C82" s="194" t="s">
        <v>2203</v>
      </c>
      <c r="D82" s="194" t="s">
        <v>2204</v>
      </c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</row>
    <row r="83" spans="2:20">
      <c r="B83" s="193" t="s">
        <v>2205</v>
      </c>
      <c r="C83" s="194" t="s">
        <v>940</v>
      </c>
      <c r="D83" s="194" t="s">
        <v>2206</v>
      </c>
      <c r="E83" s="194" t="s">
        <v>2207</v>
      </c>
      <c r="F83" s="194"/>
      <c r="G83" s="194"/>
      <c r="H83" s="194" t="s">
        <v>2208</v>
      </c>
      <c r="I83" s="194" t="s">
        <v>2209</v>
      </c>
      <c r="J83" s="194" t="s">
        <v>2210</v>
      </c>
      <c r="K83" s="194" t="s">
        <v>2211</v>
      </c>
      <c r="L83" s="194"/>
      <c r="M83" s="194" t="s">
        <v>2212</v>
      </c>
      <c r="N83" s="194" t="s">
        <v>2213</v>
      </c>
      <c r="O83" s="194"/>
      <c r="P83" s="194" t="s">
        <v>2214</v>
      </c>
      <c r="Q83" s="194" t="s">
        <v>2215</v>
      </c>
      <c r="R83" s="194" t="s">
        <v>2216</v>
      </c>
      <c r="S83" s="194"/>
      <c r="T83" s="194"/>
    </row>
    <row r="84" spans="2:20">
      <c r="B84" s="193" t="s">
        <v>2217</v>
      </c>
      <c r="C84" s="194" t="s">
        <v>2218</v>
      </c>
      <c r="D84" s="194" t="s">
        <v>2219</v>
      </c>
      <c r="E84" s="194"/>
      <c r="F84" s="194" t="s">
        <v>2220</v>
      </c>
      <c r="G84" s="194"/>
      <c r="H84" s="194" t="s">
        <v>2221</v>
      </c>
      <c r="I84" s="194"/>
      <c r="J84" s="194"/>
      <c r="K84" s="194"/>
      <c r="L84" s="194"/>
      <c r="M84" s="194"/>
      <c r="N84" s="194" t="s">
        <v>2222</v>
      </c>
      <c r="O84" s="194"/>
      <c r="P84" s="194" t="s">
        <v>2223</v>
      </c>
      <c r="Q84" s="194"/>
      <c r="R84" s="194" t="s">
        <v>2224</v>
      </c>
      <c r="S84" s="194"/>
      <c r="T84" s="19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TLPA</vt:lpstr>
      <vt:lpstr>聲母對照表</vt:lpstr>
      <vt:lpstr>韻母對照表【雅俗通】</vt:lpstr>
      <vt:lpstr>聲母清單（切音15字）</vt:lpstr>
      <vt:lpstr>韻母清單（字母50字）</vt:lpstr>
      <vt:lpstr>【聲母發音部位】十五音對照表</vt:lpstr>
      <vt:lpstr>韻母對照表 (2)</vt:lpstr>
      <vt:lpstr>【韻母】十五音對照表</vt:lpstr>
      <vt:lpstr>聲調表（四聲八調）</vt:lpstr>
      <vt:lpstr>韻母八音反切【雅俗通】</vt:lpstr>
      <vt:lpstr>韻母八音反切【彙音寶鑑】</vt:lpstr>
      <vt:lpstr>八音反切( 拼音 )</vt:lpstr>
      <vt:lpstr>八音反切( 拼音 ) (2)</vt:lpstr>
      <vt:lpstr>君</vt:lpstr>
      <vt:lpstr>方音-音節表</vt:lpstr>
      <vt:lpstr>韻母對照表【雅俗通】!Criteria</vt:lpstr>
      <vt:lpstr>'韻母清單（字母50字）'!Extract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2025-07-23T04:45:39Z</dcterms:modified>
</cp:coreProperties>
</file>